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3A1B84B-3523-B348-A67B-EBD65BDB951A}" xr6:coauthVersionLast="47" xr6:coauthVersionMax="47" xr10:uidLastSave="{00000000-0000-0000-0000-000000000000}"/>
  <bookViews>
    <workbookView xWindow="120" yWindow="500" windowWidth="16940" windowHeight="20500" tabRatio="890" firstSheet="54" activeTab="56" xr2:uid="{00000000-000D-0000-FFFF-FFFF00000000}"/>
    <workbookView xWindow="7320" yWindow="1720" windowWidth="26280" windowHeight="16940" firstSheet="52" activeTab="56" xr2:uid="{61A59F74-CB3E-B342-98CC-B6BB50F8193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O448" i="6" l="1"/>
  <c r="BN448" i="6"/>
  <c r="BM448" i="6"/>
  <c r="BL448" i="6"/>
  <c r="BK448" i="6"/>
  <c r="BJ448" i="6"/>
  <c r="BI448" i="6"/>
  <c r="BH448" i="6"/>
  <c r="BG448" i="6"/>
  <c r="BF448" i="6"/>
  <c r="BE448" i="6"/>
  <c r="BD448" i="6"/>
  <c r="BC448" i="6"/>
  <c r="BB448" i="6"/>
  <c r="BA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D374" i="97" s="1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L503" i="6"/>
  <c r="BK503" i="6"/>
  <c r="BJ503" i="6"/>
  <c r="BI503" i="6"/>
  <c r="BH503" i="6"/>
  <c r="BG503" i="6"/>
  <c r="BF503" i="6"/>
  <c r="BB326" i="97" s="1"/>
  <c r="BE503" i="6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N503" i="6"/>
  <c r="AM503" i="6"/>
  <c r="AL503" i="6"/>
  <c r="AK503" i="6"/>
  <c r="AJ503" i="6"/>
  <c r="AI503" i="6"/>
  <c r="AH503" i="6"/>
  <c r="AD326" i="97" s="1"/>
  <c r="AG503" i="6"/>
  <c r="AF503" i="6"/>
  <c r="AE503" i="6"/>
  <c r="AD503" i="6"/>
  <c r="AC503" i="6"/>
  <c r="AB503" i="6"/>
  <c r="AA503" i="6"/>
  <c r="Z503" i="6"/>
  <c r="V326" i="97" s="1"/>
  <c r="Y503" i="6"/>
  <c r="X503" i="6"/>
  <c r="W503" i="6"/>
  <c r="V503" i="6"/>
  <c r="U503" i="6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H503" i="6"/>
  <c r="G503" i="6"/>
  <c r="BO494" i="6"/>
  <c r="BN494" i="6"/>
  <c r="BM494" i="6"/>
  <c r="BL494" i="6"/>
  <c r="BK494" i="6"/>
  <c r="BJ494" i="6"/>
  <c r="BI494" i="6"/>
  <c r="BH494" i="6"/>
  <c r="BG494" i="6"/>
  <c r="BF494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L476" i="6"/>
  <c r="BK476" i="6"/>
  <c r="BJ476" i="6"/>
  <c r="BI476" i="6"/>
  <c r="BH476" i="6"/>
  <c r="BG476" i="6"/>
  <c r="BF476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H431" i="6"/>
  <c r="BG431" i="6"/>
  <c r="BF431" i="6"/>
  <c r="BB254" i="97" s="1"/>
  <c r="BE431" i="6"/>
  <c r="BD431" i="6"/>
  <c r="BC431" i="6"/>
  <c r="BB431" i="6"/>
  <c r="BA431" i="6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J431" i="6"/>
  <c r="AI431" i="6"/>
  <c r="AH431" i="6"/>
  <c r="AD254" i="97" s="1"/>
  <c r="AG431" i="6"/>
  <c r="AF431" i="6"/>
  <c r="AE431" i="6"/>
  <c r="AD431" i="6"/>
  <c r="AC431" i="6"/>
  <c r="AB431" i="6"/>
  <c r="AA431" i="6"/>
  <c r="Z431" i="6"/>
  <c r="V254" i="97" s="1"/>
  <c r="Y431" i="6"/>
  <c r="X431" i="6"/>
  <c r="W431" i="6"/>
  <c r="V431" i="6"/>
  <c r="U431" i="6"/>
  <c r="T431" i="6"/>
  <c r="S431" i="6"/>
  <c r="R431" i="6"/>
  <c r="N254" i="97" s="1"/>
  <c r="Q431" i="6"/>
  <c r="P431" i="6"/>
  <c r="O431" i="6"/>
  <c r="N431" i="6"/>
  <c r="M431" i="6"/>
  <c r="L431" i="6"/>
  <c r="K431" i="6"/>
  <c r="J431" i="6"/>
  <c r="F254" i="97" s="1"/>
  <c r="I431" i="6"/>
  <c r="H431" i="6"/>
  <c r="G431" i="6"/>
  <c r="BO422" i="6"/>
  <c r="BN422" i="6"/>
  <c r="BM422" i="6"/>
  <c r="BL422" i="6"/>
  <c r="BK422" i="6"/>
  <c r="BG245" i="97" s="1"/>
  <c r="BJ422" i="6"/>
  <c r="BI422" i="6"/>
  <c r="BH422" i="6"/>
  <c r="BG422" i="6"/>
  <c r="BF422" i="6"/>
  <c r="BE422" i="6"/>
  <c r="BD422" i="6"/>
  <c r="BC422" i="6"/>
  <c r="AY245" i="97" s="1"/>
  <c r="BB422" i="6"/>
  <c r="BA422" i="6"/>
  <c r="AZ422" i="6"/>
  <c r="AY422" i="6"/>
  <c r="AX422" i="6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 s="1"/>
  <c r="AD422" i="6"/>
  <c r="AC422" i="6"/>
  <c r="AB422" i="6"/>
  <c r="AA422" i="6"/>
  <c r="Z422" i="6"/>
  <c r="Y422" i="6"/>
  <c r="X422" i="6"/>
  <c r="W422" i="6"/>
  <c r="S245" i="97" s="1"/>
  <c r="V422" i="6"/>
  <c r="U422" i="6"/>
  <c r="T422" i="6"/>
  <c r="S422" i="6"/>
  <c r="R422" i="6"/>
  <c r="Q422" i="6"/>
  <c r="P422" i="6"/>
  <c r="O422" i="6"/>
  <c r="K245" i="97" s="1"/>
  <c r="N422" i="6"/>
  <c r="M422" i="6"/>
  <c r="L422" i="6"/>
  <c r="K422" i="6"/>
  <c r="J422" i="6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J378" i="6"/>
  <c r="I378" i="6"/>
  <c r="H378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K526" i="6" s="1"/>
  <c r="G349" i="97" s="1"/>
  <c r="C130" i="6"/>
  <c r="BB520" i="6" s="1"/>
  <c r="AX343" i="97" s="1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G495" i="6" s="1"/>
  <c r="C318" i="97" s="1"/>
  <c r="C119" i="6"/>
  <c r="J490" i="6" s="1"/>
  <c r="F313" i="97" s="1"/>
  <c r="C118" i="6"/>
  <c r="M457" i="6" s="1"/>
  <c r="I280" i="97" s="1"/>
  <c r="C116" i="6"/>
  <c r="AK481" i="6" s="1"/>
  <c r="AG304" i="97" s="1"/>
  <c r="C115" i="6"/>
  <c r="C113" i="6"/>
  <c r="G472" i="6" s="1"/>
  <c r="C112" i="6"/>
  <c r="C110" i="6"/>
  <c r="C109" i="6"/>
  <c r="C107" i="6"/>
  <c r="C106" i="6"/>
  <c r="C104" i="6"/>
  <c r="K445" i="6" s="1"/>
  <c r="C103" i="6"/>
  <c r="C101" i="6"/>
  <c r="G436" i="6" s="1"/>
  <c r="C100" i="6"/>
  <c r="C98" i="6"/>
  <c r="G427" i="6" s="1"/>
  <c r="C250" i="97" s="1"/>
  <c r="C97" i="6"/>
  <c r="BA421" i="6" s="1"/>
  <c r="C95" i="6"/>
  <c r="AK418" i="6" s="1"/>
  <c r="AG241" i="97" s="1"/>
  <c r="C94" i="6"/>
  <c r="AO412" i="6" s="1"/>
  <c r="C92" i="6"/>
  <c r="AO409" i="6" s="1"/>
  <c r="AK232" i="97" s="1"/>
  <c r="C91" i="6"/>
  <c r="C89" i="6"/>
  <c r="G400" i="6" s="1"/>
  <c r="C223" i="97" s="1"/>
  <c r="C88" i="6"/>
  <c r="W394" i="6" s="1"/>
  <c r="C86" i="6"/>
  <c r="I391" i="6" s="1"/>
  <c r="E214" i="97" s="1"/>
  <c r="C85" i="6"/>
  <c r="AS385" i="6" s="1"/>
  <c r="AO208" i="97" s="1"/>
  <c r="C73" i="6"/>
  <c r="J353" i="6" s="1"/>
  <c r="F155" i="91" s="1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C64" i="6"/>
  <c r="BC326" i="6" s="1"/>
  <c r="AY134" i="91" s="1"/>
  <c r="C63" i="6"/>
  <c r="R320" i="6" s="1"/>
  <c r="C61" i="6"/>
  <c r="BO317" i="6" s="1"/>
  <c r="BK127" i="91" s="1"/>
  <c r="C60" i="6"/>
  <c r="C58" i="6"/>
  <c r="C57" i="6"/>
  <c r="C45" i="6"/>
  <c r="C44" i="6"/>
  <c r="H264" i="6" s="1"/>
  <c r="H266" i="6" s="1"/>
  <c r="H268" i="6" s="1"/>
  <c r="C42" i="6"/>
  <c r="AC261" i="6" s="1"/>
  <c r="C41" i="6"/>
  <c r="AU255" i="6" s="1"/>
  <c r="AU257" i="6" s="1"/>
  <c r="AU259" i="6" s="1"/>
  <c r="C39" i="6"/>
  <c r="L252" i="6" s="1"/>
  <c r="C38" i="6"/>
  <c r="C36" i="6"/>
  <c r="AT243" i="6" s="1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G192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BM181" i="6" s="1"/>
  <c r="BM183" i="6" s="1"/>
  <c r="C14" i="6"/>
  <c r="O178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F163" i="6" s="1"/>
  <c r="BF165" i="6" s="1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89" i="68" s="1"/>
  <c r="L93" i="68" s="1"/>
  <c r="N323" i="6" s="1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3" i="68" s="1"/>
  <c r="AG90" i="60"/>
  <c r="AF98" i="91"/>
  <c r="AH86" i="68"/>
  <c r="AH90" i="60"/>
  <c r="AG98" i="91"/>
  <c r="AI86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89" i="68" s="1"/>
  <c r="AO94" i="68" s="1"/>
  <c r="AQ332" i="6" s="1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89" i="68" s="1"/>
  <c r="AW94" i="68" s="1"/>
  <c r="AY332" i="6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BM89" i="68" s="1"/>
  <c r="BM94" i="68" s="1"/>
  <c r="BO332" i="6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29" i="6"/>
  <c r="R331" i="6" s="1"/>
  <c r="N137" i="91" s="1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J366" i="97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N366" i="97" s="1"/>
  <c r="P128" i="60"/>
  <c r="O149" i="97"/>
  <c r="D7" i="97" s="1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P133" i="6"/>
  <c r="AP543" i="6" s="1"/>
  <c r="AL366" i="97" s="1"/>
  <c r="AN128" i="60"/>
  <c r="AM149" i="97"/>
  <c r="F7" i="97" s="1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V177" i="60" s="1"/>
  <c r="W129" i="60"/>
  <c r="V150" i="97"/>
  <c r="Z134" i="6"/>
  <c r="W177" i="60" s="1"/>
  <c r="X129" i="60"/>
  <c r="W150" i="97"/>
  <c r="AA134" i="6"/>
  <c r="X177" i="60" s="1"/>
  <c r="Y129" i="60"/>
  <c r="X150" i="97"/>
  <c r="AB134" i="6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G177" i="60" s="1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I198" i="97" s="1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4" i="6"/>
  <c r="U217" i="97" s="1"/>
  <c r="W131" i="60"/>
  <c r="V152" i="97"/>
  <c r="X131" i="60"/>
  <c r="W152" i="97"/>
  <c r="Y131" i="60"/>
  <c r="X152" i="97"/>
  <c r="Z131" i="60"/>
  <c r="Y152" i="97"/>
  <c r="AC394" i="6"/>
  <c r="AC396" i="6" s="1"/>
  <c r="AC398" i="6" s="1"/>
  <c r="Y221" i="97" s="1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G227" i="6" s="1"/>
  <c r="AE25" i="6"/>
  <c r="AE222" i="6" s="1"/>
  <c r="AF25" i="6"/>
  <c r="AC20" i="60" s="1"/>
  <c r="AG25" i="6"/>
  <c r="AG222" i="6" s="1"/>
  <c r="AH25" i="6"/>
  <c r="AK227" i="6" s="1"/>
  <c r="AI25" i="6"/>
  <c r="AI222" i="6" s="1"/>
  <c r="AJ25" i="6"/>
  <c r="AJ222" i="6" s="1"/>
  <c r="AK25" i="6"/>
  <c r="AL25" i="6"/>
  <c r="AL222" i="6" s="1"/>
  <c r="AM25" i="6"/>
  <c r="AN25" i="6"/>
  <c r="AN222" i="6" s="1"/>
  <c r="AO25" i="6"/>
  <c r="AO222" i="6" s="1"/>
  <c r="AP25" i="6"/>
  <c r="AP222" i="6" s="1"/>
  <c r="AQ25" i="6"/>
  <c r="D18" i="9" s="1"/>
  <c r="AR25" i="6"/>
  <c r="AR222" i="6" s="1"/>
  <c r="AS25" i="6"/>
  <c r="AT25" i="6"/>
  <c r="AU25" i="6"/>
  <c r="AV25" i="6"/>
  <c r="AV222" i="6" s="1"/>
  <c r="AW25" i="6"/>
  <c r="AW222" i="6" s="1"/>
  <c r="AX25" i="6"/>
  <c r="AY25" i="6"/>
  <c r="AY222" i="6" s="1"/>
  <c r="AZ25" i="6"/>
  <c r="AZ222" i="6" s="1"/>
  <c r="BA25" i="6"/>
  <c r="BB25" i="6"/>
  <c r="BB222" i="6" s="1"/>
  <c r="BC25" i="6"/>
  <c r="BD25" i="6"/>
  <c r="BD222" i="6" s="1"/>
  <c r="BE25" i="6"/>
  <c r="BE222" i="6" s="1"/>
  <c r="BF25" i="6"/>
  <c r="BI227" i="6" s="1"/>
  <c r="BG25" i="6"/>
  <c r="BG222" i="6" s="1"/>
  <c r="BH25" i="6"/>
  <c r="BH222" i="6" s="1"/>
  <c r="BI25" i="6"/>
  <c r="BL227" i="6" s="1"/>
  <c r="BJ25" i="6"/>
  <c r="BG20" i="60" s="1"/>
  <c r="BK25" i="6"/>
  <c r="BL25" i="6"/>
  <c r="BM25" i="6"/>
  <c r="BN25" i="6"/>
  <c r="BK20" i="60" s="1"/>
  <c r="BO25" i="6"/>
  <c r="BO222" i="6" s="1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Z21" i="60" s="1"/>
  <c r="AD26" i="6"/>
  <c r="AA21" i="60" s="1"/>
  <c r="AE26" i="6"/>
  <c r="AB21" i="60" s="1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R5" i="29" s="1"/>
  <c r="W29" i="6"/>
  <c r="S5" i="29" s="1"/>
  <c r="X29" i="6"/>
  <c r="T5" i="29" s="1"/>
  <c r="Y29" i="6"/>
  <c r="U5" i="29" s="1"/>
  <c r="Z29" i="6"/>
  <c r="V5" i="29" s="1"/>
  <c r="AA29" i="6"/>
  <c r="W5" i="29" s="1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U14" i="29" s="1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O23" i="29" s="1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F58" i="60" s="1"/>
  <c r="J47" i="6"/>
  <c r="K47" i="6"/>
  <c r="N292" i="6" s="1"/>
  <c r="N295" i="6" s="1"/>
  <c r="L47" i="6"/>
  <c r="I58" i="60" s="1"/>
  <c r="M47" i="6"/>
  <c r="J58" i="60" s="1"/>
  <c r="N47" i="6"/>
  <c r="Q292" i="6" s="1"/>
  <c r="Q295" i="6" s="1"/>
  <c r="O47" i="6"/>
  <c r="P47" i="6"/>
  <c r="M58" i="60" s="1"/>
  <c r="Q47" i="6"/>
  <c r="T292" i="6" s="1"/>
  <c r="R47" i="6"/>
  <c r="R287" i="6" s="1"/>
  <c r="S47" i="6"/>
  <c r="S287" i="6" s="1"/>
  <c r="T47" i="6"/>
  <c r="Q58" i="60" s="1"/>
  <c r="U47" i="6"/>
  <c r="X292" i="6" s="1"/>
  <c r="V47" i="6"/>
  <c r="Y292" i="6" s="1"/>
  <c r="W47" i="6"/>
  <c r="X47" i="6"/>
  <c r="Y47" i="6"/>
  <c r="Y287" i="6" s="1"/>
  <c r="Z47" i="6"/>
  <c r="Z287" i="6" s="1"/>
  <c r="AA47" i="6"/>
  <c r="AD292" i="6" s="1"/>
  <c r="AB47" i="6"/>
  <c r="AB287" i="6" s="1"/>
  <c r="AC47" i="6"/>
  <c r="Z58" i="60" s="1"/>
  <c r="AD47" i="6"/>
  <c r="AG292" i="6" s="1"/>
  <c r="AE47" i="6"/>
  <c r="AH292" i="6" s="1"/>
  <c r="AF47" i="6"/>
  <c r="AC58" i="60" s="1"/>
  <c r="AG47" i="6"/>
  <c r="AG287" i="6" s="1"/>
  <c r="AH47" i="6"/>
  <c r="AE58" i="60" s="1"/>
  <c r="AI47" i="6"/>
  <c r="AL292" i="6" s="1"/>
  <c r="AJ47" i="6"/>
  <c r="AK47" i="6"/>
  <c r="AK287" i="6" s="1"/>
  <c r="AL47" i="6"/>
  <c r="AO292" i="6" s="1"/>
  <c r="AM47" i="6"/>
  <c r="AP292" i="6" s="1"/>
  <c r="AN47" i="6"/>
  <c r="AQ292" i="6" s="1"/>
  <c r="AO47" i="6"/>
  <c r="AO287" i="6" s="1"/>
  <c r="AP47" i="6"/>
  <c r="AQ47" i="6"/>
  <c r="AQ287" i="6" s="1"/>
  <c r="AR47" i="6"/>
  <c r="AU292" i="6" s="1"/>
  <c r="AS47" i="6"/>
  <c r="AV292" i="6" s="1"/>
  <c r="AT47" i="6"/>
  <c r="AW292" i="6" s="1"/>
  <c r="AU47" i="6"/>
  <c r="AX292" i="6" s="1"/>
  <c r="AV47" i="6"/>
  <c r="AS58" i="60" s="1"/>
  <c r="AW47" i="6"/>
  <c r="AT58" i="60" s="1"/>
  <c r="AX47" i="6"/>
  <c r="AY47" i="6"/>
  <c r="AV58" i="60" s="1"/>
  <c r="AZ47" i="6"/>
  <c r="AW58" i="60" s="1"/>
  <c r="BA47" i="6"/>
  <c r="AX58" i="60" s="1"/>
  <c r="BB47" i="6"/>
  <c r="BC47" i="6"/>
  <c r="BF292" i="6" s="1"/>
  <c r="BD47" i="6"/>
  <c r="BE47" i="6"/>
  <c r="BH292" i="6" s="1"/>
  <c r="BF47" i="6"/>
  <c r="BG47" i="6"/>
  <c r="BD58" i="60" s="1"/>
  <c r="BH47" i="6"/>
  <c r="BE58" i="60" s="1"/>
  <c r="BI47" i="6"/>
  <c r="BI287" i="6" s="1"/>
  <c r="BJ47" i="6"/>
  <c r="BM292" i="6" s="1"/>
  <c r="BK47" i="6"/>
  <c r="BN292" i="6" s="1"/>
  <c r="BL47" i="6"/>
  <c r="BO292" i="6" s="1"/>
  <c r="BM47" i="6"/>
  <c r="BJ58" i="60" s="1"/>
  <c r="BN47" i="6"/>
  <c r="BO47" i="6"/>
  <c r="F32" i="9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N59" i="60" s="1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X59" i="60" s="1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F59" i="60" s="1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L59" i="60" s="1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K59" i="60" s="1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E6" i="29" s="1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J15" i="29" s="1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K24" i="29" s="1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T110" i="91" s="1"/>
  <c r="T16" i="92" s="1"/>
  <c r="Y75" i="6"/>
  <c r="Y370" i="6" s="1"/>
  <c r="Z75" i="6"/>
  <c r="V110" i="91" s="1"/>
  <c r="V16" i="92" s="1"/>
  <c r="AA75" i="6"/>
  <c r="AB75" i="6"/>
  <c r="AC75" i="6"/>
  <c r="AD75" i="6"/>
  <c r="AD370" i="6" s="1"/>
  <c r="AE75" i="6"/>
  <c r="C46" i="9" s="1"/>
  <c r="AF75" i="6"/>
  <c r="AI375" i="6" s="1"/>
  <c r="AE165" i="91" s="1"/>
  <c r="AG75" i="6"/>
  <c r="AJ375" i="6" s="1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Q375" i="6" s="1"/>
  <c r="AM165" i="91" s="1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V370" i="6" s="1"/>
  <c r="AW75" i="6"/>
  <c r="AZ375" i="6" s="1"/>
  <c r="AV165" i="91" s="1"/>
  <c r="AX75" i="6"/>
  <c r="AU102" i="60" s="1"/>
  <c r="AY75" i="6"/>
  <c r="AZ75" i="6"/>
  <c r="BA75" i="6"/>
  <c r="BD375" i="6" s="1"/>
  <c r="AZ165" i="91" s="1"/>
  <c r="BB75" i="6"/>
  <c r="BB370" i="6" s="1"/>
  <c r="BC75" i="6"/>
  <c r="E46" i="9" s="1"/>
  <c r="BD75" i="6"/>
  <c r="BD370" i="6" s="1"/>
  <c r="BE75" i="6"/>
  <c r="BB102" i="60" s="1"/>
  <c r="BF75" i="6"/>
  <c r="BF370" i="6" s="1"/>
  <c r="BG75" i="6"/>
  <c r="BJ375" i="6" s="1"/>
  <c r="BF165" i="91" s="1"/>
  <c r="BH75" i="6"/>
  <c r="BK375" i="6" s="1"/>
  <c r="BG165" i="91" s="1"/>
  <c r="BI75" i="6"/>
  <c r="BL375" i="6" s="1"/>
  <c r="BH165" i="91" s="1"/>
  <c r="BJ75" i="6"/>
  <c r="BG102" i="60" s="1"/>
  <c r="BK75" i="6"/>
  <c r="BH102" i="60" s="1"/>
  <c r="BL75" i="6"/>
  <c r="BH110" i="91" s="1"/>
  <c r="BH16" i="92" s="1"/>
  <c r="BM75" i="6"/>
  <c r="BI110" i="91" s="1"/>
  <c r="BI16" i="92" s="1"/>
  <c r="BN75" i="6"/>
  <c r="BJ110" i="91" s="1"/>
  <c r="BJ16" i="92" s="1"/>
  <c r="BO75" i="6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V103" i="60" s="1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D103" i="60" s="1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BK111" i="91" s="1"/>
  <c r="H14" i="91" s="1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0" i="6"/>
  <c r="D223" i="97" s="1"/>
  <c r="F132" i="60"/>
  <c r="E153" i="97"/>
  <c r="G132" i="60"/>
  <c r="F153" i="97"/>
  <c r="H132" i="60"/>
  <c r="G153" i="97"/>
  <c r="K400" i="6"/>
  <c r="G223" i="97" s="1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P400" i="6"/>
  <c r="L223" i="97" s="1"/>
  <c r="N132" i="60"/>
  <c r="M153" i="97"/>
  <c r="O132" i="60"/>
  <c r="N153" i="97"/>
  <c r="P132" i="60"/>
  <c r="O153" i="97"/>
  <c r="S400" i="6"/>
  <c r="O223" i="97" s="1"/>
  <c r="Q132" i="60"/>
  <c r="P153" i="97"/>
  <c r="T400" i="6"/>
  <c r="P223" i="97" s="1"/>
  <c r="R132" i="60"/>
  <c r="Q153" i="97"/>
  <c r="S132" i="60"/>
  <c r="R153" i="97"/>
  <c r="V400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0" i="6"/>
  <c r="X223" i="97" s="1"/>
  <c r="Z132" i="60"/>
  <c r="Y153" i="97"/>
  <c r="AA132" i="60"/>
  <c r="Z153" i="97"/>
  <c r="AD400" i="6"/>
  <c r="Z223" i="97" s="1"/>
  <c r="AB132" i="60"/>
  <c r="AA153" i="97"/>
  <c r="AE400" i="6"/>
  <c r="AA223" i="97" s="1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J400" i="6"/>
  <c r="AF223" i="97" s="1"/>
  <c r="AH132" i="60"/>
  <c r="AG153" i="97"/>
  <c r="AI132" i="60"/>
  <c r="AH153" i="97"/>
  <c r="AL400" i="6"/>
  <c r="AH223" i="97" s="1"/>
  <c r="AJ132" i="60"/>
  <c r="AI153" i="97"/>
  <c r="AM400" i="6"/>
  <c r="AI223" i="97" s="1"/>
  <c r="AK132" i="60"/>
  <c r="AJ153" i="97"/>
  <c r="AL132" i="60"/>
  <c r="AK153" i="97"/>
  <c r="AM132" i="60"/>
  <c r="AL153" i="97"/>
  <c r="AP400" i="6"/>
  <c r="AL223" i="97" s="1"/>
  <c r="AN132" i="60"/>
  <c r="AM153" i="97"/>
  <c r="AO132" i="60"/>
  <c r="AN153" i="97"/>
  <c r="AR400" i="6"/>
  <c r="AN223" i="97" s="1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X400" i="6"/>
  <c r="AT223" i="97" s="1"/>
  <c r="AV132" i="60"/>
  <c r="AU153" i="97"/>
  <c r="AW132" i="60"/>
  <c r="AV153" i="97"/>
  <c r="AZ400" i="6"/>
  <c r="AV223" i="97" s="1"/>
  <c r="AX132" i="60"/>
  <c r="AW153" i="97"/>
  <c r="BA400" i="6"/>
  <c r="AW223" i="97" s="1"/>
  <c r="AY132" i="60"/>
  <c r="AX153" i="97"/>
  <c r="AZ132" i="60"/>
  <c r="AY153" i="97"/>
  <c r="BC400" i="6"/>
  <c r="AY223" i="97" s="1"/>
  <c r="BA132" i="60"/>
  <c r="AZ153" i="97"/>
  <c r="BB132" i="60"/>
  <c r="BA153" i="97"/>
  <c r="BC132" i="60"/>
  <c r="BB153" i="97"/>
  <c r="BF400" i="6"/>
  <c r="BB223" i="97" s="1"/>
  <c r="BD132" i="60"/>
  <c r="BC153" i="97"/>
  <c r="BE132" i="60"/>
  <c r="BD153" i="97"/>
  <c r="BH400" i="6"/>
  <c r="BD223" i="97" s="1"/>
  <c r="BF132" i="60"/>
  <c r="BE153" i="97"/>
  <c r="BI400" i="6"/>
  <c r="BE223" i="97" s="1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N400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 s="1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U427" i="6"/>
  <c r="AQ250" i="97" s="1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S432" i="6" s="1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Z434" i="6" s="1"/>
  <c r="AV257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H432" i="6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K143" i="60"/>
  <c r="BJ164" i="97"/>
  <c r="BL143" i="60"/>
  <c r="BK164" i="97"/>
  <c r="H12" i="97" s="1"/>
  <c r="BO430" i="6"/>
  <c r="E144" i="60"/>
  <c r="D165" i="97"/>
  <c r="C165" i="97"/>
  <c r="H436" i="6"/>
  <c r="F144" i="60"/>
  <c r="E165" i="97"/>
  <c r="I436" i="6"/>
  <c r="G144" i="60"/>
  <c r="F165" i="97"/>
  <c r="J436" i="6"/>
  <c r="H144" i="60"/>
  <c r="G165" i="97"/>
  <c r="K436" i="6"/>
  <c r="I144" i="60"/>
  <c r="H165" i="97"/>
  <c r="L436" i="6"/>
  <c r="J144" i="60"/>
  <c r="I165" i="97"/>
  <c r="K144" i="60"/>
  <c r="J165" i="97"/>
  <c r="N436" i="6"/>
  <c r="L144" i="60"/>
  <c r="K165" i="97"/>
  <c r="O436" i="6"/>
  <c r="M144" i="60"/>
  <c r="L165" i="97"/>
  <c r="P436" i="6"/>
  <c r="N144" i="60"/>
  <c r="M165" i="97"/>
  <c r="Q436" i="6"/>
  <c r="O144" i="60"/>
  <c r="N165" i="97"/>
  <c r="R436" i="6"/>
  <c r="P144" i="60"/>
  <c r="O165" i="97"/>
  <c r="S436" i="6"/>
  <c r="Q144" i="60"/>
  <c r="P165" i="97"/>
  <c r="T436" i="6"/>
  <c r="R144" i="60"/>
  <c r="Q165" i="97"/>
  <c r="S144" i="60"/>
  <c r="R165" i="97"/>
  <c r="V436" i="6"/>
  <c r="T144" i="60"/>
  <c r="S165" i="97"/>
  <c r="W436" i="6"/>
  <c r="U144" i="60"/>
  <c r="T165" i="97"/>
  <c r="X436" i="6"/>
  <c r="V144" i="60"/>
  <c r="U165" i="97"/>
  <c r="Y436" i="6"/>
  <c r="W144" i="60"/>
  <c r="V165" i="97"/>
  <c r="Z436" i="6"/>
  <c r="X144" i="60"/>
  <c r="W165" i="97"/>
  <c r="AA436" i="6"/>
  <c r="Y144" i="60"/>
  <c r="X165" i="97"/>
  <c r="AB436" i="6"/>
  <c r="Z144" i="60"/>
  <c r="Y165" i="97"/>
  <c r="AA144" i="60"/>
  <c r="Z165" i="97"/>
  <c r="AD436" i="6"/>
  <c r="AB144" i="60"/>
  <c r="AA165" i="97"/>
  <c r="AE436" i="6"/>
  <c r="AC144" i="60"/>
  <c r="AB165" i="97"/>
  <c r="AF436" i="6"/>
  <c r="AD144" i="60"/>
  <c r="AC165" i="97"/>
  <c r="AG436" i="6"/>
  <c r="AE144" i="60"/>
  <c r="AD165" i="97"/>
  <c r="AH436" i="6"/>
  <c r="AF144" i="60"/>
  <c r="AE165" i="97"/>
  <c r="AI436" i="6"/>
  <c r="AG144" i="60"/>
  <c r="AF165" i="97"/>
  <c r="AJ436" i="6"/>
  <c r="AH144" i="60"/>
  <c r="AG165" i="97"/>
  <c r="AI144" i="60"/>
  <c r="AH165" i="97"/>
  <c r="AL436" i="6"/>
  <c r="AJ144" i="60"/>
  <c r="AI165" i="97"/>
  <c r="AM436" i="6"/>
  <c r="AK144" i="60"/>
  <c r="AJ165" i="97"/>
  <c r="AN436" i="6"/>
  <c r="AL144" i="60"/>
  <c r="AK165" i="97"/>
  <c r="AO436" i="6"/>
  <c r="AM144" i="60"/>
  <c r="AL165" i="97"/>
  <c r="AP436" i="6"/>
  <c r="AN144" i="60"/>
  <c r="AM165" i="97"/>
  <c r="AQ436" i="6"/>
  <c r="AO144" i="60"/>
  <c r="AN165" i="97"/>
  <c r="AR436" i="6"/>
  <c r="AP144" i="60"/>
  <c r="AO165" i="97"/>
  <c r="AQ144" i="60"/>
  <c r="AP165" i="97"/>
  <c r="AT436" i="6"/>
  <c r="AR144" i="60"/>
  <c r="AQ165" i="97"/>
  <c r="AU436" i="6"/>
  <c r="AS144" i="60"/>
  <c r="AR165" i="97"/>
  <c r="AV436" i="6"/>
  <c r="AT144" i="60"/>
  <c r="AS165" i="97"/>
  <c r="AW436" i="6"/>
  <c r="AU144" i="60"/>
  <c r="AT165" i="97"/>
  <c r="AX436" i="6"/>
  <c r="AV144" i="60"/>
  <c r="AU165" i="97"/>
  <c r="AY436" i="6"/>
  <c r="AW144" i="60"/>
  <c r="AV165" i="97"/>
  <c r="AZ436" i="6"/>
  <c r="AX144" i="60"/>
  <c r="AW165" i="97"/>
  <c r="AY144" i="60"/>
  <c r="AX165" i="97"/>
  <c r="BB436" i="6"/>
  <c r="AZ144" i="60"/>
  <c r="AY165" i="97"/>
  <c r="BC436" i="6"/>
  <c r="BA144" i="60"/>
  <c r="AZ165" i="97"/>
  <c r="BD436" i="6"/>
  <c r="BB144" i="60"/>
  <c r="BA165" i="97"/>
  <c r="BE436" i="6"/>
  <c r="BC144" i="60"/>
  <c r="BB165" i="97"/>
  <c r="BF436" i="6"/>
  <c r="BD144" i="60"/>
  <c r="BC165" i="97"/>
  <c r="BG436" i="6"/>
  <c r="BE144" i="60"/>
  <c r="BD165" i="97"/>
  <c r="BH436" i="6"/>
  <c r="BF144" i="60"/>
  <c r="BE165" i="97"/>
  <c r="BG144" i="60"/>
  <c r="BF165" i="97"/>
  <c r="BJ436" i="6"/>
  <c r="BH144" i="60"/>
  <c r="BG165" i="97"/>
  <c r="BK436" i="6"/>
  <c r="BI144" i="60"/>
  <c r="BH165" i="97"/>
  <c r="BL436" i="6"/>
  <c r="BJ144" i="60"/>
  <c r="BI165" i="97"/>
  <c r="BM436" i="6"/>
  <c r="BK144" i="60"/>
  <c r="BJ165" i="97"/>
  <c r="BN436" i="6"/>
  <c r="BL144" i="60"/>
  <c r="BK165" i="97"/>
  <c r="BO436" i="6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E468" i="6" s="1"/>
  <c r="BA291" i="97" s="1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D291" i="97" s="1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K468" i="6" s="1"/>
  <c r="BG291" i="97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H472" i="6"/>
  <c r="F156" i="60"/>
  <c r="E177" i="97"/>
  <c r="I472" i="6"/>
  <c r="G156" i="60"/>
  <c r="F177" i="97"/>
  <c r="J472" i="6"/>
  <c r="H156" i="60"/>
  <c r="G177" i="97"/>
  <c r="K472" i="6"/>
  <c r="I156" i="60"/>
  <c r="H177" i="97"/>
  <c r="L472" i="6"/>
  <c r="J156" i="60"/>
  <c r="I177" i="97"/>
  <c r="M472" i="6"/>
  <c r="K156" i="60"/>
  <c r="J177" i="97"/>
  <c r="N472" i="6"/>
  <c r="L156" i="60"/>
  <c r="K177" i="97"/>
  <c r="O472" i="6"/>
  <c r="M156" i="60"/>
  <c r="L177" i="97"/>
  <c r="P472" i="6"/>
  <c r="N156" i="60"/>
  <c r="M177" i="97"/>
  <c r="Q472" i="6"/>
  <c r="O156" i="60"/>
  <c r="N177" i="97"/>
  <c r="R472" i="6"/>
  <c r="P156" i="60"/>
  <c r="O177" i="97"/>
  <c r="S472" i="6"/>
  <c r="Q156" i="60"/>
  <c r="P177" i="97"/>
  <c r="T472" i="6"/>
  <c r="R156" i="60"/>
  <c r="Q177" i="97"/>
  <c r="U472" i="6"/>
  <c r="S156" i="60"/>
  <c r="R177" i="97"/>
  <c r="V472" i="6"/>
  <c r="T156" i="60"/>
  <c r="S177" i="97"/>
  <c r="W472" i="6"/>
  <c r="U156" i="60"/>
  <c r="T177" i="97"/>
  <c r="X472" i="6"/>
  <c r="V156" i="60"/>
  <c r="U177" i="97"/>
  <c r="Y472" i="6"/>
  <c r="W156" i="60"/>
  <c r="V177" i="97"/>
  <c r="Z472" i="6"/>
  <c r="X156" i="60"/>
  <c r="W177" i="97"/>
  <c r="AA472" i="6"/>
  <c r="Y156" i="60"/>
  <c r="X177" i="97"/>
  <c r="AB472" i="6"/>
  <c r="Z156" i="60"/>
  <c r="Y177" i="97"/>
  <c r="AC472" i="6"/>
  <c r="AA156" i="60"/>
  <c r="Z177" i="97"/>
  <c r="AD472" i="6"/>
  <c r="AB156" i="60"/>
  <c r="AA177" i="97"/>
  <c r="AE472" i="6"/>
  <c r="AC156" i="60"/>
  <c r="AB177" i="97"/>
  <c r="AF472" i="6"/>
  <c r="AD156" i="60"/>
  <c r="AC177" i="97"/>
  <c r="AG472" i="6"/>
  <c r="AE156" i="60"/>
  <c r="AD177" i="97"/>
  <c r="AH472" i="6"/>
  <c r="AF156" i="60"/>
  <c r="AE177" i="97"/>
  <c r="AI472" i="6"/>
  <c r="AG156" i="60"/>
  <c r="AF177" i="97"/>
  <c r="AJ472" i="6"/>
  <c r="AH156" i="60"/>
  <c r="AG177" i="97"/>
  <c r="AK472" i="6"/>
  <c r="AI156" i="60"/>
  <c r="AH177" i="97"/>
  <c r="AL472" i="6"/>
  <c r="AJ156" i="60"/>
  <c r="AI177" i="97"/>
  <c r="AM472" i="6"/>
  <c r="AK156" i="60"/>
  <c r="AJ177" i="97"/>
  <c r="AN472" i="6"/>
  <c r="AL156" i="60"/>
  <c r="AK177" i="97"/>
  <c r="AO472" i="6"/>
  <c r="AM156" i="60"/>
  <c r="AL177" i="97"/>
  <c r="AP472" i="6"/>
  <c r="AN156" i="60"/>
  <c r="AM177" i="97"/>
  <c r="AQ472" i="6"/>
  <c r="AO156" i="60"/>
  <c r="AN177" i="97"/>
  <c r="AR472" i="6"/>
  <c r="AP156" i="60"/>
  <c r="AO177" i="97"/>
  <c r="AS472" i="6"/>
  <c r="AQ156" i="60"/>
  <c r="AP177" i="97"/>
  <c r="AT472" i="6"/>
  <c r="AR156" i="60"/>
  <c r="AQ177" i="97"/>
  <c r="AU472" i="6"/>
  <c r="AS156" i="60"/>
  <c r="AR177" i="97"/>
  <c r="AV472" i="6"/>
  <c r="AT156" i="60"/>
  <c r="AS177" i="97"/>
  <c r="AW472" i="6"/>
  <c r="AU156" i="60"/>
  <c r="AT177" i="97"/>
  <c r="AX472" i="6"/>
  <c r="AV156" i="60"/>
  <c r="AU177" i="97"/>
  <c r="AY472" i="6"/>
  <c r="AW156" i="60"/>
  <c r="AV177" i="97"/>
  <c r="AZ472" i="6"/>
  <c r="AX156" i="60"/>
  <c r="AW177" i="97"/>
  <c r="BA472" i="6"/>
  <c r="AY156" i="60"/>
  <c r="AX177" i="97"/>
  <c r="BB472" i="6"/>
  <c r="AZ156" i="60"/>
  <c r="AY177" i="97"/>
  <c r="BC472" i="6"/>
  <c r="BA156" i="60"/>
  <c r="AZ177" i="97"/>
  <c r="BD472" i="6"/>
  <c r="BB156" i="60"/>
  <c r="BA177" i="97"/>
  <c r="BE472" i="6"/>
  <c r="BC156" i="60"/>
  <c r="BB177" i="97"/>
  <c r="BF472" i="6"/>
  <c r="BD156" i="60"/>
  <c r="BC177" i="97"/>
  <c r="BG472" i="6"/>
  <c r="BE156" i="60"/>
  <c r="BD177" i="97"/>
  <c r="BH472" i="6"/>
  <c r="BF156" i="60"/>
  <c r="BE177" i="97"/>
  <c r="BI472" i="6"/>
  <c r="BG156" i="60"/>
  <c r="BF177" i="97"/>
  <c r="BJ472" i="6"/>
  <c r="BH156" i="60"/>
  <c r="BG177" i="97"/>
  <c r="BK472" i="6"/>
  <c r="BI156" i="60"/>
  <c r="BH177" i="97"/>
  <c r="BL472" i="6"/>
  <c r="BJ156" i="60"/>
  <c r="BI177" i="97"/>
  <c r="BM472" i="6"/>
  <c r="BK156" i="60"/>
  <c r="BJ177" i="97"/>
  <c r="BN472" i="6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AA490" i="6"/>
  <c r="W313" i="97" s="1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F65" i="68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BO493" i="6"/>
  <c r="BK316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M504" i="6" s="1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N325" i="97" s="1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BO502" i="6"/>
  <c r="BK325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N511" i="6"/>
  <c r="L170" i="60"/>
  <c r="K191" i="97"/>
  <c r="M170" i="60"/>
  <c r="L191" i="97"/>
  <c r="N170" i="60"/>
  <c r="M191" i="97"/>
  <c r="Q511" i="6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Y511" i="6"/>
  <c r="W170" i="60"/>
  <c r="V191" i="97"/>
  <c r="X170" i="60"/>
  <c r="W191" i="97"/>
  <c r="Y170" i="60"/>
  <c r="X191" i="97"/>
  <c r="AB511" i="6"/>
  <c r="AB513" i="6" s="1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J511" i="6"/>
  <c r="AH170" i="60"/>
  <c r="AG191" i="97"/>
  <c r="AI170" i="60"/>
  <c r="AH191" i="97"/>
  <c r="AJ170" i="60"/>
  <c r="AI191" i="97"/>
  <c r="AM511" i="6"/>
  <c r="AI334" i="97" s="1"/>
  <c r="AK170" i="60"/>
  <c r="AJ191" i="97"/>
  <c r="AL170" i="60"/>
  <c r="AK191" i="97"/>
  <c r="AM170" i="60"/>
  <c r="AL191" i="97"/>
  <c r="AP511" i="6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U511" i="6"/>
  <c r="AQ334" i="97" s="1"/>
  <c r="AS170" i="60"/>
  <c r="AR191" i="97"/>
  <c r="AT170" i="60"/>
  <c r="AS191" i="97"/>
  <c r="AU170" i="60"/>
  <c r="AT191" i="97"/>
  <c r="AX511" i="6"/>
  <c r="AV170" i="60"/>
  <c r="AU191" i="97"/>
  <c r="AW170" i="60"/>
  <c r="AV191" i="97"/>
  <c r="AX170" i="60"/>
  <c r="AW191" i="97"/>
  <c r="BA511" i="6"/>
  <c r="AY170" i="60"/>
  <c r="AX191" i="97"/>
  <c r="AZ170" i="60"/>
  <c r="AY191" i="97"/>
  <c r="G21" i="97" s="1"/>
  <c r="BA170" i="60"/>
  <c r="AZ191" i="97"/>
  <c r="BD511" i="6"/>
  <c r="BB170" i="60"/>
  <c r="BA191" i="97"/>
  <c r="BC170" i="60"/>
  <c r="BB191" i="97"/>
  <c r="BD170" i="60"/>
  <c r="BC191" i="97"/>
  <c r="BE170" i="60"/>
  <c r="BD191" i="97"/>
  <c r="BF170" i="60"/>
  <c r="BE191" i="97"/>
  <c r="BI511" i="6"/>
  <c r="BG170" i="60"/>
  <c r="BF191" i="97"/>
  <c r="BH170" i="60"/>
  <c r="BG191" i="97"/>
  <c r="BI170" i="60"/>
  <c r="BH191" i="97"/>
  <c r="BL511" i="6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D526" i="6"/>
  <c r="Z349" i="97" s="1"/>
  <c r="AB174" i="60"/>
  <c r="AA195" i="97"/>
  <c r="AC174" i="60"/>
  <c r="AB195" i="97"/>
  <c r="AD174" i="60"/>
  <c r="AC195" i="97"/>
  <c r="AG526" i="6"/>
  <c r="AC349" i="97" s="1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M526" i="6"/>
  <c r="AI349" i="97" s="1"/>
  <c r="AK174" i="60"/>
  <c r="AJ195" i="97"/>
  <c r="AL174" i="60"/>
  <c r="AK195" i="97"/>
  <c r="AM174" i="60"/>
  <c r="AL195" i="97"/>
  <c r="AP526" i="6"/>
  <c r="AL349" i="97" s="1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BA526" i="6"/>
  <c r="AW349" i="97" s="1"/>
  <c r="AY174" i="60"/>
  <c r="AX195" i="97"/>
  <c r="AZ174" i="60"/>
  <c r="AY195" i="97"/>
  <c r="BA174" i="60"/>
  <c r="AZ195" i="97"/>
  <c r="BD526" i="6"/>
  <c r="AZ349" i="97" s="1"/>
  <c r="BB174" i="60"/>
  <c r="BA195" i="97"/>
  <c r="BC174" i="60"/>
  <c r="BB195" i="97"/>
  <c r="BD174" i="60"/>
  <c r="BC195" i="97"/>
  <c r="BG526" i="6"/>
  <c r="BC349" i="97" s="1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AB292" i="6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E60" i="9"/>
  <c r="AY197" i="97"/>
  <c r="G176" i="60"/>
  <c r="AP201" i="97"/>
  <c r="AH201" i="97"/>
  <c r="Z201" i="97"/>
  <c r="R201" i="97"/>
  <c r="AX202" i="97"/>
  <c r="AO203" i="97"/>
  <c r="AK203" i="97"/>
  <c r="AG203" i="97"/>
  <c r="AC203" i="97"/>
  <c r="Y203" i="97"/>
  <c r="U203" i="97"/>
  <c r="G270" i="6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E183" i="10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F366" i="97"/>
  <c r="C145" i="91"/>
  <c r="F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AO190" i="6"/>
  <c r="AO192" i="6" s="1"/>
  <c r="I190" i="6"/>
  <c r="I192" i="6" s="1"/>
  <c r="BJ163" i="6"/>
  <c r="BJ165" i="6" s="1"/>
  <c r="AD163" i="6"/>
  <c r="AD165" i="6" s="1"/>
  <c r="D95" i="116"/>
  <c r="BG16" i="29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X198" i="97"/>
  <c r="Y177" i="60"/>
  <c r="P198" i="97"/>
  <c r="Q177" i="60"/>
  <c r="BG543" i="6"/>
  <c r="BC366" i="97" s="1"/>
  <c r="BC197" i="97"/>
  <c r="BD176" i="60"/>
  <c r="AT8" i="29"/>
  <c r="AT201" i="97"/>
  <c r="AL8" i="29"/>
  <c r="AL201" i="97"/>
  <c r="BB17" i="29"/>
  <c r="BB202" i="97"/>
  <c r="BA289" i="97"/>
  <c r="AD8" i="29"/>
  <c r="AD201" i="97"/>
  <c r="V8" i="29"/>
  <c r="V201" i="97"/>
  <c r="BE317" i="6"/>
  <c r="BA127" i="91" s="1"/>
  <c r="BN190" i="6"/>
  <c r="BN192" i="6" s="1"/>
  <c r="O252" i="6"/>
  <c r="BH317" i="6"/>
  <c r="BD127" i="91" s="1"/>
  <c r="X317" i="6"/>
  <c r="T127" i="91" s="1"/>
  <c r="N317" i="6"/>
  <c r="J127" i="91" s="1"/>
  <c r="H353" i="6"/>
  <c r="D155" i="91" s="1"/>
  <c r="AL353" i="6"/>
  <c r="AH155" i="91" s="1"/>
  <c r="BJ353" i="6"/>
  <c r="BF155" i="91" s="1"/>
  <c r="AH418" i="6"/>
  <c r="BO418" i="6"/>
  <c r="BK241" i="97" s="1"/>
  <c r="Z490" i="6"/>
  <c r="V313" i="97" s="1"/>
  <c r="BF490" i="6"/>
  <c r="BB313" i="97" s="1"/>
  <c r="BO463" i="6"/>
  <c r="O526" i="6"/>
  <c r="K349" i="97" s="1"/>
  <c r="S526" i="6"/>
  <c r="O349" i="97" s="1"/>
  <c r="P190" i="6"/>
  <c r="P192" i="6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Q268" i="6" s="1"/>
  <c r="Z264" i="6"/>
  <c r="Z266" i="6" s="1"/>
  <c r="AN264" i="6"/>
  <c r="AN266" i="6" s="1"/>
  <c r="AN268" i="6" s="1"/>
  <c r="AW264" i="6"/>
  <c r="AW266" i="6" s="1"/>
  <c r="AW268" i="6" s="1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AO266" i="6" s="1"/>
  <c r="AO268" i="6" s="1"/>
  <c r="I264" i="6"/>
  <c r="I266" i="6" s="1"/>
  <c r="BE264" i="6"/>
  <c r="BE266" i="6" s="1"/>
  <c r="Y264" i="6"/>
  <c r="Y266" i="6" s="1"/>
  <c r="Y268" i="6" s="1"/>
  <c r="AJ264" i="6"/>
  <c r="AJ266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C217" i="97" s="1"/>
  <c r="H394" i="6"/>
  <c r="H396" i="6" s="1"/>
  <c r="D219" i="97" s="1"/>
  <c r="P394" i="6"/>
  <c r="L217" i="97" s="1"/>
  <c r="X394" i="6"/>
  <c r="AF394" i="6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BM335" i="6"/>
  <c r="BI141" i="91" s="1"/>
  <c r="BJ335" i="6"/>
  <c r="AY335" i="6"/>
  <c r="AU141" i="91" s="1"/>
  <c r="AK335" i="6"/>
  <c r="Z335" i="6"/>
  <c r="T335" i="6"/>
  <c r="P141" i="91" s="1"/>
  <c r="BF270" i="6"/>
  <c r="V187" i="6"/>
  <c r="D36" i="97"/>
  <c r="H36" i="97"/>
  <c r="BL113" i="97"/>
  <c r="J38" i="97"/>
  <c r="F31" i="91"/>
  <c r="AB44" i="92"/>
  <c r="O237" i="6"/>
  <c r="O239" i="6" s="1"/>
  <c r="O241" i="6" s="1"/>
  <c r="AU237" i="6"/>
  <c r="AU239" i="6" s="1"/>
  <c r="AU241" i="6" s="1"/>
  <c r="Z237" i="6"/>
  <c r="Z239" i="6" s="1"/>
  <c r="Z241" i="6" s="1"/>
  <c r="AX237" i="6"/>
  <c r="AX239" i="6" s="1"/>
  <c r="AX241" i="6" s="1"/>
  <c r="AP270" i="6"/>
  <c r="M270" i="6"/>
  <c r="I270" i="6"/>
  <c r="L270" i="6"/>
  <c r="O270" i="6"/>
  <c r="K270" i="6"/>
  <c r="N270" i="6"/>
  <c r="AU270" i="6"/>
  <c r="AY270" i="6"/>
  <c r="BC270" i="6"/>
  <c r="BG270" i="6"/>
  <c r="BK270" i="6"/>
  <c r="BO270" i="6"/>
  <c r="S335" i="6"/>
  <c r="O141" i="91" s="1"/>
  <c r="J335" i="6"/>
  <c r="F141" i="91" s="1"/>
  <c r="X335" i="6"/>
  <c r="T141" i="91" s="1"/>
  <c r="AF335" i="6"/>
  <c r="AB141" i="91" s="1"/>
  <c r="AN335" i="6"/>
  <c r="AJ141" i="91" s="1"/>
  <c r="AV335" i="6"/>
  <c r="AR141" i="91" s="1"/>
  <c r="BD335" i="6"/>
  <c r="BL335" i="6"/>
  <c r="I335" i="6"/>
  <c r="E141" i="91" s="1"/>
  <c r="W335" i="6"/>
  <c r="BA44" i="92"/>
  <c r="H31" i="91"/>
  <c r="P8" i="29"/>
  <c r="BF335" i="6"/>
  <c r="BB141" i="91" s="1"/>
  <c r="BC335" i="6"/>
  <c r="AY141" i="91" s="1"/>
  <c r="AR335" i="6"/>
  <c r="AN141" i="91" s="1"/>
  <c r="AG335" i="6"/>
  <c r="AC141" i="91" s="1"/>
  <c r="AD335" i="6"/>
  <c r="Z141" i="91" s="1"/>
  <c r="BM270" i="6"/>
  <c r="BD270" i="6"/>
  <c r="D34" i="97"/>
  <c r="F34" i="97"/>
  <c r="H34" i="97"/>
  <c r="D35" i="97"/>
  <c r="BL127" i="97"/>
  <c r="F30" i="91"/>
  <c r="BN335" i="6"/>
  <c r="BJ141" i="91" s="1"/>
  <c r="BK335" i="6"/>
  <c r="BG141" i="91" s="1"/>
  <c r="AZ335" i="6"/>
  <c r="AV141" i="91" s="1"/>
  <c r="AO335" i="6"/>
  <c r="AK141" i="91" s="1"/>
  <c r="AL335" i="6"/>
  <c r="AH141" i="91" s="1"/>
  <c r="AA335" i="6"/>
  <c r="W141" i="91" s="1"/>
  <c r="U335" i="6"/>
  <c r="Q141" i="91" s="1"/>
  <c r="BH270" i="6"/>
  <c r="AT270" i="6"/>
  <c r="S270" i="6"/>
  <c r="P270" i="6"/>
  <c r="H270" i="6"/>
  <c r="BJ237" i="6"/>
  <c r="BJ239" i="6" s="1"/>
  <c r="BJ241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6" i="6"/>
  <c r="BA436" i="6"/>
  <c r="AS436" i="6"/>
  <c r="AK436" i="6"/>
  <c r="AC436" i="6"/>
  <c r="U436" i="6"/>
  <c r="M436" i="6"/>
  <c r="BM400" i="6"/>
  <c r="BI223" i="97" s="1"/>
  <c r="BE400" i="6"/>
  <c r="AW400" i="6"/>
  <c r="AS223" i="97" s="1"/>
  <c r="AO400" i="6"/>
  <c r="AG400" i="6"/>
  <c r="AC223" i="97" s="1"/>
  <c r="Y400" i="6"/>
  <c r="Q400" i="6"/>
  <c r="I400" i="6"/>
  <c r="BH335" i="6"/>
  <c r="BD141" i="91" s="1"/>
  <c r="AW335" i="6"/>
  <c r="AS141" i="91" s="1"/>
  <c r="AT335" i="6"/>
  <c r="AP141" i="91" s="1"/>
  <c r="AI335" i="6"/>
  <c r="AE141" i="91" s="1"/>
  <c r="L335" i="6"/>
  <c r="H141" i="91" s="1"/>
  <c r="BL270" i="6"/>
  <c r="AX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I227" i="6"/>
  <c r="AL227" i="6"/>
  <c r="AQ227" i="6"/>
  <c r="K205" i="6"/>
  <c r="AA205" i="6"/>
  <c r="AQ205" i="6"/>
  <c r="BG205" i="6"/>
  <c r="G335" i="6"/>
  <c r="C141" i="91" s="1"/>
  <c r="Q178" i="6"/>
  <c r="AG178" i="6"/>
  <c r="AW178" i="6"/>
  <c r="BM178" i="6"/>
  <c r="I181" i="6"/>
  <c r="I183" i="6" s="1"/>
  <c r="AC199" i="6"/>
  <c r="AC201" i="6" s="1"/>
  <c r="AC203" i="6" s="1"/>
  <c r="W243" i="6"/>
  <c r="V252" i="6"/>
  <c r="AL252" i="6"/>
  <c r="BB252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O335" i="6"/>
  <c r="P335" i="6"/>
  <c r="L141" i="91" s="1"/>
  <c r="Q335" i="6"/>
  <c r="M141" i="91" s="1"/>
  <c r="R335" i="6"/>
  <c r="N141" i="91" s="1"/>
  <c r="AD347" i="6"/>
  <c r="AD349" i="6" s="1"/>
  <c r="G511" i="6"/>
  <c r="J511" i="6"/>
  <c r="F334" i="97" s="1"/>
  <c r="K511" i="6"/>
  <c r="G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BA292" i="6"/>
  <c r="AY227" i="6"/>
  <c r="AW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E292" i="6"/>
  <c r="BO227" i="6"/>
  <c r="BG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AW93" i="68"/>
  <c r="AY323" i="6" s="1"/>
  <c r="AU131" i="91" s="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Y493" i="6" l="1"/>
  <c r="AY495" i="6" s="1"/>
  <c r="AU318" i="97" s="1"/>
  <c r="AI493" i="6"/>
  <c r="AE316" i="97" s="1"/>
  <c r="S493" i="6"/>
  <c r="BK421" i="6"/>
  <c r="J110" i="91"/>
  <c r="J16" i="92" s="1"/>
  <c r="BG176" i="60"/>
  <c r="AZ21" i="60"/>
  <c r="S102" i="60"/>
  <c r="AP89" i="68"/>
  <c r="AP94" i="68" s="1"/>
  <c r="AR332" i="6" s="1"/>
  <c r="I567" i="6"/>
  <c r="Y353" i="6"/>
  <c r="BI252" i="6"/>
  <c r="AS252" i="6"/>
  <c r="AC252" i="6"/>
  <c r="AO526" i="6"/>
  <c r="AK349" i="97" s="1"/>
  <c r="AL526" i="6"/>
  <c r="AH349" i="97" s="1"/>
  <c r="AN463" i="6"/>
  <c r="S463" i="6"/>
  <c r="AN490" i="6"/>
  <c r="AJ313" i="97" s="1"/>
  <c r="H490" i="6"/>
  <c r="D313" i="97" s="1"/>
  <c r="AC418" i="6"/>
  <c r="Y241" i="97" s="1"/>
  <c r="O353" i="6"/>
  <c r="AG353" i="6"/>
  <c r="BL353" i="6"/>
  <c r="AF317" i="6"/>
  <c r="AB127" i="91" s="1"/>
  <c r="AM317" i="6"/>
  <c r="AI127" i="91" s="1"/>
  <c r="BG317" i="6"/>
  <c r="BC127" i="91" s="1"/>
  <c r="N252" i="6"/>
  <c r="T190" i="6"/>
  <c r="T192" i="6" s="1"/>
  <c r="AD190" i="6"/>
  <c r="AD192" i="6" s="1"/>
  <c r="BH198" i="97"/>
  <c r="AA190" i="6"/>
  <c r="AA192" i="6" s="1"/>
  <c r="BN526" i="6"/>
  <c r="BJ349" i="97" s="1"/>
  <c r="BH526" i="6"/>
  <c r="BD349" i="97" s="1"/>
  <c r="BE526" i="6"/>
  <c r="BA349" i="97" s="1"/>
  <c r="AQ526" i="6"/>
  <c r="AM349" i="97" s="1"/>
  <c r="AN526" i="6"/>
  <c r="AJ349" i="97" s="1"/>
  <c r="AK526" i="6"/>
  <c r="AG349" i="97" s="1"/>
  <c r="AH526" i="6"/>
  <c r="AD349" i="97" s="1"/>
  <c r="H526" i="6"/>
  <c r="D349" i="97" s="1"/>
  <c r="BJ227" i="6"/>
  <c r="BD252" i="6"/>
  <c r="AN252" i="6"/>
  <c r="X252" i="6"/>
  <c r="AJ526" i="6"/>
  <c r="AF349" i="97" s="1"/>
  <c r="AE526" i="6"/>
  <c r="AA349" i="97" s="1"/>
  <c r="O490" i="6"/>
  <c r="K313" i="97" s="1"/>
  <c r="BJ490" i="6"/>
  <c r="BF313" i="97" s="1"/>
  <c r="AD490" i="6"/>
  <c r="Z313" i="97" s="1"/>
  <c r="L418" i="6"/>
  <c r="H241" i="97" s="1"/>
  <c r="AX418" i="6"/>
  <c r="AT241" i="97" s="1"/>
  <c r="V353" i="6"/>
  <c r="AZ353" i="6"/>
  <c r="X353" i="6"/>
  <c r="Y317" i="6"/>
  <c r="U127" i="91" s="1"/>
  <c r="AX317" i="6"/>
  <c r="AT127" i="91" s="1"/>
  <c r="S317" i="6"/>
  <c r="O127" i="91" s="1"/>
  <c r="R252" i="6"/>
  <c r="BL190" i="6"/>
  <c r="BL192" i="6" s="1"/>
  <c r="J190" i="6"/>
  <c r="J192" i="6" s="1"/>
  <c r="AC190" i="6"/>
  <c r="AC192" i="6" s="1"/>
  <c r="E374" i="97"/>
  <c r="AY526" i="6"/>
  <c r="AU349" i="97" s="1"/>
  <c r="AB526" i="6"/>
  <c r="X349" i="97" s="1"/>
  <c r="BC252" i="6"/>
  <c r="AM252" i="6"/>
  <c r="W252" i="6"/>
  <c r="X526" i="6"/>
  <c r="V526" i="6"/>
  <c r="H463" i="6"/>
  <c r="BH490" i="6"/>
  <c r="BD313" i="97" s="1"/>
  <c r="AB490" i="6"/>
  <c r="X313" i="97" s="1"/>
  <c r="I418" i="6"/>
  <c r="E241" i="97" s="1"/>
  <c r="AP418" i="6"/>
  <c r="BM353" i="6"/>
  <c r="AO353" i="6"/>
  <c r="P353" i="6"/>
  <c r="BF317" i="6"/>
  <c r="BB127" i="91" s="1"/>
  <c r="AD317" i="6"/>
  <c r="Z127" i="91" s="1"/>
  <c r="K317" i="6"/>
  <c r="G127" i="91" s="1"/>
  <c r="P252" i="6"/>
  <c r="AF190" i="6"/>
  <c r="AF192" i="6" s="1"/>
  <c r="H190" i="6"/>
  <c r="H192" i="6" s="1"/>
  <c r="AM190" i="6"/>
  <c r="AM192" i="6" s="1"/>
  <c r="BJ526" i="6"/>
  <c r="BF349" i="97" s="1"/>
  <c r="AV526" i="6"/>
  <c r="AR349" i="97" s="1"/>
  <c r="AS526" i="6"/>
  <c r="AO349" i="97" s="1"/>
  <c r="Y526" i="6"/>
  <c r="U349" i="97" s="1"/>
  <c r="P526" i="6"/>
  <c r="L349" i="97" s="1"/>
  <c r="M526" i="6"/>
  <c r="I349" i="97" s="1"/>
  <c r="J526" i="6"/>
  <c r="F349" i="97" s="1"/>
  <c r="BO490" i="6"/>
  <c r="BK313" i="97" s="1"/>
  <c r="AY353" i="6"/>
  <c r="AZ317" i="6"/>
  <c r="AV127" i="91" s="1"/>
  <c r="BJ190" i="6"/>
  <c r="BJ192" i="6" s="1"/>
  <c r="BD20" i="60"/>
  <c r="K190" i="6"/>
  <c r="K192" i="6" s="1"/>
  <c r="AQ190" i="6"/>
  <c r="AQ192" i="6" s="1"/>
  <c r="AX526" i="6"/>
  <c r="AT349" i="97" s="1"/>
  <c r="AA526" i="6"/>
  <c r="W349" i="97" s="1"/>
  <c r="U526" i="6"/>
  <c r="Q349" i="97" s="1"/>
  <c r="R526" i="6"/>
  <c r="N349" i="97" s="1"/>
  <c r="BL252" i="6"/>
  <c r="AV252" i="6"/>
  <c r="AF252" i="6"/>
  <c r="AH353" i="6"/>
  <c r="BK526" i="6"/>
  <c r="BG349" i="97" s="1"/>
  <c r="BD463" i="6"/>
  <c r="AI463" i="6"/>
  <c r="AT490" i="6"/>
  <c r="AP313" i="97" s="1"/>
  <c r="N490" i="6"/>
  <c r="J313" i="97" s="1"/>
  <c r="BA418" i="6"/>
  <c r="AW241" i="97" s="1"/>
  <c r="AE353" i="6"/>
  <c r="BF353" i="6"/>
  <c r="AI353" i="6"/>
  <c r="BN317" i="6"/>
  <c r="BJ127" i="91" s="1"/>
  <c r="Q317" i="6"/>
  <c r="M127" i="91" s="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 s="1"/>
  <c r="BI526" i="6"/>
  <c r="BE349" i="97" s="1"/>
  <c r="AR526" i="6"/>
  <c r="AN349" i="97" s="1"/>
  <c r="AI526" i="6"/>
  <c r="AE349" i="97" s="1"/>
  <c r="I526" i="6"/>
  <c r="E349" i="97" s="1"/>
  <c r="K463" i="6"/>
  <c r="AR89" i="68"/>
  <c r="AR94" i="68" s="1"/>
  <c r="AT332" i="6" s="1"/>
  <c r="T89" i="68"/>
  <c r="BA252" i="6"/>
  <c r="AK252" i="6"/>
  <c r="U252" i="6"/>
  <c r="I353" i="6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G353" i="6"/>
  <c r="BI317" i="6"/>
  <c r="BE127" i="91" s="1"/>
  <c r="R317" i="6"/>
  <c r="N127" i="91" s="1"/>
  <c r="BO252" i="6"/>
  <c r="BK252" i="6"/>
  <c r="AU252" i="6"/>
  <c r="AE252" i="6"/>
  <c r="BM526" i="6"/>
  <c r="BB526" i="6"/>
  <c r="AX349" i="97" s="1"/>
  <c r="AW463" i="6"/>
  <c r="AG490" i="6"/>
  <c r="AC313" i="97" s="1"/>
  <c r="AR490" i="6"/>
  <c r="AN313" i="97" s="1"/>
  <c r="L490" i="6"/>
  <c r="H313" i="97" s="1"/>
  <c r="AS418" i="6"/>
  <c r="AB353" i="6"/>
  <c r="BC353" i="6"/>
  <c r="U353" i="6"/>
  <c r="BK317" i="6"/>
  <c r="BG127" i="91" s="1"/>
  <c r="BM317" i="6"/>
  <c r="BI127" i="91" s="1"/>
  <c r="I317" i="6"/>
  <c r="E127" i="91" s="1"/>
  <c r="G317" i="6"/>
  <c r="C127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 s="1"/>
  <c r="N463" i="6"/>
  <c r="BB227" i="6"/>
  <c r="BJ252" i="6"/>
  <c r="AT252" i="6"/>
  <c r="AD252" i="6"/>
  <c r="BF526" i="6"/>
  <c r="BB349" i="97" s="1"/>
  <c r="AU526" i="6"/>
  <c r="AQ349" i="97" s="1"/>
  <c r="AU490" i="6"/>
  <c r="AQ313" i="97" s="1"/>
  <c r="Z463" i="6"/>
  <c r="AP490" i="6"/>
  <c r="AL313" i="97" s="1"/>
  <c r="R353" i="6"/>
  <c r="AR353" i="6"/>
  <c r="AP317" i="6"/>
  <c r="AL127" i="91" s="1"/>
  <c r="AS317" i="6"/>
  <c r="AO127" i="91" s="1"/>
  <c r="AZ190" i="6"/>
  <c r="AZ192" i="6" s="1"/>
  <c r="AH190" i="6"/>
  <c r="AH192" i="6" s="1"/>
  <c r="Y190" i="6"/>
  <c r="Y192" i="6" s="1"/>
  <c r="H201" i="97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 s="1"/>
  <c r="N526" i="6"/>
  <c r="J349" i="97" s="1"/>
  <c r="AF20" i="60"/>
  <c r="C19" i="9"/>
  <c r="K347" i="6"/>
  <c r="K349" i="6" s="1"/>
  <c r="K351" i="6" s="1"/>
  <c r="AQ289" i="97"/>
  <c r="AD520" i="6"/>
  <c r="Z343" i="97" s="1"/>
  <c r="H567" i="6"/>
  <c r="H20" i="60"/>
  <c r="Z172" i="6"/>
  <c r="Z174" i="6" s="1"/>
  <c r="AD227" i="6"/>
  <c r="AM181" i="6"/>
  <c r="AM183" i="6" s="1"/>
  <c r="AV253" i="97"/>
  <c r="AV255" i="97"/>
  <c r="H520" i="6"/>
  <c r="D343" i="97" s="1"/>
  <c r="AJ347" i="6"/>
  <c r="AJ349" i="6" s="1"/>
  <c r="N347" i="6"/>
  <c r="N349" i="6" s="1"/>
  <c r="N351" i="6" s="1"/>
  <c r="J172" i="6"/>
  <c r="J174" i="6" s="1"/>
  <c r="W181" i="6"/>
  <c r="W183" i="6" s="1"/>
  <c r="AT520" i="6"/>
  <c r="AT522" i="6" s="1"/>
  <c r="BN457" i="6"/>
  <c r="BN459" i="6" s="1"/>
  <c r="BJ282" i="97" s="1"/>
  <c r="U484" i="6"/>
  <c r="AI347" i="6"/>
  <c r="AI349" i="6" s="1"/>
  <c r="L347" i="6"/>
  <c r="L349" i="6" s="1"/>
  <c r="K181" i="6"/>
  <c r="K183" i="6" s="1"/>
  <c r="V172" i="6"/>
  <c r="V174" i="6" s="1"/>
  <c r="AI181" i="6"/>
  <c r="AI183" i="6" s="1"/>
  <c r="AL520" i="6"/>
  <c r="AL522" i="6" s="1"/>
  <c r="AH345" i="97" s="1"/>
  <c r="M484" i="6"/>
  <c r="I307" i="97" s="1"/>
  <c r="AB347" i="6"/>
  <c r="AB349" i="6" s="1"/>
  <c r="X151" i="91" s="1"/>
  <c r="AL172" i="6"/>
  <c r="AL174" i="6" s="1"/>
  <c r="AY181" i="6"/>
  <c r="AY183" i="6" s="1"/>
  <c r="V520" i="6"/>
  <c r="BI484" i="6"/>
  <c r="J412" i="6"/>
  <c r="AA347" i="6"/>
  <c r="AA349" i="6" s="1"/>
  <c r="AA351" i="6" s="1"/>
  <c r="AP172" i="6"/>
  <c r="AP174" i="6" s="1"/>
  <c r="BC181" i="6"/>
  <c r="BC183" i="6" s="1"/>
  <c r="N520" i="6"/>
  <c r="BA484" i="6"/>
  <c r="H412" i="6"/>
  <c r="D235" i="97" s="1"/>
  <c r="V347" i="6"/>
  <c r="V349" i="6" s="1"/>
  <c r="BB172" i="6"/>
  <c r="BB174" i="6" s="1"/>
  <c r="BO181" i="6"/>
  <c r="BO183" i="6" s="1"/>
  <c r="AS484" i="6"/>
  <c r="J520" i="6"/>
  <c r="J522" i="6" s="1"/>
  <c r="J524" i="6" s="1"/>
  <c r="F347" i="97" s="1"/>
  <c r="G412" i="6"/>
  <c r="T347" i="6"/>
  <c r="T349" i="6" s="1"/>
  <c r="BF172" i="6"/>
  <c r="BF174" i="6" s="1"/>
  <c r="BJ520" i="6"/>
  <c r="BF343" i="97" s="1"/>
  <c r="AK484" i="6"/>
  <c r="I520" i="6"/>
  <c r="AL347" i="6"/>
  <c r="AL349" i="6" s="1"/>
  <c r="AH151" i="91" s="1"/>
  <c r="AH153" i="91" s="1"/>
  <c r="S347" i="6"/>
  <c r="S349" i="6" s="1"/>
  <c r="S181" i="6"/>
  <c r="S183" i="6" s="1"/>
  <c r="BD177" i="60"/>
  <c r="AC484" i="6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 s="1"/>
  <c r="X243" i="6"/>
  <c r="AD199" i="6"/>
  <c r="AD201" i="6" s="1"/>
  <c r="AD203" i="6" s="1"/>
  <c r="BN178" i="6"/>
  <c r="AX178" i="6"/>
  <c r="AH178" i="6"/>
  <c r="R178" i="6"/>
  <c r="AH243" i="6"/>
  <c r="AP253" i="97"/>
  <c r="AZ255" i="97"/>
  <c r="AB163" i="6"/>
  <c r="AB165" i="6" s="1"/>
  <c r="BH163" i="6"/>
  <c r="BH165" i="6" s="1"/>
  <c r="BD454" i="6"/>
  <c r="AP481" i="6"/>
  <c r="AL304" i="97" s="1"/>
  <c r="AX445" i="6"/>
  <c r="T243" i="6"/>
  <c r="Z199" i="6"/>
  <c r="Z201" i="6" s="1"/>
  <c r="Z203" i="6" s="1"/>
  <c r="BJ178" i="6"/>
  <c r="AT178" i="6"/>
  <c r="AD178" i="6"/>
  <c r="N178" i="6"/>
  <c r="AX243" i="6"/>
  <c r="AJ163" i="6"/>
  <c r="AJ165" i="6" s="1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BI178" i="6"/>
  <c r="AS178" i="6"/>
  <c r="AC178" i="6"/>
  <c r="M178" i="6"/>
  <c r="S199" i="6"/>
  <c r="S201" i="6" s="1"/>
  <c r="S203" i="6" s="1"/>
  <c r="BB243" i="6"/>
  <c r="K177" i="60"/>
  <c r="AL163" i="6"/>
  <c r="AL165" i="6" s="1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AP178" i="6"/>
  <c r="Z178" i="6"/>
  <c r="J178" i="6"/>
  <c r="Q199" i="6"/>
  <c r="Q201" i="6" s="1"/>
  <c r="Q203" i="6" s="1"/>
  <c r="BN243" i="6"/>
  <c r="L163" i="6"/>
  <c r="L165" i="6" s="1"/>
  <c r="AR163" i="6"/>
  <c r="AR165" i="6" s="1"/>
  <c r="BD517" i="6"/>
  <c r="AZ340" i="97" s="1"/>
  <c r="AA517" i="6"/>
  <c r="W340" i="97" s="1"/>
  <c r="L517" i="6"/>
  <c r="H340" i="97" s="1"/>
  <c r="AK199" i="6"/>
  <c r="AK201" i="6" s="1"/>
  <c r="AK203" i="6" s="1"/>
  <c r="U199" i="6"/>
  <c r="U201" i="6" s="1"/>
  <c r="U203" i="6" s="1"/>
  <c r="BE178" i="6"/>
  <c r="AO178" i="6"/>
  <c r="Y178" i="6"/>
  <c r="I178" i="6"/>
  <c r="K199" i="6"/>
  <c r="K201" i="6" s="1"/>
  <c r="K203" i="6" s="1"/>
  <c r="N163" i="6"/>
  <c r="N165" i="6" s="1"/>
  <c r="AT163" i="6"/>
  <c r="AT165" i="6" s="1"/>
  <c r="BG517" i="6"/>
  <c r="BC340" i="97" s="1"/>
  <c r="AD517" i="6"/>
  <c r="Z340" i="97" s="1"/>
  <c r="O517" i="6"/>
  <c r="K340" i="97" s="1"/>
  <c r="BI454" i="6"/>
  <c r="AB243" i="6"/>
  <c r="AH199" i="6"/>
  <c r="AH201" i="6" s="1"/>
  <c r="BB178" i="6"/>
  <c r="AL178" i="6"/>
  <c r="V178" i="6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 s="1"/>
  <c r="X454" i="6"/>
  <c r="U481" i="6"/>
  <c r="Q304" i="97" s="1"/>
  <c r="AA243" i="6"/>
  <c r="AG199" i="6"/>
  <c r="AG201" i="6" s="1"/>
  <c r="AG203" i="6" s="1"/>
  <c r="BA178" i="6"/>
  <c r="AK178" i="6"/>
  <c r="U178" i="6"/>
  <c r="H199" i="6"/>
  <c r="H201" i="6" s="1"/>
  <c r="H203" i="6" s="1"/>
  <c r="V163" i="6"/>
  <c r="V165" i="6" s="1"/>
  <c r="BB163" i="6"/>
  <c r="BB165" i="6" s="1"/>
  <c r="BO454" i="6"/>
  <c r="AM481" i="6"/>
  <c r="AI304" i="97" s="1"/>
  <c r="X481" i="6"/>
  <c r="T304" i="97" s="1"/>
  <c r="Z176" i="60"/>
  <c r="AS253" i="97"/>
  <c r="BG493" i="6"/>
  <c r="AQ493" i="6"/>
  <c r="AM316" i="97" s="1"/>
  <c r="AA493" i="6"/>
  <c r="W316" i="97" s="1"/>
  <c r="K493" i="6"/>
  <c r="AL176" i="60"/>
  <c r="BI493" i="6"/>
  <c r="BI495" i="6" s="1"/>
  <c r="BE318" i="97" s="1"/>
  <c r="AS493" i="6"/>
  <c r="AC493" i="6"/>
  <c r="M493" i="6"/>
  <c r="M421" i="6"/>
  <c r="BK493" i="6"/>
  <c r="BK495" i="6" s="1"/>
  <c r="BG318" i="97" s="1"/>
  <c r="AU493" i="6"/>
  <c r="AE493" i="6"/>
  <c r="AA316" i="97" s="1"/>
  <c r="O493" i="6"/>
  <c r="AE187" i="6"/>
  <c r="BM493" i="6"/>
  <c r="BI316" i="97" s="1"/>
  <c r="AW493" i="6"/>
  <c r="AW495" i="6" s="1"/>
  <c r="AS318" i="97" s="1"/>
  <c r="AG493" i="6"/>
  <c r="Q493" i="6"/>
  <c r="Q495" i="6" s="1"/>
  <c r="M318" i="97" s="1"/>
  <c r="AG187" i="6"/>
  <c r="Y396" i="6"/>
  <c r="BA493" i="6"/>
  <c r="BA495" i="6" s="1"/>
  <c r="AW318" i="97" s="1"/>
  <c r="AK493" i="6"/>
  <c r="AG316" i="97" s="1"/>
  <c r="U493" i="6"/>
  <c r="BN421" i="6"/>
  <c r="W187" i="6"/>
  <c r="AF202" i="97"/>
  <c r="BC493" i="6"/>
  <c r="AM493" i="6"/>
  <c r="AM495" i="6" s="1"/>
  <c r="AI318" i="97" s="1"/>
  <c r="W493" i="6"/>
  <c r="W495" i="6" s="1"/>
  <c r="S318" i="97" s="1"/>
  <c r="BE493" i="6"/>
  <c r="BE495" i="6" s="1"/>
  <c r="BA318" i="97" s="1"/>
  <c r="AO493" i="6"/>
  <c r="AO495" i="6" s="1"/>
  <c r="AK318" i="97" s="1"/>
  <c r="Y493" i="6"/>
  <c r="U316" i="97" s="1"/>
  <c r="I493" i="6"/>
  <c r="E316" i="97" s="1"/>
  <c r="P89" i="68"/>
  <c r="P94" i="68" s="1"/>
  <c r="R332" i="6" s="1"/>
  <c r="N138" i="91" s="1"/>
  <c r="N139" i="91" s="1"/>
  <c r="P187" i="6"/>
  <c r="BN255" i="6"/>
  <c r="BN257" i="6" s="1"/>
  <c r="BN259" i="6" s="1"/>
  <c r="AT187" i="6"/>
  <c r="BD187" i="6"/>
  <c r="BC187" i="6"/>
  <c r="C316" i="97"/>
  <c r="BJ177" i="60"/>
  <c r="BN493" i="6"/>
  <c r="BN495" i="6" s="1"/>
  <c r="BJ318" i="97" s="1"/>
  <c r="BL493" i="6"/>
  <c r="BJ493" i="6"/>
  <c r="BH493" i="6"/>
  <c r="BD316" i="97" s="1"/>
  <c r="BF493" i="6"/>
  <c r="BF495" i="6" s="1"/>
  <c r="BB318" i="97" s="1"/>
  <c r="BD493" i="6"/>
  <c r="AZ316" i="97" s="1"/>
  <c r="BB493" i="6"/>
  <c r="AX316" i="97" s="1"/>
  <c r="AZ493" i="6"/>
  <c r="AX493" i="6"/>
  <c r="AV493" i="6"/>
  <c r="AR316" i="97" s="1"/>
  <c r="AT493" i="6"/>
  <c r="AT495" i="6" s="1"/>
  <c r="AP318" i="97" s="1"/>
  <c r="AR493" i="6"/>
  <c r="AN316" i="97" s="1"/>
  <c r="AP493" i="6"/>
  <c r="AN493" i="6"/>
  <c r="AJ316" i="97" s="1"/>
  <c r="AL493" i="6"/>
  <c r="AL495" i="6" s="1"/>
  <c r="AH318" i="97" s="1"/>
  <c r="AJ493" i="6"/>
  <c r="AJ495" i="6" s="1"/>
  <c r="AF318" i="97" s="1"/>
  <c r="AH493" i="6"/>
  <c r="AF493" i="6"/>
  <c r="AD493" i="6"/>
  <c r="AB493" i="6"/>
  <c r="Z493" i="6"/>
  <c r="X493" i="6"/>
  <c r="V493" i="6"/>
  <c r="T493" i="6"/>
  <c r="R493" i="6"/>
  <c r="P493" i="6"/>
  <c r="L316" i="97" s="1"/>
  <c r="N493" i="6"/>
  <c r="L493" i="6"/>
  <c r="J493" i="6"/>
  <c r="H493" i="6"/>
  <c r="AX421" i="6"/>
  <c r="AU421" i="6"/>
  <c r="AR421" i="6"/>
  <c r="AR423" i="6" s="1"/>
  <c r="BK385" i="6"/>
  <c r="BG208" i="97" s="1"/>
  <c r="AZ292" i="6"/>
  <c r="AI187" i="6"/>
  <c r="AV187" i="6"/>
  <c r="AN187" i="6"/>
  <c r="AX187" i="6"/>
  <c r="AR187" i="6"/>
  <c r="AS387" i="6"/>
  <c r="AO210" i="97" s="1"/>
  <c r="S20" i="60"/>
  <c r="BO421" i="6"/>
  <c r="BL421" i="6"/>
  <c r="BL423" i="6" s="1"/>
  <c r="BL425" i="6" s="1"/>
  <c r="BH248" i="97" s="1"/>
  <c r="R421" i="6"/>
  <c r="R423" i="6" s="1"/>
  <c r="N246" i="97" s="1"/>
  <c r="BE227" i="6"/>
  <c r="AZ187" i="6"/>
  <c r="AP187" i="6"/>
  <c r="AH187" i="6"/>
  <c r="AS187" i="6"/>
  <c r="AM187" i="6"/>
  <c r="L292" i="6"/>
  <c r="L295" i="6" s="1"/>
  <c r="BI421" i="6"/>
  <c r="BF421" i="6"/>
  <c r="BC421" i="6"/>
  <c r="AY244" i="97" s="1"/>
  <c r="AZ421" i="6"/>
  <c r="U421" i="6"/>
  <c r="U423" i="6" s="1"/>
  <c r="Q246" i="97" s="1"/>
  <c r="BG187" i="6"/>
  <c r="L385" i="6"/>
  <c r="L387" i="6" s="1"/>
  <c r="AJ187" i="6"/>
  <c r="AC187" i="6"/>
  <c r="AL187" i="6"/>
  <c r="AB187" i="6"/>
  <c r="J421" i="6"/>
  <c r="AO227" i="6"/>
  <c r="R385" i="6"/>
  <c r="Y187" i="6"/>
  <c r="Q187" i="6"/>
  <c r="AA187" i="6"/>
  <c r="L187" i="6"/>
  <c r="BN468" i="6"/>
  <c r="BJ291" i="97" s="1"/>
  <c r="AH110" i="91"/>
  <c r="AH16" i="92" s="1"/>
  <c r="V58" i="60"/>
  <c r="AY421" i="6"/>
  <c r="AV421" i="6"/>
  <c r="AS421" i="6"/>
  <c r="AP421" i="6"/>
  <c r="AP423" i="6" s="1"/>
  <c r="AE421" i="6"/>
  <c r="AK187" i="6"/>
  <c r="BM227" i="6"/>
  <c r="J385" i="6"/>
  <c r="J387" i="6" s="1"/>
  <c r="S187" i="6"/>
  <c r="K187" i="6"/>
  <c r="U187" i="6"/>
  <c r="AH421" i="6"/>
  <c r="AH423" i="6" s="1"/>
  <c r="AD246" i="97" s="1"/>
  <c r="BA385" i="6"/>
  <c r="AR292" i="6"/>
  <c r="AS320" i="6"/>
  <c r="AS322" i="6" s="1"/>
  <c r="AO130" i="91" s="1"/>
  <c r="H187" i="6"/>
  <c r="BJ187" i="6"/>
  <c r="BH187" i="6"/>
  <c r="Q49" i="6"/>
  <c r="L13" i="71" s="1"/>
  <c r="BJ421" i="6"/>
  <c r="BF244" i="97" s="1"/>
  <c r="BG421" i="6"/>
  <c r="BD421" i="6"/>
  <c r="AZ244" i="97" s="1"/>
  <c r="BJ385" i="6"/>
  <c r="BF208" i="97" s="1"/>
  <c r="BJ468" i="6"/>
  <c r="BF291" i="97" s="1"/>
  <c r="O176" i="60"/>
  <c r="BL499" i="6"/>
  <c r="BH322" i="97" s="1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 s="1"/>
  <c r="H499" i="6"/>
  <c r="D322" i="97" s="1"/>
  <c r="AP427" i="6"/>
  <c r="AL250" i="97" s="1"/>
  <c r="V427" i="6"/>
  <c r="R250" i="97" s="1"/>
  <c r="O427" i="6"/>
  <c r="K250" i="97" s="1"/>
  <c r="J135" i="6"/>
  <c r="I202" i="97"/>
  <c r="R197" i="97"/>
  <c r="BI499" i="6"/>
  <c r="BE322" i="97" s="1"/>
  <c r="BA499" i="6"/>
  <c r="AW322" i="97" s="1"/>
  <c r="AS499" i="6"/>
  <c r="AO322" i="97" s="1"/>
  <c r="AK499" i="6"/>
  <c r="AG322" i="97" s="1"/>
  <c r="AC499" i="6"/>
  <c r="Y322" i="97" s="1"/>
  <c r="U499" i="6"/>
  <c r="Q322" i="97" s="1"/>
  <c r="M499" i="6"/>
  <c r="I322" i="97" s="1"/>
  <c r="BJ427" i="6"/>
  <c r="BF250" i="97" s="1"/>
  <c r="BC427" i="6"/>
  <c r="AY250" i="97" s="1"/>
  <c r="R427" i="6"/>
  <c r="N250" i="97" s="1"/>
  <c r="BN499" i="6"/>
  <c r="BJ322" i="97" s="1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AE427" i="6"/>
  <c r="AA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AH427" i="6"/>
  <c r="AD250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X427" i="6"/>
  <c r="AT250" i="97" s="1"/>
  <c r="AD427" i="6"/>
  <c r="Z250" i="97" s="1"/>
  <c r="W427" i="6"/>
  <c r="S250" i="97" s="1"/>
  <c r="BL27" i="6"/>
  <c r="BG12" i="71" s="1"/>
  <c r="BB89" i="68"/>
  <c r="BB94" i="68" s="1"/>
  <c r="BD332" i="6" s="1"/>
  <c r="AZ138" i="91" s="1"/>
  <c r="AZ139" i="91" s="1"/>
  <c r="AT89" i="68"/>
  <c r="AT94" i="68" s="1"/>
  <c r="AV332" i="6" s="1"/>
  <c r="AR138" i="91" s="1"/>
  <c r="AD89" i="68"/>
  <c r="AD94" i="68" s="1"/>
  <c r="AJ253" i="97"/>
  <c r="K176" i="60"/>
  <c r="BJ499" i="6"/>
  <c r="BF322" i="97" s="1"/>
  <c r="BB499" i="6"/>
  <c r="AX322" i="97" s="1"/>
  <c r="AT499" i="6"/>
  <c r="AP322" i="97" s="1"/>
  <c r="AL499" i="6"/>
  <c r="AH322" i="97" s="1"/>
  <c r="AD499" i="6"/>
  <c r="Z322" i="97" s="1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BD253" i="97"/>
  <c r="N197" i="97"/>
  <c r="BO499" i="6"/>
  <c r="BK322" i="97" s="1"/>
  <c r="BG499" i="6"/>
  <c r="BC322" i="97" s="1"/>
  <c r="AY499" i="6"/>
  <c r="AU322" i="97" s="1"/>
  <c r="AQ499" i="6"/>
  <c r="AI499" i="6"/>
  <c r="AE322" i="97" s="1"/>
  <c r="AA499" i="6"/>
  <c r="W322" i="97" s="1"/>
  <c r="S499" i="6"/>
  <c r="O322" i="97" s="1"/>
  <c r="K499" i="6"/>
  <c r="G322" i="97" s="1"/>
  <c r="BN427" i="6"/>
  <c r="BJ250" i="97" s="1"/>
  <c r="AT427" i="6"/>
  <c r="AP250" i="97" s="1"/>
  <c r="AM427" i="6"/>
  <c r="AI250" i="97" s="1"/>
  <c r="Z217" i="97"/>
  <c r="I412" i="6"/>
  <c r="AK347" i="6"/>
  <c r="AK349" i="6" s="1"/>
  <c r="AC347" i="6"/>
  <c r="AC349" i="6" s="1"/>
  <c r="Y151" i="91" s="1"/>
  <c r="Y153" i="91" s="1"/>
  <c r="U347" i="6"/>
  <c r="U349" i="6" s="1"/>
  <c r="M347" i="6"/>
  <c r="M349" i="6" s="1"/>
  <c r="J181" i="6"/>
  <c r="J183" i="6" s="1"/>
  <c r="AR289" i="97"/>
  <c r="BK197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F289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BK457" i="6"/>
  <c r="BC457" i="6"/>
  <c r="AU457" i="6"/>
  <c r="AM457" i="6"/>
  <c r="AE457" i="6"/>
  <c r="W457" i="6"/>
  <c r="W459" i="6" s="1"/>
  <c r="W461" i="6" s="1"/>
  <c r="S284" i="97" s="1"/>
  <c r="O457" i="6"/>
  <c r="BH412" i="6"/>
  <c r="BH414" i="6" s="1"/>
  <c r="BE412" i="6"/>
  <c r="T412" i="6"/>
  <c r="T414" i="6" s="1"/>
  <c r="P237" i="97" s="1"/>
  <c r="AY347" i="6"/>
  <c r="AY349" i="6" s="1"/>
  <c r="K172" i="6"/>
  <c r="K174" i="6" s="1"/>
  <c r="BK484" i="6"/>
  <c r="BC484" i="6"/>
  <c r="AY307" i="97" s="1"/>
  <c r="AU484" i="6"/>
  <c r="AM484" i="6"/>
  <c r="AE484" i="6"/>
  <c r="W484" i="6"/>
  <c r="O484" i="6"/>
  <c r="G457" i="6"/>
  <c r="BN412" i="6"/>
  <c r="BJ235" i="97" s="1"/>
  <c r="BK412" i="6"/>
  <c r="BG235" i="97" s="1"/>
  <c r="AG412" i="6"/>
  <c r="Z412" i="6"/>
  <c r="V235" i="97" s="1"/>
  <c r="W412" i="6"/>
  <c r="H181" i="6"/>
  <c r="H183" i="6" s="1"/>
  <c r="BL432" i="6"/>
  <c r="L172" i="6"/>
  <c r="L174" i="6" s="1"/>
  <c r="AB172" i="6"/>
  <c r="AB174" i="6" s="1"/>
  <c r="AR172" i="6"/>
  <c r="AR174" i="6" s="1"/>
  <c r="Y181" i="6"/>
  <c r="Y183" i="6" s="1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BM457" i="6"/>
  <c r="BI280" i="97" s="1"/>
  <c r="BE457" i="6"/>
  <c r="AW457" i="6"/>
  <c r="AS280" i="97" s="1"/>
  <c r="AO457" i="6"/>
  <c r="AG457" i="6"/>
  <c r="Y457" i="6"/>
  <c r="Q457" i="6"/>
  <c r="Q459" i="6" s="1"/>
  <c r="M282" i="97" s="1"/>
  <c r="I457" i="6"/>
  <c r="G484" i="6"/>
  <c r="AJ412" i="6"/>
  <c r="AJ414" i="6" s="1"/>
  <c r="AF237" i="97" s="1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P340" i="97" s="1"/>
  <c r="Q517" i="6"/>
  <c r="M340" i="97" s="1"/>
  <c r="BO457" i="6"/>
  <c r="BM484" i="6"/>
  <c r="BM486" i="6" s="1"/>
  <c r="BE484" i="6"/>
  <c r="AW484" i="6"/>
  <c r="AO484" i="6"/>
  <c r="AG484" i="6"/>
  <c r="AC307" i="97" s="1"/>
  <c r="Y484" i="6"/>
  <c r="Q484" i="6"/>
  <c r="I484" i="6"/>
  <c r="E307" i="97" s="1"/>
  <c r="AW412" i="6"/>
  <c r="AP412" i="6"/>
  <c r="AM412" i="6"/>
  <c r="AI235" i="97" s="1"/>
  <c r="M412" i="6"/>
  <c r="AO347" i="6"/>
  <c r="AO349" i="6" s="1"/>
  <c r="AO351" i="6" s="1"/>
  <c r="AG347" i="6"/>
  <c r="AG349" i="6" s="1"/>
  <c r="AC151" i="91" s="1"/>
  <c r="AC153" i="91" s="1"/>
  <c r="Y347" i="6"/>
  <c r="Y349" i="6" s="1"/>
  <c r="Q347" i="6"/>
  <c r="Q349" i="6" s="1"/>
  <c r="Q351" i="6" s="1"/>
  <c r="I347" i="6"/>
  <c r="I349" i="6" s="1"/>
  <c r="E151" i="91" s="1"/>
  <c r="E153" i="91" s="1"/>
  <c r="N181" i="6"/>
  <c r="N183" i="6" s="1"/>
  <c r="AN468" i="6"/>
  <c r="AJ291" i="97" s="1"/>
  <c r="N370" i="6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BG340" i="97" s="1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O484" i="6"/>
  <c r="BG457" i="6"/>
  <c r="BG459" i="6" s="1"/>
  <c r="AY457" i="6"/>
  <c r="AU280" i="97" s="1"/>
  <c r="AQ457" i="6"/>
  <c r="AQ459" i="6" s="1"/>
  <c r="AI457" i="6"/>
  <c r="AE280" i="97" s="1"/>
  <c r="AA457" i="6"/>
  <c r="AA459" i="6" s="1"/>
  <c r="S457" i="6"/>
  <c r="O280" i="97" s="1"/>
  <c r="K457" i="6"/>
  <c r="G280" i="97" s="1"/>
  <c r="BM412" i="6"/>
  <c r="AZ412" i="6"/>
  <c r="AV235" i="97" s="1"/>
  <c r="AB412" i="6"/>
  <c r="X235" i="97" s="1"/>
  <c r="Y412" i="6"/>
  <c r="BD292" i="6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L414" i="6" s="1"/>
  <c r="AN347" i="6"/>
  <c r="AN349" i="6" s="1"/>
  <c r="AF347" i="6"/>
  <c r="AF349" i="6" s="1"/>
  <c r="X347" i="6"/>
  <c r="X349" i="6" s="1"/>
  <c r="X351" i="6" s="1"/>
  <c r="P347" i="6"/>
  <c r="P349" i="6" s="1"/>
  <c r="H347" i="6"/>
  <c r="H349" i="6" s="1"/>
  <c r="D151" i="91" s="1"/>
  <c r="D153" i="91" s="1"/>
  <c r="M181" i="6"/>
  <c r="M183" i="6" s="1"/>
  <c r="AR468" i="6"/>
  <c r="AN291" i="97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U198" i="97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BG484" i="6"/>
  <c r="AY484" i="6"/>
  <c r="AQ484" i="6"/>
  <c r="AM307" i="97" s="1"/>
  <c r="AI484" i="6"/>
  <c r="AI486" i="6" s="1"/>
  <c r="AE309" i="97" s="1"/>
  <c r="AA484" i="6"/>
  <c r="S484" i="6"/>
  <c r="S486" i="6" s="1"/>
  <c r="S488" i="6" s="1"/>
  <c r="O311" i="97" s="1"/>
  <c r="K484" i="6"/>
  <c r="K486" i="6" s="1"/>
  <c r="BF412" i="6"/>
  <c r="BB235" i="97" s="1"/>
  <c r="BC412" i="6"/>
  <c r="AC432" i="6"/>
  <c r="R347" i="6"/>
  <c r="R349" i="6" s="1"/>
  <c r="N151" i="91" s="1"/>
  <c r="K412" i="6"/>
  <c r="G235" i="97" s="1"/>
  <c r="AM347" i="6"/>
  <c r="AM349" i="6" s="1"/>
  <c r="AE347" i="6"/>
  <c r="AE349" i="6" s="1"/>
  <c r="AA151" i="91" s="1"/>
  <c r="W347" i="6"/>
  <c r="W349" i="6" s="1"/>
  <c r="O347" i="6"/>
  <c r="O349" i="6" s="1"/>
  <c r="K151" i="91" s="1"/>
  <c r="K153" i="91" s="1"/>
  <c r="G347" i="6"/>
  <c r="G349" i="6" s="1"/>
  <c r="G351" i="6" s="1"/>
  <c r="L181" i="6"/>
  <c r="L183" i="6" s="1"/>
  <c r="AV289" i="97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BI457" i="6"/>
  <c r="BA457" i="6"/>
  <c r="AS457" i="6"/>
  <c r="AO280" i="97" s="1"/>
  <c r="AK457" i="6"/>
  <c r="AC457" i="6"/>
  <c r="U457" i="6"/>
  <c r="U459" i="6" s="1"/>
  <c r="AR412" i="6"/>
  <c r="AN235" i="97" s="1"/>
  <c r="E202" i="97"/>
  <c r="M202" i="97"/>
  <c r="Q202" i="97"/>
  <c r="AO202" i="97"/>
  <c r="R17" i="29"/>
  <c r="G320" i="6"/>
  <c r="G322" i="6" s="1"/>
  <c r="G324" i="6" s="1"/>
  <c r="K375" i="6"/>
  <c r="BI102" i="60"/>
  <c r="BO375" i="6"/>
  <c r="BK165" i="91" s="1"/>
  <c r="X370" i="6"/>
  <c r="AN103" i="60"/>
  <c r="AN370" i="6"/>
  <c r="BC111" i="91"/>
  <c r="BC17" i="92" s="1"/>
  <c r="AJ110" i="91"/>
  <c r="AJ16" i="92" s="1"/>
  <c r="BL103" i="60"/>
  <c r="AY375" i="6"/>
  <c r="AU165" i="91" s="1"/>
  <c r="F47" i="9"/>
  <c r="AC292" i="6"/>
  <c r="AA27" i="6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AU317" i="6"/>
  <c r="AQ127" i="91" s="1"/>
  <c r="M317" i="6"/>
  <c r="I127" i="91" s="1"/>
  <c r="AW317" i="6"/>
  <c r="AS127" i="91" s="1"/>
  <c r="H317" i="6"/>
  <c r="D127" i="91" s="1"/>
  <c r="BB317" i="6"/>
  <c r="AX127" i="91" s="1"/>
  <c r="AR317" i="6"/>
  <c r="AN127" i="91" s="1"/>
  <c r="AY317" i="6"/>
  <c r="AU127" i="91" s="1"/>
  <c r="BA317" i="6"/>
  <c r="AW127" i="91" s="1"/>
  <c r="AG317" i="6"/>
  <c r="AC127" i="91" s="1"/>
  <c r="BC317" i="6"/>
  <c r="AY127" i="91" s="1"/>
  <c r="V317" i="6"/>
  <c r="R127" i="91" s="1"/>
  <c r="BL317" i="6"/>
  <c r="BH127" i="91" s="1"/>
  <c r="T317" i="6"/>
  <c r="P127" i="91" s="1"/>
  <c r="AA317" i="6"/>
  <c r="W127" i="91" s="1"/>
  <c r="U317" i="6"/>
  <c r="Q127" i="91" s="1"/>
  <c r="BD317" i="6"/>
  <c r="AZ127" i="91" s="1"/>
  <c r="W317" i="6"/>
  <c r="S127" i="91" s="1"/>
  <c r="AL317" i="6"/>
  <c r="AH127" i="91" s="1"/>
  <c r="AK317" i="6"/>
  <c r="AG127" i="91" s="1"/>
  <c r="AB317" i="6"/>
  <c r="X127" i="91" s="1"/>
  <c r="AI317" i="6"/>
  <c r="AE127" i="91" s="1"/>
  <c r="AO317" i="6"/>
  <c r="AK127" i="91" s="1"/>
  <c r="BJ317" i="6"/>
  <c r="BF127" i="91" s="1"/>
  <c r="AC317" i="6"/>
  <c r="Y127" i="91" s="1"/>
  <c r="AV317" i="6"/>
  <c r="AR127" i="91" s="1"/>
  <c r="AN317" i="6"/>
  <c r="AJ127" i="91" s="1"/>
  <c r="AQ353" i="6"/>
  <c r="AU353" i="6"/>
  <c r="AV353" i="6"/>
  <c r="BH353" i="6"/>
  <c r="S353" i="6"/>
  <c r="Z353" i="6"/>
  <c r="AC353" i="6"/>
  <c r="AJ353" i="6"/>
  <c r="BD353" i="6"/>
  <c r="M353" i="6"/>
  <c r="AD353" i="6"/>
  <c r="AK353" i="6"/>
  <c r="AM353" i="6"/>
  <c r="BI353" i="6"/>
  <c r="AF353" i="6"/>
  <c r="AT353" i="6"/>
  <c r="BK353" i="6"/>
  <c r="L353" i="6"/>
  <c r="AP353" i="6"/>
  <c r="BB353" i="6"/>
  <c r="AN353" i="6"/>
  <c r="AW353" i="6"/>
  <c r="BN353" i="6"/>
  <c r="W353" i="6"/>
  <c r="AS353" i="6"/>
  <c r="BC418" i="6"/>
  <c r="AY241" i="97" s="1"/>
  <c r="BJ418" i="6"/>
  <c r="BF241" i="97" s="1"/>
  <c r="J418" i="6"/>
  <c r="F241" i="97" s="1"/>
  <c r="M418" i="6"/>
  <c r="I241" i="97" s="1"/>
  <c r="AI418" i="6"/>
  <c r="AR418" i="6"/>
  <c r="AN241" i="97" s="1"/>
  <c r="N418" i="6"/>
  <c r="J241" i="97" s="1"/>
  <c r="AZ418" i="6"/>
  <c r="AV241" i="97" s="1"/>
  <c r="BG418" i="6"/>
  <c r="BC241" i="97" s="1"/>
  <c r="R418" i="6"/>
  <c r="U418" i="6"/>
  <c r="Q241" i="97" s="1"/>
  <c r="AL418" i="6"/>
  <c r="AU418" i="6"/>
  <c r="AN418" i="6"/>
  <c r="K418" i="6"/>
  <c r="G241" i="97" s="1"/>
  <c r="AW418" i="6"/>
  <c r="AS241" i="97" s="1"/>
  <c r="H418" i="6"/>
  <c r="D241" i="97" s="1"/>
  <c r="AM418" i="6"/>
  <c r="AI241" i="97" s="1"/>
  <c r="X418" i="6"/>
  <c r="T241" i="97" s="1"/>
  <c r="BF418" i="6"/>
  <c r="BB241" i="97" s="1"/>
  <c r="BI418" i="6"/>
  <c r="BE241" i="97" s="1"/>
  <c r="O418" i="6"/>
  <c r="K241" i="97" s="1"/>
  <c r="BM418" i="6"/>
  <c r="BI241" i="97" s="1"/>
  <c r="G418" i="6"/>
  <c r="C241" i="97" s="1"/>
  <c r="BN418" i="6"/>
  <c r="BJ241" i="97" s="1"/>
  <c r="AF418" i="6"/>
  <c r="AO418" i="6"/>
  <c r="AK241" i="97" s="1"/>
  <c r="S490" i="6"/>
  <c r="O313" i="97" s="1"/>
  <c r="V463" i="6"/>
  <c r="AE463" i="6"/>
  <c r="AH463" i="6"/>
  <c r="AM463" i="6"/>
  <c r="AS490" i="6"/>
  <c r="AO313" i="97" s="1"/>
  <c r="BB463" i="6"/>
  <c r="BE490" i="6"/>
  <c r="BA313" i="97" s="1"/>
  <c r="BJ463" i="6"/>
  <c r="T490" i="6"/>
  <c r="P313" i="97" s="1"/>
  <c r="AJ490" i="6"/>
  <c r="AF313" i="97" s="1"/>
  <c r="AZ490" i="6"/>
  <c r="AV313" i="97" s="1"/>
  <c r="J463" i="6"/>
  <c r="AY463" i="6"/>
  <c r="AE490" i="6"/>
  <c r="AA313" i="97" s="1"/>
  <c r="M463" i="6"/>
  <c r="P463" i="6"/>
  <c r="AK490" i="6"/>
  <c r="AG313" i="97" s="1"/>
  <c r="BE463" i="6"/>
  <c r="V490" i="6"/>
  <c r="R313" i="97" s="1"/>
  <c r="AL490" i="6"/>
  <c r="AH313" i="97" s="1"/>
  <c r="BB490" i="6"/>
  <c r="AX313" i="97" s="1"/>
  <c r="Q490" i="6"/>
  <c r="M313" i="97" s="1"/>
  <c r="BF463" i="6"/>
  <c r="AG463" i="6"/>
  <c r="AC490" i="6"/>
  <c r="Y313" i="97" s="1"/>
  <c r="AK463" i="6"/>
  <c r="AZ463" i="6"/>
  <c r="BH463" i="6"/>
  <c r="K490" i="6"/>
  <c r="G313" i="97" s="1"/>
  <c r="T463" i="6"/>
  <c r="W463" i="6"/>
  <c r="AC463" i="6"/>
  <c r="AF463" i="6"/>
  <c r="AI490" i="6"/>
  <c r="AE313" i="97" s="1"/>
  <c r="AT463" i="6"/>
  <c r="BC490" i="6"/>
  <c r="AY313" i="97" s="1"/>
  <c r="I490" i="6"/>
  <c r="E313" i="97" s="1"/>
  <c r="AO490" i="6"/>
  <c r="AK313" i="97" s="1"/>
  <c r="AR463" i="6"/>
  <c r="AX463" i="6"/>
  <c r="BA490" i="6"/>
  <c r="AW313" i="97" s="1"/>
  <c r="BI463" i="6"/>
  <c r="BL463" i="6"/>
  <c r="I463" i="6"/>
  <c r="AJ463" i="6"/>
  <c r="AO463" i="6"/>
  <c r="AU463" i="6"/>
  <c r="BG490" i="6"/>
  <c r="BC313" i="97" s="1"/>
  <c r="P490" i="6"/>
  <c r="L313" i="97" s="1"/>
  <c r="AF490" i="6"/>
  <c r="AB313" i="97" s="1"/>
  <c r="AV490" i="6"/>
  <c r="AR313" i="97" s="1"/>
  <c r="BL490" i="6"/>
  <c r="BH313" i="97" s="1"/>
  <c r="AP463" i="6"/>
  <c r="Q463" i="6"/>
  <c r="BK490" i="6"/>
  <c r="BG313" i="97" s="1"/>
  <c r="G490" i="6"/>
  <c r="C313" i="97" s="1"/>
  <c r="AB463" i="6"/>
  <c r="AM490" i="6"/>
  <c r="AI313" i="97" s="1"/>
  <c r="BG463" i="6"/>
  <c r="R490" i="6"/>
  <c r="N313" i="97" s="1"/>
  <c r="AH490" i="6"/>
  <c r="AD313" i="97" s="1"/>
  <c r="AX490" i="6"/>
  <c r="AT313" i="97" s="1"/>
  <c r="BN490" i="6"/>
  <c r="BJ313" i="97" s="1"/>
  <c r="AW490" i="6"/>
  <c r="AS313" i="97" s="1"/>
  <c r="X463" i="6"/>
  <c r="BM463" i="6"/>
  <c r="K520" i="6"/>
  <c r="R520" i="6"/>
  <c r="Z520" i="6"/>
  <c r="AH520" i="6"/>
  <c r="AP520" i="6"/>
  <c r="AP522" i="6" s="1"/>
  <c r="AX520" i="6"/>
  <c r="AT343" i="97" s="1"/>
  <c r="BF520" i="6"/>
  <c r="BN520" i="6"/>
  <c r="BN522" i="6" s="1"/>
  <c r="M520" i="6"/>
  <c r="U520" i="6"/>
  <c r="U522" i="6" s="1"/>
  <c r="U524" i="6" s="1"/>
  <c r="Q347" i="97" s="1"/>
  <c r="AC520" i="6"/>
  <c r="Y343" i="97" s="1"/>
  <c r="AK520" i="6"/>
  <c r="AK522" i="6" s="1"/>
  <c r="AG345" i="97" s="1"/>
  <c r="AS520" i="6"/>
  <c r="AO343" i="97" s="1"/>
  <c r="BA520" i="6"/>
  <c r="BI520" i="6"/>
  <c r="P520" i="6"/>
  <c r="P522" i="6" s="1"/>
  <c r="P524" i="6" s="1"/>
  <c r="L347" i="97" s="1"/>
  <c r="X520" i="6"/>
  <c r="AF520" i="6"/>
  <c r="AB343" i="97" s="1"/>
  <c r="AN520" i="6"/>
  <c r="AJ343" i="97" s="1"/>
  <c r="AV520" i="6"/>
  <c r="BD520" i="6"/>
  <c r="BD522" i="6" s="1"/>
  <c r="BL520" i="6"/>
  <c r="G520" i="6"/>
  <c r="S520" i="6"/>
  <c r="AA520" i="6"/>
  <c r="AA522" i="6" s="1"/>
  <c r="W345" i="97" s="1"/>
  <c r="AI520" i="6"/>
  <c r="AQ520" i="6"/>
  <c r="AY520" i="6"/>
  <c r="AU343" i="97" s="1"/>
  <c r="BG520" i="6"/>
  <c r="BO520" i="6"/>
  <c r="BO522" i="6" s="1"/>
  <c r="Q520" i="6"/>
  <c r="M343" i="97" s="1"/>
  <c r="Y520" i="6"/>
  <c r="U343" i="97" s="1"/>
  <c r="AG520" i="6"/>
  <c r="AG522" i="6" s="1"/>
  <c r="AC345" i="97" s="1"/>
  <c r="AO520" i="6"/>
  <c r="AK343" i="97" s="1"/>
  <c r="AW520" i="6"/>
  <c r="BE520" i="6"/>
  <c r="BE522" i="6" s="1"/>
  <c r="BA345" i="97" s="1"/>
  <c r="BM520" i="6"/>
  <c r="BI343" i="97" s="1"/>
  <c r="L520" i="6"/>
  <c r="T520" i="6"/>
  <c r="T522" i="6" s="1"/>
  <c r="P345" i="97" s="1"/>
  <c r="AB520" i="6"/>
  <c r="X343" i="97" s="1"/>
  <c r="AJ520" i="6"/>
  <c r="AJ522" i="6" s="1"/>
  <c r="AR520" i="6"/>
  <c r="AZ520" i="6"/>
  <c r="BH520" i="6"/>
  <c r="BH522" i="6" s="1"/>
  <c r="O520" i="6"/>
  <c r="O522" i="6" s="1"/>
  <c r="W520" i="6"/>
  <c r="AE520" i="6"/>
  <c r="AM520" i="6"/>
  <c r="AI343" i="97" s="1"/>
  <c r="AU520" i="6"/>
  <c r="BC520" i="6"/>
  <c r="AY343" i="97" s="1"/>
  <c r="BK520" i="6"/>
  <c r="AV21" i="60"/>
  <c r="AY27" i="6"/>
  <c r="AV22" i="60" s="1"/>
  <c r="AU222" i="6"/>
  <c r="AR20" i="60"/>
  <c r="AW325" i="97"/>
  <c r="BA504" i="6"/>
  <c r="BC58" i="60"/>
  <c r="BI292" i="6"/>
  <c r="BF287" i="6"/>
  <c r="D198" i="97"/>
  <c r="E177" i="60"/>
  <c r="BG26" i="29"/>
  <c r="BG203" i="97"/>
  <c r="AX227" i="6"/>
  <c r="K27" i="6"/>
  <c r="F12" i="71" s="1"/>
  <c r="AP287" i="6"/>
  <c r="AS292" i="6"/>
  <c r="BK222" i="6"/>
  <c r="BH20" i="60"/>
  <c r="T20" i="60"/>
  <c r="W27" i="6"/>
  <c r="T22" i="60" s="1"/>
  <c r="AC289" i="97"/>
  <c r="AA432" i="6"/>
  <c r="W253" i="97"/>
  <c r="BE375" i="6"/>
  <c r="BA165" i="91" s="1"/>
  <c r="W280" i="97"/>
  <c r="AU289" i="97"/>
  <c r="U111" i="91"/>
  <c r="U17" i="92" s="1"/>
  <c r="AT103" i="60"/>
  <c r="BB103" i="60"/>
  <c r="J177" i="60"/>
  <c r="V27" i="6"/>
  <c r="N58" i="60"/>
  <c r="N289" i="97"/>
  <c r="G567" i="6"/>
  <c r="J567" i="6"/>
  <c r="AJ292" i="6"/>
  <c r="AP110" i="91"/>
  <c r="AP16" i="92" s="1"/>
  <c r="AP18" i="92" s="1"/>
  <c r="AP27" i="92" s="1"/>
  <c r="AP28" i="92" s="1"/>
  <c r="Y227" i="6"/>
  <c r="AL370" i="6"/>
  <c r="AL103" i="60"/>
  <c r="BA20" i="60"/>
  <c r="AW287" i="6"/>
  <c r="AI89" i="68"/>
  <c r="AI94" i="68" s="1"/>
  <c r="AK332" i="6" s="1"/>
  <c r="AG138" i="91" s="1"/>
  <c r="AG139" i="91" s="1"/>
  <c r="BN461" i="6"/>
  <c r="BJ284" i="97" s="1"/>
  <c r="BJ280" i="97"/>
  <c r="BO495" i="6"/>
  <c r="BK318" i="97" s="1"/>
  <c r="E111" i="91"/>
  <c r="E17" i="92" s="1"/>
  <c r="AO49" i="6"/>
  <c r="AJ17" i="12" s="1"/>
  <c r="K20" i="60"/>
  <c r="Q287" i="6"/>
  <c r="AV77" i="6"/>
  <c r="AQ18" i="12" s="1"/>
  <c r="AN77" i="6"/>
  <c r="AI18" i="12" s="1"/>
  <c r="X77" i="6"/>
  <c r="S14" i="71" s="1"/>
  <c r="AV347" i="6"/>
  <c r="AV349" i="6" s="1"/>
  <c r="W255" i="6"/>
  <c r="W257" i="6" s="1"/>
  <c r="BJ49" i="6"/>
  <c r="BG60" i="60" s="1"/>
  <c r="X255" i="6"/>
  <c r="X257" i="6" s="1"/>
  <c r="X259" i="6" s="1"/>
  <c r="N255" i="6"/>
  <c r="N257" i="6" s="1"/>
  <c r="N259" i="6" s="1"/>
  <c r="G255" i="6"/>
  <c r="G257" i="6" s="1"/>
  <c r="G259" i="6" s="1"/>
  <c r="BH255" i="6"/>
  <c r="BH257" i="6" s="1"/>
  <c r="BH259" i="6" s="1"/>
  <c r="BD255" i="6"/>
  <c r="BD257" i="6" s="1"/>
  <c r="BD259" i="6" s="1"/>
  <c r="BB292" i="6"/>
  <c r="AB255" i="6"/>
  <c r="AB257" i="6" s="1"/>
  <c r="AB259" i="6" s="1"/>
  <c r="BH334" i="97"/>
  <c r="BL513" i="6"/>
  <c r="BL515" i="6" s="1"/>
  <c r="BH338" i="97" s="1"/>
  <c r="Y513" i="6"/>
  <c r="U336" i="97" s="1"/>
  <c r="U334" i="97"/>
  <c r="J334" i="97"/>
  <c r="N513" i="6"/>
  <c r="P468" i="6"/>
  <c r="L291" i="97" s="1"/>
  <c r="L289" i="97"/>
  <c r="AW334" i="97"/>
  <c r="BA513" i="6"/>
  <c r="BA515" i="6" s="1"/>
  <c r="AW338" i="97" s="1"/>
  <c r="Q513" i="6"/>
  <c r="Q515" i="6" s="1"/>
  <c r="M338" i="97" s="1"/>
  <c r="M334" i="97"/>
  <c r="V21" i="60"/>
  <c r="Y144" i="6"/>
  <c r="Y559" i="6" s="1"/>
  <c r="BA222" i="6"/>
  <c r="BD227" i="6"/>
  <c r="AS222" i="6"/>
  <c r="AV227" i="6"/>
  <c r="AK222" i="6"/>
  <c r="AH20" i="60"/>
  <c r="AN227" i="6"/>
  <c r="AV198" i="97"/>
  <c r="AW177" i="60"/>
  <c r="N198" i="97"/>
  <c r="R135" i="6"/>
  <c r="O178" i="60" s="1"/>
  <c r="O177" i="60"/>
  <c r="T93" i="68"/>
  <c r="V323" i="6" s="1"/>
  <c r="R131" i="91" s="1"/>
  <c r="T94" i="68"/>
  <c r="V332" i="6" s="1"/>
  <c r="R138" i="91" s="1"/>
  <c r="Z219" i="97"/>
  <c r="AD398" i="6"/>
  <c r="Z221" i="97" s="1"/>
  <c r="AB217" i="97"/>
  <c r="AF396" i="6"/>
  <c r="AB219" i="97" s="1"/>
  <c r="AF227" i="6"/>
  <c r="AI504" i="6"/>
  <c r="AI506" i="6" s="1"/>
  <c r="AE329" i="97" s="1"/>
  <c r="AE325" i="97"/>
  <c r="M506" i="6"/>
  <c r="I329" i="97" s="1"/>
  <c r="I327" i="97"/>
  <c r="BM495" i="6"/>
  <c r="BI318" i="97" s="1"/>
  <c r="AS495" i="6"/>
  <c r="AO318" i="97" s="1"/>
  <c r="AO316" i="97"/>
  <c r="AG495" i="6"/>
  <c r="AC318" i="97" s="1"/>
  <c r="AC316" i="97"/>
  <c r="O316" i="97"/>
  <c r="S495" i="6"/>
  <c r="O318" i="97" s="1"/>
  <c r="M495" i="6"/>
  <c r="I318" i="97" s="1"/>
  <c r="I316" i="97"/>
  <c r="K495" i="6"/>
  <c r="G318" i="97" s="1"/>
  <c r="G316" i="97"/>
  <c r="BM432" i="6"/>
  <c r="BI253" i="97"/>
  <c r="BE144" i="6"/>
  <c r="BE559" i="6" s="1"/>
  <c r="AO93" i="68"/>
  <c r="I511" i="6"/>
  <c r="I513" i="6" s="1"/>
  <c r="E336" i="97" s="1"/>
  <c r="X153" i="91"/>
  <c r="V243" i="6"/>
  <c r="AJ199" i="6"/>
  <c r="AJ201" i="6" s="1"/>
  <c r="AJ203" i="6" s="1"/>
  <c r="AB199" i="6"/>
  <c r="AB201" i="6" s="1"/>
  <c r="AB203" i="6" s="1"/>
  <c r="T199" i="6"/>
  <c r="T201" i="6" s="1"/>
  <c r="T203" i="6" s="1"/>
  <c r="BH178" i="6"/>
  <c r="AZ178" i="6"/>
  <c r="AR178" i="6"/>
  <c r="AJ178" i="6"/>
  <c r="AB178" i="6"/>
  <c r="T178" i="6"/>
  <c r="L178" i="6"/>
  <c r="G199" i="6"/>
  <c r="G201" i="6" s="1"/>
  <c r="G203" i="6" s="1"/>
  <c r="M513" i="6"/>
  <c r="I336" i="97" s="1"/>
  <c r="BA199" i="6"/>
  <c r="BA201" i="6" s="1"/>
  <c r="BA203" i="6" s="1"/>
  <c r="BF243" i="6"/>
  <c r="Z468" i="6"/>
  <c r="V291" i="97" s="1"/>
  <c r="BI432" i="6"/>
  <c r="BI434" i="6" s="1"/>
  <c r="BE257" i="97" s="1"/>
  <c r="BJ370" i="6"/>
  <c r="P163" i="6"/>
  <c r="P165" i="6" s="1"/>
  <c r="AF163" i="6"/>
  <c r="AF165" i="6" s="1"/>
  <c r="AV163" i="6"/>
  <c r="AV165" i="6" s="1"/>
  <c r="BL163" i="6"/>
  <c r="BL165" i="6" s="1"/>
  <c r="M255" i="97"/>
  <c r="AE198" i="97"/>
  <c r="BN511" i="6"/>
  <c r="BF511" i="6"/>
  <c r="BF513" i="6" s="1"/>
  <c r="AR511" i="6"/>
  <c r="AR513" i="6" s="1"/>
  <c r="AD511" i="6"/>
  <c r="Z334" i="97" s="1"/>
  <c r="V511" i="6"/>
  <c r="V513" i="6" s="1"/>
  <c r="S511" i="6"/>
  <c r="O334" i="97" s="1"/>
  <c r="BF454" i="6"/>
  <c r="AX454" i="6"/>
  <c r="AC481" i="6"/>
  <c r="Y304" i="97" s="1"/>
  <c r="Z454" i="6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BM93" i="68"/>
  <c r="BO323" i="6" s="1"/>
  <c r="BK131" i="91" s="1"/>
  <c r="AG94" i="68"/>
  <c r="AI332" i="6" s="1"/>
  <c r="AI333" i="6" s="1"/>
  <c r="H511" i="6"/>
  <c r="AC243" i="6"/>
  <c r="U243" i="6"/>
  <c r="AI199" i="6"/>
  <c r="AI201" i="6" s="1"/>
  <c r="AA199" i="6"/>
  <c r="AA201" i="6" s="1"/>
  <c r="BG178" i="6"/>
  <c r="AY178" i="6"/>
  <c r="AQ178" i="6"/>
  <c r="AI178" i="6"/>
  <c r="AA178" i="6"/>
  <c r="S178" i="6"/>
  <c r="K178" i="6"/>
  <c r="AO375" i="6"/>
  <c r="AK165" i="91" s="1"/>
  <c r="BF199" i="6"/>
  <c r="BF201" i="6" s="1"/>
  <c r="BF203" i="6" s="1"/>
  <c r="BJ243" i="6"/>
  <c r="BD468" i="6"/>
  <c r="AZ291" i="97" s="1"/>
  <c r="V370" i="6"/>
  <c r="BF110" i="91"/>
  <c r="BF16" i="92" s="1"/>
  <c r="R163" i="6"/>
  <c r="R165" i="6" s="1"/>
  <c r="AH163" i="6"/>
  <c r="AH165" i="6" s="1"/>
  <c r="AX163" i="6"/>
  <c r="AX165" i="6" s="1"/>
  <c r="BN163" i="6"/>
  <c r="BN165" i="6" s="1"/>
  <c r="AL244" i="97"/>
  <c r="AF432" i="6"/>
  <c r="AB255" i="97" s="1"/>
  <c r="BK511" i="6"/>
  <c r="BC511" i="6"/>
  <c r="AY334" i="97" s="1"/>
  <c r="AZ511" i="6"/>
  <c r="AZ513" i="6" s="1"/>
  <c r="AL511" i="6"/>
  <c r="AA511" i="6"/>
  <c r="P511" i="6"/>
  <c r="L334" i="97" s="1"/>
  <c r="BN481" i="6"/>
  <c r="BJ304" i="97" s="1"/>
  <c r="AX481" i="6"/>
  <c r="AT304" i="97" s="1"/>
  <c r="Z481" i="6"/>
  <c r="V304" i="97" s="1"/>
  <c r="J454" i="6"/>
  <c r="BI409" i="6"/>
  <c r="BE232" i="97" s="1"/>
  <c r="V264" i="6"/>
  <c r="V266" i="6" s="1"/>
  <c r="V268" i="6" s="1"/>
  <c r="BH511" i="6"/>
  <c r="BD334" i="97" s="1"/>
  <c r="AT511" i="6"/>
  <c r="AP334" i="97" s="1"/>
  <c r="AI511" i="6"/>
  <c r="AE334" i="97" s="1"/>
  <c r="AF511" i="6"/>
  <c r="AF513" i="6" s="1"/>
  <c r="X511" i="6"/>
  <c r="X513" i="6" s="1"/>
  <c r="T336" i="97" s="1"/>
  <c r="BK454" i="6"/>
  <c r="BH454" i="6"/>
  <c r="AZ454" i="6"/>
  <c r="AU454" i="6"/>
  <c r="AL481" i="6"/>
  <c r="AH304" i="97" s="1"/>
  <c r="P454" i="6"/>
  <c r="J481" i="6"/>
  <c r="F304" i="97" s="1"/>
  <c r="AJ49" i="6"/>
  <c r="AE13" i="71" s="1"/>
  <c r="BM27" i="6"/>
  <c r="BH16" i="12" s="1"/>
  <c r="BM511" i="6"/>
  <c r="BM513" i="6" s="1"/>
  <c r="BE511" i="6"/>
  <c r="AQ511" i="6"/>
  <c r="AN511" i="6"/>
  <c r="AJ334" i="97" s="1"/>
  <c r="AC511" i="6"/>
  <c r="Y334" i="97" s="1"/>
  <c r="U511" i="6"/>
  <c r="R511" i="6"/>
  <c r="N334" i="97" s="1"/>
  <c r="BE454" i="6"/>
  <c r="AZ481" i="6"/>
  <c r="AV304" i="97" s="1"/>
  <c r="AE481" i="6"/>
  <c r="AA304" i="97" s="1"/>
  <c r="AB454" i="6"/>
  <c r="S481" i="6"/>
  <c r="O304" i="97" s="1"/>
  <c r="L454" i="6"/>
  <c r="AR445" i="6"/>
  <c r="O199" i="6"/>
  <c r="O201" i="6" s="1"/>
  <c r="O203" i="6" s="1"/>
  <c r="AP243" i="6"/>
  <c r="AN163" i="6"/>
  <c r="AN165" i="6" s="1"/>
  <c r="BD163" i="6"/>
  <c r="BD165" i="6" s="1"/>
  <c r="AV511" i="6"/>
  <c r="AR334" i="97" s="1"/>
  <c r="BM454" i="6"/>
  <c r="BB454" i="6"/>
  <c r="AW454" i="6"/>
  <c r="AQ481" i="6"/>
  <c r="AM304" i="97" s="1"/>
  <c r="AN454" i="6"/>
  <c r="AH481" i="6"/>
  <c r="AD304" i="97" s="1"/>
  <c r="L481" i="6"/>
  <c r="H304" i="97" s="1"/>
  <c r="Z243" i="6"/>
  <c r="AN199" i="6"/>
  <c r="AN201" i="6" s="1"/>
  <c r="AN203" i="6" s="1"/>
  <c r="AF199" i="6"/>
  <c r="AF201" i="6" s="1"/>
  <c r="AF203" i="6" s="1"/>
  <c r="X199" i="6"/>
  <c r="X201" i="6" s="1"/>
  <c r="X203" i="6" s="1"/>
  <c r="BL178" i="6"/>
  <c r="BD178" i="6"/>
  <c r="AV178" i="6"/>
  <c r="AN178" i="6"/>
  <c r="AF178" i="6"/>
  <c r="X178" i="6"/>
  <c r="P178" i="6"/>
  <c r="H178" i="6"/>
  <c r="Y77" i="6"/>
  <c r="V104" i="60" s="1"/>
  <c r="X163" i="6"/>
  <c r="X165" i="6" s="1"/>
  <c r="BJ511" i="6"/>
  <c r="AY511" i="6"/>
  <c r="AU334" i="97" s="1"/>
  <c r="AK511" i="6"/>
  <c r="AG334" i="97" s="1"/>
  <c r="Z511" i="6"/>
  <c r="V334" i="97" s="1"/>
  <c r="O511" i="6"/>
  <c r="K334" i="97" s="1"/>
  <c r="BM375" i="6"/>
  <c r="BI165" i="91" s="1"/>
  <c r="L511" i="6"/>
  <c r="H334" i="97" s="1"/>
  <c r="Y243" i="6"/>
  <c r="AM199" i="6"/>
  <c r="AM201" i="6" s="1"/>
  <c r="AM203" i="6" s="1"/>
  <c r="AE199" i="6"/>
  <c r="AE201" i="6" s="1"/>
  <c r="AE203" i="6" s="1"/>
  <c r="W199" i="6"/>
  <c r="W201" i="6" s="1"/>
  <c r="W203" i="6" s="1"/>
  <c r="BK178" i="6"/>
  <c r="BC178" i="6"/>
  <c r="AU178" i="6"/>
  <c r="AM178" i="6"/>
  <c r="AE178" i="6"/>
  <c r="W178" i="6"/>
  <c r="AK292" i="6"/>
  <c r="BH289" i="97"/>
  <c r="AX110" i="91"/>
  <c r="AX16" i="92" s="1"/>
  <c r="J163" i="6"/>
  <c r="J165" i="6" s="1"/>
  <c r="Z163" i="6"/>
  <c r="Z165" i="6" s="1"/>
  <c r="AP163" i="6"/>
  <c r="AP165" i="6" s="1"/>
  <c r="BG511" i="6"/>
  <c r="BC334" i="97" s="1"/>
  <c r="AS511" i="6"/>
  <c r="AH511" i="6"/>
  <c r="AD334" i="97" s="1"/>
  <c r="AE511" i="6"/>
  <c r="W511" i="6"/>
  <c r="BG454" i="6"/>
  <c r="BB481" i="6"/>
  <c r="AX304" i="97" s="1"/>
  <c r="AW49" i="6"/>
  <c r="AR13" i="71" s="1"/>
  <c r="G11" i="68"/>
  <c r="H10" i="68"/>
  <c r="G12" i="68"/>
  <c r="G513" i="6"/>
  <c r="C336" i="97" s="1"/>
  <c r="C334" i="97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G306" i="6" s="1"/>
  <c r="AA403" i="6"/>
  <c r="W226" i="97" s="1"/>
  <c r="BA403" i="6"/>
  <c r="BA405" i="6" s="1"/>
  <c r="AW228" i="97" s="1"/>
  <c r="AO403" i="6"/>
  <c r="AK226" i="97" s="1"/>
  <c r="AY403" i="6"/>
  <c r="AU226" i="97" s="1"/>
  <c r="AM403" i="6"/>
  <c r="AW403" i="6"/>
  <c r="AK403" i="6"/>
  <c r="AG226" i="97" s="1"/>
  <c r="AE439" i="6"/>
  <c r="M439" i="6"/>
  <c r="K439" i="6"/>
  <c r="BG439" i="6"/>
  <c r="BC262" i="97" s="1"/>
  <c r="H475" i="6"/>
  <c r="D298" i="97" s="1"/>
  <c r="I475" i="6"/>
  <c r="AN475" i="6"/>
  <c r="AJ298" i="97" s="1"/>
  <c r="BO475" i="6"/>
  <c r="BO477" i="6" s="1"/>
  <c r="AK450" i="6"/>
  <c r="AG273" i="97" s="1"/>
  <c r="AR475" i="6"/>
  <c r="AR477" i="6" s="1"/>
  <c r="G450" i="6"/>
  <c r="AD475" i="6"/>
  <c r="AD477" i="6" s="1"/>
  <c r="AA475" i="6"/>
  <c r="BL450" i="6"/>
  <c r="BH273" i="97" s="1"/>
  <c r="X450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AZ334" i="97"/>
  <c r="BD513" i="6"/>
  <c r="BD515" i="6" s="1"/>
  <c r="AZ338" i="97" s="1"/>
  <c r="AB515" i="6"/>
  <c r="X338" i="97" s="1"/>
  <c r="X336" i="97"/>
  <c r="O508" i="6"/>
  <c r="K331" i="97" s="1"/>
  <c r="P475" i="6"/>
  <c r="BE94" i="68"/>
  <c r="BG332" i="6" s="1"/>
  <c r="BC138" i="91" s="1"/>
  <c r="BE93" i="68"/>
  <c r="BG323" i="6" s="1"/>
  <c r="BC131" i="91" s="1"/>
  <c r="Y94" i="68"/>
  <c r="AA332" i="6" s="1"/>
  <c r="Y93" i="68"/>
  <c r="AA323" i="6" s="1"/>
  <c r="W131" i="91" s="1"/>
  <c r="BE334" i="97"/>
  <c r="BI513" i="6"/>
  <c r="BI515" i="6" s="1"/>
  <c r="BE338" i="97" s="1"/>
  <c r="R508" i="6"/>
  <c r="N331" i="97" s="1"/>
  <c r="G396" i="6"/>
  <c r="C219" i="97" s="1"/>
  <c r="AM468" i="6"/>
  <c r="AI291" i="97" s="1"/>
  <c r="AI289" i="97"/>
  <c r="G434" i="6"/>
  <c r="C257" i="97" s="1"/>
  <c r="C255" i="97"/>
  <c r="U508" i="6"/>
  <c r="Q331" i="97" s="1"/>
  <c r="AO434" i="6"/>
  <c r="AK257" i="97" s="1"/>
  <c r="AK255" i="97"/>
  <c r="K253" i="97"/>
  <c r="O432" i="6"/>
  <c r="H253" i="97"/>
  <c r="L432" i="6"/>
  <c r="X508" i="6"/>
  <c r="T331" i="97" s="1"/>
  <c r="R271" i="97"/>
  <c r="AS27" i="6"/>
  <c r="AN16" i="12" s="1"/>
  <c r="AP21" i="60"/>
  <c r="O338" i="6"/>
  <c r="O340" i="6" s="1"/>
  <c r="K144" i="91" s="1"/>
  <c r="F217" i="97"/>
  <c r="J396" i="6"/>
  <c r="F219" i="97" s="1"/>
  <c r="K338" i="6"/>
  <c r="K340" i="6" s="1"/>
  <c r="G144" i="91" s="1"/>
  <c r="BG508" i="6"/>
  <c r="BC331" i="97" s="1"/>
  <c r="AU504" i="6"/>
  <c r="AU506" i="6" s="1"/>
  <c r="AQ329" i="97" s="1"/>
  <c r="AQ325" i="97"/>
  <c r="F12" i="68"/>
  <c r="R351" i="6"/>
  <c r="AG289" i="97"/>
  <c r="AR504" i="6"/>
  <c r="AN327" i="97" s="1"/>
  <c r="BE432" i="6"/>
  <c r="BA255" i="97" s="1"/>
  <c r="I49" i="6"/>
  <c r="D13" i="71" s="1"/>
  <c r="X227" i="6"/>
  <c r="AI20" i="60"/>
  <c r="AF370" i="6"/>
  <c r="AR110" i="91"/>
  <c r="AR16" i="92" s="1"/>
  <c r="AE111" i="91"/>
  <c r="AE17" i="92" s="1"/>
  <c r="AE18" i="92" s="1"/>
  <c r="AE27" i="92" s="1"/>
  <c r="AE28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G250" i="97" s="1"/>
  <c r="O49" i="6"/>
  <c r="J13" i="71" s="1"/>
  <c r="BN391" i="6"/>
  <c r="BJ214" i="97" s="1"/>
  <c r="P391" i="6"/>
  <c r="L214" i="97" s="1"/>
  <c r="BG375" i="6"/>
  <c r="X515" i="6"/>
  <c r="T338" i="97" s="1"/>
  <c r="BD423" i="6"/>
  <c r="AZ246" i="97" s="1"/>
  <c r="R20" i="60"/>
  <c r="AN27" i="6"/>
  <c r="AK22" i="60" s="1"/>
  <c r="I287" i="6"/>
  <c r="AD58" i="60"/>
  <c r="BL59" i="60"/>
  <c r="AB110" i="91"/>
  <c r="AB16" i="92" s="1"/>
  <c r="AS102" i="60"/>
  <c r="AF103" i="60"/>
  <c r="BE111" i="91"/>
  <c r="BE17" i="92" s="1"/>
  <c r="BG289" i="97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D250" i="97" s="1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S147" i="6"/>
  <c r="AK147" i="6"/>
  <c r="AC147" i="6"/>
  <c r="BD391" i="6"/>
  <c r="AZ214" i="97" s="1"/>
  <c r="AW391" i="6"/>
  <c r="AS214" i="97" s="1"/>
  <c r="AF144" i="6"/>
  <c r="AF559" i="6" s="1"/>
  <c r="V391" i="6"/>
  <c r="R214" i="97" s="1"/>
  <c r="BI89" i="68"/>
  <c r="R504" i="6"/>
  <c r="R506" i="6" s="1"/>
  <c r="N329" i="97" s="1"/>
  <c r="BJ423" i="6"/>
  <c r="BB432" i="6"/>
  <c r="AX255" i="97" s="1"/>
  <c r="AD145" i="6"/>
  <c r="G135" i="6"/>
  <c r="C199" i="97" s="1"/>
  <c r="P227" i="6"/>
  <c r="P230" i="6" s="1"/>
  <c r="Z20" i="60"/>
  <c r="AA375" i="6"/>
  <c r="W165" i="91" s="1"/>
  <c r="AK102" i="60"/>
  <c r="BL370" i="6"/>
  <c r="AU111" i="91"/>
  <c r="AU17" i="92" s="1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Y217" i="97"/>
  <c r="C197" i="97"/>
  <c r="BK387" i="6"/>
  <c r="Q227" i="6"/>
  <c r="Q230" i="6" s="1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H17" i="12" s="1"/>
  <c r="BE49" i="6"/>
  <c r="AG49" i="6"/>
  <c r="AB13" i="71" s="1"/>
  <c r="Y49" i="6"/>
  <c r="T13" i="71" s="1"/>
  <c r="BJ391" i="6"/>
  <c r="BF214" i="97" s="1"/>
  <c r="AJ391" i="6"/>
  <c r="AF214" i="97" s="1"/>
  <c r="BH385" i="6"/>
  <c r="BD208" i="97" s="1"/>
  <c r="AT326" i="6"/>
  <c r="AP134" i="91" s="1"/>
  <c r="AT93" i="68"/>
  <c r="AV323" i="6" s="1"/>
  <c r="AR131" i="91" s="1"/>
  <c r="BH375" i="6"/>
  <c r="BD165" i="91" s="1"/>
  <c r="N338" i="6"/>
  <c r="N340" i="6" s="1"/>
  <c r="J144" i="91" s="1"/>
  <c r="Q302" i="6"/>
  <c r="Q304" i="6" s="1"/>
  <c r="M116" i="91" s="1"/>
  <c r="M338" i="6"/>
  <c r="M340" i="6" s="1"/>
  <c r="I144" i="91" s="1"/>
  <c r="S302" i="6"/>
  <c r="S304" i="6" s="1"/>
  <c r="O116" i="91" s="1"/>
  <c r="L338" i="6"/>
  <c r="L340" i="6" s="1"/>
  <c r="H144" i="91" s="1"/>
  <c r="BJ320" i="6"/>
  <c r="BJ322" i="6" s="1"/>
  <c r="Y25" i="29"/>
  <c r="Y27" i="29" s="1"/>
  <c r="Y41" i="29" s="1"/>
  <c r="Y43" i="29" s="1"/>
  <c r="AA6" i="28" s="1"/>
  <c r="V102" i="60"/>
  <c r="I77" i="6"/>
  <c r="F104" i="60" s="1"/>
  <c r="AV144" i="6"/>
  <c r="AV559" i="6" s="1"/>
  <c r="BJ145" i="6"/>
  <c r="AO338" i="6"/>
  <c r="AO340" i="6" s="1"/>
  <c r="AK144" i="91" s="1"/>
  <c r="BG338" i="6"/>
  <c r="BG340" i="6" s="1"/>
  <c r="BC144" i="91" s="1"/>
  <c r="R338" i="6"/>
  <c r="R340" i="6" s="1"/>
  <c r="N144" i="91" s="1"/>
  <c r="J338" i="6"/>
  <c r="J340" i="6" s="1"/>
  <c r="F144" i="91" s="1"/>
  <c r="T302" i="6"/>
  <c r="T304" i="6" s="1"/>
  <c r="P116" i="91" s="1"/>
  <c r="I302" i="6"/>
  <c r="I304" i="6" s="1"/>
  <c r="E116" i="91" s="1"/>
  <c r="AW77" i="6"/>
  <c r="AR18" i="12" s="1"/>
  <c r="BI338" i="6"/>
  <c r="BI340" i="6" s="1"/>
  <c r="BE144" i="91" s="1"/>
  <c r="Q338" i="6"/>
  <c r="Q340" i="6" s="1"/>
  <c r="M144" i="91" s="1"/>
  <c r="G338" i="6"/>
  <c r="G340" i="6" s="1"/>
  <c r="G342" i="6" s="1"/>
  <c r="K302" i="6"/>
  <c r="K304" i="6" s="1"/>
  <c r="G116" i="91" s="1"/>
  <c r="T375" i="6"/>
  <c r="P165" i="91" s="1"/>
  <c r="AY77" i="6"/>
  <c r="AV104" i="60" s="1"/>
  <c r="P338" i="6"/>
  <c r="P340" i="6" s="1"/>
  <c r="L144" i="91" s="1"/>
  <c r="M302" i="6"/>
  <c r="M304" i="6" s="1"/>
  <c r="I116" i="91" s="1"/>
  <c r="BF302" i="6"/>
  <c r="BF304" i="6" s="1"/>
  <c r="BB116" i="91" s="1"/>
  <c r="AW146" i="6"/>
  <c r="E201" i="97"/>
  <c r="S176" i="60"/>
  <c r="AL197" i="97"/>
  <c r="BG202" i="97"/>
  <c r="V197" i="97"/>
  <c r="AM176" i="60"/>
  <c r="AD135" i="6"/>
  <c r="Y19" i="12" s="1"/>
  <c r="V135" i="6"/>
  <c r="Q15" i="71" s="1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AU445" i="6"/>
  <c r="BI445" i="6"/>
  <c r="Y445" i="6"/>
  <c r="AF522" i="6"/>
  <c r="V506" i="6"/>
  <c r="R329" i="97" s="1"/>
  <c r="R327" i="97"/>
  <c r="BF504" i="6"/>
  <c r="BB327" i="97" s="1"/>
  <c r="BC325" i="97"/>
  <c r="U325" i="97"/>
  <c r="W327" i="97"/>
  <c r="L176" i="60"/>
  <c r="AY176" i="60"/>
  <c r="H177" i="60"/>
  <c r="BH495" i="6"/>
  <c r="BD318" i="97" s="1"/>
  <c r="AF316" i="97"/>
  <c r="AN495" i="6"/>
  <c r="AJ318" i="97" s="1"/>
  <c r="AV495" i="6"/>
  <c r="AR318" i="97" s="1"/>
  <c r="BK177" i="60"/>
  <c r="L202" i="97"/>
  <c r="BM459" i="6"/>
  <c r="U201" i="97"/>
  <c r="AB147" i="6"/>
  <c r="Q135" i="6"/>
  <c r="L15" i="71" s="1"/>
  <c r="BA17" i="29"/>
  <c r="F176" i="60"/>
  <c r="H146" i="6"/>
  <c r="I135" i="6"/>
  <c r="BF543" i="6"/>
  <c r="BB366" i="97" s="1"/>
  <c r="AT198" i="97"/>
  <c r="T203" i="97"/>
  <c r="X203" i="97"/>
  <c r="M135" i="6"/>
  <c r="H15" i="71" s="1"/>
  <c r="O307" i="97"/>
  <c r="H202" i="97"/>
  <c r="J176" i="60"/>
  <c r="X67" i="68"/>
  <c r="X79" i="68" s="1"/>
  <c r="Z469" i="6" s="1"/>
  <c r="V292" i="97" s="1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Q559" i="6" s="1"/>
  <c r="G4" i="59" s="1"/>
  <c r="AF135" i="6"/>
  <c r="AA15" i="71" s="1"/>
  <c r="AM202" i="97"/>
  <c r="AF197" i="97"/>
  <c r="AB203" i="97"/>
  <c r="AR203" i="97"/>
  <c r="P202" i="97"/>
  <c r="AC201" i="97"/>
  <c r="E197" i="97"/>
  <c r="G253" i="97"/>
  <c r="U135" i="6"/>
  <c r="Q199" i="97" s="1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BH246" i="97"/>
  <c r="AZ198" i="97"/>
  <c r="AT17" i="29"/>
  <c r="AT18" i="29" s="1"/>
  <c r="AA177" i="60"/>
  <c r="BG198" i="97"/>
  <c r="AP135" i="6"/>
  <c r="AM178" i="60" s="1"/>
  <c r="AP202" i="97"/>
  <c r="BC201" i="97"/>
  <c r="AQ197" i="97"/>
  <c r="S177" i="60"/>
  <c r="AT177" i="60"/>
  <c r="BJ176" i="60"/>
  <c r="E19" i="12"/>
  <c r="E15" i="71"/>
  <c r="S135" i="6"/>
  <c r="B62" i="9" s="1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BJ559" i="6" s="1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BO396" i="6"/>
  <c r="BO398" i="6" s="1"/>
  <c r="BK221" i="97" s="1"/>
  <c r="AL202" i="97"/>
  <c r="BH203" i="97"/>
  <c r="BB198" i="97"/>
  <c r="R396" i="6"/>
  <c r="R398" i="6" s="1"/>
  <c r="N221" i="97" s="1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K178" i="60" s="1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AA135" i="6"/>
  <c r="V19" i="12" s="1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R9" i="29" s="1"/>
  <c r="R33" i="29" s="1"/>
  <c r="X25" i="29"/>
  <c r="X27" i="29" s="1"/>
  <c r="X41" i="29" s="1"/>
  <c r="X43" i="29" s="1"/>
  <c r="Z6" i="28" s="1"/>
  <c r="W8" i="36" s="1"/>
  <c r="Y146" i="6"/>
  <c r="W111" i="91"/>
  <c r="W17" i="92" s="1"/>
  <c r="G111" i="91"/>
  <c r="G17" i="92" s="1"/>
  <c r="O111" i="91"/>
  <c r="D14" i="91" s="1"/>
  <c r="P103" i="60"/>
  <c r="L110" i="91"/>
  <c r="L16" i="92" s="1"/>
  <c r="J7" i="29"/>
  <c r="J9" i="29" s="1"/>
  <c r="Q146" i="6"/>
  <c r="M102" i="60"/>
  <c r="H370" i="6"/>
  <c r="D110" i="91"/>
  <c r="D16" i="92" s="1"/>
  <c r="E16" i="29"/>
  <c r="E18" i="29" s="1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L259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I414" i="6"/>
  <c r="E235" i="97"/>
  <c r="F316" i="97"/>
  <c r="J495" i="6"/>
  <c r="F318" i="97" s="1"/>
  <c r="O151" i="91"/>
  <c r="O153" i="91" s="1"/>
  <c r="S351" i="6"/>
  <c r="K513" i="6"/>
  <c r="AS217" i="97"/>
  <c r="AJ255" i="97"/>
  <c r="AN434" i="6"/>
  <c r="AJ257" i="97" s="1"/>
  <c r="J151" i="91"/>
  <c r="J153" i="91" s="1"/>
  <c r="AK432" i="6"/>
  <c r="Q289" i="97"/>
  <c r="U468" i="6"/>
  <c r="Q291" i="97" s="1"/>
  <c r="BJ217" i="97"/>
  <c r="BN396" i="6"/>
  <c r="AT334" i="97"/>
  <c r="AX513" i="6"/>
  <c r="AY396" i="6"/>
  <c r="AY398" i="6" s="1"/>
  <c r="AU221" i="97" s="1"/>
  <c r="AU217" i="97"/>
  <c r="BL292" i="6"/>
  <c r="AG375" i="6"/>
  <c r="AC165" i="91" s="1"/>
  <c r="AP102" i="60"/>
  <c r="BC504" i="6"/>
  <c r="AR198" i="97"/>
  <c r="AV135" i="6"/>
  <c r="AS178" i="60" s="1"/>
  <c r="BL144" i="6"/>
  <c r="BL559" i="6" s="1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L235" i="97"/>
  <c r="AP414" i="6"/>
  <c r="AP416" i="6" s="1"/>
  <c r="AL239" i="97" s="1"/>
  <c r="AY21" i="60"/>
  <c r="BB27" i="6"/>
  <c r="AW12" i="71" s="1"/>
  <c r="AI21" i="60"/>
  <c r="AL27" i="6"/>
  <c r="AG12" i="71" s="1"/>
  <c r="AX222" i="6"/>
  <c r="AU20" i="60"/>
  <c r="Z222" i="6"/>
  <c r="Z27" i="6"/>
  <c r="U16" i="12" s="1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H18" i="92" s="1"/>
  <c r="BH27" i="92" s="1"/>
  <c r="BH28" i="92" s="1"/>
  <c r="BL77" i="6"/>
  <c r="BI104" i="60" s="1"/>
  <c r="AK103" i="60"/>
  <c r="AJ111" i="91"/>
  <c r="AJ17" i="92" s="1"/>
  <c r="J21" i="60"/>
  <c r="M27" i="6"/>
  <c r="H16" i="12" s="1"/>
  <c r="Q222" i="6"/>
  <c r="Q27" i="6"/>
  <c r="N22" i="60" s="1"/>
  <c r="L227" i="6"/>
  <c r="L230" i="6" s="1"/>
  <c r="I27" i="6"/>
  <c r="F22" i="60" s="1"/>
  <c r="BF17" i="29"/>
  <c r="BF18" i="29" s="1"/>
  <c r="BF202" i="97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O459" i="6"/>
  <c r="K280" i="97"/>
  <c r="BC414" i="6"/>
  <c r="AY235" i="97"/>
  <c r="AE375" i="6"/>
  <c r="AA165" i="91" s="1"/>
  <c r="AB370" i="6"/>
  <c r="AN58" i="60"/>
  <c r="D32" i="9"/>
  <c r="AI287" i="6"/>
  <c r="AI49" i="6"/>
  <c r="AD17" i="12" s="1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W14" i="71" s="1"/>
  <c r="AQ370" i="6"/>
  <c r="AT375" i="6"/>
  <c r="AP165" i="91" s="1"/>
  <c r="AD49" i="6"/>
  <c r="AA60" i="60" s="1"/>
  <c r="AA59" i="60"/>
  <c r="BN287" i="6"/>
  <c r="BN49" i="6"/>
  <c r="BI17" i="12" s="1"/>
  <c r="BK58" i="60"/>
  <c r="AU58" i="60"/>
  <c r="AX49" i="6"/>
  <c r="AU60" i="60" s="1"/>
  <c r="AM58" i="60"/>
  <c r="AP49" i="6"/>
  <c r="AM60" i="60" s="1"/>
  <c r="M292" i="6"/>
  <c r="M295" i="6" s="1"/>
  <c r="J287" i="6"/>
  <c r="G58" i="60"/>
  <c r="BC222" i="6"/>
  <c r="E18" i="9"/>
  <c r="AM222" i="6"/>
  <c r="AJ20" i="60"/>
  <c r="P135" i="6"/>
  <c r="K19" i="12" s="1"/>
  <c r="AQ135" i="6"/>
  <c r="AL15" i="71" s="1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414" i="6"/>
  <c r="AI237" i="97" s="1"/>
  <c r="AM513" i="6"/>
  <c r="AI336" i="97" s="1"/>
  <c r="BE459" i="6"/>
  <c r="BA280" i="97"/>
  <c r="Y459" i="6"/>
  <c r="U280" i="97"/>
  <c r="BI103" i="60"/>
  <c r="R102" i="60"/>
  <c r="BJ202" i="97"/>
  <c r="AZ20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R253" i="97"/>
  <c r="AV432" i="6"/>
  <c r="AV434" i="6" s="1"/>
  <c r="AR257" i="97" s="1"/>
  <c r="R253" i="97"/>
  <c r="V432" i="6"/>
  <c r="R255" i="97" s="1"/>
  <c r="J16" i="68"/>
  <c r="AP58" i="60"/>
  <c r="BJ203" i="97"/>
  <c r="AC176" i="60"/>
  <c r="BI176" i="60"/>
  <c r="E61" i="9"/>
  <c r="M396" i="6"/>
  <c r="M398" i="6" s="1"/>
  <c r="I221" i="97" s="1"/>
  <c r="AC27" i="6"/>
  <c r="X16" i="12" s="1"/>
  <c r="AT20" i="60"/>
  <c r="BF316" i="97"/>
  <c r="BJ495" i="6"/>
  <c r="BF318" i="97" s="1"/>
  <c r="BI475" i="6"/>
  <c r="BE298" i="97" s="1"/>
  <c r="BB271" i="97"/>
  <c r="AE271" i="97"/>
  <c r="N475" i="6"/>
  <c r="J298" i="97" s="1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BO340" i="6" s="1"/>
  <c r="BK144" i="91" s="1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AC441" i="6" s="1"/>
  <c r="Y264" i="97" s="1"/>
  <c r="P271" i="97"/>
  <c r="Y475" i="6"/>
  <c r="AS450" i="6"/>
  <c r="AY475" i="6"/>
  <c r="BD271" i="97"/>
  <c r="BK475" i="6"/>
  <c r="BG298" i="97" s="1"/>
  <c r="BJ271" i="97"/>
  <c r="M475" i="6"/>
  <c r="R475" i="6"/>
  <c r="R477" i="6" s="1"/>
  <c r="W475" i="6"/>
  <c r="S298" i="97" s="1"/>
  <c r="AA271" i="97"/>
  <c r="AH475" i="6"/>
  <c r="AD298" i="97" s="1"/>
  <c r="O475" i="6"/>
  <c r="O477" i="6" s="1"/>
  <c r="T475" i="6"/>
  <c r="AJ475" i="6"/>
  <c r="AI271" i="97"/>
  <c r="AP475" i="6"/>
  <c r="AP477" i="6" s="1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H454" i="6"/>
  <c r="M481" i="6"/>
  <c r="I304" i="97" s="1"/>
  <c r="R481" i="6"/>
  <c r="N304" i="97" s="1"/>
  <c r="AD481" i="6"/>
  <c r="Z304" i="97" s="1"/>
  <c r="AI481" i="6"/>
  <c r="AE304" i="97" s="1"/>
  <c r="AP454" i="6"/>
  <c r="K481" i="6"/>
  <c r="G304" i="97" s="1"/>
  <c r="W481" i="6"/>
  <c r="S304" i="97" s="1"/>
  <c r="AB481" i="6"/>
  <c r="X304" i="97" s="1"/>
  <c r="AD454" i="6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T454" i="6"/>
  <c r="AF454" i="6"/>
  <c r="BK338" i="6"/>
  <c r="BK340" i="6" s="1"/>
  <c r="BG144" i="91" s="1"/>
  <c r="W338" i="6"/>
  <c r="W340" i="6" s="1"/>
  <c r="S144" i="91" s="1"/>
  <c r="F67" i="68"/>
  <c r="F73" i="68" s="1"/>
  <c r="H184" i="6" s="1"/>
  <c r="H185" i="6" s="1"/>
  <c r="L67" i="68"/>
  <c r="L79" i="68" s="1"/>
  <c r="N469" i="6" s="1"/>
  <c r="I11" i="68"/>
  <c r="H11" i="68"/>
  <c r="AT347" i="6"/>
  <c r="AT349" i="6" s="1"/>
  <c r="AT351" i="6" s="1"/>
  <c r="BD347" i="6"/>
  <c r="BD349" i="6" s="1"/>
  <c r="BD351" i="6" s="1"/>
  <c r="BG347" i="6"/>
  <c r="BG349" i="6" s="1"/>
  <c r="BC151" i="91" s="1"/>
  <c r="BC153" i="91" s="1"/>
  <c r="AS347" i="6"/>
  <c r="AS349" i="6" s="1"/>
  <c r="AS351" i="6" s="1"/>
  <c r="BF347" i="6"/>
  <c r="BF349" i="6" s="1"/>
  <c r="BB151" i="91" s="1"/>
  <c r="BB153" i="91" s="1"/>
  <c r="BI347" i="6"/>
  <c r="BI349" i="6" s="1"/>
  <c r="BE151" i="91" s="1"/>
  <c r="BE153" i="91" s="1"/>
  <c r="N412" i="6"/>
  <c r="P412" i="6"/>
  <c r="L235" i="97" s="1"/>
  <c r="X412" i="6"/>
  <c r="X414" i="6" s="1"/>
  <c r="T237" i="97" s="1"/>
  <c r="AF412" i="6"/>
  <c r="AN412" i="6"/>
  <c r="AN414" i="6" s="1"/>
  <c r="AV412" i="6"/>
  <c r="BD412" i="6"/>
  <c r="BD414" i="6" s="1"/>
  <c r="AZ237" i="97" s="1"/>
  <c r="BL412" i="6"/>
  <c r="S412" i="6"/>
  <c r="AA412" i="6"/>
  <c r="W235" i="97" s="1"/>
  <c r="AI412" i="6"/>
  <c r="AE235" i="97" s="1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AW235" i="97" s="1"/>
  <c r="BI412" i="6"/>
  <c r="BE235" i="97" s="1"/>
  <c r="H484" i="6"/>
  <c r="H486" i="6" s="1"/>
  <c r="J484" i="6"/>
  <c r="F307" i="97" s="1"/>
  <c r="L484" i="6"/>
  <c r="H307" i="97" s="1"/>
  <c r="N484" i="6"/>
  <c r="J307" i="97" s="1"/>
  <c r="P484" i="6"/>
  <c r="L307" i="97" s="1"/>
  <c r="R484" i="6"/>
  <c r="N307" i="97" s="1"/>
  <c r="T484" i="6"/>
  <c r="T486" i="6" s="1"/>
  <c r="V484" i="6"/>
  <c r="R307" i="97" s="1"/>
  <c r="X484" i="6"/>
  <c r="T307" i="97" s="1"/>
  <c r="Z484" i="6"/>
  <c r="Z486" i="6" s="1"/>
  <c r="V309" i="97" s="1"/>
  <c r="AB484" i="6"/>
  <c r="AB486" i="6" s="1"/>
  <c r="AD484" i="6"/>
  <c r="Z307" i="97" s="1"/>
  <c r="AF484" i="6"/>
  <c r="AB307" i="97" s="1"/>
  <c r="AH484" i="6"/>
  <c r="AH486" i="6" s="1"/>
  <c r="AJ484" i="6"/>
  <c r="AJ486" i="6" s="1"/>
  <c r="AL484" i="6"/>
  <c r="AL486" i="6" s="1"/>
  <c r="AL488" i="6" s="1"/>
  <c r="AH311" i="97" s="1"/>
  <c r="AN484" i="6"/>
  <c r="AJ307" i="97" s="1"/>
  <c r="AP484" i="6"/>
  <c r="AP486" i="6" s="1"/>
  <c r="AR484" i="6"/>
  <c r="AN307" i="97" s="1"/>
  <c r="AT484" i="6"/>
  <c r="AP307" i="97" s="1"/>
  <c r="AV484" i="6"/>
  <c r="AR307" i="97" s="1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AZ307" i="97" s="1"/>
  <c r="BF484" i="6"/>
  <c r="BB307" i="97" s="1"/>
  <c r="BH484" i="6"/>
  <c r="BH486" i="6" s="1"/>
  <c r="BH488" i="6" s="1"/>
  <c r="BD311" i="97" s="1"/>
  <c r="BJ484" i="6"/>
  <c r="BF307" i="97" s="1"/>
  <c r="BL484" i="6"/>
  <c r="BH307" i="97" s="1"/>
  <c r="H457" i="6"/>
  <c r="J457" i="6"/>
  <c r="F280" i="97" s="1"/>
  <c r="L457" i="6"/>
  <c r="L459" i="6" s="1"/>
  <c r="N457" i="6"/>
  <c r="J280" i="97" s="1"/>
  <c r="P457" i="6"/>
  <c r="L280" i="97" s="1"/>
  <c r="R457" i="6"/>
  <c r="R459" i="6" s="1"/>
  <c r="N282" i="97" s="1"/>
  <c r="T457" i="6"/>
  <c r="P280" i="97" s="1"/>
  <c r="V457" i="6"/>
  <c r="V459" i="6" s="1"/>
  <c r="R282" i="97" s="1"/>
  <c r="X457" i="6"/>
  <c r="T280" i="97" s="1"/>
  <c r="Z457" i="6"/>
  <c r="V280" i="97" s="1"/>
  <c r="AB457" i="6"/>
  <c r="X280" i="97" s="1"/>
  <c r="AD457" i="6"/>
  <c r="AD459" i="6" s="1"/>
  <c r="AF457" i="6"/>
  <c r="AH457" i="6"/>
  <c r="AH459" i="6" s="1"/>
  <c r="AJ457" i="6"/>
  <c r="AF280" i="97" s="1"/>
  <c r="AL457" i="6"/>
  <c r="AN457" i="6"/>
  <c r="AN459" i="6" s="1"/>
  <c r="AJ282" i="97" s="1"/>
  <c r="AP457" i="6"/>
  <c r="AR457" i="6"/>
  <c r="AT457" i="6"/>
  <c r="AT459" i="6" s="1"/>
  <c r="AV457" i="6"/>
  <c r="AV459" i="6" s="1"/>
  <c r="AX457" i="6"/>
  <c r="AT280" i="97" s="1"/>
  <c r="AZ457" i="6"/>
  <c r="AZ459" i="6" s="1"/>
  <c r="BB457" i="6"/>
  <c r="BB459" i="6" s="1"/>
  <c r="BD457" i="6"/>
  <c r="BD459" i="6" s="1"/>
  <c r="BF457" i="6"/>
  <c r="BB280" i="97" s="1"/>
  <c r="BH457" i="6"/>
  <c r="BD280" i="97" s="1"/>
  <c r="BJ457" i="6"/>
  <c r="BL457" i="6"/>
  <c r="BL459" i="6" s="1"/>
  <c r="BN484" i="6"/>
  <c r="BJ307" i="97" s="1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G463" i="6"/>
  <c r="L463" i="6"/>
  <c r="U463" i="6"/>
  <c r="AA463" i="6"/>
  <c r="BC463" i="6"/>
  <c r="R227" i="6"/>
  <c r="R230" i="6" s="1"/>
  <c r="BF481" i="6"/>
  <c r="BB304" i="97" s="1"/>
  <c r="AY454" i="6"/>
  <c r="AR454" i="6"/>
  <c r="T481" i="6"/>
  <c r="P304" i="97" s="1"/>
  <c r="Q481" i="6"/>
  <c r="M304" i="97" s="1"/>
  <c r="N454" i="6"/>
  <c r="BG475" i="6"/>
  <c r="BC298" i="97" s="1"/>
  <c r="BD450" i="6"/>
  <c r="AX475" i="6"/>
  <c r="AT298" i="97" s="1"/>
  <c r="AM271" i="97"/>
  <c r="X475" i="6"/>
  <c r="X477" i="6" s="1"/>
  <c r="BA445" i="6"/>
  <c r="BI439" i="6"/>
  <c r="AO439" i="6"/>
  <c r="AK262" i="97" s="1"/>
  <c r="AX412" i="6"/>
  <c r="AU412" i="6"/>
  <c r="AH412" i="6"/>
  <c r="AE412" i="6"/>
  <c r="AA235" i="97" s="1"/>
  <c r="R412" i="6"/>
  <c r="O412" i="6"/>
  <c r="O409" i="6"/>
  <c r="K232" i="97" s="1"/>
  <c r="BC403" i="6"/>
  <c r="AY226" i="97" s="1"/>
  <c r="AR67" i="68"/>
  <c r="AR76" i="68" s="1"/>
  <c r="AT341" i="6" s="1"/>
  <c r="AP145" i="91" s="1"/>
  <c r="AQ403" i="6"/>
  <c r="AM226" i="97" s="1"/>
  <c r="AQ338" i="6"/>
  <c r="AQ340" i="6" s="1"/>
  <c r="AM144" i="91" s="1"/>
  <c r="AC302" i="6"/>
  <c r="AC304" i="6" s="1"/>
  <c r="Y116" i="91" s="1"/>
  <c r="AK135" i="6"/>
  <c r="AF19" i="12" s="1"/>
  <c r="AQ198" i="97"/>
  <c r="BD495" i="6"/>
  <c r="AZ318" i="97" s="1"/>
  <c r="BO511" i="6"/>
  <c r="BB511" i="6"/>
  <c r="BB513" i="6" s="1"/>
  <c r="AW511" i="6"/>
  <c r="AO511" i="6"/>
  <c r="AG511" i="6"/>
  <c r="T511" i="6"/>
  <c r="T513" i="6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J454" i="6"/>
  <c r="BH481" i="6"/>
  <c r="BD304" i="97" s="1"/>
  <c r="BA454" i="6"/>
  <c r="AT454" i="6"/>
  <c r="AR481" i="6"/>
  <c r="AN304" i="97" s="1"/>
  <c r="AJ454" i="6"/>
  <c r="V454" i="6"/>
  <c r="N481" i="6"/>
  <c r="J304" i="97" s="1"/>
  <c r="AV271" i="97"/>
  <c r="BK439" i="6"/>
  <c r="BG262" i="97" s="1"/>
  <c r="AQ439" i="6"/>
  <c r="AQ441" i="6" s="1"/>
  <c r="AM264" i="97" s="1"/>
  <c r="BD418" i="6"/>
  <c r="AZ241" i="97" s="1"/>
  <c r="AT418" i="6"/>
  <c r="AP241" i="97" s="1"/>
  <c r="BA347" i="6"/>
  <c r="BA349" i="6" s="1"/>
  <c r="AW151" i="91" s="1"/>
  <c r="AW153" i="91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L454" i="6"/>
  <c r="BJ481" i="6"/>
  <c r="BF304" i="97" s="1"/>
  <c r="BC454" i="6"/>
  <c r="AV454" i="6"/>
  <c r="AT481" i="6"/>
  <c r="AP304" i="97" s="1"/>
  <c r="AL454" i="6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AC477" i="6" s="1"/>
  <c r="V271" i="97"/>
  <c r="Q475" i="6"/>
  <c r="K475" i="6"/>
  <c r="K477" i="6" s="1"/>
  <c r="D271" i="97"/>
  <c r="BO445" i="6"/>
  <c r="S445" i="6"/>
  <c r="AS439" i="6"/>
  <c r="AO262" i="97" s="1"/>
  <c r="BO347" i="6"/>
  <c r="BO349" i="6" s="1"/>
  <c r="BO351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L22" i="60" s="1"/>
  <c r="BG27" i="6"/>
  <c r="BB12" i="71" s="1"/>
  <c r="AQ27" i="6"/>
  <c r="AN22" i="60" s="1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AR559" i="6" s="1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AD93" i="68"/>
  <c r="AF323" i="6" s="1"/>
  <c r="AB131" i="91" s="1"/>
  <c r="O89" i="68"/>
  <c r="O94" i="68" s="1"/>
  <c r="AQ143" i="6"/>
  <c r="AQ558" i="6" s="1"/>
  <c r="G3" i="59" s="1"/>
  <c r="AL375" i="6"/>
  <c r="AH165" i="91" s="1"/>
  <c r="AE370" i="6"/>
  <c r="S110" i="91"/>
  <c r="S16" i="92" s="1"/>
  <c r="AP93" i="68"/>
  <c r="AR323" i="6" s="1"/>
  <c r="AN131" i="91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Z152" i="6" s="1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P559" i="6" s="1"/>
  <c r="AX144" i="6"/>
  <c r="AX559" i="6" s="1"/>
  <c r="AB16" i="29"/>
  <c r="AB18" i="29" s="1"/>
  <c r="AT111" i="91"/>
  <c r="AT17" i="92" s="1"/>
  <c r="BK17" i="92"/>
  <c r="R144" i="6"/>
  <c r="R559" i="6" s="1"/>
  <c r="N111" i="91"/>
  <c r="N17" i="92" s="1"/>
  <c r="N18" i="92" s="1"/>
  <c r="N27" i="92" s="1"/>
  <c r="N28" i="92" s="1"/>
  <c r="BJ111" i="91"/>
  <c r="BJ17" i="92" s="1"/>
  <c r="BJ18" i="92" s="1"/>
  <c r="BJ27" i="92" s="1"/>
  <c r="BJ28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R18" i="92"/>
  <c r="R27" i="92" s="1"/>
  <c r="R28" i="92" s="1"/>
  <c r="N77" i="6"/>
  <c r="K104" i="60" s="1"/>
  <c r="AT77" i="6"/>
  <c r="AO14" i="71" s="1"/>
  <c r="AT144" i="6"/>
  <c r="AT559" i="6" s="1"/>
  <c r="BB144" i="6"/>
  <c r="BB559" i="6" s="1"/>
  <c r="N144" i="6"/>
  <c r="N559" i="6" s="1"/>
  <c r="BN375" i="6"/>
  <c r="BJ165" i="91" s="1"/>
  <c r="D16" i="29"/>
  <c r="D18" i="29" s="1"/>
  <c r="P146" i="6"/>
  <c r="T102" i="60"/>
  <c r="AA110" i="91"/>
  <c r="AA16" i="92" s="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5" i="6"/>
  <c r="R378" i="6" s="1"/>
  <c r="W370" i="6"/>
  <c r="BD143" i="6"/>
  <c r="BG548" i="6" s="1"/>
  <c r="N67" i="68"/>
  <c r="N71" i="68" s="1"/>
  <c r="P147" i="6"/>
  <c r="BO143" i="6"/>
  <c r="BO558" i="6" s="1"/>
  <c r="I3" i="59" s="1"/>
  <c r="T287" i="6"/>
  <c r="X58" i="60"/>
  <c r="BG49" i="6"/>
  <c r="BB17" i="12" s="1"/>
  <c r="AX18" i="29"/>
  <c r="V292" i="6"/>
  <c r="AT292" i="6"/>
  <c r="BB146" i="6"/>
  <c r="AA49" i="6"/>
  <c r="V17" i="12" s="1"/>
  <c r="BL287" i="6"/>
  <c r="L17" i="12"/>
  <c r="BA58" i="60"/>
  <c r="BI58" i="60"/>
  <c r="AV49" i="6"/>
  <c r="AS60" i="60" s="1"/>
  <c r="AJ13" i="71"/>
  <c r="P292" i="6"/>
  <c r="P295" i="6" s="1"/>
  <c r="AH58" i="60"/>
  <c r="BI143" i="6"/>
  <c r="BI558" i="6" s="1"/>
  <c r="BJ292" i="6"/>
  <c r="AY292" i="6"/>
  <c r="AL60" i="60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F34" i="9" s="1"/>
  <c r="R58" i="60"/>
  <c r="AS287" i="6"/>
  <c r="BK292" i="6"/>
  <c r="AM292" i="6"/>
  <c r="AD146" i="6"/>
  <c r="AS49" i="6"/>
  <c r="AP60" i="60" s="1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X17" i="12" s="1"/>
  <c r="BA287" i="6"/>
  <c r="AV143" i="6"/>
  <c r="AV558" i="6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R371" i="97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R18" i="29"/>
  <c r="BO145" i="6"/>
  <c r="AK27" i="29"/>
  <c r="AK41" i="29" s="1"/>
  <c r="AK43" i="29" s="1"/>
  <c r="AM6" i="28" s="1"/>
  <c r="BN145" i="6"/>
  <c r="T146" i="6"/>
  <c r="AI9" i="29"/>
  <c r="L146" i="6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BJ9" i="29" s="1"/>
  <c r="AP27" i="6"/>
  <c r="AK12" i="71" s="1"/>
  <c r="AX145" i="6"/>
  <c r="AM20" i="60"/>
  <c r="BA227" i="6"/>
  <c r="BN27" i="6"/>
  <c r="BK22" i="60" s="1"/>
  <c r="AT227" i="6"/>
  <c r="N146" i="6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Q222" i="6"/>
  <c r="BL20" i="60"/>
  <c r="BC27" i="6"/>
  <c r="E20" i="9" s="1"/>
  <c r="BB23" i="29"/>
  <c r="C18" i="9"/>
  <c r="BC227" i="6"/>
  <c r="AU27" i="6"/>
  <c r="AP12" i="71" s="1"/>
  <c r="AM145" i="6"/>
  <c r="L20" i="60"/>
  <c r="BN227" i="6"/>
  <c r="AH227" i="6"/>
  <c r="BG143" i="6"/>
  <c r="BJ548" i="6" s="1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F16" i="12"/>
  <c r="AA143" i="6"/>
  <c r="AD548" i="6" s="1"/>
  <c r="BG16" i="12"/>
  <c r="V227" i="6"/>
  <c r="AM27" i="6"/>
  <c r="BK27" i="6"/>
  <c r="BF16" i="12" s="1"/>
  <c r="AP14" i="29"/>
  <c r="AP18" i="29" s="1"/>
  <c r="S222" i="6"/>
  <c r="O27" i="6"/>
  <c r="O143" i="6"/>
  <c r="Y20" i="60"/>
  <c r="J146" i="6"/>
  <c r="BC145" i="6"/>
  <c r="W145" i="6"/>
  <c r="AU227" i="6"/>
  <c r="BC146" i="6"/>
  <c r="AO20" i="60"/>
  <c r="AM146" i="6"/>
  <c r="AU146" i="6"/>
  <c r="AA14" i="29"/>
  <c r="AA18" i="29" s="1"/>
  <c r="T27" i="6"/>
  <c r="O12" i="71" s="1"/>
  <c r="BA67" i="68"/>
  <c r="BA77" i="68" s="1"/>
  <c r="AB143" i="6"/>
  <c r="AE548" i="6" s="1"/>
  <c r="AZ143" i="6"/>
  <c r="AZ558" i="6" s="1"/>
  <c r="L145" i="6"/>
  <c r="AV5" i="29"/>
  <c r="AV9" i="29" s="1"/>
  <c r="W227" i="6"/>
  <c r="BF146" i="6"/>
  <c r="AN5" i="29"/>
  <c r="AN9" i="29" s="1"/>
  <c r="AN33" i="29" s="1"/>
  <c r="AZ27" i="6"/>
  <c r="AU12" i="71" s="1"/>
  <c r="AJ145" i="6"/>
  <c r="P5" i="29"/>
  <c r="P9" i="29" s="1"/>
  <c r="P33" i="29" s="1"/>
  <c r="BH27" i="6"/>
  <c r="BC12" i="71" s="1"/>
  <c r="AT67" i="68"/>
  <c r="AU147" i="6"/>
  <c r="BK227" i="6"/>
  <c r="F13" i="68"/>
  <c r="AB27" i="6"/>
  <c r="W12" i="71" s="1"/>
  <c r="AJ27" i="6"/>
  <c r="BE20" i="60"/>
  <c r="AE227" i="6"/>
  <c r="AG20" i="60"/>
  <c r="AW20" i="60"/>
  <c r="X27" i="6"/>
  <c r="S12" i="71" s="1"/>
  <c r="P27" i="6"/>
  <c r="M22" i="60" s="1"/>
  <c r="AA227" i="6"/>
  <c r="S227" i="6"/>
  <c r="U20" i="60"/>
  <c r="P67" i="68"/>
  <c r="P75" i="68" s="1"/>
  <c r="R305" i="6" s="1"/>
  <c r="N117" i="91" s="1"/>
  <c r="M20" i="60"/>
  <c r="K146" i="6"/>
  <c r="R146" i="6"/>
  <c r="AJ227" i="6"/>
  <c r="F10" i="68"/>
  <c r="AD20" i="60"/>
  <c r="AO27" i="6"/>
  <c r="AW145" i="6"/>
  <c r="G10" i="68"/>
  <c r="AL20" i="60"/>
  <c r="AW27" i="6"/>
  <c r="AR12" i="71" s="1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H14" i="29"/>
  <c r="H18" i="29" s="1"/>
  <c r="N20" i="60"/>
  <c r="V20" i="60"/>
  <c r="Q145" i="6"/>
  <c r="Q143" i="6"/>
  <c r="T548" i="6" s="1"/>
  <c r="P371" i="97" s="1"/>
  <c r="J27" i="6"/>
  <c r="E16" i="12" s="1"/>
  <c r="BJ147" i="6"/>
  <c r="AT147" i="6"/>
  <c r="AL147" i="6"/>
  <c r="BO146" i="6"/>
  <c r="AQ146" i="6"/>
  <c r="AH146" i="6"/>
  <c r="Z146" i="6"/>
  <c r="AR227" i="6"/>
  <c r="AZ227" i="6"/>
  <c r="H147" i="6"/>
  <c r="H155" i="6" s="1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8" i="12" s="1"/>
  <c r="AG143" i="6"/>
  <c r="AG558" i="6" s="1"/>
  <c r="I15" i="68"/>
  <c r="G34" i="68"/>
  <c r="AG77" i="6"/>
  <c r="AB14" i="71" s="1"/>
  <c r="AJ27" i="29"/>
  <c r="AJ41" i="29" s="1"/>
  <c r="AJ43" i="29" s="1"/>
  <c r="AL6" i="28" s="1"/>
  <c r="AK172" i="59" s="1"/>
  <c r="H15" i="68"/>
  <c r="Q89" i="68"/>
  <c r="Q94" i="68" s="1"/>
  <c r="S332" i="6" s="1"/>
  <c r="L75" i="68"/>
  <c r="N305" i="6" s="1"/>
  <c r="BJ151" i="91"/>
  <c r="BJ153" i="91" s="1"/>
  <c r="BN351" i="6"/>
  <c r="BC93" i="68"/>
  <c r="BE323" i="6" s="1"/>
  <c r="BA131" i="91" s="1"/>
  <c r="W93" i="68"/>
  <c r="W96" i="68" s="1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M18" i="29" s="1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N333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G18" i="29" s="1"/>
  <c r="V16" i="29"/>
  <c r="V18" i="29" s="1"/>
  <c r="U147" i="6"/>
  <c r="AA146" i="6"/>
  <c r="J143" i="6"/>
  <c r="J370" i="6"/>
  <c r="U110" i="91"/>
  <c r="U16" i="92" s="1"/>
  <c r="U18" i="92" s="1"/>
  <c r="U27" i="92" s="1"/>
  <c r="U28" i="92" s="1"/>
  <c r="AT102" i="60"/>
  <c r="BE103" i="60"/>
  <c r="AR93" i="68"/>
  <c r="AR96" i="68" s="1"/>
  <c r="BI375" i="6"/>
  <c r="BE165" i="91" s="1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AJ152" i="6" s="1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AB145" i="6"/>
  <c r="N147" i="6"/>
  <c r="AS145" i="6"/>
  <c r="BB145" i="6"/>
  <c r="F199" i="97"/>
  <c r="AT135" i="6"/>
  <c r="AO15" i="71" s="1"/>
  <c r="AK145" i="6"/>
  <c r="AL153" i="6" s="1"/>
  <c r="J203" i="97"/>
  <c r="R203" i="97"/>
  <c r="AO201" i="97"/>
  <c r="AG135" i="6"/>
  <c r="AB19" i="12" s="1"/>
  <c r="BJ387" i="6"/>
  <c r="BF145" i="6"/>
  <c r="AT143" i="6"/>
  <c r="O145" i="6"/>
  <c r="Y351" i="6"/>
  <c r="U151" i="91"/>
  <c r="U153" i="91" s="1"/>
  <c r="BL434" i="6"/>
  <c r="BH257" i="97" s="1"/>
  <c r="BH255" i="97"/>
  <c r="AV351" i="6"/>
  <c r="AR151" i="91"/>
  <c r="AR153" i="91" s="1"/>
  <c r="L513" i="6"/>
  <c r="L515" i="6" s="1"/>
  <c r="H338" i="97" s="1"/>
  <c r="Q12" i="71"/>
  <c r="S22" i="60"/>
  <c r="Q16" i="12"/>
  <c r="T151" i="91"/>
  <c r="T153" i="91" s="1"/>
  <c r="O309" i="97"/>
  <c r="AF504" i="6"/>
  <c r="AF506" i="6" s="1"/>
  <c r="AB329" i="97" s="1"/>
  <c r="AB325" i="97"/>
  <c r="I351" i="6"/>
  <c r="R387" i="6"/>
  <c r="N208" i="97"/>
  <c r="V325" i="97"/>
  <c r="Z504" i="6"/>
  <c r="Z506" i="6" s="1"/>
  <c r="V329" i="97" s="1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BE486" i="6"/>
  <c r="BA307" i="97"/>
  <c r="AQ307" i="97"/>
  <c r="AU486" i="6"/>
  <c r="AK307" i="97"/>
  <c r="AO486" i="6"/>
  <c r="AI307" i="97"/>
  <c r="AM486" i="6"/>
  <c r="AG307" i="97"/>
  <c r="AK486" i="6"/>
  <c r="AK488" i="6" s="1"/>
  <c r="AG311" i="97" s="1"/>
  <c r="Y307" i="97"/>
  <c r="AC486" i="6"/>
  <c r="Y309" i="97" s="1"/>
  <c r="W307" i="97"/>
  <c r="AA486" i="6"/>
  <c r="U307" i="97"/>
  <c r="Y486" i="6"/>
  <c r="W486" i="6"/>
  <c r="S309" i="97" s="1"/>
  <c r="S307" i="97"/>
  <c r="Q307" i="97"/>
  <c r="U486" i="6"/>
  <c r="Q309" i="97" s="1"/>
  <c r="K307" i="97"/>
  <c r="O486" i="6"/>
  <c r="G309" i="97"/>
  <c r="K488" i="6"/>
  <c r="G311" i="97" s="1"/>
  <c r="C280" i="97"/>
  <c r="G459" i="6"/>
  <c r="G461" i="6" s="1"/>
  <c r="C284" i="97" s="1"/>
  <c r="G18" i="68"/>
  <c r="K67" i="68"/>
  <c r="H468" i="6"/>
  <c r="D291" i="97" s="1"/>
  <c r="D289" i="97"/>
  <c r="J17" i="68"/>
  <c r="BJ432" i="6"/>
  <c r="BF255" i="97" s="1"/>
  <c r="BF253" i="97"/>
  <c r="AJ432" i="6"/>
  <c r="AF253" i="97"/>
  <c r="F253" i="97"/>
  <c r="J432" i="6"/>
  <c r="J434" i="6" s="1"/>
  <c r="F257" i="97" s="1"/>
  <c r="V9" i="29"/>
  <c r="V33" i="29" s="1"/>
  <c r="G151" i="91"/>
  <c r="G153" i="91" s="1"/>
  <c r="L351" i="6"/>
  <c r="H151" i="91"/>
  <c r="H153" i="91" s="1"/>
  <c r="Y289" i="97"/>
  <c r="AC468" i="6"/>
  <c r="Y291" i="97" s="1"/>
  <c r="I289" i="97"/>
  <c r="M468" i="6"/>
  <c r="I291" i="97" s="1"/>
  <c r="AE307" i="97"/>
  <c r="E18" i="92"/>
  <c r="E27" i="92" s="1"/>
  <c r="E28" i="92" s="1"/>
  <c r="BH244" i="97"/>
  <c r="AT7" i="29"/>
  <c r="AT9" i="29" s="1"/>
  <c r="AT33" i="29" s="1"/>
  <c r="AN144" i="6"/>
  <c r="AE292" i="6"/>
  <c r="BH287" i="6"/>
  <c r="L59" i="60"/>
  <c r="C33" i="9"/>
  <c r="P235" i="97"/>
  <c r="AH253" i="97"/>
  <c r="AZ253" i="97"/>
  <c r="BD289" i="97"/>
  <c r="S316" i="97"/>
  <c r="AF147" i="6"/>
  <c r="H49" i="6"/>
  <c r="C17" i="12" s="1"/>
  <c r="AZ287" i="6"/>
  <c r="X289" i="97"/>
  <c r="AW226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BF468" i="6"/>
  <c r="BB291" i="97" s="1"/>
  <c r="BB289" i="97"/>
  <c r="BG432" i="6"/>
  <c r="BC253" i="97"/>
  <c r="BA235" i="97"/>
  <c r="BE414" i="6"/>
  <c r="AS235" i="97"/>
  <c r="AW414" i="6"/>
  <c r="AS237" i="97" s="1"/>
  <c r="AK235" i="97"/>
  <c r="AO414" i="6"/>
  <c r="I145" i="6"/>
  <c r="BF111" i="91"/>
  <c r="BF17" i="92" s="1"/>
  <c r="BG103" i="60"/>
  <c r="AY370" i="6"/>
  <c r="AV102" i="60"/>
  <c r="AQ77" i="6"/>
  <c r="AL18" i="12" s="1"/>
  <c r="D46" i="9"/>
  <c r="BM222" i="6"/>
  <c r="BJ20" i="60"/>
  <c r="R222" i="6"/>
  <c r="R27" i="6"/>
  <c r="M12" i="71" s="1"/>
  <c r="AI543" i="6"/>
  <c r="AE366" i="97" s="1"/>
  <c r="AI135" i="6"/>
  <c r="AE27" i="29"/>
  <c r="AE41" i="29" s="1"/>
  <c r="AE43" i="29" s="1"/>
  <c r="AG6" i="28" s="1"/>
  <c r="AF172" i="59" s="1"/>
  <c r="W375" i="6"/>
  <c r="S165" i="91" s="1"/>
  <c r="AU316" i="97"/>
  <c r="Z522" i="6"/>
  <c r="V343" i="97"/>
  <c r="AY513" i="6"/>
  <c r="V414" i="6"/>
  <c r="R237" i="97" s="1"/>
  <c r="I111" i="91"/>
  <c r="I17" i="92" s="1"/>
  <c r="M144" i="6"/>
  <c r="O58" i="60"/>
  <c r="U292" i="6"/>
  <c r="F19" i="9"/>
  <c r="BL21" i="60"/>
  <c r="AQ18" i="29"/>
  <c r="E23" i="97"/>
  <c r="BB7" i="29"/>
  <c r="BB9" i="29" s="1"/>
  <c r="BB33" i="29" s="1"/>
  <c r="M146" i="6"/>
  <c r="N244" i="97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K18" i="92" s="1"/>
  <c r="AK27" i="92" s="1"/>
  <c r="AK28" i="92" s="1"/>
  <c r="AO143" i="6"/>
  <c r="AR548" i="6" s="1"/>
  <c r="AN371" i="97" s="1"/>
  <c r="AR375" i="6"/>
  <c r="AN165" i="91" s="1"/>
  <c r="AC110" i="91"/>
  <c r="AC16" i="92" s="1"/>
  <c r="AG370" i="6"/>
  <c r="I370" i="6"/>
  <c r="I143" i="6"/>
  <c r="H432" i="6"/>
  <c r="G144" i="6"/>
  <c r="G152" i="6" s="1"/>
  <c r="AI495" i="6"/>
  <c r="AE318" i="97" s="1"/>
  <c r="O27" i="29"/>
  <c r="O41" i="29" s="1"/>
  <c r="O43" i="29" s="1"/>
  <c r="Q6" i="28" s="1"/>
  <c r="AG9" i="29"/>
  <c r="AG33" i="29" s="1"/>
  <c r="AR18" i="29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AT13" i="71" s="1"/>
  <c r="BG287" i="6"/>
  <c r="BG59" i="60"/>
  <c r="F110" i="91"/>
  <c r="F16" i="92" s="1"/>
  <c r="BK77" i="6"/>
  <c r="BH104" i="60" s="1"/>
  <c r="AX522" i="6"/>
  <c r="BO504" i="6"/>
  <c r="BO506" i="6" s="1"/>
  <c r="BK329" i="97" s="1"/>
  <c r="AQ347" i="6"/>
  <c r="AQ349" i="6" s="1"/>
  <c r="AM151" i="91" s="1"/>
  <c r="AM153" i="91" s="1"/>
  <c r="J67" i="68"/>
  <c r="T353" i="6"/>
  <c r="BK347" i="6"/>
  <c r="BK349" i="6" s="1"/>
  <c r="BK351" i="6" s="1"/>
  <c r="BC347" i="6"/>
  <c r="BC349" i="6" s="1"/>
  <c r="AY151" i="91" s="1"/>
  <c r="AY153" i="91" s="1"/>
  <c r="AU347" i="6"/>
  <c r="AU349" i="6" s="1"/>
  <c r="AQ151" i="91" s="1"/>
  <c r="AQ153" i="91" s="1"/>
  <c r="N320" i="6"/>
  <c r="N322" i="6" s="1"/>
  <c r="J130" i="91" s="1"/>
  <c r="AR190" i="6"/>
  <c r="AR192" i="6" s="1"/>
  <c r="AN49" i="6"/>
  <c r="BH147" i="6"/>
  <c r="AZ147" i="6"/>
  <c r="AR147" i="6"/>
  <c r="AJ147" i="6"/>
  <c r="T147" i="6"/>
  <c r="L147" i="6"/>
  <c r="BD146" i="6"/>
  <c r="AN146" i="6"/>
  <c r="BI145" i="6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AX432" i="6"/>
  <c r="AX434" i="6" s="1"/>
  <c r="AT257" i="97" s="1"/>
  <c r="AT253" i="97"/>
  <c r="AU432" i="6"/>
  <c r="AU434" i="6" s="1"/>
  <c r="AQ257" i="97" s="1"/>
  <c r="AQ253" i="97"/>
  <c r="AQ396" i="6"/>
  <c r="AM219" i="97" s="1"/>
  <c r="AM217" i="97"/>
  <c r="F345" i="97"/>
  <c r="AW217" i="97"/>
  <c r="X504" i="6"/>
  <c r="X506" i="6" s="1"/>
  <c r="T329" i="97" s="1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7" i="97" s="1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G515" i="6"/>
  <c r="C338" i="97" s="1"/>
  <c r="F343" i="97"/>
  <c r="C235" i="97"/>
  <c r="G414" i="6"/>
  <c r="C237" i="97" s="1"/>
  <c r="BM434" i="6"/>
  <c r="BI257" i="97" s="1"/>
  <c r="BI255" i="97"/>
  <c r="H325" i="97"/>
  <c r="L504" i="6"/>
  <c r="Q378" i="6"/>
  <c r="N60" i="60"/>
  <c r="Y219" i="97"/>
  <c r="E9" i="29"/>
  <c r="E33" i="29" s="1"/>
  <c r="AF434" i="6"/>
  <c r="AB257" i="97" s="1"/>
  <c r="AI488" i="6"/>
  <c r="AE311" i="97" s="1"/>
  <c r="G486" i="6"/>
  <c r="C307" i="97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I432" i="6"/>
  <c r="AE253" i="97"/>
  <c r="AU244" i="97"/>
  <c r="AY423" i="6"/>
  <c r="AY425" i="6" s="1"/>
  <c r="AU248" i="97" s="1"/>
  <c r="AF9" i="29"/>
  <c r="AF33" i="29" s="1"/>
  <c r="AJ9" i="29"/>
  <c r="AJ33" i="29" s="1"/>
  <c r="BJ522" i="6"/>
  <c r="Q522" i="6"/>
  <c r="Q524" i="6" s="1"/>
  <c r="M347" i="97" s="1"/>
  <c r="BG8" i="29"/>
  <c r="BG9" i="29" s="1"/>
  <c r="BG201" i="97"/>
  <c r="BK145" i="6"/>
  <c r="AW8" i="29"/>
  <c r="AW9" i="29" s="1"/>
  <c r="AW201" i="97"/>
  <c r="V522" i="6"/>
  <c r="R343" i="97"/>
  <c r="W287" i="6"/>
  <c r="W143" i="6"/>
  <c r="W49" i="6"/>
  <c r="T60" i="60" s="1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AR18" i="92" s="1"/>
  <c r="AR27" i="92" s="1"/>
  <c r="AR28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J203" i="6" s="1"/>
  <c r="BK199" i="6"/>
  <c r="BK201" i="6" s="1"/>
  <c r="BK203" i="6" s="1"/>
  <c r="AY199" i="6"/>
  <c r="AY201" i="6" s="1"/>
  <c r="AY203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O405" i="6" s="1"/>
  <c r="K228" i="97" s="1"/>
  <c r="AE403" i="6"/>
  <c r="AU403" i="6"/>
  <c r="BK403" i="6"/>
  <c r="BM403" i="6"/>
  <c r="M403" i="6"/>
  <c r="AC403" i="6"/>
  <c r="AS403" i="6"/>
  <c r="AS405" i="6" s="1"/>
  <c r="AO228" i="97" s="1"/>
  <c r="BI403" i="6"/>
  <c r="BI405" i="6" s="1"/>
  <c r="K403" i="6"/>
  <c r="W403" i="6"/>
  <c r="S226" i="97" s="1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B441" i="6" s="1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L262" i="97" s="1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Q262" i="97" s="1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Q271" i="97"/>
  <c r="AS271" i="97"/>
  <c r="AU271" i="97"/>
  <c r="BC475" i="6"/>
  <c r="BC477" i="6" s="1"/>
  <c r="BE450" i="6"/>
  <c r="G475" i="6"/>
  <c r="BA475" i="6"/>
  <c r="AW298" i="97" s="1"/>
  <c r="M450" i="6"/>
  <c r="K271" i="97"/>
  <c r="Q271" i="97"/>
  <c r="S271" i="97"/>
  <c r="AE475" i="6"/>
  <c r="AG475" i="6"/>
  <c r="AI475" i="6"/>
  <c r="AI477" i="6" s="1"/>
  <c r="AK475" i="6"/>
  <c r="AM475" i="6"/>
  <c r="AI298" i="97" s="1"/>
  <c r="AO475" i="6"/>
  <c r="AQ475" i="6"/>
  <c r="AQ477" i="6" s="1"/>
  <c r="AS475" i="6"/>
  <c r="AU475" i="6"/>
  <c r="AW475" i="6"/>
  <c r="AS298" i="97" s="1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Z208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J123" i="91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AV315" i="6" s="1"/>
  <c r="K311" i="6"/>
  <c r="K313" i="6" s="1"/>
  <c r="K315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BN454" i="6"/>
  <c r="G481" i="6"/>
  <c r="C304" i="97" s="1"/>
  <c r="I454" i="6"/>
  <c r="K454" i="6"/>
  <c r="M454" i="6"/>
  <c r="O454" i="6"/>
  <c r="Q454" i="6"/>
  <c r="S454" i="6"/>
  <c r="U454" i="6"/>
  <c r="W454" i="6"/>
  <c r="Y454" i="6"/>
  <c r="AA454" i="6"/>
  <c r="AC454" i="6"/>
  <c r="AE454" i="6"/>
  <c r="AG454" i="6"/>
  <c r="AI454" i="6"/>
  <c r="AK454" i="6"/>
  <c r="AM454" i="6"/>
  <c r="AO454" i="6"/>
  <c r="AQ454" i="6"/>
  <c r="AS454" i="6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I298" i="97" s="1"/>
  <c r="BE475" i="6"/>
  <c r="BA298" i="97" s="1"/>
  <c r="BB450" i="6"/>
  <c r="AG450" i="6"/>
  <c r="X271" i="97"/>
  <c r="Z475" i="6"/>
  <c r="V298" i="97" s="1"/>
  <c r="S475" i="6"/>
  <c r="O298" i="97" s="1"/>
  <c r="J475" i="6"/>
  <c r="F298" i="97" s="1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AK27" i="6"/>
  <c r="AF12" i="71" s="1"/>
  <c r="BA27" i="6"/>
  <c r="AV16" i="12" s="1"/>
  <c r="BI504" i="6"/>
  <c r="AU513" i="6"/>
  <c r="AO481" i="6"/>
  <c r="AK304" i="97" s="1"/>
  <c r="AH454" i="6"/>
  <c r="AF481" i="6"/>
  <c r="AB304" i="97" s="1"/>
  <c r="Y481" i="6"/>
  <c r="U304" i="97" s="1"/>
  <c r="R454" i="6"/>
  <c r="P481" i="6"/>
  <c r="L304" i="97" s="1"/>
  <c r="I481" i="6"/>
  <c r="E304" i="97" s="1"/>
  <c r="G454" i="6"/>
  <c r="BF271" i="97"/>
  <c r="BB475" i="6"/>
  <c r="AT475" i="6"/>
  <c r="AP298" i="97" s="1"/>
  <c r="AL475" i="6"/>
  <c r="AH298" i="97" s="1"/>
  <c r="AB475" i="6"/>
  <c r="U475" i="6"/>
  <c r="U477" i="6" s="1"/>
  <c r="N450" i="6"/>
  <c r="L475" i="6"/>
  <c r="L477" i="6" s="1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W132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BG353" i="6"/>
  <c r="AX353" i="6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G89" i="68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H277" i="6" s="1"/>
  <c r="AE158" i="59" s="1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AI244" i="97" s="1"/>
  <c r="BB421" i="6"/>
  <c r="BB423" i="6" s="1"/>
  <c r="P421" i="6"/>
  <c r="S421" i="6"/>
  <c r="Z421" i="6"/>
  <c r="BH421" i="6"/>
  <c r="BK320" i="6"/>
  <c r="BK322" i="6" s="1"/>
  <c r="BG130" i="91" s="1"/>
  <c r="BD320" i="6"/>
  <c r="BD322" i="6" s="1"/>
  <c r="AZ130" i="91" s="1"/>
  <c r="AY320" i="6"/>
  <c r="AY322" i="6" s="1"/>
  <c r="AU130" i="91" s="1"/>
  <c r="AU132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F165" i="91"/>
  <c r="L253" i="97"/>
  <c r="P432" i="6"/>
  <c r="P434" i="6" s="1"/>
  <c r="L257" i="97" s="1"/>
  <c r="AG291" i="97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Z151" i="91"/>
  <c r="Z153" i="91" s="1"/>
  <c r="AD351" i="6"/>
  <c r="AY253" i="97"/>
  <c r="BC432" i="6"/>
  <c r="BF217" i="97"/>
  <c r="BJ396" i="6"/>
  <c r="BF219" i="97" s="1"/>
  <c r="AZ336" i="97"/>
  <c r="H208" i="97"/>
  <c r="AJ351" i="6"/>
  <c r="AF151" i="91"/>
  <c r="AF153" i="91" s="1"/>
  <c r="S289" i="97"/>
  <c r="W468" i="6"/>
  <c r="S291" i="97" s="1"/>
  <c r="BH217" i="97"/>
  <c r="BL396" i="6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U77" i="6"/>
  <c r="U143" i="6"/>
  <c r="U558" i="6" s="1"/>
  <c r="P375" i="6"/>
  <c r="J102" i="60"/>
  <c r="BJ24" i="29"/>
  <c r="BJ27" i="29" s="1"/>
  <c r="BN147" i="6"/>
  <c r="AT24" i="29"/>
  <c r="AT27" i="29" s="1"/>
  <c r="AT41" i="29" s="1"/>
  <c r="AT43" i="29" s="1"/>
  <c r="AV6" i="28" s="1"/>
  <c r="AX147" i="6"/>
  <c r="AH147" i="6"/>
  <c r="AD24" i="29"/>
  <c r="AD27" i="29" s="1"/>
  <c r="V24" i="29"/>
  <c r="V27" i="29" s="1"/>
  <c r="V41" i="29" s="1"/>
  <c r="V43" i="29" s="1"/>
  <c r="X6" i="28" s="1"/>
  <c r="Z147" i="6"/>
  <c r="BG25" i="29"/>
  <c r="BG27" i="29" s="1"/>
  <c r="BG41" i="29" s="1"/>
  <c r="BG43" i="29" s="1"/>
  <c r="BI6" i="28" s="1"/>
  <c r="BK147" i="6"/>
  <c r="AB495" i="6"/>
  <c r="X318" i="97" s="1"/>
  <c r="X316" i="97"/>
  <c r="Z495" i="6"/>
  <c r="V318" i="97" s="1"/>
  <c r="V316" i="97"/>
  <c r="T495" i="6"/>
  <c r="P318" i="97" s="1"/>
  <c r="P316" i="97"/>
  <c r="BE244" i="97"/>
  <c r="BI423" i="6"/>
  <c r="AT244" i="97"/>
  <c r="AX423" i="6"/>
  <c r="AU423" i="6"/>
  <c r="AQ244" i="97"/>
  <c r="AI226" i="97"/>
  <c r="AM405" i="6"/>
  <c r="AI228" i="97" s="1"/>
  <c r="AG67" i="68"/>
  <c r="H16" i="68"/>
  <c r="Q67" i="68"/>
  <c r="F16" i="68"/>
  <c r="C253" i="97"/>
  <c r="BC147" i="6"/>
  <c r="AL219" i="97"/>
  <c r="F14" i="91"/>
  <c r="AM17" i="92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U77" i="6"/>
  <c r="AU144" i="6"/>
  <c r="AJ103" i="60"/>
  <c r="AI111" i="91"/>
  <c r="AI17" i="92" s="1"/>
  <c r="AE77" i="6"/>
  <c r="C48" i="9" s="1"/>
  <c r="AA111" i="91"/>
  <c r="E14" i="91" s="1"/>
  <c r="C47" i="9"/>
  <c r="S111" i="91"/>
  <c r="S17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BB244" i="97"/>
  <c r="BF423" i="6"/>
  <c r="BF425" i="6" s="1"/>
  <c r="BB248" i="97" s="1"/>
  <c r="J423" i="6"/>
  <c r="F244" i="97"/>
  <c r="BC144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L143" i="6"/>
  <c r="Y199" i="97"/>
  <c r="X15" i="71"/>
  <c r="E47" i="9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AW244" i="97"/>
  <c r="BA423" i="6"/>
  <c r="AE59" i="60"/>
  <c r="AH144" i="6"/>
  <c r="K144" i="6"/>
  <c r="H59" i="60"/>
  <c r="K49" i="6"/>
  <c r="H60" i="60" s="1"/>
  <c r="BH58" i="60"/>
  <c r="BK143" i="6"/>
  <c r="E32" i="9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F145" i="6"/>
  <c r="AB7" i="29"/>
  <c r="AB9" i="29" s="1"/>
  <c r="J19" i="68"/>
  <c r="C159" i="91"/>
  <c r="AM27" i="29"/>
  <c r="AM41" i="29" s="1"/>
  <c r="AM43" i="29" s="1"/>
  <c r="AO6" i="28" s="1"/>
  <c r="AY27" i="29"/>
  <c r="AY41" i="29" s="1"/>
  <c r="AY43" i="29" s="1"/>
  <c r="BA6" i="28" s="1"/>
  <c r="O287" i="6"/>
  <c r="AE287" i="6"/>
  <c r="AZ59" i="60"/>
  <c r="AF325" i="97"/>
  <c r="AJ504" i="6"/>
  <c r="L9" i="29"/>
  <c r="L33" i="29" s="1"/>
  <c r="AC146" i="6"/>
  <c r="AT49" i="6"/>
  <c r="AO17" i="12" s="1"/>
  <c r="BB287" i="6"/>
  <c r="O59" i="60"/>
  <c r="AU9" i="29"/>
  <c r="AU33" i="29" s="1"/>
  <c r="V146" i="6"/>
  <c r="D23" i="97"/>
  <c r="K9" i="29"/>
  <c r="K33" i="29" s="1"/>
  <c r="O18" i="29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BO370" i="6"/>
  <c r="AS522" i="6"/>
  <c r="BI67" i="68"/>
  <c r="BG67" i="68"/>
  <c r="BE67" i="68"/>
  <c r="BC67" i="68"/>
  <c r="AS67" i="68"/>
  <c r="AH289" i="97"/>
  <c r="AL468" i="6"/>
  <c r="AH291" i="97" s="1"/>
  <c r="AF67" i="68"/>
  <c r="I67" i="68"/>
  <c r="G16" i="68"/>
  <c r="BN146" i="6"/>
  <c r="AX103" i="60"/>
  <c r="AW111" i="91"/>
  <c r="AW17" i="92" s="1"/>
  <c r="Z103" i="60"/>
  <c r="Y111" i="91"/>
  <c r="Y17" i="92" s="1"/>
  <c r="AD343" i="97"/>
  <c r="AH522" i="6"/>
  <c r="N343" i="97"/>
  <c r="R522" i="6"/>
  <c r="R524" i="6" s="1"/>
  <c r="N347" i="97" s="1"/>
  <c r="H450" i="6"/>
  <c r="T253" i="97"/>
  <c r="X432" i="6"/>
  <c r="BG144" i="6"/>
  <c r="BH504" i="6"/>
  <c r="BD325" i="97"/>
  <c r="BE504" i="6"/>
  <c r="BA325" i="97"/>
  <c r="F325" i="97"/>
  <c r="J504" i="6"/>
  <c r="I459" i="6"/>
  <c r="E280" i="97"/>
  <c r="P477" i="6"/>
  <c r="L298" i="97"/>
  <c r="T67" i="68"/>
  <c r="AT27" i="6"/>
  <c r="AO16" i="12" s="1"/>
  <c r="O110" i="91"/>
  <c r="O16" i="92" s="1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C244" i="97" s="1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G308" i="6"/>
  <c r="C120" i="91" s="1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T349" i="97"/>
  <c r="R349" i="97"/>
  <c r="AD241" i="97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V351" i="6"/>
  <c r="R151" i="91"/>
  <c r="R153" i="91" s="1"/>
  <c r="F151" i="91"/>
  <c r="F153" i="91" s="1"/>
  <c r="J351" i="6"/>
  <c r="AE151" i="91"/>
  <c r="AE153" i="91" s="1"/>
  <c r="AI351" i="6"/>
  <c r="AY333" i="6"/>
  <c r="AU138" i="91"/>
  <c r="I235" i="97"/>
  <c r="M414" i="6"/>
  <c r="H237" i="97"/>
  <c r="L416" i="6"/>
  <c r="H239" i="97" s="1"/>
  <c r="U351" i="6"/>
  <c r="Q151" i="91"/>
  <c r="Q153" i="91" s="1"/>
  <c r="AY155" i="91"/>
  <c r="BF246" i="97"/>
  <c r="BJ425" i="6"/>
  <c r="BF248" i="97" s="1"/>
  <c r="BA19" i="12"/>
  <c r="AD151" i="91"/>
  <c r="AD153" i="91" s="1"/>
  <c r="E334" i="97"/>
  <c r="AJ241" i="97"/>
  <c r="AE19" i="12"/>
  <c r="X199" i="97"/>
  <c r="Y178" i="60"/>
  <c r="AL199" i="97"/>
  <c r="AK19" i="12"/>
  <c r="T14" i="71"/>
  <c r="T18" i="12"/>
  <c r="BI351" i="6"/>
  <c r="BC327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BI349" i="97"/>
  <c r="BO524" i="6"/>
  <c r="BK347" i="97" s="1"/>
  <c r="BK345" i="97"/>
  <c r="V12" i="71"/>
  <c r="V16" i="12"/>
  <c r="H235" i="97"/>
  <c r="H522" i="6"/>
  <c r="Q155" i="91"/>
  <c r="BF432" i="6"/>
  <c r="AT96" i="68"/>
  <c r="AW96" i="68"/>
  <c r="AL351" i="6"/>
  <c r="X22" i="60"/>
  <c r="H22" i="60"/>
  <c r="AE327" i="97"/>
  <c r="AL241" i="97"/>
  <c r="H155" i="91"/>
  <c r="K255" i="97"/>
  <c r="O434" i="6"/>
  <c r="K257" i="97" s="1"/>
  <c r="BC398" i="6"/>
  <c r="AY221" i="97" s="1"/>
  <c r="AY219" i="97"/>
  <c r="W351" i="6"/>
  <c r="S151" i="91"/>
  <c r="S153" i="91" s="1"/>
  <c r="BB155" i="91"/>
  <c r="AV155" i="91"/>
  <c r="BD255" i="97"/>
  <c r="BH434" i="6"/>
  <c r="BD257" i="97" s="1"/>
  <c r="AE17" i="12"/>
  <c r="AG60" i="60"/>
  <c r="BK504" i="6"/>
  <c r="BG325" i="97"/>
  <c r="AG504" i="6"/>
  <c r="AC325" i="97"/>
  <c r="Z325" i="97"/>
  <c r="AD504" i="6"/>
  <c r="H504" i="6"/>
  <c r="D325" i="97"/>
  <c r="AM322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BO479" i="6"/>
  <c r="BK302" i="97" s="1"/>
  <c r="BK300" i="97"/>
  <c r="BA316" i="97"/>
  <c r="BE316" i="97"/>
  <c r="BM548" i="6"/>
  <c r="BI371" i="97" s="1"/>
  <c r="AU151" i="91"/>
  <c r="AU153" i="91" s="1"/>
  <c r="AY351" i="6"/>
  <c r="S18" i="12"/>
  <c r="U104" i="60"/>
  <c r="AJ524" i="6"/>
  <c r="AF347" i="97" s="1"/>
  <c r="AF345" i="97"/>
  <c r="AV60" i="60"/>
  <c r="M432" i="6"/>
  <c r="I253" i="97"/>
  <c r="AN298" i="97"/>
  <c r="H27" i="29"/>
  <c r="H41" i="29" s="1"/>
  <c r="H43" i="29" s="1"/>
  <c r="J6" i="28" s="1"/>
  <c r="AA9" i="29"/>
  <c r="AA33" i="29" s="1"/>
  <c r="AS9" i="29"/>
  <c r="BB18" i="29"/>
  <c r="L60" i="60"/>
  <c r="AS434" i="6"/>
  <c r="AO257" i="97" s="1"/>
  <c r="AO255" i="97"/>
  <c r="N271" i="97"/>
  <c r="R450" i="6"/>
  <c r="R452" i="6" s="1"/>
  <c r="N275" i="97" s="1"/>
  <c r="P450" i="6"/>
  <c r="L271" i="97"/>
  <c r="I18" i="68"/>
  <c r="V468" i="6"/>
  <c r="R289" i="97"/>
  <c r="R495" i="6"/>
  <c r="N318" i="97" s="1"/>
  <c r="N316" i="97"/>
  <c r="L495" i="6"/>
  <c r="H318" i="97" s="1"/>
  <c r="H316" i="97"/>
  <c r="AF524" i="6"/>
  <c r="AB347" i="97" s="1"/>
  <c r="AB345" i="97"/>
  <c r="AJ67" i="68"/>
  <c r="AW27" i="29"/>
  <c r="AW41" i="29" s="1"/>
  <c r="AW43" i="29" s="1"/>
  <c r="AY6" i="28" s="1"/>
  <c r="AL178" i="60"/>
  <c r="H9" i="29"/>
  <c r="H33" i="29" s="1"/>
  <c r="AC18" i="29"/>
  <c r="S219" i="97"/>
  <c r="F9" i="29"/>
  <c r="C23" i="97"/>
  <c r="AN27" i="29"/>
  <c r="AN41" i="29" s="1"/>
  <c r="AN43" i="29" s="1"/>
  <c r="AP6" i="28" s="1"/>
  <c r="P495" i="6"/>
  <c r="L318" i="97" s="1"/>
  <c r="AS18" i="29"/>
  <c r="AY18" i="29"/>
  <c r="AE18" i="29"/>
  <c r="AW18" i="29"/>
  <c r="BD27" i="29"/>
  <c r="AK9" i="29"/>
  <c r="AK33" i="29" s="1"/>
  <c r="M9" i="29"/>
  <c r="AL24" i="29"/>
  <c r="AL27" i="29" s="1"/>
  <c r="J147" i="6"/>
  <c r="Z102" i="60"/>
  <c r="AK504" i="6"/>
  <c r="AA262" i="97"/>
  <c r="AE441" i="6"/>
  <c r="AA264" i="97" s="1"/>
  <c r="BO432" i="6"/>
  <c r="BK253" i="97"/>
  <c r="AP325" i="97"/>
  <c r="AT504" i="6"/>
  <c r="AQ504" i="6"/>
  <c r="AM325" i="97"/>
  <c r="AT289" i="97"/>
  <c r="AX468" i="6"/>
  <c r="AT291" i="97" s="1"/>
  <c r="AP468" i="6"/>
  <c r="AL291" i="97" s="1"/>
  <c r="AL289" i="97"/>
  <c r="I17" i="68"/>
  <c r="AQ67" i="68"/>
  <c r="AN253" i="97"/>
  <c r="BB334" i="97"/>
  <c r="AX325" i="97"/>
  <c r="BB504" i="6"/>
  <c r="AX327" i="97" s="1"/>
  <c r="AY504" i="6"/>
  <c r="AU325" i="97"/>
  <c r="BJ316" i="97"/>
  <c r="BL495" i="6"/>
  <c r="BH318" i="97" s="1"/>
  <c r="BH316" i="97"/>
  <c r="H18" i="68"/>
  <c r="AW434" i="6"/>
  <c r="AS257" i="97" s="1"/>
  <c r="AS255" i="97"/>
  <c r="AD432" i="6"/>
  <c r="Z253" i="97"/>
  <c r="M103" i="60"/>
  <c r="P77" i="6"/>
  <c r="K18" i="12" s="1"/>
  <c r="E103" i="60"/>
  <c r="H77" i="6"/>
  <c r="D111" i="91"/>
  <c r="H144" i="6"/>
  <c r="BE110" i="91"/>
  <c r="BE16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H102" i="60"/>
  <c r="AK370" i="6"/>
  <c r="Q110" i="91"/>
  <c r="X375" i="6"/>
  <c r="I110" i="91"/>
  <c r="I16" i="92" s="1"/>
  <c r="M370" i="6"/>
  <c r="M77" i="6"/>
  <c r="H18" i="12" s="1"/>
  <c r="N522" i="6"/>
  <c r="J343" i="97"/>
  <c r="BI282" i="97"/>
  <c r="BM461" i="6"/>
  <c r="BI284" i="97" s="1"/>
  <c r="AY67" i="68"/>
  <c r="BJ504" i="6"/>
  <c r="BE343" i="97"/>
  <c r="BI522" i="6"/>
  <c r="BA522" i="6"/>
  <c r="AW343" i="97"/>
  <c r="AA325" i="97"/>
  <c r="AE504" i="6"/>
  <c r="BG280" i="97"/>
  <c r="BK459" i="6"/>
  <c r="L486" i="6"/>
  <c r="W298" i="97"/>
  <c r="AA477" i="6"/>
  <c r="BI289" i="97"/>
  <c r="BM468" i="6"/>
  <c r="BM504" i="6"/>
  <c r="AT468" i="6"/>
  <c r="AP291" i="97" s="1"/>
  <c r="AK316" i="97"/>
  <c r="AK495" i="6"/>
  <c r="AG318" i="97" s="1"/>
  <c r="T334" i="97"/>
  <c r="AM9" i="29"/>
  <c r="AM33" i="29" s="1"/>
  <c r="N27" i="29"/>
  <c r="N41" i="29" s="1"/>
  <c r="N43" i="29" s="1"/>
  <c r="P6" i="28" s="1"/>
  <c r="AX9" i="29"/>
  <c r="AR434" i="6"/>
  <c r="AN257" i="97" s="1"/>
  <c r="BG343" i="97"/>
  <c r="BK522" i="6"/>
  <c r="AF334" i="97"/>
  <c r="AJ513" i="6"/>
  <c r="S334" i="97"/>
  <c r="W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G23" i="97"/>
  <c r="J27" i="29"/>
  <c r="J41" i="29" s="1"/>
  <c r="J43" i="29" s="1"/>
  <c r="L6" i="28" s="1"/>
  <c r="I8" i="36" s="1"/>
  <c r="U18" i="29"/>
  <c r="Y18" i="29"/>
  <c r="BE9" i="29"/>
  <c r="AO110" i="91"/>
  <c r="AO16" i="92" s="1"/>
  <c r="BB468" i="6"/>
  <c r="AX291" i="97" s="1"/>
  <c r="T316" i="97"/>
  <c r="X495" i="6"/>
  <c r="T318" i="97" s="1"/>
  <c r="V495" i="6"/>
  <c r="R318" i="97" s="1"/>
  <c r="R316" i="97"/>
  <c r="AS307" i="97"/>
  <c r="AW486" i="6"/>
  <c r="AS486" i="6"/>
  <c r="AO307" i="97"/>
  <c r="BH18" i="29"/>
  <c r="BC143" i="6"/>
  <c r="BC287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5" i="6"/>
  <c r="Z318" i="97" s="1"/>
  <c r="Z316" i="97"/>
  <c r="BO486" i="6"/>
  <c r="BK307" i="97"/>
  <c r="AY477" i="6"/>
  <c r="AU298" i="97"/>
  <c r="AA244" i="97"/>
  <c r="AE423" i="6"/>
  <c r="AY145" i="6"/>
  <c r="D33" i="9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BB375" i="6"/>
  <c r="AX165" i="91" s="1"/>
  <c r="AN102" i="60"/>
  <c r="AM110" i="91"/>
  <c r="F13" i="91" s="1"/>
  <c r="AI370" i="6"/>
  <c r="AI77" i="6"/>
  <c r="AF102" i="60"/>
  <c r="B46" i="9"/>
  <c r="P102" i="60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BK110" i="91"/>
  <c r="AM432" i="6"/>
  <c r="I343" i="97"/>
  <c r="M522" i="6"/>
  <c r="X325" i="97"/>
  <c r="AB504" i="6"/>
  <c r="M325" i="97"/>
  <c r="Q504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AF287" i="6"/>
  <c r="AV287" i="6"/>
  <c r="G110" i="91"/>
  <c r="BL102" i="60"/>
  <c r="AQ103" i="60"/>
  <c r="W522" i="6"/>
  <c r="S343" i="97"/>
  <c r="AL513" i="6"/>
  <c r="AH334" i="97"/>
  <c r="AW289" i="97"/>
  <c r="BA468" i="6"/>
  <c r="AW291" i="97" s="1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O463" i="6"/>
  <c r="R463" i="6"/>
  <c r="Y490" i="6"/>
  <c r="U313" i="97" s="1"/>
  <c r="AQ490" i="6"/>
  <c r="AM313" i="97" s="1"/>
  <c r="AS463" i="6"/>
  <c r="BA463" i="6"/>
  <c r="BK463" i="6"/>
  <c r="BN463" i="6"/>
  <c r="M490" i="6"/>
  <c r="I313" i="97" s="1"/>
  <c r="U490" i="6"/>
  <c r="Q313" i="97" s="1"/>
  <c r="W490" i="6"/>
  <c r="S313" i="97" s="1"/>
  <c r="Y463" i="6"/>
  <c r="AD463" i="6"/>
  <c r="AL463" i="6"/>
  <c r="AQ463" i="6"/>
  <c r="AV463" i="6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AS270" i="6"/>
  <c r="AZ270" i="6"/>
  <c r="BA270" i="6"/>
  <c r="J270" i="6"/>
  <c r="Q270" i="6"/>
  <c r="AX20" i="60"/>
  <c r="BB495" i="6"/>
  <c r="AX318" i="97" s="1"/>
  <c r="AC495" i="6"/>
  <c r="Y318" i="97" s="1"/>
  <c r="Y316" i="97"/>
  <c r="AH504" i="6"/>
  <c r="AD325" i="97"/>
  <c r="AX495" i="6"/>
  <c r="AT318" i="97" s="1"/>
  <c r="AT316" i="97"/>
  <c r="U495" i="6"/>
  <c r="Q318" i="97" s="1"/>
  <c r="Q316" i="97"/>
  <c r="AU459" i="6"/>
  <c r="AQ280" i="97"/>
  <c r="R432" i="6"/>
  <c r="R434" i="6" s="1"/>
  <c r="N257" i="97" s="1"/>
  <c r="N253" i="97"/>
  <c r="BJ270" i="6"/>
  <c r="Q441" i="6"/>
  <c r="M264" i="97" s="1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H208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R196" i="6"/>
  <c r="AD196" i="6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BA353" i="6"/>
  <c r="BO353" i="6"/>
  <c r="N353" i="6"/>
  <c r="N360" i="6" s="1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F89" i="68"/>
  <c r="N153" i="91"/>
  <c r="BM96" i="68"/>
  <c r="BK138" i="91"/>
  <c r="BK139" i="91" s="1"/>
  <c r="BO333" i="6"/>
  <c r="AC434" i="6"/>
  <c r="Y257" i="97" s="1"/>
  <c r="Y255" i="97"/>
  <c r="H210" i="97"/>
  <c r="L389" i="6"/>
  <c r="H212" i="97" s="1"/>
  <c r="AV333" i="6"/>
  <c r="P351" i="6"/>
  <c r="L151" i="91"/>
  <c r="L153" i="91" s="1"/>
  <c r="AH203" i="6"/>
  <c r="AZ141" i="91"/>
  <c r="AK259" i="6"/>
  <c r="AF351" i="6"/>
  <c r="AB151" i="91"/>
  <c r="AB153" i="91" s="1"/>
  <c r="T351" i="6"/>
  <c r="P151" i="91"/>
  <c r="P153" i="91" s="1"/>
  <c r="W282" i="97"/>
  <c r="AA461" i="6"/>
  <c r="W284" i="97" s="1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E343" i="97"/>
  <c r="I522" i="6"/>
  <c r="M351" i="6"/>
  <c r="I151" i="91"/>
  <c r="I153" i="91" s="1"/>
  <c r="M19" i="12"/>
  <c r="M15" i="71"/>
  <c r="I468" i="6"/>
  <c r="E291" i="97" s="1"/>
  <c r="P396" i="6"/>
  <c r="BA223" i="97"/>
  <c r="H351" i="6"/>
  <c r="AE351" i="6"/>
  <c r="K396" i="6"/>
  <c r="V151" i="91"/>
  <c r="V153" i="91" s="1"/>
  <c r="AG351" i="6"/>
  <c r="V217" i="97"/>
  <c r="E223" i="97"/>
  <c r="BH141" i="91"/>
  <c r="K18" i="29"/>
  <c r="BG351" i="6"/>
  <c r="M223" i="97"/>
  <c r="C289" i="97"/>
  <c r="G468" i="6"/>
  <c r="G27" i="29"/>
  <c r="AC277" i="6"/>
  <c r="S141" i="91"/>
  <c r="U219" i="97"/>
  <c r="Y398" i="6"/>
  <c r="U221" i="97" s="1"/>
  <c r="N495" i="6"/>
  <c r="J318" i="97" s="1"/>
  <c r="J316" i="97"/>
  <c r="AB241" i="97"/>
  <c r="Z18" i="29"/>
  <c r="S9" i="29"/>
  <c r="AM515" i="6"/>
  <c r="AI338" i="97" s="1"/>
  <c r="BK513" i="6"/>
  <c r="BG334" i="97"/>
  <c r="O325" i="97"/>
  <c r="S504" i="6"/>
  <c r="L27" i="29"/>
  <c r="L41" i="29" s="1"/>
  <c r="L43" i="29" s="1"/>
  <c r="N6" i="28" s="1"/>
  <c r="BE17" i="12"/>
  <c r="AP513" i="6"/>
  <c r="AL334" i="97"/>
  <c r="G165" i="91"/>
  <c r="K378" i="6"/>
  <c r="BC9" i="29"/>
  <c r="BJ18" i="29"/>
  <c r="AL9" i="29"/>
  <c r="AE9" i="29"/>
  <c r="U27" i="29"/>
  <c r="BE13" i="71"/>
  <c r="N504" i="6"/>
  <c r="AO504" i="6"/>
  <c r="AK325" i="97"/>
  <c r="AH325" i="97"/>
  <c r="AL504" i="6"/>
  <c r="AC459" i="6"/>
  <c r="Y280" i="97"/>
  <c r="AA307" i="97"/>
  <c r="AE486" i="6"/>
  <c r="AW280" i="97"/>
  <c r="BA459" i="6"/>
  <c r="BC244" i="97"/>
  <c r="BG423" i="6"/>
  <c r="AA253" i="97"/>
  <c r="J289" i="97"/>
  <c r="AM289" i="97"/>
  <c r="D316" i="97"/>
  <c r="H495" i="6"/>
  <c r="D318" i="97" s="1"/>
  <c r="AU307" i="97"/>
  <c r="AY486" i="6"/>
  <c r="AW459" i="6"/>
  <c r="AL459" i="6"/>
  <c r="AH280" i="97"/>
  <c r="AF477" i="6"/>
  <c r="AO9" i="29"/>
  <c r="Q9" i="29"/>
  <c r="BA9" i="29"/>
  <c r="AS468" i="6"/>
  <c r="J486" i="6"/>
  <c r="AG486" i="6"/>
  <c r="AW504" i="6"/>
  <c r="AR343" i="97"/>
  <c r="AV522" i="6"/>
  <c r="AD522" i="6"/>
  <c r="AL325" i="97"/>
  <c r="AP504" i="6"/>
  <c r="Y325" i="97"/>
  <c r="AC504" i="6"/>
  <c r="AP495" i="6"/>
  <c r="AL318" i="97" s="1"/>
  <c r="AL316" i="97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V325" i="97"/>
  <c r="BF522" i="6"/>
  <c r="BB343" i="97"/>
  <c r="AM334" i="97"/>
  <c r="AQ513" i="6"/>
  <c r="AI513" i="6"/>
  <c r="W334" i="97"/>
  <c r="AA513" i="6"/>
  <c r="I19" i="68"/>
  <c r="S253" i="97"/>
  <c r="W432" i="6"/>
  <c r="F19" i="68"/>
  <c r="M459" i="6"/>
  <c r="BD67" i="68"/>
  <c r="BO147" i="6"/>
  <c r="U67" i="68"/>
  <c r="BK414" i="6"/>
  <c r="X334" i="97"/>
  <c r="BG316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W277" i="6" s="1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G261" i="6"/>
  <c r="X261" i="6"/>
  <c r="X277" i="6" s="1"/>
  <c r="U158" i="59" s="1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AI323" i="6"/>
  <c r="BE332" i="6"/>
  <c r="AF332" i="6"/>
  <c r="AN138" i="91"/>
  <c r="AP138" i="91"/>
  <c r="AP139" i="91" s="1"/>
  <c r="AT333" i="6"/>
  <c r="BG333" i="6"/>
  <c r="Y333" i="6"/>
  <c r="U138" i="91"/>
  <c r="U139" i="91" s="1"/>
  <c r="AO96" i="68"/>
  <c r="AQ323" i="6"/>
  <c r="AM131" i="91" s="1"/>
  <c r="AM138" i="91"/>
  <c r="AQ333" i="6"/>
  <c r="J131" i="91"/>
  <c r="BC165" i="91"/>
  <c r="AA153" i="91"/>
  <c r="K515" i="6"/>
  <c r="G338" i="97" s="1"/>
  <c r="AG255" i="97"/>
  <c r="AK434" i="6"/>
  <c r="AG257" i="97" s="1"/>
  <c r="AA203" i="6"/>
  <c r="E237" i="97"/>
  <c r="I416" i="6"/>
  <c r="E239" i="97" s="1"/>
  <c r="AN137" i="91"/>
  <c r="AI398" i="6"/>
  <c r="AE221" i="97" s="1"/>
  <c r="G336" i="97"/>
  <c r="AA398" i="6"/>
  <c r="W221" i="97" s="1"/>
  <c r="AI203" i="6"/>
  <c r="J513" i="6"/>
  <c r="AS137" i="91"/>
  <c r="AL268" i="6"/>
  <c r="AN351" i="6"/>
  <c r="AJ151" i="91"/>
  <c r="BG137" i="91"/>
  <c r="AW137" i="91"/>
  <c r="J414" i="6"/>
  <c r="F235" i="97"/>
  <c r="AM351" i="6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AI151" i="91"/>
  <c r="BC137" i="91"/>
  <c r="Y137" i="91"/>
  <c r="Y506" i="6"/>
  <c r="U329" i="97" s="1"/>
  <c r="AA178" i="60"/>
  <c r="F208" i="97"/>
  <c r="BO268" i="6"/>
  <c r="BF130" i="91"/>
  <c r="BF141" i="91"/>
  <c r="Z268" i="6"/>
  <c r="BK268" i="6"/>
  <c r="AQ241" i="97"/>
  <c r="W259" i="6"/>
  <c r="I268" i="6"/>
  <c r="BF268" i="6"/>
  <c r="O155" i="91"/>
  <c r="AR155" i="91"/>
  <c r="J268" i="6"/>
  <c r="Z199" i="97"/>
  <c r="AB268" i="6"/>
  <c r="AO241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M268" i="6"/>
  <c r="W27" i="29"/>
  <c r="W19" i="12"/>
  <c r="P15" i="71"/>
  <c r="D19" i="12"/>
  <c r="E199" i="97"/>
  <c r="F178" i="60"/>
  <c r="F23" i="97"/>
  <c r="D15" i="71"/>
  <c r="K22" i="60"/>
  <c r="I12" i="71"/>
  <c r="AR219" i="97"/>
  <c r="BL522" i="6"/>
  <c r="BH343" i="97"/>
  <c r="BB522" i="6"/>
  <c r="AG343" i="97"/>
  <c r="X522" i="6"/>
  <c r="T343" i="97"/>
  <c r="BJ334" i="97"/>
  <c r="BN513" i="6"/>
  <c r="BF459" i="6"/>
  <c r="BA486" i="6"/>
  <c r="AW307" i="97"/>
  <c r="AR325" i="97"/>
  <c r="AV504" i="6"/>
  <c r="BD307" i="97"/>
  <c r="R425" i="6"/>
  <c r="N248" i="97" s="1"/>
  <c r="Z178" i="60"/>
  <c r="X19" i="12"/>
  <c r="BB316" i="97"/>
  <c r="AK199" i="97"/>
  <c r="AJ19" i="12"/>
  <c r="BI307" i="97"/>
  <c r="AU522" i="6"/>
  <c r="AQ343" i="97"/>
  <c r="G307" i="97"/>
  <c r="AH513" i="6"/>
  <c r="AM504" i="6"/>
  <c r="AI316" i="97"/>
  <c r="AS459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AH468" i="6"/>
  <c r="M486" i="6"/>
  <c r="P459" i="6"/>
  <c r="AQ486" i="6"/>
  <c r="AW316" i="97"/>
  <c r="U504" i="6"/>
  <c r="BD504" i="6"/>
  <c r="BM67" i="68"/>
  <c r="AP316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AG169" i="6"/>
  <c r="BC169" i="6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270" i="6"/>
  <c r="AR270" i="6"/>
  <c r="BB270" i="6"/>
  <c r="BN270" i="6"/>
  <c r="AQ270" i="6"/>
  <c r="BI270" i="6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BL452" i="6" l="1"/>
  <c r="BH275" i="97" s="1"/>
  <c r="BC155" i="91"/>
  <c r="BG360" i="6"/>
  <c r="BJ155" i="91"/>
  <c r="BN360" i="6"/>
  <c r="AB155" i="91"/>
  <c r="AF360" i="6"/>
  <c r="Y155" i="91"/>
  <c r="AC360" i="6"/>
  <c r="N155" i="91"/>
  <c r="R360" i="6"/>
  <c r="BC360" i="6"/>
  <c r="W155" i="91"/>
  <c r="AA360" i="6"/>
  <c r="E155" i="91"/>
  <c r="I360" i="6"/>
  <c r="BH155" i="91"/>
  <c r="BL360" i="6"/>
  <c r="M155" i="91"/>
  <c r="Q360" i="6"/>
  <c r="AS155" i="91"/>
  <c r="AW360" i="6"/>
  <c r="BE155" i="91"/>
  <c r="BI360" i="6"/>
  <c r="V155" i="91"/>
  <c r="Z360" i="6"/>
  <c r="X155" i="91"/>
  <c r="AB360" i="6"/>
  <c r="AC155" i="91"/>
  <c r="AG360" i="6"/>
  <c r="BJ360" i="6"/>
  <c r="AJ155" i="91"/>
  <c r="AN360" i="6"/>
  <c r="AI155" i="91"/>
  <c r="AM360" i="6"/>
  <c r="S360" i="6"/>
  <c r="X360" i="6"/>
  <c r="K155" i="91"/>
  <c r="O360" i="6"/>
  <c r="AL360" i="6"/>
  <c r="AX155" i="91"/>
  <c r="BB360" i="6"/>
  <c r="AG155" i="91"/>
  <c r="AK360" i="6"/>
  <c r="BD155" i="91"/>
  <c r="BH360" i="6"/>
  <c r="AU155" i="91"/>
  <c r="AY360" i="6"/>
  <c r="L155" i="91"/>
  <c r="P360" i="6"/>
  <c r="AZ360" i="6"/>
  <c r="BO360" i="6"/>
  <c r="AI15" i="71"/>
  <c r="P155" i="91"/>
  <c r="T360" i="6"/>
  <c r="AS316" i="97"/>
  <c r="AL155" i="91"/>
  <c r="AP360" i="6"/>
  <c r="Z155" i="91"/>
  <c r="AD360" i="6"/>
  <c r="AV360" i="6"/>
  <c r="AK155" i="91"/>
  <c r="AO360" i="6"/>
  <c r="R155" i="91"/>
  <c r="V360" i="6"/>
  <c r="J360" i="6"/>
  <c r="BA155" i="91"/>
  <c r="BE360" i="6"/>
  <c r="AW155" i="91"/>
  <c r="BA360" i="6"/>
  <c r="D5" i="9"/>
  <c r="N219" i="97"/>
  <c r="AI19" i="12"/>
  <c r="L360" i="6"/>
  <c r="I155" i="91"/>
  <c r="M360" i="6"/>
  <c r="AQ155" i="91"/>
  <c r="AU360" i="6"/>
  <c r="AE155" i="91"/>
  <c r="AI360" i="6"/>
  <c r="BI155" i="91"/>
  <c r="BM360" i="6"/>
  <c r="U155" i="91"/>
  <c r="Y360" i="6"/>
  <c r="H360" i="6"/>
  <c r="G155" i="91"/>
  <c r="K360" i="6"/>
  <c r="AJ199" i="97"/>
  <c r="BI22" i="60"/>
  <c r="Y495" i="6"/>
  <c r="U318" i="97" s="1"/>
  <c r="AO155" i="91"/>
  <c r="AS360" i="6"/>
  <c r="BG155" i="91"/>
  <c r="BK360" i="6"/>
  <c r="AZ155" i="91"/>
  <c r="BD360" i="6"/>
  <c r="AM155" i="91"/>
  <c r="AQ360" i="6"/>
  <c r="BF360" i="6"/>
  <c r="AD155" i="91"/>
  <c r="AH360" i="6"/>
  <c r="L18" i="92"/>
  <c r="L27" i="92" s="1"/>
  <c r="L28" i="92" s="1"/>
  <c r="AT155" i="91"/>
  <c r="AX360" i="6"/>
  <c r="AI560" i="6"/>
  <c r="BF277" i="6"/>
  <c r="I495" i="6"/>
  <c r="E318" i="97" s="1"/>
  <c r="S155" i="91"/>
  <c r="W360" i="6"/>
  <c r="AP155" i="91"/>
  <c r="AT360" i="6"/>
  <c r="AF155" i="91"/>
  <c r="AJ360" i="6"/>
  <c r="AN155" i="91"/>
  <c r="AR360" i="6"/>
  <c r="U360" i="6"/>
  <c r="C155" i="91"/>
  <c r="C16" i="91" s="1"/>
  <c r="G360" i="6"/>
  <c r="AA155" i="91"/>
  <c r="AE360" i="6"/>
  <c r="BF208" i="6"/>
  <c r="M151" i="91"/>
  <c r="M153" i="91" s="1"/>
  <c r="BE255" i="97"/>
  <c r="BJ153" i="6"/>
  <c r="BK153" i="6"/>
  <c r="W151" i="91"/>
  <c r="W153" i="91" s="1"/>
  <c r="T416" i="6"/>
  <c r="P239" i="97" s="1"/>
  <c r="S327" i="97"/>
  <c r="N324" i="6"/>
  <c r="AZ212" i="6"/>
  <c r="J22" i="60"/>
  <c r="AB18" i="12"/>
  <c r="BH387" i="6"/>
  <c r="BH389" i="6" s="1"/>
  <c r="BD212" i="97" s="1"/>
  <c r="BK60" i="60"/>
  <c r="AD104" i="60"/>
  <c r="AJ18" i="92"/>
  <c r="AJ27" i="92" s="1"/>
  <c r="AJ28" i="92" s="1"/>
  <c r="AI459" i="6"/>
  <c r="AV334" i="97"/>
  <c r="AZ178" i="60"/>
  <c r="AU219" i="97"/>
  <c r="W18" i="92"/>
  <c r="W27" i="92" s="1"/>
  <c r="W28" i="92" s="1"/>
  <c r="AQ255" i="97"/>
  <c r="AE495" i="6"/>
  <c r="AA318" i="97" s="1"/>
  <c r="AJ235" i="97"/>
  <c r="T450" i="6"/>
  <c r="BI477" i="6"/>
  <c r="AL298" i="97"/>
  <c r="AD96" i="68"/>
  <c r="AM262" i="97"/>
  <c r="AD13" i="71"/>
  <c r="AF60" i="60"/>
  <c r="AL307" i="97"/>
  <c r="AY522" i="6"/>
  <c r="AU345" i="97" s="1"/>
  <c r="U12" i="71"/>
  <c r="V450" i="6"/>
  <c r="J17" i="12"/>
  <c r="W22" i="60"/>
  <c r="R16" i="12"/>
  <c r="Z459" i="6"/>
  <c r="V333" i="6"/>
  <c r="BJ343" i="97"/>
  <c r="AS104" i="60"/>
  <c r="AL237" i="97"/>
  <c r="T277" i="6"/>
  <c r="AI93" i="68"/>
  <c r="BB93" i="68"/>
  <c r="BD323" i="6" s="1"/>
  <c r="AZ131" i="91" s="1"/>
  <c r="BF506" i="6"/>
  <c r="BB329" i="97" s="1"/>
  <c r="AK333" i="6"/>
  <c r="R12" i="71"/>
  <c r="R139" i="91"/>
  <c r="AQ14" i="71"/>
  <c r="AB414" i="6"/>
  <c r="X237" i="97" s="1"/>
  <c r="T17" i="12"/>
  <c r="AL524" i="6"/>
  <c r="AH347" i="97" s="1"/>
  <c r="I486" i="6"/>
  <c r="E309" i="97" s="1"/>
  <c r="BC486" i="6"/>
  <c r="AY309" i="97" s="1"/>
  <c r="AM522" i="6"/>
  <c r="AM524" i="6" s="1"/>
  <c r="AI347" i="97" s="1"/>
  <c r="K298" i="97"/>
  <c r="Z19" i="12"/>
  <c r="AP343" i="97"/>
  <c r="BK477" i="6"/>
  <c r="BE434" i="6"/>
  <c r="BA257" i="97" s="1"/>
  <c r="AH343" i="97"/>
  <c r="O351" i="6"/>
  <c r="BF18" i="92"/>
  <c r="BF27" i="92" s="1"/>
  <c r="BF28" i="92" s="1"/>
  <c r="M280" i="97"/>
  <c r="V15" i="71"/>
  <c r="Q244" i="97"/>
  <c r="L343" i="97"/>
  <c r="M316" i="97"/>
  <c r="P414" i="6"/>
  <c r="AT18" i="12"/>
  <c r="AS389" i="6"/>
  <c r="AO212" i="97" s="1"/>
  <c r="AN244" i="97"/>
  <c r="AC351" i="6"/>
  <c r="AM153" i="6"/>
  <c r="S282" i="97"/>
  <c r="AB178" i="60"/>
  <c r="U425" i="6"/>
  <c r="Q248" i="97" s="1"/>
  <c r="BG414" i="6"/>
  <c r="BC237" i="97" s="1"/>
  <c r="AR486" i="6"/>
  <c r="AN309" i="97" s="1"/>
  <c r="AD280" i="97"/>
  <c r="AQ461" i="6"/>
  <c r="AM284" i="97" s="1"/>
  <c r="AM282" i="97"/>
  <c r="AN461" i="6"/>
  <c r="AJ284" i="97" s="1"/>
  <c r="BA351" i="6"/>
  <c r="BB16" i="12"/>
  <c r="AM280" i="97"/>
  <c r="AS441" i="6"/>
  <c r="AO264" i="97" s="1"/>
  <c r="BD235" i="97"/>
  <c r="X78" i="68"/>
  <c r="Z442" i="6" s="1"/>
  <c r="V265" i="97" s="1"/>
  <c r="AZ271" i="97"/>
  <c r="AL477" i="6"/>
  <c r="AF307" i="97"/>
  <c r="T178" i="60"/>
  <c r="X75" i="68"/>
  <c r="Z305" i="6" s="1"/>
  <c r="V117" i="91" s="1"/>
  <c r="K414" i="6"/>
  <c r="K459" i="6"/>
  <c r="BC16" i="12"/>
  <c r="BE22" i="60"/>
  <c r="BE524" i="6"/>
  <c r="BA347" i="97" s="1"/>
  <c r="N199" i="97"/>
  <c r="S459" i="6"/>
  <c r="O282" i="97" s="1"/>
  <c r="AX22" i="60"/>
  <c r="BH351" i="6"/>
  <c r="AE153" i="6"/>
  <c r="BH336" i="97"/>
  <c r="AR22" i="60"/>
  <c r="AZ18" i="12"/>
  <c r="T298" i="97"/>
  <c r="L16" i="12"/>
  <c r="Y14" i="71"/>
  <c r="N298" i="97"/>
  <c r="AR17" i="12"/>
  <c r="AG524" i="6"/>
  <c r="AC347" i="97" s="1"/>
  <c r="Y244" i="97"/>
  <c r="AH316" i="97"/>
  <c r="BF486" i="6"/>
  <c r="J138" i="91"/>
  <c r="J139" i="91" s="1"/>
  <c r="X71" i="68"/>
  <c r="Z166" i="6" s="1"/>
  <c r="Z167" i="6" s="1"/>
  <c r="BA343" i="97"/>
  <c r="AH425" i="6"/>
  <c r="AD248" i="97" s="1"/>
  <c r="AA495" i="6"/>
  <c r="W318" i="97" s="1"/>
  <c r="V416" i="6"/>
  <c r="R239" i="97" s="1"/>
  <c r="V307" i="97"/>
  <c r="BH280" i="97"/>
  <c r="X74" i="68"/>
  <c r="Z193" i="6" s="1"/>
  <c r="Z194" i="6" s="1"/>
  <c r="X80" i="68"/>
  <c r="Z496" i="6" s="1"/>
  <c r="AB334" i="97"/>
  <c r="BH416" i="6"/>
  <c r="BD239" i="97" s="1"/>
  <c r="BD237" i="97"/>
  <c r="BG461" i="6"/>
  <c r="BC284" i="97" s="1"/>
  <c r="BC282" i="97"/>
  <c r="BH524" i="6"/>
  <c r="BD347" i="97" s="1"/>
  <c r="BD345" i="97"/>
  <c r="F255" i="97"/>
  <c r="BE226" i="97"/>
  <c r="AP441" i="6"/>
  <c r="AL264" i="97" s="1"/>
  <c r="AK15" i="71"/>
  <c r="BD343" i="97"/>
  <c r="AY459" i="6"/>
  <c r="AY461" i="6" s="1"/>
  <c r="AU284" i="97" s="1"/>
  <c r="P93" i="68"/>
  <c r="H35" i="68"/>
  <c r="AQ327" i="97"/>
  <c r="BF414" i="6"/>
  <c r="BF416" i="6" s="1"/>
  <c r="BB239" i="97" s="1"/>
  <c r="BC280" i="97"/>
  <c r="Z414" i="6"/>
  <c r="V237" i="97" s="1"/>
  <c r="BD262" i="97"/>
  <c r="Z450" i="6"/>
  <c r="BB104" i="60"/>
  <c r="F35" i="68"/>
  <c r="BK343" i="97"/>
  <c r="AZ495" i="6"/>
  <c r="AV318" i="97" s="1"/>
  <c r="AV316" i="97"/>
  <c r="AW208" i="97"/>
  <c r="BA387" i="6"/>
  <c r="AB327" i="97"/>
  <c r="AT255" i="97"/>
  <c r="AP16" i="12"/>
  <c r="AA441" i="6"/>
  <c r="W264" i="97" s="1"/>
  <c r="R19" i="12"/>
  <c r="AD155" i="6"/>
  <c r="AC343" i="97"/>
  <c r="AN522" i="6"/>
  <c r="AW336" i="97"/>
  <c r="AL246" i="97"/>
  <c r="AP425" i="6"/>
  <c r="AL248" i="97" s="1"/>
  <c r="K15" i="71"/>
  <c r="AX307" i="97"/>
  <c r="BK219" i="97"/>
  <c r="X73" i="68"/>
  <c r="Z184" i="6" s="1"/>
  <c r="Z185" i="6" s="1"/>
  <c r="BN414" i="6"/>
  <c r="BN416" i="6" s="1"/>
  <c r="BJ239" i="97" s="1"/>
  <c r="AS423" i="6"/>
  <c r="AO244" i="97"/>
  <c r="X262" i="97"/>
  <c r="U441" i="6"/>
  <c r="Q264" i="97" s="1"/>
  <c r="X72" i="68"/>
  <c r="Z175" i="6" s="1"/>
  <c r="Z176" i="6" s="1"/>
  <c r="Q280" i="97"/>
  <c r="AZ414" i="6"/>
  <c r="AR244" i="97"/>
  <c r="AV423" i="6"/>
  <c r="G416" i="6"/>
  <c r="C239" i="97" s="1"/>
  <c r="AE414" i="6"/>
  <c r="AN152" i="6"/>
  <c r="X76" i="68"/>
  <c r="Z341" i="6" s="1"/>
  <c r="V145" i="91" s="1"/>
  <c r="V146" i="91" s="1"/>
  <c r="X77" i="68"/>
  <c r="Z406" i="6" s="1"/>
  <c r="V229" i="97" s="1"/>
  <c r="L255" i="97"/>
  <c r="AP405" i="6"/>
  <c r="AL228" i="97" s="1"/>
  <c r="J459" i="6"/>
  <c r="BL486" i="6"/>
  <c r="AZ488" i="6"/>
  <c r="AV311" i="97" s="1"/>
  <c r="AU450" i="6"/>
  <c r="AU452" i="6" s="1"/>
  <c r="AQ275" i="97" s="1"/>
  <c r="I219" i="97"/>
  <c r="J477" i="6"/>
  <c r="J479" i="6" s="1"/>
  <c r="F302" i="97" s="1"/>
  <c r="AE298" i="97"/>
  <c r="AE450" i="6"/>
  <c r="AR16" i="12"/>
  <c r="P343" i="97"/>
  <c r="BH513" i="6"/>
  <c r="BD336" i="97" s="1"/>
  <c r="Q345" i="97"/>
  <c r="J271" i="97"/>
  <c r="BN441" i="6"/>
  <c r="BC96" i="68"/>
  <c r="AX271" i="97"/>
  <c r="AF486" i="6"/>
  <c r="BH151" i="91"/>
  <c r="BH153" i="91" s="1"/>
  <c r="AT22" i="60"/>
  <c r="AW15" i="71"/>
  <c r="AH154" i="6"/>
  <c r="BI334" i="97"/>
  <c r="AK151" i="91"/>
  <c r="AK153" i="91" s="1"/>
  <c r="Y22" i="60"/>
  <c r="O16" i="12"/>
  <c r="AW351" i="6"/>
  <c r="BG212" i="6"/>
  <c r="BD157" i="59" s="1"/>
  <c r="BA414" i="6"/>
  <c r="BA416" i="6" s="1"/>
  <c r="AW239" i="97" s="1"/>
  <c r="AX19" i="29"/>
  <c r="AX37" i="29" s="1"/>
  <c r="AX38" i="29" s="1"/>
  <c r="AZ8" i="30" s="1"/>
  <c r="N477" i="6"/>
  <c r="K226" i="97"/>
  <c r="R486" i="6"/>
  <c r="AG16" i="12"/>
  <c r="L74" i="68"/>
  <c r="N193" i="6" s="1"/>
  <c r="N194" i="6" s="1"/>
  <c r="AB522" i="6"/>
  <c r="AJ416" i="6"/>
  <c r="AF239" i="97" s="1"/>
  <c r="AV307" i="97"/>
  <c r="AV12" i="71"/>
  <c r="L73" i="68"/>
  <c r="N184" i="6" s="1"/>
  <c r="N185" i="6" s="1"/>
  <c r="Z277" i="6"/>
  <c r="W158" i="59" s="1"/>
  <c r="AO522" i="6"/>
  <c r="AO524" i="6" s="1"/>
  <c r="AK347" i="97" s="1"/>
  <c r="AV513" i="6"/>
  <c r="AV515" i="6" s="1"/>
  <c r="AR338" i="97" s="1"/>
  <c r="AA524" i="6"/>
  <c r="W347" i="97" s="1"/>
  <c r="AW450" i="6"/>
  <c r="AS273" i="97" s="1"/>
  <c r="S262" i="97"/>
  <c r="R13" i="71"/>
  <c r="K16" i="12"/>
  <c r="BC60" i="60"/>
  <c r="S235" i="97"/>
  <c r="W414" i="6"/>
  <c r="AT17" i="12"/>
  <c r="AX459" i="6"/>
  <c r="AT282" i="97" s="1"/>
  <c r="AO154" i="6"/>
  <c r="AP154" i="6"/>
  <c r="BJ12" i="71"/>
  <c r="L345" i="97"/>
  <c r="Y522" i="6"/>
  <c r="BK280" i="97"/>
  <c r="BO459" i="6"/>
  <c r="H298" i="97"/>
  <c r="BH450" i="6"/>
  <c r="J60" i="60"/>
  <c r="Q60" i="60"/>
  <c r="P307" i="97"/>
  <c r="BC405" i="6"/>
  <c r="AD60" i="60"/>
  <c r="BI459" i="6"/>
  <c r="BE280" i="97"/>
  <c r="H13" i="71"/>
  <c r="U212" i="6"/>
  <c r="N15" i="71"/>
  <c r="AS212" i="6"/>
  <c r="AP157" i="59" s="1"/>
  <c r="AO441" i="6"/>
  <c r="AK264" i="97" s="1"/>
  <c r="AA414" i="6"/>
  <c r="W237" i="97" s="1"/>
  <c r="U450" i="6"/>
  <c r="U452" i="6" s="1"/>
  <c r="Q275" i="97" s="1"/>
  <c r="AI22" i="60"/>
  <c r="L12" i="71"/>
  <c r="L16" i="71" s="1"/>
  <c r="L29" i="71" s="1"/>
  <c r="BD425" i="6"/>
  <c r="AZ248" i="97" s="1"/>
  <c r="BJ16" i="12"/>
  <c r="BA13" i="71"/>
  <c r="AB17" i="12"/>
  <c r="BM152" i="6"/>
  <c r="AT15" i="71"/>
  <c r="BI235" i="97"/>
  <c r="BM414" i="6"/>
  <c r="L212" i="6"/>
  <c r="I157" i="59" s="1"/>
  <c r="AH212" i="6"/>
  <c r="AE157" i="59" s="1"/>
  <c r="AL28" i="29"/>
  <c r="AL46" i="29" s="1"/>
  <c r="AL47" i="29" s="1"/>
  <c r="AN7" i="30" s="1"/>
  <c r="M378" i="6"/>
  <c r="AV212" i="6"/>
  <c r="AS157" i="59" s="1"/>
  <c r="BF450" i="6"/>
  <c r="BB273" i="97" s="1"/>
  <c r="K12" i="71"/>
  <c r="AT19" i="12"/>
  <c r="AO327" i="97"/>
  <c r="V327" i="97"/>
  <c r="G298" i="97"/>
  <c r="AG423" i="6"/>
  <c r="AK513" i="6"/>
  <c r="AK515" i="6" s="1"/>
  <c r="AG338" i="97" s="1"/>
  <c r="K506" i="6"/>
  <c r="G329" i="97" s="1"/>
  <c r="AX477" i="6"/>
  <c r="AC522" i="6"/>
  <c r="AC524" i="6" s="1"/>
  <c r="Y347" i="97" s="1"/>
  <c r="AM298" i="97"/>
  <c r="AQ423" i="6"/>
  <c r="BJ434" i="6"/>
  <c r="BF257" i="97" s="1"/>
  <c r="AT14" i="71"/>
  <c r="AK104" i="60"/>
  <c r="AC155" i="6"/>
  <c r="C116" i="91"/>
  <c r="C118" i="91" s="1"/>
  <c r="AI14" i="71"/>
  <c r="M153" i="6"/>
  <c r="AG154" i="6"/>
  <c r="K262" i="97"/>
  <c r="AL343" i="97"/>
  <c r="V153" i="6"/>
  <c r="W255" i="97"/>
  <c r="AA434" i="6"/>
  <c r="W257" i="97" s="1"/>
  <c r="Y515" i="6"/>
  <c r="U338" i="97" s="1"/>
  <c r="F60" i="60"/>
  <c r="AT16" i="12"/>
  <c r="AV343" i="97"/>
  <c r="AZ522" i="6"/>
  <c r="AW522" i="6"/>
  <c r="AS343" i="97"/>
  <c r="AM343" i="97"/>
  <c r="AQ522" i="6"/>
  <c r="N165" i="91"/>
  <c r="BE18" i="92"/>
  <c r="BE27" i="92" s="1"/>
  <c r="BE28" i="92" s="1"/>
  <c r="AO271" i="97"/>
  <c r="AH22" i="60"/>
  <c r="AN477" i="6"/>
  <c r="AN479" i="6" s="1"/>
  <c r="AJ302" i="97" s="1"/>
  <c r="AK13" i="71"/>
  <c r="T96" i="68"/>
  <c r="Y277" i="6"/>
  <c r="V158" i="59" s="1"/>
  <c r="AI450" i="6"/>
  <c r="AE273" i="97" s="1"/>
  <c r="AX334" i="97"/>
  <c r="AZ343" i="97"/>
  <c r="BG151" i="91"/>
  <c r="BG153" i="91" s="1"/>
  <c r="T459" i="6"/>
  <c r="T461" i="6" s="1"/>
  <c r="P284" i="97" s="1"/>
  <c r="AG18" i="92"/>
  <c r="AG27" i="92" s="1"/>
  <c r="AG28" i="92" s="1"/>
  <c r="M16" i="12"/>
  <c r="T271" i="97"/>
  <c r="AO13" i="71"/>
  <c r="BH12" i="71"/>
  <c r="AK17" i="12"/>
  <c r="BD22" i="60"/>
  <c r="V208" i="6"/>
  <c r="BG513" i="6"/>
  <c r="BD309" i="97"/>
  <c r="U277" i="6"/>
  <c r="R158" i="59" s="1"/>
  <c r="AT12" i="71"/>
  <c r="O93" i="68"/>
  <c r="Q323" i="6" s="1"/>
  <c r="M131" i="91" s="1"/>
  <c r="D17" i="12"/>
  <c r="BC513" i="6"/>
  <c r="AY336" i="97" s="1"/>
  <c r="V60" i="60"/>
  <c r="W343" i="97"/>
  <c r="J208" i="6"/>
  <c r="AN343" i="97"/>
  <c r="AR522" i="6"/>
  <c r="AI522" i="6"/>
  <c r="AE343" i="97"/>
  <c r="F79" i="68"/>
  <c r="H469" i="6" s="1"/>
  <c r="D292" i="97" s="1"/>
  <c r="G343" i="97"/>
  <c r="K522" i="6"/>
  <c r="AX60" i="60"/>
  <c r="AF16" i="12"/>
  <c r="K343" i="97"/>
  <c r="BJ486" i="6"/>
  <c r="BE96" i="68"/>
  <c r="S212" i="6"/>
  <c r="P157" i="59" s="1"/>
  <c r="V434" i="6"/>
  <c r="R257" i="97" s="1"/>
  <c r="AR71" i="68"/>
  <c r="AT166" i="6" s="1"/>
  <c r="AT167" i="6" s="1"/>
  <c r="G60" i="60"/>
  <c r="G559" i="6"/>
  <c r="D4" i="59" s="1"/>
  <c r="AK405" i="6"/>
  <c r="AG228" i="97" s="1"/>
  <c r="AZ235" i="97"/>
  <c r="AW477" i="6"/>
  <c r="AS300" i="97" s="1"/>
  <c r="AT477" i="6"/>
  <c r="AT479" i="6" s="1"/>
  <c r="AP302" i="97" s="1"/>
  <c r="P22" i="60"/>
  <c r="BG477" i="6"/>
  <c r="Y17" i="12"/>
  <c r="X307" i="97"/>
  <c r="BN486" i="6"/>
  <c r="H19" i="12"/>
  <c r="H20" i="12" s="1"/>
  <c r="BF27" i="29"/>
  <c r="BG28" i="29" s="1"/>
  <c r="BG46" i="29" s="1"/>
  <c r="BG47" i="29" s="1"/>
  <c r="BI7" i="30" s="1"/>
  <c r="F80" i="68"/>
  <c r="H496" i="6" s="1"/>
  <c r="D319" i="97" s="1"/>
  <c r="W153" i="6"/>
  <c r="BF533" i="6"/>
  <c r="BB356" i="97" s="1"/>
  <c r="R513" i="6"/>
  <c r="N336" i="97" s="1"/>
  <c r="BM522" i="6"/>
  <c r="AT60" i="60"/>
  <c r="R334" i="97"/>
  <c r="AK524" i="6"/>
  <c r="AG347" i="97" s="1"/>
  <c r="S522" i="6"/>
  <c r="O343" i="97"/>
  <c r="S513" i="6"/>
  <c r="S515" i="6" s="1"/>
  <c r="O338" i="97" s="1"/>
  <c r="I35" i="68"/>
  <c r="W477" i="6"/>
  <c r="L405" i="6"/>
  <c r="E17" i="12"/>
  <c r="T524" i="6"/>
  <c r="P347" i="97" s="1"/>
  <c r="AP277" i="6"/>
  <c r="AM158" i="59" s="1"/>
  <c r="BM477" i="6"/>
  <c r="AV13" i="71"/>
  <c r="Y212" i="6"/>
  <c r="V157" i="59" s="1"/>
  <c r="AD12" i="71"/>
  <c r="AF17" i="12"/>
  <c r="BI16" i="12"/>
  <c r="N12" i="71"/>
  <c r="AX178" i="60"/>
  <c r="AT548" i="6"/>
  <c r="AU22" i="60"/>
  <c r="Y13" i="71"/>
  <c r="M336" i="97"/>
  <c r="AC18" i="92"/>
  <c r="AC27" i="92" s="1"/>
  <c r="AC28" i="92" s="1"/>
  <c r="I199" i="97"/>
  <c r="P199" i="97"/>
  <c r="C271" i="97"/>
  <c r="AF343" i="97"/>
  <c r="AA343" i="97"/>
  <c r="AE522" i="6"/>
  <c r="BG522" i="6"/>
  <c r="BC343" i="97"/>
  <c r="AP524" i="6"/>
  <c r="AL347" i="97" s="1"/>
  <c r="AL345" i="97"/>
  <c r="AO12" i="71"/>
  <c r="AX244" i="97"/>
  <c r="BJ22" i="60"/>
  <c r="BL212" i="6"/>
  <c r="BI157" i="59" s="1"/>
  <c r="C13" i="71"/>
  <c r="AZ277" i="6"/>
  <c r="AW158" i="59" s="1"/>
  <c r="AT18" i="92"/>
  <c r="AT27" i="92" s="1"/>
  <c r="AT28" i="92" s="1"/>
  <c r="AF22" i="60"/>
  <c r="AH60" i="60"/>
  <c r="BI12" i="71"/>
  <c r="B20" i="9"/>
  <c r="AZ159" i="59"/>
  <c r="AS16" i="12"/>
  <c r="M345" i="97"/>
  <c r="J398" i="6"/>
  <c r="F221" i="97" s="1"/>
  <c r="AC178" i="60"/>
  <c r="J178" i="60"/>
  <c r="AM19" i="12"/>
  <c r="F20" i="9"/>
  <c r="I154" i="6"/>
  <c r="AD513" i="6"/>
  <c r="AD515" i="6" s="1"/>
  <c r="Z338" i="97" s="1"/>
  <c r="AK138" i="91"/>
  <c r="AK139" i="91" s="1"/>
  <c r="AN132" i="91"/>
  <c r="BA74" i="68"/>
  <c r="BC193" i="6" s="1"/>
  <c r="BC194" i="6" s="1"/>
  <c r="G35" i="68"/>
  <c r="N153" i="6"/>
  <c r="R154" i="6"/>
  <c r="AD558" i="6"/>
  <c r="AD560" i="6" s="1"/>
  <c r="Y8" i="12" s="1"/>
  <c r="AD151" i="6"/>
  <c r="BM559" i="6"/>
  <c r="BI13" i="71"/>
  <c r="AV277" i="6"/>
  <c r="AS158" i="59" s="1"/>
  <c r="BO277" i="6"/>
  <c r="BL158" i="59" s="1"/>
  <c r="H477" i="6"/>
  <c r="H479" i="6" s="1"/>
  <c r="D302" i="97" s="1"/>
  <c r="S18" i="92"/>
  <c r="S27" i="92" s="1"/>
  <c r="S28" i="92" s="1"/>
  <c r="N459" i="6"/>
  <c r="AB459" i="6"/>
  <c r="L178" i="60"/>
  <c r="AK155" i="6"/>
  <c r="U19" i="12"/>
  <c r="AB199" i="97"/>
  <c r="H154" i="6"/>
  <c r="AL155" i="6"/>
  <c r="Z513" i="6"/>
  <c r="AA334" i="97"/>
  <c r="AE513" i="6"/>
  <c r="AF15" i="71"/>
  <c r="P178" i="60"/>
  <c r="J19" i="12"/>
  <c r="AY405" i="6"/>
  <c r="AU228" i="97" s="1"/>
  <c r="AS155" i="6"/>
  <c r="O153" i="6"/>
  <c r="AT155" i="6"/>
  <c r="AP22" i="60"/>
  <c r="AH533" i="6"/>
  <c r="AE160" i="59" s="1"/>
  <c r="Q461" i="6"/>
  <c r="M284" i="97" s="1"/>
  <c r="BA334" i="97"/>
  <c r="BE513" i="6"/>
  <c r="N93" i="68"/>
  <c r="N94" i="68"/>
  <c r="P332" i="6" s="1"/>
  <c r="BD333" i="6"/>
  <c r="O17" i="92"/>
  <c r="O18" i="92" s="1"/>
  <c r="O27" i="92" s="1"/>
  <c r="O28" i="92" s="1"/>
  <c r="BJ60" i="60"/>
  <c r="AO334" i="97"/>
  <c r="AS513" i="6"/>
  <c r="BF334" i="97"/>
  <c r="BJ513" i="6"/>
  <c r="BM515" i="6"/>
  <c r="BI338" i="97" s="1"/>
  <c r="BI336" i="97"/>
  <c r="BB96" i="68"/>
  <c r="E13" i="91"/>
  <c r="E15" i="91" s="1"/>
  <c r="V22" i="60"/>
  <c r="M515" i="6"/>
  <c r="I338" i="97" s="1"/>
  <c r="AP212" i="6"/>
  <c r="AH307" i="97"/>
  <c r="N315" i="6"/>
  <c r="W178" i="60"/>
  <c r="AT212" i="6"/>
  <c r="AQ157" i="59" s="1"/>
  <c r="BD486" i="6"/>
  <c r="BD488" i="6" s="1"/>
  <c r="AZ311" i="97" s="1"/>
  <c r="AP548" i="6"/>
  <c r="AL371" i="97" s="1"/>
  <c r="BI277" i="6"/>
  <c r="BJ277" i="6"/>
  <c r="BG158" i="59" s="1"/>
  <c r="X486" i="6"/>
  <c r="H20" i="68"/>
  <c r="BB246" i="97"/>
  <c r="BH22" i="60"/>
  <c r="AP96" i="68"/>
  <c r="AQ414" i="6"/>
  <c r="F5" i="9"/>
  <c r="D307" i="97"/>
  <c r="N18" i="12"/>
  <c r="AS17" i="12"/>
  <c r="AP280" i="97"/>
  <c r="AN334" i="97"/>
  <c r="AO405" i="6"/>
  <c r="AK228" i="97" s="1"/>
  <c r="AP152" i="6"/>
  <c r="AC488" i="6"/>
  <c r="Y311" i="97" s="1"/>
  <c r="T327" i="97"/>
  <c r="AU212" i="6"/>
  <c r="AR157" i="59" s="1"/>
  <c r="T212" i="6"/>
  <c r="Q157" i="59" s="1"/>
  <c r="AN277" i="6"/>
  <c r="AK158" i="59" s="1"/>
  <c r="D48" i="9"/>
  <c r="BI414" i="6"/>
  <c r="BI416" i="6" s="1"/>
  <c r="BE239" i="97" s="1"/>
  <c r="X416" i="6"/>
  <c r="T239" i="97" s="1"/>
  <c r="AQ450" i="6"/>
  <c r="AO398" i="6"/>
  <c r="AK221" i="97" s="1"/>
  <c r="AX12" i="71"/>
  <c r="C144" i="91"/>
  <c r="C146" i="91" s="1"/>
  <c r="AF324" i="6"/>
  <c r="AQ398" i="6"/>
  <c r="AM221" i="97" s="1"/>
  <c r="AQ17" i="12"/>
  <c r="BE477" i="6"/>
  <c r="BA300" i="97" s="1"/>
  <c r="I405" i="6"/>
  <c r="E228" i="97" s="1"/>
  <c r="AN486" i="6"/>
  <c r="BN450" i="6"/>
  <c r="BJ273" i="97" s="1"/>
  <c r="AX280" i="97"/>
  <c r="R199" i="97"/>
  <c r="Z298" i="97"/>
  <c r="AM416" i="6"/>
  <c r="AI239" i="97" s="1"/>
  <c r="AX199" i="97"/>
  <c r="L77" i="68"/>
  <c r="N406" i="6" s="1"/>
  <c r="J229" i="97" s="1"/>
  <c r="BH13" i="71"/>
  <c r="BG441" i="6"/>
  <c r="BC264" i="97" s="1"/>
  <c r="AF398" i="6"/>
  <c r="AB221" i="97" s="1"/>
  <c r="S461" i="6"/>
  <c r="O284" i="97" s="1"/>
  <c r="U15" i="71"/>
  <c r="AC513" i="6"/>
  <c r="BE199" i="97"/>
  <c r="AA22" i="60"/>
  <c r="Q22" i="60"/>
  <c r="P513" i="6"/>
  <c r="P515" i="6" s="1"/>
  <c r="L338" i="97" s="1"/>
  <c r="AK16" i="12"/>
  <c r="Y12" i="71"/>
  <c r="P19" i="12"/>
  <c r="BA18" i="12"/>
  <c r="AF212" i="6"/>
  <c r="AC157" i="59" s="1"/>
  <c r="P334" i="97"/>
  <c r="P17" i="12"/>
  <c r="BE336" i="97"/>
  <c r="BF212" i="6"/>
  <c r="BC157" i="59" s="1"/>
  <c r="AS13" i="71"/>
  <c r="AM22" i="60"/>
  <c r="Q19" i="12"/>
  <c r="AU351" i="6"/>
  <c r="AL212" i="6"/>
  <c r="AI157" i="59" s="1"/>
  <c r="T208" i="6"/>
  <c r="AB132" i="91"/>
  <c r="AM477" i="6"/>
  <c r="AM479" i="6" s="1"/>
  <c r="AI302" i="97" s="1"/>
  <c r="BB22" i="60"/>
  <c r="AE138" i="91"/>
  <c r="AE139" i="91" s="1"/>
  <c r="AN513" i="6"/>
  <c r="AN515" i="6" s="1"/>
  <c r="AJ338" i="97" s="1"/>
  <c r="L96" i="68"/>
  <c r="R212" i="6"/>
  <c r="O157" i="59" s="1"/>
  <c r="AI414" i="6"/>
  <c r="AE237" i="97" s="1"/>
  <c r="O513" i="6"/>
  <c r="K336" i="97" s="1"/>
  <c r="T235" i="97"/>
  <c r="AP434" i="6"/>
  <c r="AL257" i="97" s="1"/>
  <c r="R17" i="12"/>
  <c r="BB13" i="71"/>
  <c r="BB16" i="71" s="1"/>
  <c r="BB29" i="71" s="1"/>
  <c r="AM96" i="68"/>
  <c r="AL12" i="71"/>
  <c r="AO219" i="97"/>
  <c r="AQ13" i="71"/>
  <c r="F4" i="9"/>
  <c r="AQ405" i="6"/>
  <c r="AM228" i="97" s="1"/>
  <c r="BH459" i="6"/>
  <c r="BH461" i="6" s="1"/>
  <c r="BD284" i="97" s="1"/>
  <c r="V486" i="6"/>
  <c r="R309" i="97" s="1"/>
  <c r="AZ151" i="91"/>
  <c r="AZ153" i="91" s="1"/>
  <c r="O15" i="71"/>
  <c r="J35" i="68"/>
  <c r="L80" i="68"/>
  <c r="N496" i="6" s="1"/>
  <c r="J319" i="97" s="1"/>
  <c r="AN12" i="71"/>
  <c r="BB560" i="6"/>
  <c r="AW8" i="12" s="1"/>
  <c r="AD153" i="6"/>
  <c r="R336" i="97"/>
  <c r="V515" i="6"/>
  <c r="R338" i="97" s="1"/>
  <c r="BF178" i="60"/>
  <c r="R178" i="60"/>
  <c r="N19" i="12"/>
  <c r="AU16" i="12"/>
  <c r="BK441" i="6"/>
  <c r="BG264" i="97" s="1"/>
  <c r="AW441" i="6"/>
  <c r="BC104" i="60"/>
  <c r="O199" i="97"/>
  <c r="N327" i="97"/>
  <c r="P12" i="71"/>
  <c r="R60" i="60"/>
  <c r="O17" i="12"/>
  <c r="AK212" i="6"/>
  <c r="AH157" i="59" s="1"/>
  <c r="AH178" i="60"/>
  <c r="AG96" i="68"/>
  <c r="BE277" i="6"/>
  <c r="BB158" i="59" s="1"/>
  <c r="AZ22" i="60"/>
  <c r="BN277" i="6"/>
  <c r="BK158" i="59" s="1"/>
  <c r="Y262" i="97"/>
  <c r="AZ16" i="12"/>
  <c r="AZ450" i="6"/>
  <c r="J15" i="71"/>
  <c r="BD15" i="71"/>
  <c r="AD277" i="6"/>
  <c r="AA158" i="59" s="1"/>
  <c r="AR212" i="6"/>
  <c r="AO157" i="59" s="1"/>
  <c r="BJ212" i="6"/>
  <c r="BG157" i="59" s="1"/>
  <c r="AN208" i="6"/>
  <c r="S16" i="12"/>
  <c r="D20" i="9"/>
  <c r="AO226" i="97"/>
  <c r="AX18" i="92"/>
  <c r="AX27" i="92" s="1"/>
  <c r="AX28" i="92" s="1"/>
  <c r="Z280" i="97"/>
  <c r="R280" i="97"/>
  <c r="AR324" i="6"/>
  <c r="AY178" i="60"/>
  <c r="L78" i="68"/>
  <c r="N442" i="6" s="1"/>
  <c r="J265" i="97" s="1"/>
  <c r="AT513" i="6"/>
  <c r="AP336" i="97" s="1"/>
  <c r="Q334" i="97"/>
  <c r="U513" i="6"/>
  <c r="AF515" i="6"/>
  <c r="AB338" i="97" s="1"/>
  <c r="AB336" i="97"/>
  <c r="AI461" i="6"/>
  <c r="AE284" i="97" s="1"/>
  <c r="AE282" i="97"/>
  <c r="N212" i="6"/>
  <c r="K157" i="59" s="1"/>
  <c r="AN212" i="6"/>
  <c r="AK157" i="59" s="1"/>
  <c r="W212" i="6"/>
  <c r="T157" i="59" s="1"/>
  <c r="AX16" i="12"/>
  <c r="B5" i="9"/>
  <c r="AB22" i="60"/>
  <c r="Z12" i="71"/>
  <c r="J292" i="97"/>
  <c r="N470" i="6"/>
  <c r="J293" i="97" s="1"/>
  <c r="AI12" i="71"/>
  <c r="AI16" i="12"/>
  <c r="BC212" i="6"/>
  <c r="AZ60" i="60"/>
  <c r="F17" i="12"/>
  <c r="AQ22" i="60"/>
  <c r="W16" i="12"/>
  <c r="AW16" i="12"/>
  <c r="BH212" i="6"/>
  <c r="BE157" i="59" s="1"/>
  <c r="AI212" i="6"/>
  <c r="AF157" i="59" s="1"/>
  <c r="P16" i="12"/>
  <c r="AD165" i="59"/>
  <c r="AM423" i="6"/>
  <c r="AM425" i="6" s="1"/>
  <c r="AI248" i="97" s="1"/>
  <c r="BG18" i="12"/>
  <c r="BK389" i="6"/>
  <c r="BG212" i="97" s="1"/>
  <c r="BG210" i="97"/>
  <c r="L434" i="6"/>
  <c r="H257" i="97" s="1"/>
  <c r="H255" i="97"/>
  <c r="M441" i="6"/>
  <c r="I264" i="97" s="1"/>
  <c r="I262" i="97"/>
  <c r="F13" i="71"/>
  <c r="Y96" i="68"/>
  <c r="AY22" i="60"/>
  <c r="AD212" i="6"/>
  <c r="AA157" i="59" s="1"/>
  <c r="J212" i="6"/>
  <c r="G157" i="59" s="1"/>
  <c r="G12" i="71"/>
  <c r="Y18" i="12"/>
  <c r="BK151" i="91"/>
  <c r="BK153" i="91" s="1"/>
  <c r="G123" i="91"/>
  <c r="G125" i="91" s="1"/>
  <c r="AW18" i="12"/>
  <c r="AG219" i="97"/>
  <c r="R15" i="71"/>
  <c r="BG14" i="71"/>
  <c r="AR14" i="71"/>
  <c r="AR16" i="71" s="1"/>
  <c r="AR29" i="71" s="1"/>
  <c r="L76" i="68"/>
  <c r="N341" i="6" s="1"/>
  <c r="H12" i="71"/>
  <c r="X459" i="6"/>
  <c r="T282" i="97" s="1"/>
  <c r="AR506" i="6"/>
  <c r="AN329" i="97" s="1"/>
  <c r="D12" i="71"/>
  <c r="Y298" i="97"/>
  <c r="AS226" i="97"/>
  <c r="AW405" i="6"/>
  <c r="AS228" i="97" s="1"/>
  <c r="AZ17" i="12"/>
  <c r="BB60" i="60"/>
  <c r="AZ13" i="71"/>
  <c r="AZ16" i="71" s="1"/>
  <c r="AZ29" i="71" s="1"/>
  <c r="I477" i="6"/>
  <c r="E298" i="97"/>
  <c r="BD441" i="6"/>
  <c r="AZ264" i="97" s="1"/>
  <c r="AU18" i="92"/>
  <c r="AU27" i="92" s="1"/>
  <c r="AU28" i="92" s="1"/>
  <c r="G16" i="12"/>
  <c r="AT307" i="97"/>
  <c r="Q273" i="6"/>
  <c r="Q275" i="6" s="1"/>
  <c r="Q285" i="6" s="1"/>
  <c r="AH477" i="6"/>
  <c r="AH479" i="6" s="1"/>
  <c r="AD302" i="97" s="1"/>
  <c r="AJ280" i="97"/>
  <c r="AJ212" i="6"/>
  <c r="AG157" i="59" s="1"/>
  <c r="AD307" i="97"/>
  <c r="AX351" i="6"/>
  <c r="D16" i="12"/>
  <c r="AU246" i="97"/>
  <c r="BN212" i="6"/>
  <c r="BK157" i="59" s="1"/>
  <c r="L378" i="6"/>
  <c r="S477" i="6"/>
  <c r="S479" i="6" s="1"/>
  <c r="O302" i="97" s="1"/>
  <c r="AQ315" i="6"/>
  <c r="BD60" i="60"/>
  <c r="Y548" i="6"/>
  <c r="V165" i="59" s="1"/>
  <c r="AY104" i="60"/>
  <c r="C4" i="9"/>
  <c r="E4" i="9"/>
  <c r="AR151" i="6"/>
  <c r="AI18" i="92"/>
  <c r="AI27" i="92" s="1"/>
  <c r="AI28" i="92" s="1"/>
  <c r="AT309" i="97"/>
  <c r="AR280" i="97"/>
  <c r="W405" i="6"/>
  <c r="S228" i="97" s="1"/>
  <c r="R461" i="6"/>
  <c r="N284" i="97" s="1"/>
  <c r="AO151" i="91"/>
  <c r="AO153" i="91" s="1"/>
  <c r="N356" i="6"/>
  <c r="AU13" i="71"/>
  <c r="BB27" i="29"/>
  <c r="BB28" i="29" s="1"/>
  <c r="BB46" i="29" s="1"/>
  <c r="BB47" i="29" s="1"/>
  <c r="BD7" i="30" s="1"/>
  <c r="AR255" i="97"/>
  <c r="BC219" i="97"/>
  <c r="W75" i="68"/>
  <c r="Y305" i="6" s="1"/>
  <c r="U117" i="91" s="1"/>
  <c r="U118" i="91" s="1"/>
  <c r="BH72" i="68"/>
  <c r="BJ175" i="6" s="1"/>
  <c r="BJ176" i="6" s="1"/>
  <c r="L71" i="68"/>
  <c r="N166" i="6" s="1"/>
  <c r="N167" i="6" s="1"/>
  <c r="AV560" i="6"/>
  <c r="AQ6" i="71" s="1"/>
  <c r="AG271" i="97"/>
  <c r="S558" i="6"/>
  <c r="E3" i="59" s="1"/>
  <c r="AU533" i="6"/>
  <c r="BD324" i="6"/>
  <c r="AM212" i="6"/>
  <c r="AJ157" i="59" s="1"/>
  <c r="BD212" i="6"/>
  <c r="BA157" i="59" s="1"/>
  <c r="AO235" i="97"/>
  <c r="AW262" i="97"/>
  <c r="BK10" i="29"/>
  <c r="BK32" i="29" s="1"/>
  <c r="U22" i="60"/>
  <c r="AG309" i="97"/>
  <c r="BF12" i="71"/>
  <c r="AX152" i="6"/>
  <c r="K356" i="6"/>
  <c r="AL16" i="12"/>
  <c r="AA405" i="6"/>
  <c r="W228" i="97" s="1"/>
  <c r="P486" i="6"/>
  <c r="L309" i="97" s="1"/>
  <c r="AV486" i="6"/>
  <c r="AZ280" i="97"/>
  <c r="P506" i="6"/>
  <c r="L329" i="97" s="1"/>
  <c r="P73" i="68"/>
  <c r="R184" i="6" s="1"/>
  <c r="R185" i="6" s="1"/>
  <c r="L72" i="68"/>
  <c r="N175" i="6" s="1"/>
  <c r="N176" i="6" s="1"/>
  <c r="D18" i="12"/>
  <c r="AB18" i="92"/>
  <c r="AB27" i="92" s="1"/>
  <c r="AB28" i="92" s="1"/>
  <c r="BK298" i="97"/>
  <c r="V477" i="6"/>
  <c r="R298" i="97"/>
  <c r="M356" i="6"/>
  <c r="AN15" i="71"/>
  <c r="AN19" i="12"/>
  <c r="BK212" i="6"/>
  <c r="BN477" i="6"/>
  <c r="BJ300" i="97" s="1"/>
  <c r="H277" i="6"/>
  <c r="E158" i="59" s="1"/>
  <c r="G13" i="71"/>
  <c r="Z212" i="6"/>
  <c r="AJ162" i="91"/>
  <c r="AJ36" i="92" s="1"/>
  <c r="AK452" i="6"/>
  <c r="AG275" i="97" s="1"/>
  <c r="AW22" i="60"/>
  <c r="BM351" i="6"/>
  <c r="AY298" i="97"/>
  <c r="AV152" i="6"/>
  <c r="AQ104" i="60"/>
  <c r="I488" i="6"/>
  <c r="E311" i="97" s="1"/>
  <c r="F18" i="92"/>
  <c r="F27" i="92" s="1"/>
  <c r="F28" i="92" s="1"/>
  <c r="AT104" i="60"/>
  <c r="AX153" i="6"/>
  <c r="Z16" i="12"/>
  <c r="AJ10" i="29"/>
  <c r="AJ32" i="29" s="1"/>
  <c r="AJ34" i="29" s="1"/>
  <c r="AL12" i="28" s="1"/>
  <c r="AK177" i="59" s="1"/>
  <c r="BF80" i="68"/>
  <c r="BH496" i="6" s="1"/>
  <c r="BD319" i="97" s="1"/>
  <c r="D14" i="71"/>
  <c r="BI93" i="68"/>
  <c r="BI94" i="68"/>
  <c r="BK332" i="6" s="1"/>
  <c r="AT271" i="97"/>
  <c r="AX450" i="6"/>
  <c r="AR479" i="6"/>
  <c r="AN302" i="97" s="1"/>
  <c r="AN300" i="97"/>
  <c r="G262" i="97"/>
  <c r="K441" i="6"/>
  <c r="G264" i="97" s="1"/>
  <c r="Q332" i="6"/>
  <c r="M138" i="91" s="1"/>
  <c r="M139" i="91" s="1"/>
  <c r="AY17" i="92"/>
  <c r="AQ18" i="92"/>
  <c r="AQ27" i="92" s="1"/>
  <c r="AQ28" i="92" s="1"/>
  <c r="AT342" i="6"/>
  <c r="AX154" i="6"/>
  <c r="AP151" i="91"/>
  <c r="AP153" i="91" s="1"/>
  <c r="BE27" i="29"/>
  <c r="AR152" i="6"/>
  <c r="AC19" i="29"/>
  <c r="AC37" i="29" s="1"/>
  <c r="AC38" i="29" s="1"/>
  <c r="AE8" i="30" s="1"/>
  <c r="AT323" i="6"/>
  <c r="AT324" i="6" s="1"/>
  <c r="AI33" i="29"/>
  <c r="AV151" i="91"/>
  <c r="AV153" i="91" s="1"/>
  <c r="AW152" i="6"/>
  <c r="Y323" i="6"/>
  <c r="M273" i="6"/>
  <c r="M275" i="6" s="1"/>
  <c r="X293" i="6" s="1"/>
  <c r="X295" i="6" s="1"/>
  <c r="AS560" i="6"/>
  <c r="AN8" i="12" s="1"/>
  <c r="BF351" i="6"/>
  <c r="AB19" i="29"/>
  <c r="AB37" i="29" s="1"/>
  <c r="AB38" i="29" s="1"/>
  <c r="AD8" i="30" s="1"/>
  <c r="BC351" i="6"/>
  <c r="Q18" i="12"/>
  <c r="AT153" i="6"/>
  <c r="Z262" i="97"/>
  <c r="AQ262" i="97"/>
  <c r="I533" i="6"/>
  <c r="E356" i="97" s="1"/>
  <c r="BJ441" i="6"/>
  <c r="BF264" i="97" s="1"/>
  <c r="BL441" i="6"/>
  <c r="BH264" i="97" s="1"/>
  <c r="AF441" i="6"/>
  <c r="AB264" i="97" s="1"/>
  <c r="AT441" i="6"/>
  <c r="AP264" i="97" s="1"/>
  <c r="AV441" i="6"/>
  <c r="V560" i="6"/>
  <c r="Q6" i="71" s="1"/>
  <c r="AM560" i="6"/>
  <c r="AH6" i="71" s="1"/>
  <c r="L199" i="97"/>
  <c r="BA15" i="71"/>
  <c r="F19" i="12"/>
  <c r="AJ559" i="6"/>
  <c r="H336" i="97"/>
  <c r="AO178" i="60"/>
  <c r="BF154" i="6"/>
  <c r="G15" i="71"/>
  <c r="E62" i="9"/>
  <c r="AU155" i="6"/>
  <c r="BB199" i="97"/>
  <c r="BK151" i="6"/>
  <c r="BB152" i="6"/>
  <c r="AY199" i="97"/>
  <c r="BM154" i="6"/>
  <c r="D4" i="9"/>
  <c r="AN199" i="97"/>
  <c r="BJ560" i="6"/>
  <c r="BE8" i="12" s="1"/>
  <c r="AX19" i="12"/>
  <c r="G199" i="97"/>
  <c r="BJ19" i="12"/>
  <c r="M178" i="60"/>
  <c r="BC152" i="6"/>
  <c r="F15" i="71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BF229" i="97" s="1"/>
  <c r="W76" i="68"/>
  <c r="Y341" i="6" s="1"/>
  <c r="AZ19" i="12"/>
  <c r="AK28" i="29"/>
  <c r="AK46" i="29" s="1"/>
  <c r="AK47" i="29" s="1"/>
  <c r="AM7" i="30" s="1"/>
  <c r="W79" i="68"/>
  <c r="Y469" i="6" s="1"/>
  <c r="U292" i="97" s="1"/>
  <c r="BA199" i="97"/>
  <c r="BA178" i="60"/>
  <c r="W73" i="68"/>
  <c r="Y184" i="6" s="1"/>
  <c r="Y185" i="6" s="1"/>
  <c r="BH73" i="68"/>
  <c r="BJ184" i="6" s="1"/>
  <c r="BJ185" i="6" s="1"/>
  <c r="F72" i="68"/>
  <c r="H175" i="6" s="1"/>
  <c r="H176" i="6" s="1"/>
  <c r="AC28" i="29"/>
  <c r="AC46" i="29" s="1"/>
  <c r="AC47" i="29" s="1"/>
  <c r="AE7" i="30" s="1"/>
  <c r="BH76" i="68"/>
  <c r="BJ341" i="6" s="1"/>
  <c r="BF145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Z309" i="97" s="1"/>
  <c r="AV280" i="97"/>
  <c r="N486" i="6"/>
  <c r="AP19" i="12"/>
  <c r="BE152" i="6"/>
  <c r="AJ459" i="6"/>
  <c r="AJ461" i="6" s="1"/>
  <c r="AF284" i="97" s="1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W452" i="6" s="1"/>
  <c r="S275" i="97" s="1"/>
  <c r="BA477" i="6"/>
  <c r="O19" i="12"/>
  <c r="BA271" i="97"/>
  <c r="BA80" i="68"/>
  <c r="BC496" i="6" s="1"/>
  <c r="AY319" i="97" s="1"/>
  <c r="P71" i="68"/>
  <c r="R166" i="6" s="1"/>
  <c r="R167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BI155" i="6"/>
  <c r="AH558" i="6"/>
  <c r="AQ199" i="97"/>
  <c r="AR178" i="60"/>
  <c r="BH199" i="97"/>
  <c r="M165" i="59"/>
  <c r="M151" i="6"/>
  <c r="BN152" i="6"/>
  <c r="AN262" i="97"/>
  <c r="P78" i="68"/>
  <c r="R442" i="6" s="1"/>
  <c r="N265" i="97" s="1"/>
  <c r="F76" i="68"/>
  <c r="H341" i="6" s="1"/>
  <c r="D145" i="91" s="1"/>
  <c r="D146" i="91" s="1"/>
  <c r="BJ155" i="6"/>
  <c r="BA75" i="68"/>
  <c r="BC305" i="6" s="1"/>
  <c r="AY117" i="91" s="1"/>
  <c r="W199" i="97"/>
  <c r="AV15" i="71"/>
  <c r="N152" i="6"/>
  <c r="AG199" i="97"/>
  <c r="AD533" i="6"/>
  <c r="AA160" i="59" s="1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D117" i="91" s="1"/>
  <c r="D118" i="91" s="1"/>
  <c r="F77" i="68"/>
  <c r="H406" i="6" s="1"/>
  <c r="D229" i="97" s="1"/>
  <c r="P551" i="6"/>
  <c r="L374" i="97" s="1"/>
  <c r="AH151" i="6"/>
  <c r="BG19" i="12"/>
  <c r="BG15" i="71"/>
  <c r="AG15" i="71"/>
  <c r="AG16" i="71" s="1"/>
  <c r="AG29" i="71" s="1"/>
  <c r="F71" i="68"/>
  <c r="H166" i="6" s="1"/>
  <c r="H167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R20" i="12" s="1"/>
  <c r="AD28" i="29"/>
  <c r="AD46" i="29" s="1"/>
  <c r="AD47" i="29" s="1"/>
  <c r="AF7" i="30" s="1"/>
  <c r="BE15" i="71"/>
  <c r="Y193" i="6"/>
  <c r="Y194" i="6" s="1"/>
  <c r="K178" i="60"/>
  <c r="E178" i="60"/>
  <c r="Z470" i="6"/>
  <c r="V293" i="97" s="1"/>
  <c r="J199" i="97"/>
  <c r="AI27" i="29"/>
  <c r="AI28" i="29" s="1"/>
  <c r="AI46" i="29" s="1"/>
  <c r="AI47" i="29" s="1"/>
  <c r="AK7" i="30" s="1"/>
  <c r="AO548" i="6"/>
  <c r="AK371" i="97" s="1"/>
  <c r="H77" i="68"/>
  <c r="J406" i="6" s="1"/>
  <c r="F229" i="97" s="1"/>
  <c r="Z405" i="6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BD154" i="6"/>
  <c r="G19" i="12"/>
  <c r="AH19" i="12"/>
  <c r="AI199" i="97"/>
  <c r="BK533" i="6"/>
  <c r="BH160" i="59" s="1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J13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P6" i="71" s="1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U158" i="91" s="1"/>
  <c r="AU33" i="92" s="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B72" i="10"/>
  <c r="B12" i="10" s="1"/>
  <c r="I246" i="97"/>
  <c r="N255" i="97"/>
  <c r="AW273" i="6"/>
  <c r="AW275" i="6" s="1"/>
  <c r="AW288" i="6" s="1"/>
  <c r="AS159" i="59"/>
  <c r="AZ132" i="91"/>
  <c r="AD262" i="97"/>
  <c r="AQ159" i="59"/>
  <c r="Q488" i="6"/>
  <c r="M311" i="97" s="1"/>
  <c r="AA416" i="6"/>
  <c r="W239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X273" i="97" s="1"/>
  <c r="Z315" i="6"/>
  <c r="AC271" i="97"/>
  <c r="AJ262" i="97"/>
  <c r="T16" i="12"/>
  <c r="C5" i="9"/>
  <c r="BD533" i="6"/>
  <c r="AZ356" i="97" s="1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C19" i="12"/>
  <c r="C15" i="71"/>
  <c r="AF405" i="6"/>
  <c r="AB228" i="97" s="1"/>
  <c r="V441" i="6"/>
  <c r="R264" i="97" s="1"/>
  <c r="X441" i="6"/>
  <c r="T264" i="97" s="1"/>
  <c r="AU262" i="97"/>
  <c r="AB104" i="60"/>
  <c r="P152" i="6"/>
  <c r="AY262" i="97"/>
  <c r="BN533" i="6"/>
  <c r="BK160" i="59" s="1"/>
  <c r="O22" i="60"/>
  <c r="J20" i="68"/>
  <c r="Q558" i="6"/>
  <c r="Q560" i="6" s="1"/>
  <c r="L6" i="71" s="1"/>
  <c r="AV153" i="6"/>
  <c r="BF76" i="68"/>
  <c r="BH341" i="6" s="1"/>
  <c r="BD145" i="91" s="1"/>
  <c r="BD146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I212" i="6"/>
  <c r="F157" i="59" s="1"/>
  <c r="AY246" i="97"/>
  <c r="AC151" i="6"/>
  <c r="BC277" i="6"/>
  <c r="AZ158" i="59" s="1"/>
  <c r="O450" i="6"/>
  <c r="K273" i="97" s="1"/>
  <c r="BM315" i="6"/>
  <c r="BI159" i="59"/>
  <c r="J153" i="6"/>
  <c r="BB18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T194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AO284" i="6" s="1"/>
  <c r="I271" i="97"/>
  <c r="D173" i="10"/>
  <c r="D20" i="10" s="1"/>
  <c r="S277" i="6"/>
  <c r="P158" i="59" s="1"/>
  <c r="U237" i="97"/>
  <c r="B34" i="9"/>
  <c r="BH162" i="91"/>
  <c r="BH36" i="92" s="1"/>
  <c r="AY450" i="6"/>
  <c r="AU273" i="97" s="1"/>
  <c r="AP162" i="91"/>
  <c r="AP36" i="92" s="1"/>
  <c r="AL533" i="6"/>
  <c r="AI160" i="59" s="1"/>
  <c r="BA533" i="6"/>
  <c r="AX160" i="59" s="1"/>
  <c r="Q298" i="97"/>
  <c r="T533" i="6"/>
  <c r="Q160" i="59" s="1"/>
  <c r="I18" i="92"/>
  <c r="I27" i="92" s="1"/>
  <c r="I28" i="92" s="1"/>
  <c r="AO19" i="12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Z13" i="28" s="1"/>
  <c r="AE371" i="97"/>
  <c r="H21" i="91"/>
  <c r="AQ351" i="6"/>
  <c r="AF558" i="6"/>
  <c r="AF560" i="6" s="1"/>
  <c r="AA6" i="71" s="1"/>
  <c r="F21" i="91"/>
  <c r="BE155" i="6"/>
  <c r="AG18" i="12"/>
  <c r="BH10" i="29"/>
  <c r="BH32" i="29" s="1"/>
  <c r="BH34" i="29" s="1"/>
  <c r="BJ12" i="28" s="1"/>
  <c r="BI177" i="59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AY6" i="71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14" i="71"/>
  <c r="AK16" i="71" s="1"/>
  <c r="AK29" i="71" s="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AR155" i="6"/>
  <c r="BJ104" i="60"/>
  <c r="AA17" i="92"/>
  <c r="AA18" i="92" s="1"/>
  <c r="AA27" i="92" s="1"/>
  <c r="AA28" i="92" s="1"/>
  <c r="AB152" i="6"/>
  <c r="AO19" i="29"/>
  <c r="AO37" i="29" s="1"/>
  <c r="AO38" i="29" s="1"/>
  <c r="AQ8" i="30" s="1"/>
  <c r="BC371" i="97"/>
  <c r="BD165" i="59"/>
  <c r="AG8" i="36"/>
  <c r="AI172" i="59"/>
  <c r="P166" i="6"/>
  <c r="P167" i="6" s="1"/>
  <c r="S151" i="6"/>
  <c r="BF18" i="12"/>
  <c r="AV18" i="12"/>
  <c r="N74" i="68"/>
  <c r="P193" i="6" s="1"/>
  <c r="N77" i="68"/>
  <c r="P406" i="6" s="1"/>
  <c r="L229" i="97" s="1"/>
  <c r="J117" i="91"/>
  <c r="J118" i="91" s="1"/>
  <c r="M154" i="6"/>
  <c r="P19" i="29"/>
  <c r="P37" i="29" s="1"/>
  <c r="P38" i="29" s="1"/>
  <c r="R8" i="30" s="1"/>
  <c r="N72" i="68"/>
  <c r="P175" i="6" s="1"/>
  <c r="P176" i="6" s="1"/>
  <c r="N76" i="68"/>
  <c r="P341" i="6" s="1"/>
  <c r="P342" i="6" s="1"/>
  <c r="N78" i="68"/>
  <c r="P442" i="6" s="1"/>
  <c r="L265" i="97" s="1"/>
  <c r="BF14" i="71"/>
  <c r="N73" i="68"/>
  <c r="P184" i="6" s="1"/>
  <c r="P185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R165" i="59" s="1"/>
  <c r="BG154" i="6"/>
  <c r="V18" i="12"/>
  <c r="V20" i="12" s="1"/>
  <c r="AU559" i="6"/>
  <c r="BL152" i="6"/>
  <c r="BH153" i="6"/>
  <c r="X153" i="6"/>
  <c r="V13" i="71"/>
  <c r="X60" i="60"/>
  <c r="BL154" i="6"/>
  <c r="U155" i="6"/>
  <c r="AO8" i="36"/>
  <c r="AI60" i="60"/>
  <c r="BB172" i="59"/>
  <c r="AY548" i="6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Z60" i="60"/>
  <c r="X13" i="71"/>
  <c r="BL60" i="60"/>
  <c r="BJ13" i="71"/>
  <c r="BJ17" i="12"/>
  <c r="AN17" i="12"/>
  <c r="AN13" i="7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M176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J20" i="12" s="1"/>
  <c r="L22" i="60"/>
  <c r="J12" i="71"/>
  <c r="BC406" i="6"/>
  <c r="BC407" i="6" s="1"/>
  <c r="AY230" i="97" s="1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L34" i="29" s="1"/>
  <c r="N12" i="28" s="1"/>
  <c r="AZ19" i="29"/>
  <c r="AZ37" i="29" s="1"/>
  <c r="AZ38" i="29" s="1"/>
  <c r="BB8" i="30" s="1"/>
  <c r="E12" i="71"/>
  <c r="G22" i="60"/>
  <c r="X548" i="6"/>
  <c r="T371" i="97" s="1"/>
  <c r="C16" i="12"/>
  <c r="E22" i="60"/>
  <c r="E172" i="59"/>
  <c r="G558" i="6"/>
  <c r="D3" i="59" s="1"/>
  <c r="G151" i="6"/>
  <c r="M212" i="6"/>
  <c r="J157" i="59" s="1"/>
  <c r="AA212" i="6"/>
  <c r="X157" i="59" s="1"/>
  <c r="P212" i="6"/>
  <c r="M157" i="59" s="1"/>
  <c r="V212" i="6"/>
  <c r="S157" i="59" s="1"/>
  <c r="AB212" i="6"/>
  <c r="Y157" i="59" s="1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J177" i="59" s="1"/>
  <c r="AU139" i="91"/>
  <c r="BJ165" i="59"/>
  <c r="Z162" i="91"/>
  <c r="Z36" i="92" s="1"/>
  <c r="BG152" i="6"/>
  <c r="AG560" i="6"/>
  <c r="AB8" i="12" s="1"/>
  <c r="M14" i="71"/>
  <c r="N155" i="6"/>
  <c r="O159" i="59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Y558" i="6"/>
  <c r="Y560" i="6" s="1"/>
  <c r="AB548" i="6"/>
  <c r="AX73" i="68"/>
  <c r="AZ184" i="6" s="1"/>
  <c r="AZ185" i="6" s="1"/>
  <c r="AX75" i="68"/>
  <c r="AZ305" i="6" s="1"/>
  <c r="AZ306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K194" i="6" s="1"/>
  <c r="AI79" i="68"/>
  <c r="AK469" i="6" s="1"/>
  <c r="L18" i="12"/>
  <c r="N104" i="60"/>
  <c r="BK159" i="59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BJ351" i="6"/>
  <c r="BF151" i="91"/>
  <c r="BF153" i="91" s="1"/>
  <c r="BL558" i="6"/>
  <c r="BL560" i="6" s="1"/>
  <c r="BO548" i="6"/>
  <c r="AW17" i="12"/>
  <c r="AY60" i="60"/>
  <c r="AW13" i="7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M176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12" i="7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AZ441" i="6"/>
  <c r="AW154" i="6"/>
  <c r="AK60" i="60"/>
  <c r="AI17" i="12"/>
  <c r="AI20" i="12" s="1"/>
  <c r="AI13" i="7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T8" i="36" s="1"/>
  <c r="O28" i="29"/>
  <c r="O46" i="29" s="1"/>
  <c r="O47" i="29" s="1"/>
  <c r="Q7" i="30" s="1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T185" i="6" s="1"/>
  <c r="R78" i="68"/>
  <c r="T442" i="6" s="1"/>
  <c r="P265" i="97" s="1"/>
  <c r="R76" i="68"/>
  <c r="T341" i="6" s="1"/>
  <c r="T342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AN158" i="59" s="1"/>
  <c r="BJ450" i="6"/>
  <c r="BF273" i="97" s="1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D342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J176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R306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F151" i="59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O158" i="59" s="1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AR132" i="91" s="1"/>
  <c r="AV324" i="6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D159" i="59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AY324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N157" i="59" s="1"/>
  <c r="AR162" i="91"/>
  <c r="AR36" i="92" s="1"/>
  <c r="M277" i="6"/>
  <c r="J158" i="59" s="1"/>
  <c r="N277" i="6"/>
  <c r="K158" i="59" s="1"/>
  <c r="I20" i="68"/>
  <c r="T423" i="6"/>
  <c r="T425" i="6" s="1"/>
  <c r="P248" i="97" s="1"/>
  <c r="AP208" i="6"/>
  <c r="L28" i="29"/>
  <c r="L46" i="29" s="1"/>
  <c r="L47" i="29" s="1"/>
  <c r="N7" i="30" s="1"/>
  <c r="R533" i="6"/>
  <c r="O160" i="59" s="1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208" i="6"/>
  <c r="F340" i="97"/>
  <c r="J533" i="6"/>
  <c r="F356" i="97" s="1"/>
  <c r="BF41" i="29"/>
  <c r="BF43" i="29" s="1"/>
  <c r="BH6" i="28" s="1"/>
  <c r="BG172" i="59" s="1"/>
  <c r="AA246" i="97"/>
  <c r="AE425" i="6"/>
  <c r="AA248" i="97" s="1"/>
  <c r="AS309" i="97"/>
  <c r="AW488" i="6"/>
  <c r="AS311" i="97" s="1"/>
  <c r="K134" i="91"/>
  <c r="K162" i="91" s="1"/>
  <c r="K36" i="92" s="1"/>
  <c r="L159" i="59"/>
  <c r="F134" i="91"/>
  <c r="F162" i="91" s="1"/>
  <c r="F36" i="92" s="1"/>
  <c r="G159" i="59"/>
  <c r="D17" i="92"/>
  <c r="D18" i="92" s="1"/>
  <c r="D27" i="92" s="1"/>
  <c r="D28" i="92" s="1"/>
  <c r="BL111" i="91"/>
  <c r="F33" i="29"/>
  <c r="F10" i="29"/>
  <c r="F32" i="29" s="1"/>
  <c r="AP371" i="97"/>
  <c r="AQ165" i="59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BA159" i="59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M104" i="60"/>
  <c r="K14" i="71"/>
  <c r="BH560" i="6"/>
  <c r="AZ371" i="97"/>
  <c r="BA165" i="59"/>
  <c r="Z94" i="68"/>
  <c r="AB332" i="6" s="1"/>
  <c r="Z93" i="68"/>
  <c r="S94" i="68"/>
  <c r="U332" i="6" s="1"/>
  <c r="S93" i="68"/>
  <c r="T155" i="6"/>
  <c r="S155" i="6"/>
  <c r="AX20" i="12"/>
  <c r="AF144" i="91"/>
  <c r="P144" i="91"/>
  <c r="T356" i="6"/>
  <c r="AA159" i="59"/>
  <c r="O172" i="59"/>
  <c r="M8" i="36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G159" i="59"/>
  <c r="BH208" i="6"/>
  <c r="H116" i="91"/>
  <c r="AG134" i="91"/>
  <c r="AG162" i="91" s="1"/>
  <c r="AG36" i="92" s="1"/>
  <c r="AH159" i="59"/>
  <c r="AN28" i="29"/>
  <c r="AN46" i="29" s="1"/>
  <c r="AN47" i="29" s="1"/>
  <c r="AP7" i="30" s="1"/>
  <c r="AO28" i="29"/>
  <c r="AO46" i="29" s="1"/>
  <c r="AO47" i="29" s="1"/>
  <c r="AQ7" i="30" s="1"/>
  <c r="BG217" i="97"/>
  <c r="BK396" i="6"/>
  <c r="BH155" i="6"/>
  <c r="BG155" i="6"/>
  <c r="E18" i="12"/>
  <c r="E14" i="71"/>
  <c r="G104" i="60"/>
  <c r="BB226" i="97"/>
  <c r="BF405" i="6"/>
  <c r="BB228" i="97" s="1"/>
  <c r="AJ244" i="97"/>
  <c r="AN423" i="6"/>
  <c r="Y423" i="6"/>
  <c r="U244" i="97"/>
  <c r="G423" i="6"/>
  <c r="C244" i="97"/>
  <c r="F300" i="97"/>
  <c r="BG416" i="6"/>
  <c r="BC239" i="97" s="1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N14" i="71"/>
  <c r="BA479" i="6"/>
  <c r="AW302" i="97" s="1"/>
  <c r="AW300" i="97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V282" i="97"/>
  <c r="Z461" i="6"/>
  <c r="V284" i="97" s="1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G479" i="6"/>
  <c r="BC302" i="97" s="1"/>
  <c r="BC300" i="97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AX13" i="71"/>
  <c r="V154" i="6"/>
  <c r="W154" i="6"/>
  <c r="C34" i="92"/>
  <c r="C19" i="91"/>
  <c r="Q17" i="12"/>
  <c r="S60" i="60"/>
  <c r="Q13" i="71"/>
  <c r="Q16" i="71" s="1"/>
  <c r="Q29" i="71" s="1"/>
  <c r="K559" i="6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AV282" i="97"/>
  <c r="AZ461" i="6"/>
  <c r="AV284" i="97" s="1"/>
  <c r="Y18" i="92"/>
  <c r="Y27" i="92" s="1"/>
  <c r="Y28" i="92" s="1"/>
  <c r="AF533" i="6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12" i="71"/>
  <c r="AE300" i="97"/>
  <c r="AI479" i="6"/>
  <c r="AE302" i="97" s="1"/>
  <c r="BE479" i="6"/>
  <c r="BA302" i="97" s="1"/>
  <c r="BN425" i="6"/>
  <c r="BJ248" i="97" s="1"/>
  <c r="BJ246" i="97"/>
  <c r="AH559" i="6"/>
  <c r="AI152" i="6"/>
  <c r="Q104" i="60"/>
  <c r="O18" i="12"/>
  <c r="O14" i="71"/>
  <c r="AE14" i="71"/>
  <c r="AE18" i="12"/>
  <c r="AE20" i="12" s="1"/>
  <c r="AG104" i="60"/>
  <c r="C17" i="92"/>
  <c r="C14" i="91"/>
  <c r="C15" i="91" s="1"/>
  <c r="H282" i="97"/>
  <c r="L461" i="6"/>
  <c r="H284" i="97" s="1"/>
  <c r="AB461" i="6"/>
  <c r="X284" i="97" s="1"/>
  <c r="X282" i="97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L104" i="60"/>
  <c r="BJ18" i="12"/>
  <c r="F48" i="9"/>
  <c r="F6" i="9" s="1"/>
  <c r="T558" i="6"/>
  <c r="T560" i="6" s="1"/>
  <c r="T151" i="6"/>
  <c r="W548" i="6"/>
  <c r="BN154" i="6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E229" i="97" s="1"/>
  <c r="AG72" i="68"/>
  <c r="AI175" i="6" s="1"/>
  <c r="AI176" i="6" s="1"/>
  <c r="AU425" i="6"/>
  <c r="AQ248" i="97" s="1"/>
  <c r="AQ246" i="97"/>
  <c r="AF18" i="12"/>
  <c r="AF20" i="12" s="1"/>
  <c r="AF14" i="7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AU162" i="91" s="1"/>
  <c r="AU36" i="92" s="1"/>
  <c r="AV159" i="59"/>
  <c r="N226" i="97"/>
  <c r="R405" i="6"/>
  <c r="D244" i="97"/>
  <c r="H423" i="6"/>
  <c r="AE244" i="97"/>
  <c r="AI423" i="6"/>
  <c r="BC336" i="97"/>
  <c r="BG515" i="6"/>
  <c r="BC338" i="97" s="1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I300" i="97"/>
  <c r="AA273" i="97"/>
  <c r="AE452" i="6"/>
  <c r="AA275" i="97" s="1"/>
  <c r="AJ506" i="6"/>
  <c r="AF329" i="97" s="1"/>
  <c r="AF327" i="97"/>
  <c r="AH13" i="71"/>
  <c r="AH17" i="12"/>
  <c r="AJ60" i="60"/>
  <c r="BA425" i="6"/>
  <c r="AW248" i="97" s="1"/>
  <c r="AW246" i="97"/>
  <c r="Z14" i="71"/>
  <c r="Z18" i="12"/>
  <c r="AH153" i="6"/>
  <c r="AG153" i="6"/>
  <c r="H345" i="97"/>
  <c r="L524" i="6"/>
  <c r="H347" i="97" s="1"/>
  <c r="AN533" i="6"/>
  <c r="AT246" i="97"/>
  <c r="AX425" i="6"/>
  <c r="AT248" i="97" s="1"/>
  <c r="AD488" i="6"/>
  <c r="Z311" i="97" s="1"/>
  <c r="AJ309" i="97"/>
  <c r="AN488" i="6"/>
  <c r="AJ311" i="97" s="1"/>
  <c r="AX282" i="97"/>
  <c r="BB461" i="6"/>
  <c r="AX284" i="97" s="1"/>
  <c r="L165" i="91"/>
  <c r="P378" i="6"/>
  <c r="AB165" i="59"/>
  <c r="AA371" i="97"/>
  <c r="AG212" i="6"/>
  <c r="AD157" i="59" s="1"/>
  <c r="AH19" i="29"/>
  <c r="AH37" i="29" s="1"/>
  <c r="AH38" i="29" s="1"/>
  <c r="AJ8" i="30" s="1"/>
  <c r="I277" i="6"/>
  <c r="F158" i="59" s="1"/>
  <c r="AV533" i="6"/>
  <c r="BD104" i="60"/>
  <c r="U151" i="6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L228" i="97" s="1"/>
  <c r="AH405" i="6"/>
  <c r="AD228" i="97" s="1"/>
  <c r="AR405" i="6"/>
  <c r="AN228" i="97" s="1"/>
  <c r="AT208" i="6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I425" i="6"/>
  <c r="BE248" i="97" s="1"/>
  <c r="BE246" i="97"/>
  <c r="V488" i="6"/>
  <c r="R311" i="97" s="1"/>
  <c r="AD309" i="97"/>
  <c r="AH488" i="6"/>
  <c r="AD311" i="97" s="1"/>
  <c r="BD461" i="6"/>
  <c r="AZ284" i="97" s="1"/>
  <c r="AZ282" i="97"/>
  <c r="AI155" i="6"/>
  <c r="AH155" i="6"/>
  <c r="P14" i="71"/>
  <c r="P18" i="12"/>
  <c r="R104" i="60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12"/>
  <c r="S273" i="97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BH282" i="97"/>
  <c r="BL461" i="6"/>
  <c r="BH284" i="97" s="1"/>
  <c r="AY155" i="6"/>
  <c r="AV155" i="6"/>
  <c r="AW155" i="6"/>
  <c r="AS151" i="6"/>
  <c r="AF208" i="6"/>
  <c r="BG356" i="97"/>
  <c r="BE6" i="71"/>
  <c r="AW157" i="59"/>
  <c r="AA208" i="6"/>
  <c r="V93" i="68"/>
  <c r="V94" i="68"/>
  <c r="X332" i="6" s="1"/>
  <c r="J155" i="91"/>
  <c r="J162" i="91" s="1"/>
  <c r="J36" i="92" s="1"/>
  <c r="K159" i="59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AI282" i="97"/>
  <c r="AM461" i="6"/>
  <c r="AI284" i="97" s="1"/>
  <c r="N488" i="6"/>
  <c r="J311" i="97" s="1"/>
  <c r="J309" i="97"/>
  <c r="BA524" i="6"/>
  <c r="AW347" i="97" s="1"/>
  <c r="AW345" i="97"/>
  <c r="L237" i="97"/>
  <c r="P416" i="6"/>
  <c r="L239" i="97" s="1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U28" i="29"/>
  <c r="AU46" i="29" s="1"/>
  <c r="AU47" i="29" s="1"/>
  <c r="AW7" i="30" s="1"/>
  <c r="AS28" i="29"/>
  <c r="AS46" i="29" s="1"/>
  <c r="AS47" i="29" s="1"/>
  <c r="AU7" i="30" s="1"/>
  <c r="M533" i="6"/>
  <c r="BK35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L159" i="59"/>
  <c r="AM396" i="6"/>
  <c r="AI217" i="97"/>
  <c r="AP214" i="97"/>
  <c r="AT533" i="6"/>
  <c r="AY264" i="97"/>
  <c r="BA208" i="97"/>
  <c r="BE387" i="6"/>
  <c r="AE134" i="91"/>
  <c r="AE162" i="91" s="1"/>
  <c r="AE36" i="92" s="1"/>
  <c r="AF159" i="59"/>
  <c r="AH134" i="91"/>
  <c r="AH162" i="91" s="1"/>
  <c r="AH36" i="92" s="1"/>
  <c r="AI159" i="59"/>
  <c r="P134" i="91"/>
  <c r="P162" i="91" s="1"/>
  <c r="P36" i="92" s="1"/>
  <c r="Q159" i="59"/>
  <c r="BI18" i="12"/>
  <c r="BI20" i="12" s="1"/>
  <c r="BI14" i="71"/>
  <c r="J165" i="91"/>
  <c r="N378" i="6"/>
  <c r="K165" i="59"/>
  <c r="AC255" i="97"/>
  <c r="AG434" i="6"/>
  <c r="AC257" i="97" s="1"/>
  <c r="BF17" i="12"/>
  <c r="BF13" i="7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BG327" i="97"/>
  <c r="BK506" i="6"/>
  <c r="BG329" i="97" s="1"/>
  <c r="I159" i="59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L94" i="68"/>
  <c r="AN332" i="6" s="1"/>
  <c r="AL93" i="68"/>
  <c r="Q217" i="97"/>
  <c r="U396" i="6"/>
  <c r="F282" i="97"/>
  <c r="J461" i="6"/>
  <c r="F284" i="97" s="1"/>
  <c r="AY387" i="6"/>
  <c r="AU208" i="97"/>
  <c r="AC159" i="59"/>
  <c r="AB134" i="91"/>
  <c r="AB162" i="91" s="1"/>
  <c r="AB36" i="92" s="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AA282" i="97"/>
  <c r="AE461" i="6"/>
  <c r="AA284" i="97" s="1"/>
  <c r="BE237" i="97"/>
  <c r="H152" i="6"/>
  <c r="H559" i="6"/>
  <c r="I152" i="6"/>
  <c r="AU327" i="97"/>
  <c r="AY506" i="6"/>
  <c r="AU329" i="97" s="1"/>
  <c r="AP327" i="97"/>
  <c r="AT506" i="6"/>
  <c r="AP329" i="97" s="1"/>
  <c r="T159" i="59"/>
  <c r="X452" i="6"/>
  <c r="T275" i="97" s="1"/>
  <c r="T273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AX387" i="6"/>
  <c r="AT208" i="97"/>
  <c r="AJ387" i="6"/>
  <c r="AF208" i="97"/>
  <c r="BG134" i="91"/>
  <c r="BG162" i="91" s="1"/>
  <c r="BG36" i="92" s="1"/>
  <c r="BH159" i="59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BH309" i="97"/>
  <c r="BL488" i="6"/>
  <c r="BH311" i="97" s="1"/>
  <c r="M524" i="6"/>
  <c r="I347" i="97" s="1"/>
  <c r="I345" i="97"/>
  <c r="U13" i="71"/>
  <c r="U17" i="12"/>
  <c r="W60" i="60"/>
  <c r="AD18" i="12"/>
  <c r="AD14" i="71"/>
  <c r="AF104" i="60"/>
  <c r="K17" i="12"/>
  <c r="K20" i="12" s="1"/>
  <c r="K13" i="71"/>
  <c r="J255" i="97"/>
  <c r="N434" i="6"/>
  <c r="J257" i="97" s="1"/>
  <c r="AN60" i="60"/>
  <c r="AL13" i="71"/>
  <c r="AU255" i="97"/>
  <c r="AY434" i="6"/>
  <c r="AU257" i="97" s="1"/>
  <c r="BD273" i="97"/>
  <c r="BH452" i="6"/>
  <c r="BD275" i="97" s="1"/>
  <c r="AE506" i="6"/>
  <c r="AA329" i="97" s="1"/>
  <c r="AA327" i="97"/>
  <c r="AQ452" i="6"/>
  <c r="AM275" i="97" s="1"/>
  <c r="AM273" i="97"/>
  <c r="BB309" i="97"/>
  <c r="BF488" i="6"/>
  <c r="BB311" i="97" s="1"/>
  <c r="D327" i="97"/>
  <c r="H506" i="6"/>
  <c r="D329" i="97" s="1"/>
  <c r="R159" i="59"/>
  <c r="W159" i="59"/>
  <c r="U160" i="59"/>
  <c r="T356" i="97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BE159" i="59"/>
  <c r="AW159" i="59"/>
  <c r="AL208" i="6"/>
  <c r="N19" i="29"/>
  <c r="N37" i="29" s="1"/>
  <c r="N38" i="29" s="1"/>
  <c r="P8" i="30" s="1"/>
  <c r="AT470" i="6"/>
  <c r="AP293" i="97" s="1"/>
  <c r="AZ208" i="6"/>
  <c r="AH398" i="6"/>
  <c r="AD221" i="97" s="1"/>
  <c r="AD219" i="97"/>
  <c r="G212" i="6"/>
  <c r="D157" i="59" s="1"/>
  <c r="AF277" i="6"/>
  <c r="AC158" i="59" s="1"/>
  <c r="BI212" i="6"/>
  <c r="BF157" i="59" s="1"/>
  <c r="G23" i="10"/>
  <c r="G20" i="68"/>
  <c r="AO212" i="6"/>
  <c r="AL157" i="59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R208" i="97"/>
  <c r="AV387" i="6"/>
  <c r="AN134" i="91"/>
  <c r="AN162" i="91" s="1"/>
  <c r="AN36" i="92" s="1"/>
  <c r="AO159" i="59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E416" i="6"/>
  <c r="AA239" i="97" s="1"/>
  <c r="AA237" i="97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AO273" i="97"/>
  <c r="AS452" i="6"/>
  <c r="AO275" i="97" s="1"/>
  <c r="AG327" i="97"/>
  <c r="AK506" i="6"/>
  <c r="AG329" i="97" s="1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BJ208" i="6"/>
  <c r="AE291" i="97"/>
  <c r="I237" i="97"/>
  <c r="M416" i="6"/>
  <c r="I239" i="97" s="1"/>
  <c r="J19" i="29"/>
  <c r="J37" i="29" s="1"/>
  <c r="J38" i="29" s="1"/>
  <c r="L8" i="30" s="1"/>
  <c r="BC158" i="59"/>
  <c r="R277" i="6"/>
  <c r="BD416" i="6"/>
  <c r="AZ239" i="97" s="1"/>
  <c r="AK159" i="59"/>
  <c r="AO277" i="6"/>
  <c r="AQ282" i="97"/>
  <c r="AU461" i="6"/>
  <c r="AQ284" i="97" s="1"/>
  <c r="D72" i="10"/>
  <c r="D12" i="10" s="1"/>
  <c r="AW277" i="6"/>
  <c r="AT158" i="59" s="1"/>
  <c r="F50" i="10"/>
  <c r="F8" i="10" s="1"/>
  <c r="AW212" i="6"/>
  <c r="AT157" i="59" s="1"/>
  <c r="E173" i="10"/>
  <c r="E20" i="10" s="1"/>
  <c r="AB533" i="6"/>
  <c r="Y160" i="59" s="1"/>
  <c r="AQ356" i="6"/>
  <c r="Q212" i="6"/>
  <c r="N157" i="59" s="1"/>
  <c r="K212" i="6"/>
  <c r="H157" i="59" s="1"/>
  <c r="AV28" i="29"/>
  <c r="AV46" i="29" s="1"/>
  <c r="AV47" i="29" s="1"/>
  <c r="AX7" i="30" s="1"/>
  <c r="BF273" i="6"/>
  <c r="BF275" i="6" s="1"/>
  <c r="BF162" i="91"/>
  <c r="BF36" i="92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A340" i="97"/>
  <c r="AE533" i="6"/>
  <c r="AA208" i="97"/>
  <c r="AE387" i="6"/>
  <c r="W134" i="91"/>
  <c r="W162" i="91" s="1"/>
  <c r="W36" i="92" s="1"/>
  <c r="X159" i="59"/>
  <c r="S345" i="97"/>
  <c r="W524" i="6"/>
  <c r="S347" i="97" s="1"/>
  <c r="X327" i="97"/>
  <c r="AB506" i="6"/>
  <c r="X329" i="97" s="1"/>
  <c r="BE153" i="6"/>
  <c r="BD153" i="6"/>
  <c r="AN558" i="6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BC159" i="59"/>
  <c r="H524" i="6"/>
  <c r="D347" i="97" s="1"/>
  <c r="D345" i="97"/>
  <c r="AK19" i="29"/>
  <c r="AK37" i="29" s="1"/>
  <c r="AK38" i="29" s="1"/>
  <c r="AM8" i="30" s="1"/>
  <c r="X398" i="6"/>
  <c r="T221" i="97" s="1"/>
  <c r="T219" i="97"/>
  <c r="AD356" i="97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K398" i="6"/>
  <c r="G221" i="97" s="1"/>
  <c r="G219" i="97"/>
  <c r="B14" i="10"/>
  <c r="B22" i="10" s="1"/>
  <c r="B102" i="10"/>
  <c r="B16" i="10" s="1"/>
  <c r="N123" i="91"/>
  <c r="R315" i="6"/>
  <c r="E6" i="10"/>
  <c r="E50" i="10"/>
  <c r="E8" i="10" s="1"/>
  <c r="X144" i="91"/>
  <c r="G173" i="10"/>
  <c r="G20" i="10" s="1"/>
  <c r="G18" i="10"/>
  <c r="AZ452" i="6"/>
  <c r="AV275" i="97" s="1"/>
  <c r="AV273" i="97"/>
  <c r="Z345" i="97"/>
  <c r="AD524" i="6"/>
  <c r="Z347" i="97" s="1"/>
  <c r="AO291" i="97"/>
  <c r="BG33" i="29"/>
  <c r="BG10" i="29"/>
  <c r="BG32" i="29" s="1"/>
  <c r="AS282" i="97"/>
  <c r="AW461" i="6"/>
  <c r="AS284" i="97" s="1"/>
  <c r="AS264" i="97"/>
  <c r="AQ425" i="6"/>
  <c r="AM248" i="97" s="1"/>
  <c r="AM246" i="97"/>
  <c r="L479" i="6"/>
  <c r="H302" i="97" s="1"/>
  <c r="H300" i="97"/>
  <c r="AK327" i="97"/>
  <c r="AO506" i="6"/>
  <c r="AK329" i="97" s="1"/>
  <c r="BE28" i="29"/>
  <c r="BE46" i="29" s="1"/>
  <c r="BE47" i="29" s="1"/>
  <c r="BG7" i="30" s="1"/>
  <c r="AT524" i="6"/>
  <c r="AP347" i="97" s="1"/>
  <c r="AP345" i="97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O33" i="29"/>
  <c r="AO10" i="29"/>
  <c r="AO32" i="29" s="1"/>
  <c r="AY488" i="6"/>
  <c r="AU311" i="97" s="1"/>
  <c r="AU309" i="97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Q158" i="59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L41" i="29"/>
  <c r="AL43" i="29" s="1"/>
  <c r="AN6" i="28" s="1"/>
  <c r="BG336" i="97"/>
  <c r="BK515" i="6"/>
  <c r="BG338" i="97" s="1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F159" i="59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AF273" i="6"/>
  <c r="AF275" i="6" s="1"/>
  <c r="BG17" i="12"/>
  <c r="BI60" i="60"/>
  <c r="BG13" i="71"/>
  <c r="BK34" i="29"/>
  <c r="BM12" i="28" s="1"/>
  <c r="BM13" i="28" s="1"/>
  <c r="BN273" i="6"/>
  <c r="BN275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AF479" i="6"/>
  <c r="AB302" i="97" s="1"/>
  <c r="AB300" i="97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AR160" i="59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AX172" i="59"/>
  <c r="AV8" i="36"/>
  <c r="R356" i="6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AW6" i="71"/>
  <c r="P398" i="6"/>
  <c r="L221" i="97" s="1"/>
  <c r="L219" i="97"/>
  <c r="J219" i="97"/>
  <c r="N398" i="6"/>
  <c r="J221" i="97" s="1"/>
  <c r="AI273" i="6"/>
  <c r="AI275" i="6" s="1"/>
  <c r="AZ315" i="6"/>
  <c r="AV123" i="91"/>
  <c r="AV125" i="91" s="1"/>
  <c r="BE356" i="6"/>
  <c r="BB277" i="6"/>
  <c r="AY158" i="59" s="1"/>
  <c r="BG356" i="6"/>
  <c r="O212" i="6"/>
  <c r="L157" i="59" s="1"/>
  <c r="F20" i="68"/>
  <c r="P159" i="59"/>
  <c r="R333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AZ293" i="6"/>
  <c r="AZ295" i="6" s="1"/>
  <c r="G358" i="6"/>
  <c r="BE208" i="6"/>
  <c r="Y123" i="91"/>
  <c r="Y125" i="91" s="1"/>
  <c r="AC315" i="6"/>
  <c r="L123" i="91"/>
  <c r="P315" i="6"/>
  <c r="P356" i="6"/>
  <c r="AY208" i="97"/>
  <c r="BC387" i="6"/>
  <c r="D141" i="91"/>
  <c r="D162" i="91" s="1"/>
  <c r="AL116" i="91"/>
  <c r="O250" i="6"/>
  <c r="O273" i="6"/>
  <c r="O275" i="6" s="1"/>
  <c r="AI208" i="97"/>
  <c r="AM387" i="6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W123" i="91"/>
  <c r="AW125" i="91" s="1"/>
  <c r="BA315" i="6"/>
  <c r="BC123" i="91"/>
  <c r="BC125" i="91" s="1"/>
  <c r="BG315" i="6"/>
  <c r="AR387" i="6"/>
  <c r="AN208" i="97"/>
  <c r="Y141" i="91"/>
  <c r="Y162" i="91" s="1"/>
  <c r="Y36" i="92" s="1"/>
  <c r="BC461" i="6"/>
  <c r="AY284" i="97" s="1"/>
  <c r="AY282" i="97"/>
  <c r="AD6" i="71"/>
  <c r="AD8" i="12"/>
  <c r="J273" i="6"/>
  <c r="Z116" i="91"/>
  <c r="AZ250" i="6"/>
  <c r="AZ273" i="6"/>
  <c r="T250" i="6"/>
  <c r="T273" i="6"/>
  <c r="AQ130" i="91"/>
  <c r="AU356" i="6"/>
  <c r="BI148" i="91"/>
  <c r="BI162" i="91" s="1"/>
  <c r="BI36" i="92" s="1"/>
  <c r="AV130" i="91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R141" i="91"/>
  <c r="R162" i="91" s="1"/>
  <c r="R36" i="92" s="1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G273" i="6"/>
  <c r="G275" i="6" s="1"/>
  <c r="BO273" i="6"/>
  <c r="BO275" i="6" s="1"/>
  <c r="AM139" i="91"/>
  <c r="F237" i="97"/>
  <c r="J416" i="6"/>
  <c r="F239" i="97" s="1"/>
  <c r="W208" i="6"/>
  <c r="BF146" i="91"/>
  <c r="AF333" i="6"/>
  <c r="AB138" i="91"/>
  <c r="AB139" i="91" s="1"/>
  <c r="BA138" i="91"/>
  <c r="BE333" i="6"/>
  <c r="AE131" i="91"/>
  <c r="AE132" i="91" s="1"/>
  <c r="AI324" i="6"/>
  <c r="BH130" i="91"/>
  <c r="BL356" i="6"/>
  <c r="AH387" i="6"/>
  <c r="AD208" i="97"/>
  <c r="X116" i="91"/>
  <c r="AQ123" i="91"/>
  <c r="AQ125" i="91" s="1"/>
  <c r="AU315" i="6"/>
  <c r="L273" i="6"/>
  <c r="AP146" i="91"/>
  <c r="BM208" i="6"/>
  <c r="AV250" i="6"/>
  <c r="AV273" i="6"/>
  <c r="AV275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AW208" i="6"/>
  <c r="BL315" i="6"/>
  <c r="BH123" i="91"/>
  <c r="BH125" i="91" s="1"/>
  <c r="I315" i="6"/>
  <c r="E123" i="91"/>
  <c r="I356" i="6"/>
  <c r="AI141" i="91"/>
  <c r="AI162" i="91" s="1"/>
  <c r="AI36" i="92" s="1"/>
  <c r="AD172" i="59"/>
  <c r="AB8" i="36"/>
  <c r="J389" i="6"/>
  <c r="F212" i="97" s="1"/>
  <c r="F210" i="97"/>
  <c r="M284" i="6"/>
  <c r="M286" i="6"/>
  <c r="J151" i="59"/>
  <c r="F116" i="91"/>
  <c r="F118" i="91" s="1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AB356" i="6"/>
  <c r="AF116" i="91"/>
  <c r="G562" i="6"/>
  <c r="G141" i="91"/>
  <c r="G162" i="91" s="1"/>
  <c r="G36" i="92" s="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157" i="59"/>
  <c r="AZ387" i="6"/>
  <c r="AV208" i="97"/>
  <c r="AC15" i="71"/>
  <c r="AD199" i="97"/>
  <c r="AE178" i="60"/>
  <c r="AC19" i="12"/>
  <c r="O208" i="97"/>
  <c r="S387" i="6"/>
  <c r="I208" i="97"/>
  <c r="M387" i="6"/>
  <c r="I141" i="91"/>
  <c r="I162" i="91" s="1"/>
  <c r="I36" i="92" s="1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M488" i="6"/>
  <c r="I311" i="97" s="1"/>
  <c r="I309" i="97"/>
  <c r="AI345" i="97"/>
  <c r="BF461" i="6"/>
  <c r="BB284" i="97" s="1"/>
  <c r="BB282" i="97"/>
  <c r="BH345" i="97"/>
  <c r="BL524" i="6"/>
  <c r="BH347" i="97" s="1"/>
  <c r="AI19" i="29"/>
  <c r="AI37" i="29" s="1"/>
  <c r="AI38" i="29" s="1"/>
  <c r="AK8" i="30" s="1"/>
  <c r="AM157" i="59"/>
  <c r="BC273" i="6"/>
  <c r="BC275" i="6" s="1"/>
  <c r="AI153" i="91"/>
  <c r="AR356" i="6"/>
  <c r="AI208" i="6"/>
  <c r="W138" i="91"/>
  <c r="AA333" i="6"/>
  <c r="V319" i="97"/>
  <c r="Z530" i="6"/>
  <c r="H306" i="6"/>
  <c r="P250" i="6"/>
  <c r="P273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M148" i="91"/>
  <c r="M162" i="91" s="1"/>
  <c r="M36" i="92" s="1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J125" i="91"/>
  <c r="J158" i="91"/>
  <c r="J33" i="92" s="1"/>
  <c r="AJ116" i="91"/>
  <c r="AN250" i="6"/>
  <c r="AN273" i="6"/>
  <c r="K250" i="6"/>
  <c r="K273" i="6"/>
  <c r="K275" i="6" s="1"/>
  <c r="Z208" i="97"/>
  <c r="AD387" i="6"/>
  <c r="AU208" i="6"/>
  <c r="AA315" i="6"/>
  <c r="W123" i="91"/>
  <c r="AA356" i="6"/>
  <c r="BG387" i="6"/>
  <c r="BC208" i="97"/>
  <c r="AY17" i="12"/>
  <c r="BA60" i="60"/>
  <c r="AY13" i="71"/>
  <c r="BA488" i="6"/>
  <c r="AW311" i="97" s="1"/>
  <c r="AW309" i="97"/>
  <c r="AY273" i="6"/>
  <c r="AW286" i="6"/>
  <c r="AH116" i="91"/>
  <c r="R268" i="6"/>
  <c r="R273" i="6"/>
  <c r="AK208" i="97"/>
  <c r="AO387" i="6"/>
  <c r="M208" i="6"/>
  <c r="AJ315" i="6"/>
  <c r="AF123" i="91"/>
  <c r="R157" i="59"/>
  <c r="BI208" i="97"/>
  <c r="BM387" i="6"/>
  <c r="T208" i="97"/>
  <c r="X387" i="6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M141" i="91"/>
  <c r="AM162" i="91" s="1"/>
  <c r="AM36" i="92" s="1"/>
  <c r="AQ141" i="91"/>
  <c r="AQ162" i="91" s="1"/>
  <c r="AQ36" i="92" s="1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L208" i="97"/>
  <c r="P387" i="6"/>
  <c r="AX141" i="91"/>
  <c r="AX162" i="91" s="1"/>
  <c r="AX36" i="92" s="1"/>
  <c r="AO141" i="91"/>
  <c r="AO162" i="91" s="1"/>
  <c r="Y155" i="6"/>
  <c r="Z155" i="6"/>
  <c r="AD291" i="97"/>
  <c r="BC291" i="97"/>
  <c r="BL506" i="6"/>
  <c r="BH329" i="97" s="1"/>
  <c r="BH327" i="97"/>
  <c r="BN515" i="6"/>
  <c r="BJ338" i="97" s="1"/>
  <c r="BJ336" i="97"/>
  <c r="AQ208" i="6"/>
  <c r="AZ172" i="59"/>
  <c r="AX8" i="36"/>
  <c r="AJ8" i="36"/>
  <c r="AL172" i="59"/>
  <c r="Q286" i="6"/>
  <c r="AB293" i="6"/>
  <c r="AB295" i="6" s="1"/>
  <c r="Q284" i="6"/>
  <c r="W273" i="6"/>
  <c r="W275" i="6" s="1"/>
  <c r="AC356" i="6"/>
  <c r="AN139" i="91"/>
  <c r="J132" i="91"/>
  <c r="V250" i="6"/>
  <c r="V273" i="6"/>
  <c r="BA130" i="91"/>
  <c r="BE324" i="6"/>
  <c r="Y208" i="6"/>
  <c r="Y167" i="6"/>
  <c r="I387" i="6"/>
  <c r="E208" i="97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F141" i="91"/>
  <c r="AF162" i="91" s="1"/>
  <c r="AF36" i="92" s="1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T116" i="91"/>
  <c r="X306" i="6"/>
  <c r="U148" i="91"/>
  <c r="U162" i="91" s="1"/>
  <c r="U36" i="92" s="1"/>
  <c r="BM273" i="6"/>
  <c r="BM275" i="6" s="1"/>
  <c r="BM268" i="6"/>
  <c r="BD387" i="6"/>
  <c r="AZ208" i="97"/>
  <c r="Q208" i="6"/>
  <c r="J208" i="97"/>
  <c r="N387" i="6"/>
  <c r="BH157" i="59"/>
  <c r="K208" i="97"/>
  <c r="O387" i="6"/>
  <c r="AM309" i="97"/>
  <c r="AQ488" i="6"/>
  <c r="AM311" i="97" s="1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W479" i="6"/>
  <c r="S302" i="97" s="1"/>
  <c r="S300" i="97"/>
  <c r="AJ153" i="91"/>
  <c r="H208" i="6"/>
  <c r="BL250" i="6"/>
  <c r="BL273" i="6"/>
  <c r="AK148" i="91"/>
  <c r="AK162" i="91" s="1"/>
  <c r="AK36" i="92" s="1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AM132" i="91" s="1"/>
  <c r="AQ324" i="6"/>
  <c r="BA148" i="91"/>
  <c r="BA162" i="91" s="1"/>
  <c r="AH130" i="91"/>
  <c r="AL356" i="6"/>
  <c r="BF158" i="59"/>
  <c r="X130" i="91"/>
  <c r="BB268" i="6"/>
  <c r="BB273" i="6"/>
  <c r="AI130" i="91"/>
  <c r="AT141" i="91"/>
  <c r="AT162" i="91" s="1"/>
  <c r="AT36" i="92" s="1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X208" i="97"/>
  <c r="AB387" i="6"/>
  <c r="AU387" i="6"/>
  <c r="AQ208" i="97"/>
  <c r="AA141" i="91"/>
  <c r="AA162" i="91" s="1"/>
  <c r="AA36" i="92" s="1"/>
  <c r="AL141" i="91"/>
  <c r="AL162" i="91" s="1"/>
  <c r="AL36" i="92" s="1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L336" i="97"/>
  <c r="AR327" i="97"/>
  <c r="AV506" i="6"/>
  <c r="AR329" i="97" s="1"/>
  <c r="BI208" i="6"/>
  <c r="W157" i="59"/>
  <c r="N273" i="6"/>
  <c r="BJ172" i="59"/>
  <c r="BH8" i="36"/>
  <c r="BC139" i="91"/>
  <c r="AR139" i="91"/>
  <c r="AJ273" i="6"/>
  <c r="AJ275" i="6" s="1"/>
  <c r="BA356" i="6"/>
  <c r="AY452" i="6" l="1"/>
  <c r="AU275" i="97" s="1"/>
  <c r="AQ273" i="97"/>
  <c r="R515" i="6"/>
  <c r="N338" i="97" s="1"/>
  <c r="AI165" i="59"/>
  <c r="Q324" i="6"/>
  <c r="M132" i="91"/>
  <c r="AR33" i="29"/>
  <c r="Z407" i="6"/>
  <c r="V230" i="97" s="1"/>
  <c r="AI452" i="6"/>
  <c r="AE275" i="97" s="1"/>
  <c r="AY524" i="6"/>
  <c r="AU347" i="97" s="1"/>
  <c r="Y345" i="97"/>
  <c r="BD210" i="97"/>
  <c r="Q279" i="6"/>
  <c r="AU282" i="97"/>
  <c r="AK345" i="97"/>
  <c r="Q371" i="97"/>
  <c r="Z416" i="6"/>
  <c r="V239" i="97" s="1"/>
  <c r="AB416" i="6"/>
  <c r="X239" i="97" s="1"/>
  <c r="N16" i="71"/>
  <c r="N29" i="71" s="1"/>
  <c r="R16" i="71"/>
  <c r="R29" i="71" s="1"/>
  <c r="AX461" i="6"/>
  <c r="AT284" i="97" s="1"/>
  <c r="AJ336" i="97"/>
  <c r="AO279" i="6"/>
  <c r="AR488" i="6"/>
  <c r="AN311" i="97" s="1"/>
  <c r="AW452" i="6"/>
  <c r="AS275" i="97" s="1"/>
  <c r="AO285" i="6"/>
  <c r="Y306" i="6"/>
  <c r="AJ300" i="97"/>
  <c r="U371" i="97"/>
  <c r="P567" i="6"/>
  <c r="AF282" i="97"/>
  <c r="AI96" i="68"/>
  <c r="AK323" i="6"/>
  <c r="BJ13" i="28"/>
  <c r="BG9" i="36" s="1"/>
  <c r="BG9" i="30"/>
  <c r="BG40" i="30" s="1"/>
  <c r="BE18" i="34" s="1"/>
  <c r="AW479" i="6"/>
  <c r="AS302" i="97" s="1"/>
  <c r="Z306" i="6"/>
  <c r="BG158" i="91"/>
  <c r="BG33" i="92" s="1"/>
  <c r="AL151" i="59"/>
  <c r="AZ309" i="97"/>
  <c r="BC488" i="6"/>
  <c r="AY311" i="97" s="1"/>
  <c r="AY16" i="71"/>
  <c r="AY29" i="71" s="1"/>
  <c r="AH177" i="59"/>
  <c r="Y177" i="59"/>
  <c r="AO286" i="6"/>
  <c r="Z342" i="6"/>
  <c r="V118" i="91"/>
  <c r="AV279" i="6"/>
  <c r="N209" i="6"/>
  <c r="AO288" i="6"/>
  <c r="AP300" i="97"/>
  <c r="AW237" i="97"/>
  <c r="X82" i="68"/>
  <c r="U16" i="71"/>
  <c r="U29" i="71" s="1"/>
  <c r="AI16" i="71"/>
  <c r="AI29" i="71" s="1"/>
  <c r="AW16" i="71"/>
  <c r="AW29" i="71" s="1"/>
  <c r="Z209" i="6"/>
  <c r="Z210" i="6" s="1"/>
  <c r="Z214" i="6" s="1"/>
  <c r="G16" i="71"/>
  <c r="G29" i="71" s="1"/>
  <c r="AL16" i="71"/>
  <c r="AL29" i="71" s="1"/>
  <c r="T118" i="91"/>
  <c r="Q333" i="6"/>
  <c r="BA160" i="59"/>
  <c r="BA161" i="59" s="1"/>
  <c r="K461" i="6"/>
  <c r="G284" i="97" s="1"/>
  <c r="G282" i="97"/>
  <c r="G237" i="97"/>
  <c r="K416" i="6"/>
  <c r="G239" i="97" s="1"/>
  <c r="I285" i="6"/>
  <c r="U165" i="59"/>
  <c r="BF28" i="29"/>
  <c r="BF46" i="29" s="1"/>
  <c r="BF47" i="29" s="1"/>
  <c r="BH7" i="30" s="1"/>
  <c r="BH9" i="30" s="1"/>
  <c r="BH40" i="30" s="1"/>
  <c r="BF18" i="34" s="1"/>
  <c r="J529" i="6"/>
  <c r="M20" i="12"/>
  <c r="R323" i="6"/>
  <c r="P96" i="68"/>
  <c r="AN117" i="91"/>
  <c r="AN118" i="91" s="1"/>
  <c r="AN160" i="91" s="1"/>
  <c r="AN35" i="92" s="1"/>
  <c r="AX34" i="29"/>
  <c r="AZ12" i="28" s="1"/>
  <c r="AY177" i="59" s="1"/>
  <c r="AJ28" i="29"/>
  <c r="AJ46" i="29" s="1"/>
  <c r="AJ47" i="29" s="1"/>
  <c r="AL7" i="30" s="1"/>
  <c r="BB237" i="97"/>
  <c r="AR357" i="6"/>
  <c r="U34" i="29"/>
  <c r="W12" i="28" s="1"/>
  <c r="AY9" i="30"/>
  <c r="AY40" i="30" s="1"/>
  <c r="AI41" i="29"/>
  <c r="AI43" i="29" s="1"/>
  <c r="AK6" i="28" s="1"/>
  <c r="AJ172" i="59" s="1"/>
  <c r="AG336" i="97"/>
  <c r="O96" i="68"/>
  <c r="AV425" i="6"/>
  <c r="AR248" i="97" s="1"/>
  <c r="AR246" i="97"/>
  <c r="AS425" i="6"/>
  <c r="AO248" i="97" s="1"/>
  <c r="AO246" i="97"/>
  <c r="AN524" i="6"/>
  <c r="AJ347" i="97" s="1"/>
  <c r="AJ345" i="97"/>
  <c r="AD306" i="6"/>
  <c r="BA529" i="6"/>
  <c r="AW352" i="97" s="1"/>
  <c r="AR336" i="97"/>
  <c r="BJ237" i="97"/>
  <c r="AZ416" i="6"/>
  <c r="AV239" i="97" s="1"/>
  <c r="AV237" i="97"/>
  <c r="AW210" i="97"/>
  <c r="BA389" i="6"/>
  <c r="AW212" i="97" s="1"/>
  <c r="AT515" i="6"/>
  <c r="AP338" i="97" s="1"/>
  <c r="Y16" i="71"/>
  <c r="Y29" i="71" s="1"/>
  <c r="AT20" i="12"/>
  <c r="BH515" i="6"/>
  <c r="BD338" i="97" s="1"/>
  <c r="X118" i="91"/>
  <c r="T20" i="12"/>
  <c r="AT16" i="71"/>
  <c r="AT29" i="71" s="1"/>
  <c r="X345" i="97"/>
  <c r="AB524" i="6"/>
  <c r="X347" i="97" s="1"/>
  <c r="AT151" i="59"/>
  <c r="O9" i="30"/>
  <c r="O40" i="30" s="1"/>
  <c r="Z118" i="91"/>
  <c r="BE279" i="6"/>
  <c r="BC28" i="29"/>
  <c r="BC46" i="29" s="1"/>
  <c r="BC47" i="29" s="1"/>
  <c r="BE7" i="30" s="1"/>
  <c r="O300" i="97"/>
  <c r="Z336" i="97"/>
  <c r="AQ279" i="6"/>
  <c r="AT407" i="6"/>
  <c r="AP230" i="97" s="1"/>
  <c r="BE282" i="97"/>
  <c r="BI461" i="6"/>
  <c r="BE284" i="97" s="1"/>
  <c r="BO461" i="6"/>
  <c r="BK284" i="97" s="1"/>
  <c r="BK282" i="97"/>
  <c r="F160" i="59"/>
  <c r="S237" i="97"/>
  <c r="W416" i="6"/>
  <c r="S239" i="97" s="1"/>
  <c r="Y524" i="6"/>
  <c r="U347" i="97" s="1"/>
  <c r="U345" i="97"/>
  <c r="AB306" i="6"/>
  <c r="AK20" i="12"/>
  <c r="AN20" i="12"/>
  <c r="AE16" i="71"/>
  <c r="AE29" i="71" s="1"/>
  <c r="BH443" i="6"/>
  <c r="BD266" i="97" s="1"/>
  <c r="P20" i="12"/>
  <c r="O16" i="71"/>
  <c r="O29" i="71" s="1"/>
  <c r="AM20" i="12"/>
  <c r="AR158" i="91"/>
  <c r="AR33" i="92" s="1"/>
  <c r="Q273" i="97"/>
  <c r="AO16" i="71"/>
  <c r="AO29" i="71" s="1"/>
  <c r="BI237" i="97"/>
  <c r="BM416" i="6"/>
  <c r="BI239" i="97" s="1"/>
  <c r="AO9" i="30"/>
  <c r="AO40" i="30" s="1"/>
  <c r="AM48" i="64" s="1"/>
  <c r="AM50" i="64" s="1"/>
  <c r="L9" i="30"/>
  <c r="L40" i="30" s="1"/>
  <c r="D14" i="33" s="1"/>
  <c r="L14" i="33" s="1"/>
  <c r="E20" i="12"/>
  <c r="BF452" i="6"/>
  <c r="BB275" i="97" s="1"/>
  <c r="D300" i="97"/>
  <c r="AT300" i="97"/>
  <c r="AX479" i="6"/>
  <c r="AT302" i="97" s="1"/>
  <c r="P246" i="97"/>
  <c r="BJ452" i="6"/>
  <c r="BF275" i="97" s="1"/>
  <c r="BA20" i="12"/>
  <c r="Y151" i="59"/>
  <c r="P158" i="91"/>
  <c r="BE288" i="6"/>
  <c r="Y20" i="12"/>
  <c r="AE524" i="6"/>
  <c r="AA347" i="97" s="1"/>
  <c r="AA345" i="97"/>
  <c r="AM345" i="97"/>
  <c r="AQ524" i="6"/>
  <c r="AM347" i="97" s="1"/>
  <c r="AH20" i="12"/>
  <c r="K524" i="6"/>
  <c r="G347" i="97" s="1"/>
  <c r="G345" i="97"/>
  <c r="L20" i="12"/>
  <c r="K13" i="28"/>
  <c r="BN479" i="6"/>
  <c r="BJ302" i="97" s="1"/>
  <c r="X443" i="6"/>
  <c r="T266" i="97" s="1"/>
  <c r="O345" i="97"/>
  <c r="S524" i="6"/>
  <c r="O347" i="97" s="1"/>
  <c r="AW524" i="6"/>
  <c r="AS347" i="97" s="1"/>
  <c r="AS345" i="97"/>
  <c r="AW284" i="6"/>
  <c r="AL13" i="28"/>
  <c r="Y6" i="71"/>
  <c r="P282" i="97"/>
  <c r="AV564" i="6"/>
  <c r="P488" i="6"/>
  <c r="L311" i="97" s="1"/>
  <c r="BD282" i="97"/>
  <c r="AH560" i="6"/>
  <c r="D6" i="9"/>
  <c r="H470" i="6"/>
  <c r="D293" i="97" s="1"/>
  <c r="BC160" i="59"/>
  <c r="BC161" i="59" s="1"/>
  <c r="BC515" i="6"/>
  <c r="AY338" i="97" s="1"/>
  <c r="AZ524" i="6"/>
  <c r="AV347" i="97" s="1"/>
  <c r="AV345" i="97"/>
  <c r="AW285" i="6"/>
  <c r="AC20" i="12"/>
  <c r="Q567" i="6"/>
  <c r="BM306" i="6"/>
  <c r="BC564" i="6"/>
  <c r="AZ20" i="12"/>
  <c r="AE345" i="97"/>
  <c r="AI524" i="6"/>
  <c r="AE347" i="97" s="1"/>
  <c r="AF118" i="91"/>
  <c r="AB407" i="6"/>
  <c r="X230" i="97" s="1"/>
  <c r="V172" i="59"/>
  <c r="AQ529" i="6"/>
  <c r="BH293" i="6"/>
  <c r="BH295" i="6" s="1"/>
  <c r="AX9" i="30"/>
  <c r="AX40" i="30" s="1"/>
  <c r="AV48" i="64" s="1"/>
  <c r="AV50" i="64" s="1"/>
  <c r="AB452" i="6"/>
  <c r="X275" i="97" s="1"/>
  <c r="AS16" i="71"/>
  <c r="AS29" i="71" s="1"/>
  <c r="BB41" i="29"/>
  <c r="BB43" i="29" s="1"/>
  <c r="BD6" i="28" s="1"/>
  <c r="Q20" i="12"/>
  <c r="AS529" i="6"/>
  <c r="AO352" i="97" s="1"/>
  <c r="D16" i="71"/>
  <c r="D29" i="71" s="1"/>
  <c r="AN345" i="97"/>
  <c r="AR524" i="6"/>
  <c r="AN347" i="97" s="1"/>
  <c r="BF158" i="91"/>
  <c r="BF33" i="92" s="1"/>
  <c r="E5" i="35"/>
  <c r="G560" i="6"/>
  <c r="D5" i="59" s="1"/>
  <c r="J306" i="6"/>
  <c r="BN279" i="6"/>
  <c r="AL158" i="59"/>
  <c r="G54" i="59" s="1"/>
  <c r="F64" i="116" s="1"/>
  <c r="BI9" i="30"/>
  <c r="BI40" i="30" s="1"/>
  <c r="BF24" i="36" s="1"/>
  <c r="BC345" i="97"/>
  <c r="BG524" i="6"/>
  <c r="BC347" i="97" s="1"/>
  <c r="BM524" i="6"/>
  <c r="BI347" i="97" s="1"/>
  <c r="BI345" i="97"/>
  <c r="N530" i="6"/>
  <c r="J353" i="97" s="1"/>
  <c r="BD16" i="71"/>
  <c r="BD29" i="71" s="1"/>
  <c r="AG146" i="91"/>
  <c r="F20" i="12"/>
  <c r="AV20" i="12"/>
  <c r="D20" i="12"/>
  <c r="AV9" i="30"/>
  <c r="AV40" i="30" s="1"/>
  <c r="AS24" i="36" s="1"/>
  <c r="AE9" i="30"/>
  <c r="AE40" i="30" s="1"/>
  <c r="AB24" i="36" s="1"/>
  <c r="AI34" i="29"/>
  <c r="AK12" i="28" s="1"/>
  <c r="AJ177" i="59" s="1"/>
  <c r="BJ20" i="12"/>
  <c r="AM9" i="30"/>
  <c r="AM40" i="30" s="1"/>
  <c r="D41" i="33" s="1"/>
  <c r="AM41" i="33" s="1"/>
  <c r="M279" i="6"/>
  <c r="AB279" i="6"/>
  <c r="AB285" i="6"/>
  <c r="BC9" i="30"/>
  <c r="BC40" i="30" s="1"/>
  <c r="AJ560" i="6"/>
  <c r="AE8" i="12" s="1"/>
  <c r="AR9" i="30"/>
  <c r="AR40" i="30" s="1"/>
  <c r="BE285" i="6"/>
  <c r="R20" i="12"/>
  <c r="P16" i="71"/>
  <c r="P29" i="71" s="1"/>
  <c r="AI246" i="97"/>
  <c r="N151" i="59"/>
  <c r="I288" i="6"/>
  <c r="AJ306" i="6"/>
  <c r="AV117" i="91"/>
  <c r="AV118" i="91" s="1"/>
  <c r="N20" i="12"/>
  <c r="P356" i="97"/>
  <c r="AD20" i="12"/>
  <c r="V6" i="71"/>
  <c r="F16" i="71"/>
  <c r="F29" i="71" s="1"/>
  <c r="U515" i="6"/>
  <c r="Q338" i="97" s="1"/>
  <c r="Q336" i="97"/>
  <c r="AE515" i="6"/>
  <c r="AA338" i="97" s="1"/>
  <c r="AA336" i="97"/>
  <c r="BA16" i="71"/>
  <c r="BA29" i="71" s="1"/>
  <c r="AY18" i="92"/>
  <c r="AY27" i="92" s="1"/>
  <c r="AY28" i="92" s="1"/>
  <c r="BF336" i="97"/>
  <c r="BJ515" i="6"/>
  <c r="BF338" i="97" s="1"/>
  <c r="AT357" i="6"/>
  <c r="AI177" i="59"/>
  <c r="AN6" i="71"/>
  <c r="U9" i="30"/>
  <c r="U40" i="30" s="1"/>
  <c r="R24" i="36" s="1"/>
  <c r="AR529" i="6"/>
  <c r="AN352" i="97" s="1"/>
  <c r="L138" i="91"/>
  <c r="L139" i="91" s="1"/>
  <c r="P333" i="6"/>
  <c r="V336" i="97"/>
  <c r="Z515" i="6"/>
  <c r="V338" i="97" s="1"/>
  <c r="N461" i="6"/>
  <c r="J284" i="97" s="1"/>
  <c r="J282" i="97"/>
  <c r="Y336" i="97"/>
  <c r="AC515" i="6"/>
  <c r="Y338" i="97" s="1"/>
  <c r="AO336" i="97"/>
  <c r="AS515" i="6"/>
  <c r="AO338" i="97" s="1"/>
  <c r="N96" i="68"/>
  <c r="P323" i="6"/>
  <c r="P357" i="6" s="1"/>
  <c r="P358" i="6" s="1"/>
  <c r="T293" i="6"/>
  <c r="T295" i="6" s="1"/>
  <c r="AU125" i="91"/>
  <c r="O515" i="6"/>
  <c r="K338" i="97" s="1"/>
  <c r="B6" i="9"/>
  <c r="AI416" i="6"/>
  <c r="AE239" i="97" s="1"/>
  <c r="AI279" i="6"/>
  <c r="AD300" i="97"/>
  <c r="BC306" i="6"/>
  <c r="S20" i="12"/>
  <c r="L8" i="12"/>
  <c r="AF16" i="71"/>
  <c r="AF29" i="71" s="1"/>
  <c r="K560" i="6"/>
  <c r="F8" i="12" s="1"/>
  <c r="P8" i="12"/>
  <c r="BE284" i="6"/>
  <c r="G158" i="91"/>
  <c r="G33" i="92" s="1"/>
  <c r="BA336" i="97"/>
  <c r="BE515" i="6"/>
  <c r="BA338" i="97" s="1"/>
  <c r="BH530" i="6"/>
  <c r="BD353" i="97" s="1"/>
  <c r="AP131" i="91"/>
  <c r="AP132" i="91" s="1"/>
  <c r="BC443" i="6"/>
  <c r="AY266" i="97" s="1"/>
  <c r="AQ16" i="71"/>
  <c r="AQ29" i="71" s="1"/>
  <c r="Q288" i="6"/>
  <c r="I286" i="6"/>
  <c r="BN564" i="6"/>
  <c r="I284" i="6"/>
  <c r="AY118" i="91"/>
  <c r="C20" i="12"/>
  <c r="AT564" i="6"/>
  <c r="O560" i="6"/>
  <c r="J6" i="71" s="1"/>
  <c r="E6" i="9"/>
  <c r="BE286" i="6"/>
  <c r="H530" i="6"/>
  <c r="D353" i="97" s="1"/>
  <c r="AN16" i="71"/>
  <c r="AN29" i="71" s="1"/>
  <c r="L82" i="68"/>
  <c r="H209" i="6"/>
  <c r="H210" i="6" s="1"/>
  <c r="E16" i="71"/>
  <c r="E29" i="71" s="1"/>
  <c r="AJ16" i="71"/>
  <c r="AJ29" i="71" s="1"/>
  <c r="BK323" i="6"/>
  <c r="BK357" i="6" s="1"/>
  <c r="BK358" i="6" s="1"/>
  <c r="BK362" i="6" s="1"/>
  <c r="BI96" i="68"/>
  <c r="M285" i="6"/>
  <c r="AE278" i="6"/>
  <c r="C36" i="9" s="1"/>
  <c r="AY529" i="6"/>
  <c r="AU352" i="97" s="1"/>
  <c r="AP443" i="6"/>
  <c r="AL266" i="97" s="1"/>
  <c r="L470" i="6"/>
  <c r="H293" i="97" s="1"/>
  <c r="R529" i="6"/>
  <c r="N352" i="97" s="1"/>
  <c r="AO20" i="12"/>
  <c r="R300" i="97"/>
  <c r="V479" i="6"/>
  <c r="R302" i="97" s="1"/>
  <c r="J145" i="91"/>
  <c r="N342" i="6"/>
  <c r="N357" i="6"/>
  <c r="N358" i="6" s="1"/>
  <c r="AR309" i="97"/>
  <c r="AV488" i="6"/>
  <c r="AR311" i="97" s="1"/>
  <c r="BG16" i="71"/>
  <c r="BG29" i="71" s="1"/>
  <c r="AH470" i="6"/>
  <c r="AD293" i="97" s="1"/>
  <c r="BF529" i="6"/>
  <c r="BF561" i="6" s="1"/>
  <c r="BC529" i="6"/>
  <c r="AY352" i="97" s="1"/>
  <c r="G362" i="6"/>
  <c r="O452" i="6"/>
  <c r="K275" i="97" s="1"/>
  <c r="AN560" i="6"/>
  <c r="AI6" i="71" s="1"/>
  <c r="BF16" i="71"/>
  <c r="BF29" i="71" s="1"/>
  <c r="X461" i="6"/>
  <c r="T284" i="97" s="1"/>
  <c r="BJ342" i="6"/>
  <c r="AX452" i="6"/>
  <c r="AT275" i="97" s="1"/>
  <c r="AT273" i="97"/>
  <c r="H194" i="6"/>
  <c r="Z145" i="91"/>
  <c r="M288" i="6"/>
  <c r="AM529" i="6"/>
  <c r="AM561" i="6" s="1"/>
  <c r="BC213" i="6"/>
  <c r="E22" i="9" s="1"/>
  <c r="BJ356" i="97"/>
  <c r="H342" i="6"/>
  <c r="AH8" i="12"/>
  <c r="F82" i="68"/>
  <c r="BJ443" i="6"/>
  <c r="BF266" i="97" s="1"/>
  <c r="BD529" i="6"/>
  <c r="AZ352" i="97" s="1"/>
  <c r="AD16" i="71"/>
  <c r="AD29" i="71" s="1"/>
  <c r="BJ16" i="71"/>
  <c r="BJ29" i="71" s="1"/>
  <c r="C18" i="92"/>
  <c r="AQ20" i="12"/>
  <c r="AX16" i="71"/>
  <c r="AX29" i="71" s="1"/>
  <c r="AW20" i="12"/>
  <c r="AQ8" i="12"/>
  <c r="AT443" i="6"/>
  <c r="AP266" i="97" s="1"/>
  <c r="BK333" i="6"/>
  <c r="BG138" i="91"/>
  <c r="BG139" i="91" s="1"/>
  <c r="I479" i="6"/>
  <c r="E302" i="97" s="1"/>
  <c r="E300" i="97"/>
  <c r="Q8" i="12"/>
  <c r="BE41" i="29"/>
  <c r="BE43" i="29" s="1"/>
  <c r="BG6" i="28" s="1"/>
  <c r="AS470" i="6"/>
  <c r="AO293" i="97" s="1"/>
  <c r="L145" i="91"/>
  <c r="L146" i="91" s="1"/>
  <c r="BB20" i="12"/>
  <c r="AV16" i="71"/>
  <c r="AV29" i="71" s="1"/>
  <c r="Y324" i="6"/>
  <c r="U131" i="91"/>
  <c r="U132" i="91" s="1"/>
  <c r="AY8" i="12"/>
  <c r="AK564" i="6"/>
  <c r="BH342" i="6"/>
  <c r="AI161" i="59"/>
  <c r="Y209" i="6"/>
  <c r="Y210" i="6" s="1"/>
  <c r="AG20" i="12"/>
  <c r="AS160" i="59"/>
  <c r="AS161" i="59" s="1"/>
  <c r="BI16" i="71"/>
  <c r="BI29" i="71" s="1"/>
  <c r="X9" i="30"/>
  <c r="X40" i="30" s="1"/>
  <c r="U24" i="36" s="1"/>
  <c r="AM356" i="97"/>
  <c r="O20" i="12"/>
  <c r="AF9" i="30"/>
  <c r="AF40" i="30" s="1"/>
  <c r="AC24" i="36" s="1"/>
  <c r="S16" i="71"/>
  <c r="S29" i="71" s="1"/>
  <c r="Y342" i="6"/>
  <c r="Y357" i="6"/>
  <c r="Y358" i="6" s="1"/>
  <c r="U145" i="91"/>
  <c r="BF117" i="91"/>
  <c r="BF118" i="91" s="1"/>
  <c r="BJ306" i="6"/>
  <c r="BA371" i="97"/>
  <c r="BB165" i="59"/>
  <c r="U319" i="97"/>
  <c r="Y530" i="6"/>
  <c r="U353" i="97" s="1"/>
  <c r="V356" i="97"/>
  <c r="Y292" i="97"/>
  <c r="BH16" i="71"/>
  <c r="BH29" i="71" s="1"/>
  <c r="W82" i="68"/>
  <c r="Z177" i="59"/>
  <c r="BJ10" i="29"/>
  <c r="BJ32" i="29" s="1"/>
  <c r="BJ34" i="29" s="1"/>
  <c r="BL12" i="28" s="1"/>
  <c r="BI10" i="29"/>
  <c r="BI32" i="29" s="1"/>
  <c r="BI34" i="29" s="1"/>
  <c r="BK12" i="28" s="1"/>
  <c r="BK13" i="28" s="1"/>
  <c r="BH9" i="36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Q48" i="64" s="1"/>
  <c r="AQ50" i="64" s="1"/>
  <c r="AG6" i="71"/>
  <c r="BB9" i="30"/>
  <c r="BB40" i="30" s="1"/>
  <c r="D56" i="33" s="1"/>
  <c r="BB56" i="33" s="1"/>
  <c r="F177" i="59"/>
  <c r="G160" i="59"/>
  <c r="G161" i="59" s="1"/>
  <c r="BE16" i="71"/>
  <c r="BE29" i="71" s="1"/>
  <c r="U356" i="97"/>
  <c r="I9" i="30"/>
  <c r="I40" i="30" s="1"/>
  <c r="G48" i="64" s="1"/>
  <c r="G50" i="64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BG160" i="59"/>
  <c r="BA560" i="6"/>
  <c r="AV6" i="71" s="1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W161" i="59" s="1"/>
  <c r="AU16" i="71"/>
  <c r="AU29" i="71" s="1"/>
  <c r="AW356" i="97"/>
  <c r="G20" i="12"/>
  <c r="AL118" i="91"/>
  <c r="AF8" i="36"/>
  <c r="BB13" i="28"/>
  <c r="BA178" i="59" s="1"/>
  <c r="AS165" i="59"/>
  <c r="BF82" i="68"/>
  <c r="BD443" i="6"/>
  <c r="AZ266" i="97" s="1"/>
  <c r="R564" i="6"/>
  <c r="BE357" i="6"/>
  <c r="BE358" i="6" s="1"/>
  <c r="BE362" i="6" s="1"/>
  <c r="AG165" i="59"/>
  <c r="R356" i="97"/>
  <c r="M560" i="6"/>
  <c r="H8" i="12" s="1"/>
  <c r="V9" i="30"/>
  <c r="V40" i="30" s="1"/>
  <c r="AR10" i="29"/>
  <c r="AR32" i="29" s="1"/>
  <c r="AR34" i="29" s="1"/>
  <c r="AT12" i="28" s="1"/>
  <c r="AT13" i="28" s="1"/>
  <c r="BG560" i="6"/>
  <c r="BB6" i="71" s="1"/>
  <c r="BH371" i="97"/>
  <c r="Z560" i="6"/>
  <c r="U6" i="71" s="1"/>
  <c r="BD6" i="71"/>
  <c r="AH356" i="97"/>
  <c r="AZ165" i="59"/>
  <c r="BA356" i="97"/>
  <c r="G5" i="59"/>
  <c r="R9" i="30"/>
  <c r="R40" i="30" s="1"/>
  <c r="F145" i="91"/>
  <c r="F146" i="91" s="1"/>
  <c r="J342" i="6"/>
  <c r="K16" i="71"/>
  <c r="K29" i="71" s="1"/>
  <c r="C27" i="91"/>
  <c r="AY564" i="6"/>
  <c r="BL564" i="6"/>
  <c r="Y279" i="6"/>
  <c r="AB288" i="6"/>
  <c r="H9" i="30"/>
  <c r="H40" i="30" s="1"/>
  <c r="D10" i="33" s="1"/>
  <c r="I279" i="6"/>
  <c r="BA279" i="6"/>
  <c r="H407" i="6"/>
  <c r="D230" i="97" s="1"/>
  <c r="J564" i="6"/>
  <c r="AU529" i="6"/>
  <c r="AU561" i="6" s="1"/>
  <c r="BA284" i="6"/>
  <c r="P529" i="6"/>
  <c r="L352" i="97" s="1"/>
  <c r="BK529" i="6"/>
  <c r="BG352" i="97" s="1"/>
  <c r="AA443" i="6"/>
  <c r="W266" i="97" s="1"/>
  <c r="AI357" i="6"/>
  <c r="AI358" i="6" s="1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BH185" i="6"/>
  <c r="AP319" i="97"/>
  <c r="AT530" i="6"/>
  <c r="AP353" i="97" s="1"/>
  <c r="BD96" i="68"/>
  <c r="BF323" i="6"/>
  <c r="BF357" i="6" s="1"/>
  <c r="BF358" i="6" s="1"/>
  <c r="AV96" i="68"/>
  <c r="AX323" i="6"/>
  <c r="AX357" i="6" s="1"/>
  <c r="AX358" i="6" s="1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H357" i="6" s="1"/>
  <c r="AH358" i="6" s="1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Z357" i="6" s="1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B146" i="91" s="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D22" i="33" s="1"/>
  <c r="BA9" i="30"/>
  <c r="BA40" i="30" s="1"/>
  <c r="AY18" i="34" s="1"/>
  <c r="F265" i="97"/>
  <c r="J530" i="6"/>
  <c r="F353" i="97" s="1"/>
  <c r="J166" i="6"/>
  <c r="H82" i="68"/>
  <c r="AB6" i="71"/>
  <c r="AR172" i="59"/>
  <c r="AL6" i="71"/>
  <c r="U20" i="12"/>
  <c r="M6" i="71"/>
  <c r="BE8" i="36"/>
  <c r="AJ9" i="30"/>
  <c r="AJ40" i="30" s="1"/>
  <c r="AH18" i="34" s="1"/>
  <c r="AY20" i="12"/>
  <c r="M333" i="6"/>
  <c r="I138" i="91"/>
  <c r="I139" i="91" s="1"/>
  <c r="K96" i="68"/>
  <c r="M323" i="6"/>
  <c r="M357" i="6" s="1"/>
  <c r="M358" i="6" s="1"/>
  <c r="M367" i="6" s="1"/>
  <c r="AC9" i="30"/>
  <c r="AC40" i="30" s="1"/>
  <c r="Z24" i="36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AO178" i="59" s="1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E8" i="12"/>
  <c r="AA357" i="6"/>
  <c r="AA358" i="6" s="1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210" i="6" s="1"/>
  <c r="P194" i="6"/>
  <c r="BG470" i="6"/>
  <c r="BC293" i="97" s="1"/>
  <c r="P470" i="6"/>
  <c r="L293" i="97" s="1"/>
  <c r="L292" i="97"/>
  <c r="AK9" i="30"/>
  <c r="AK40" i="30" s="1"/>
  <c r="D39" i="33" s="1"/>
  <c r="W16" i="71"/>
  <c r="W29" i="71" s="1"/>
  <c r="L319" i="97"/>
  <c r="P530" i="6"/>
  <c r="L353" i="97" s="1"/>
  <c r="BC16" i="71"/>
  <c r="BC29" i="71" s="1"/>
  <c r="AJ20" i="12"/>
  <c r="H560" i="6"/>
  <c r="C8" i="12" s="1"/>
  <c r="AB34" i="29"/>
  <c r="AD12" i="28" s="1"/>
  <c r="AC177" i="59" s="1"/>
  <c r="AU371" i="97"/>
  <c r="AV165" i="59"/>
  <c r="AB9" i="30"/>
  <c r="AB40" i="30" s="1"/>
  <c r="D30" i="33" s="1"/>
  <c r="AB30" i="33" s="1"/>
  <c r="AC30" i="33" s="1"/>
  <c r="AC560" i="6"/>
  <c r="X8" i="12" s="1"/>
  <c r="AW9" i="30"/>
  <c r="AW40" i="30" s="1"/>
  <c r="D51" i="33" s="1"/>
  <c r="AW51" i="33" s="1"/>
  <c r="AX51" i="33" s="1"/>
  <c r="AY51" i="33" s="1"/>
  <c r="AC13" i="28"/>
  <c r="AB177" i="59"/>
  <c r="AA8" i="12"/>
  <c r="AB286" i="6"/>
  <c r="BF9" i="30"/>
  <c r="BF40" i="30" s="1"/>
  <c r="BC24" i="36" s="1"/>
  <c r="AC165" i="59"/>
  <c r="AT9" i="30"/>
  <c r="AT40" i="30" s="1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D16" i="33" s="1"/>
  <c r="N16" i="33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210" i="6" s="1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L407" i="6"/>
  <c r="H230" i="97" s="1"/>
  <c r="Z34" i="29"/>
  <c r="AB12" i="28" s="1"/>
  <c r="S323" i="6"/>
  <c r="S357" i="6" s="1"/>
  <c r="S358" i="6" s="1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C18" i="29" s="1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AV319" i="97"/>
  <c r="AZ530" i="6"/>
  <c r="AV353" i="97" s="1"/>
  <c r="AM6" i="71"/>
  <c r="AM8" i="12"/>
  <c r="BG8" i="12"/>
  <c r="BG6" i="71"/>
  <c r="AM13" i="28"/>
  <c r="AJ9" i="36" s="1"/>
  <c r="F34" i="29"/>
  <c r="H12" i="28" s="1"/>
  <c r="AW371" i="97"/>
  <c r="AX165" i="59"/>
  <c r="AS371" i="97"/>
  <c r="AT165" i="59"/>
  <c r="AS6" i="71"/>
  <c r="AS8" i="12"/>
  <c r="AL9" i="30"/>
  <c r="AL40" i="30" s="1"/>
  <c r="AJ48" i="64" s="1"/>
  <c r="AJ50" i="64" s="1"/>
  <c r="AO6" i="71"/>
  <c r="AO8" i="12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L161" i="59" s="1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AN33" i="92" s="1"/>
  <c r="U285" i="6"/>
  <c r="G564" i="6"/>
  <c r="N34" i="29"/>
  <c r="P12" i="28" s="1"/>
  <c r="P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AH529" i="6"/>
  <c r="AD352" i="97" s="1"/>
  <c r="I356" i="97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E357" i="6" s="1"/>
  <c r="AE358" i="6" s="1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K564" i="6"/>
  <c r="BC278" i="6"/>
  <c r="E36" i="9" s="1"/>
  <c r="AI285" i="6"/>
  <c r="J160" i="59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V151" i="59"/>
  <c r="BH161" i="59"/>
  <c r="BN284" i="6"/>
  <c r="Y284" i="6"/>
  <c r="AI288" i="6"/>
  <c r="I564" i="6"/>
  <c r="D50" i="33"/>
  <c r="AV50" i="33" s="1"/>
  <c r="AW50" i="33" s="1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Y53" i="33" s="1"/>
  <c r="AE6" i="71"/>
  <c r="AC6" i="71"/>
  <c r="AC8" i="12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Y285" i="6"/>
  <c r="U159" i="59"/>
  <c r="U161" i="59" s="1"/>
  <c r="AR564" i="6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P165" i="59"/>
  <c r="Y288" i="6"/>
  <c r="BK279" i="6"/>
  <c r="BL160" i="59"/>
  <c r="BL161" i="59" s="1"/>
  <c r="E6" i="31"/>
  <c r="AH443" i="6"/>
  <c r="AD266" i="97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AA564" i="6"/>
  <c r="Q564" i="6"/>
  <c r="BK288" i="6"/>
  <c r="F161" i="59"/>
  <c r="AM284" i="6"/>
  <c r="AT18" i="34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O158" i="59"/>
  <c r="E54" i="59" s="1"/>
  <c r="D64" i="116" s="1"/>
  <c r="AM288" i="6"/>
  <c r="AT48" i="64"/>
  <c r="AT50" i="64" s="1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H5" i="31"/>
  <c r="BP212" i="6"/>
  <c r="S34" i="29"/>
  <c r="U12" i="28" s="1"/>
  <c r="T177" i="59" s="1"/>
  <c r="C24" i="10"/>
  <c r="Q34" i="29"/>
  <c r="S12" i="28" s="1"/>
  <c r="R177" i="59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J9" i="30"/>
  <c r="BJ40" i="30" s="1"/>
  <c r="Z221" i="6"/>
  <c r="AK228" i="6"/>
  <c r="AK230" i="6" s="1"/>
  <c r="Z223" i="6"/>
  <c r="Z219" i="6"/>
  <c r="Z220" i="6"/>
  <c r="W150" i="59"/>
  <c r="AC323" i="6"/>
  <c r="AC357" i="6" s="1"/>
  <c r="AA96" i="68"/>
  <c r="AQ82" i="68"/>
  <c r="AS166" i="6"/>
  <c r="V96" i="68"/>
  <c r="X323" i="6"/>
  <c r="BO213" i="6"/>
  <c r="F22" i="9" s="1"/>
  <c r="AI8" i="12"/>
  <c r="BA323" i="6"/>
  <c r="BA357" i="6" s="1"/>
  <c r="BA358" i="6" s="1"/>
  <c r="AY96" i="68"/>
  <c r="M356" i="97"/>
  <c r="N160" i="59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T18" i="34"/>
  <c r="D24" i="33"/>
  <c r="V24" i="33" s="1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T210" i="97"/>
  <c r="AX389" i="6"/>
  <c r="AT212" i="97" s="1"/>
  <c r="H160" i="59"/>
  <c r="G356" i="97"/>
  <c r="BI6" i="71"/>
  <c r="BI8" i="12"/>
  <c r="S278" i="6"/>
  <c r="B36" i="9" s="1"/>
  <c r="F5" i="3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K178" i="59"/>
  <c r="AI9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BM323" i="6"/>
  <c r="J38" i="68"/>
  <c r="AK286" i="6"/>
  <c r="AK288" i="6"/>
  <c r="AV293" i="6"/>
  <c r="AV295" i="6" s="1"/>
  <c r="AK284" i="6"/>
  <c r="AH151" i="59"/>
  <c r="AK285" i="6"/>
  <c r="AK279" i="6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F24" i="36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S117" i="91"/>
  <c r="AS118" i="91" s="1"/>
  <c r="AW306" i="6"/>
  <c r="AE342" i="6"/>
  <c r="AA145" i="91"/>
  <c r="AO470" i="6"/>
  <c r="AK293" i="97" s="1"/>
  <c r="I323" i="6"/>
  <c r="I357" i="6" s="1"/>
  <c r="G96" i="68"/>
  <c r="BD24" i="36"/>
  <c r="D61" i="33"/>
  <c r="BG61" i="33" s="1"/>
  <c r="F8" i="36"/>
  <c r="H172" i="59"/>
  <c r="BL82" i="68"/>
  <c r="BN175" i="6"/>
  <c r="BN285" i="6"/>
  <c r="AI284" i="6"/>
  <c r="AM285" i="6"/>
  <c r="S213" i="6"/>
  <c r="B22" i="9" s="1"/>
  <c r="AT145" i="91"/>
  <c r="AX342" i="6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G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W470" i="6"/>
  <c r="S293" i="97" s="1"/>
  <c r="S292" i="97"/>
  <c r="AX407" i="6"/>
  <c r="AT230" i="97" s="1"/>
  <c r="Q289" i="6"/>
  <c r="Q297" i="6" s="1"/>
  <c r="AF151" i="59"/>
  <c r="U284" i="6"/>
  <c r="O564" i="6"/>
  <c r="AJ151" i="59"/>
  <c r="AD24" i="36"/>
  <c r="D35" i="33"/>
  <c r="AG35" i="33" s="1"/>
  <c r="AH35" i="33" s="1"/>
  <c r="AE48" i="64"/>
  <c r="AE50" i="64" s="1"/>
  <c r="AE18" i="34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AT358" i="6"/>
  <c r="AT371" i="6" s="1"/>
  <c r="E27" i="91"/>
  <c r="BN286" i="6"/>
  <c r="G34" i="29"/>
  <c r="I12" i="28" s="1"/>
  <c r="I13" i="28" s="1"/>
  <c r="W306" i="6"/>
  <c r="AM279" i="6"/>
  <c r="AY172" i="59"/>
  <c r="AW8" i="36"/>
  <c r="AX166" i="6"/>
  <c r="AX167" i="6" s="1"/>
  <c r="AV82" i="68"/>
  <c r="BN357" i="6"/>
  <c r="BN358" i="6" s="1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AW443" i="6"/>
  <c r="AS266" i="97" s="1"/>
  <c r="BA172" i="59"/>
  <c r="AY8" i="36"/>
  <c r="W13" i="28"/>
  <c r="V177" i="59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V275" i="6"/>
  <c r="BC561" i="6"/>
  <c r="V353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Y159" i="59"/>
  <c r="BB564" i="6"/>
  <c r="AY275" i="6"/>
  <c r="N159" i="59"/>
  <c r="AS125" i="91"/>
  <c r="AS158" i="91"/>
  <c r="AS33" i="92" s="1"/>
  <c r="AT159" i="59"/>
  <c r="AW564" i="6"/>
  <c r="N275" i="6"/>
  <c r="Q158" i="91"/>
  <c r="Q33" i="92" s="1"/>
  <c r="AY175" i="6"/>
  <c r="AY176" i="6" s="1"/>
  <c r="I24" i="68"/>
  <c r="R275" i="6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Z146" i="91"/>
  <c r="AP159" i="59"/>
  <c r="BC361" i="6"/>
  <c r="E50" i="9" s="1"/>
  <c r="AS564" i="6"/>
  <c r="AN159" i="59"/>
  <c r="AN161" i="59" s="1"/>
  <c r="R161" i="59"/>
  <c r="F53" i="59"/>
  <c r="E63" i="116" s="1"/>
  <c r="AM342" i="6"/>
  <c r="AI145" i="91"/>
  <c r="BB125" i="91"/>
  <c r="BB158" i="91"/>
  <c r="BB33" i="92" s="1"/>
  <c r="AI158" i="91"/>
  <c r="AI33" i="92" s="1"/>
  <c r="I210" i="97"/>
  <c r="M389" i="6"/>
  <c r="I212" i="97" s="1"/>
  <c r="M529" i="6"/>
  <c r="M561" i="6" s="1"/>
  <c r="BB389" i="6"/>
  <c r="AX212" i="97" s="1"/>
  <c r="AX210" i="97"/>
  <c r="AS561" i="6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Z288" i="6"/>
  <c r="Z285" i="6"/>
  <c r="Z284" i="6"/>
  <c r="Z279" i="6"/>
  <c r="W151" i="59"/>
  <c r="Z286" i="6"/>
  <c r="AK293" i="6"/>
  <c r="G210" i="6"/>
  <c r="AT389" i="6"/>
  <c r="AP212" i="97" s="1"/>
  <c r="AP210" i="97"/>
  <c r="AT529" i="6"/>
  <c r="AB210" i="97"/>
  <c r="AF389" i="6"/>
  <c r="AB212" i="97" s="1"/>
  <c r="AF529" i="6"/>
  <c r="D152" i="59"/>
  <c r="G369" i="6"/>
  <c r="G367" i="6"/>
  <c r="G371" i="6"/>
  <c r="G368" i="6"/>
  <c r="E53" i="59"/>
  <c r="D63" i="116" s="1"/>
  <c r="AZ13" i="28"/>
  <c r="BB352" i="97"/>
  <c r="AZ389" i="6"/>
  <c r="AV212" i="97" s="1"/>
  <c r="AV210" i="97"/>
  <c r="AZ529" i="6"/>
  <c r="AZ561" i="6" s="1"/>
  <c r="AW389" i="6"/>
  <c r="AS212" i="97" s="1"/>
  <c r="AS210" i="97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I158" i="91"/>
  <c r="I33" i="92" s="1"/>
  <c r="BI178" i="59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S389" i="6"/>
  <c r="O212" i="97" s="1"/>
  <c r="O210" i="97"/>
  <c r="S529" i="6"/>
  <c r="S561" i="6" s="1"/>
  <c r="H159" i="59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T275" i="6"/>
  <c r="Z159" i="59"/>
  <c r="AD159" i="59"/>
  <c r="AQ361" i="6"/>
  <c r="D50" i="9" s="1"/>
  <c r="G53" i="59"/>
  <c r="F63" i="116" s="1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210" i="6"/>
  <c r="N562" i="6"/>
  <c r="I10" i="12" s="1"/>
  <c r="BO286" i="6"/>
  <c r="BL151" i="59"/>
  <c r="BO285" i="6"/>
  <c r="BO284" i="6"/>
  <c r="BO279" i="6"/>
  <c r="BO288" i="6"/>
  <c r="M48" i="64"/>
  <c r="M50" i="64" s="1"/>
  <c r="M18" i="34"/>
  <c r="D17" i="33"/>
  <c r="L24" i="3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D36" i="92"/>
  <c r="D27" i="91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AC265" i="97"/>
  <c r="AG443" i="6"/>
  <c r="AC266" i="97" s="1"/>
  <c r="BA36" i="92"/>
  <c r="H27" i="91"/>
  <c r="BJ275" i="6"/>
  <c r="I389" i="6"/>
  <c r="E212" i="97" s="1"/>
  <c r="E210" i="97"/>
  <c r="I529" i="6"/>
  <c r="I561" i="6" s="1"/>
  <c r="BC210" i="97"/>
  <c r="BG389" i="6"/>
  <c r="BC212" i="97" s="1"/>
  <c r="BG529" i="6"/>
  <c r="AI352" i="97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Y193" i="6"/>
  <c r="I26" i="68"/>
  <c r="AR275" i="6"/>
  <c r="AW529" i="6"/>
  <c r="AW561" i="6" s="1"/>
  <c r="AR159" i="59"/>
  <c r="AR161" i="59" s="1"/>
  <c r="AU564" i="6"/>
  <c r="BH275" i="6"/>
  <c r="BI210" i="97"/>
  <c r="BM389" i="6"/>
  <c r="BI212" i="97" s="1"/>
  <c r="BM529" i="6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E125" i="91"/>
  <c r="E158" i="91"/>
  <c r="E33" i="92" s="1"/>
  <c r="M210" i="97"/>
  <c r="Q389" i="6"/>
  <c r="M212" i="97" s="1"/>
  <c r="Q529" i="6"/>
  <c r="X172" i="59"/>
  <c r="V8" i="36"/>
  <c r="AI178" i="59"/>
  <c r="AG9" i="36"/>
  <c r="BL178" i="59"/>
  <c r="BJ9" i="36"/>
  <c r="AM158" i="91"/>
  <c r="AM33" i="92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BA289" i="6"/>
  <c r="AP125" i="91"/>
  <c r="AP158" i="91"/>
  <c r="AP33" i="92" s="1"/>
  <c r="O125" i="91"/>
  <c r="O158" i="91"/>
  <c r="O33" i="92" s="1"/>
  <c r="AW289" i="6"/>
  <c r="AI292" i="97"/>
  <c r="AM470" i="6"/>
  <c r="AI293" i="97" s="1"/>
  <c r="W139" i="91"/>
  <c r="AR358" i="6"/>
  <c r="J159" i="59"/>
  <c r="R18" i="34"/>
  <c r="X529" i="6"/>
  <c r="AE210" i="97"/>
  <c r="AI389" i="6"/>
  <c r="AE212" i="97" s="1"/>
  <c r="AI529" i="6"/>
  <c r="AI561" i="6" s="1"/>
  <c r="L275" i="6"/>
  <c r="BA18" i="34"/>
  <c r="AZ24" i="36"/>
  <c r="BA48" i="64"/>
  <c r="D57" i="33"/>
  <c r="BH158" i="91"/>
  <c r="BH33" i="92" s="1"/>
  <c r="E5" i="31"/>
  <c r="J178" i="59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BA561" i="6"/>
  <c r="U125" i="91"/>
  <c r="U158" i="91"/>
  <c r="U33" i="92" s="1"/>
  <c r="V389" i="6"/>
  <c r="R212" i="97" s="1"/>
  <c r="R210" i="97"/>
  <c r="V529" i="6"/>
  <c r="AX275" i="6"/>
  <c r="AG341" i="6"/>
  <c r="H28" i="68"/>
  <c r="BO530" i="6"/>
  <c r="BK319" i="97"/>
  <c r="AQ210" i="97"/>
  <c r="AU389" i="6"/>
  <c r="AQ212" i="97" s="1"/>
  <c r="K564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I289" i="6"/>
  <c r="AO389" i="6"/>
  <c r="AK212" i="97" s="1"/>
  <c r="AK210" i="97"/>
  <c r="AO529" i="6"/>
  <c r="AO561" i="6" s="1"/>
  <c r="AI229" i="97"/>
  <c r="AM407" i="6"/>
  <c r="AI230" i="97" s="1"/>
  <c r="P275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AB159" i="91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BP356" i="6"/>
  <c r="D53" i="59"/>
  <c r="BM157" i="59"/>
  <c r="AQ352" i="97" l="1"/>
  <c r="BJ561" i="6"/>
  <c r="P561" i="6"/>
  <c r="D34" i="33"/>
  <c r="AF34" i="33" s="1"/>
  <c r="BE48" i="64"/>
  <c r="BE50" i="64" s="1"/>
  <c r="J18" i="34"/>
  <c r="I24" i="36"/>
  <c r="J48" i="64"/>
  <c r="J50" i="64" s="1"/>
  <c r="BJ531" i="6"/>
  <c r="BJ535" i="6" s="1"/>
  <c r="BF358" i="97" s="1"/>
  <c r="AK13" i="28"/>
  <c r="AO289" i="6"/>
  <c r="J8" i="12"/>
  <c r="AG131" i="91"/>
  <c r="AG132" i="91" s="1"/>
  <c r="AG160" i="91" s="1"/>
  <c r="AG35" i="92" s="1"/>
  <c r="AK324" i="6"/>
  <c r="BG48" i="64"/>
  <c r="BG50" i="64" s="1"/>
  <c r="J531" i="6"/>
  <c r="J541" i="6" s="1"/>
  <c r="F364" i="97" s="1"/>
  <c r="L18" i="34"/>
  <c r="AH8" i="36"/>
  <c r="L48" i="64"/>
  <c r="L50" i="64" s="1"/>
  <c r="K24" i="36"/>
  <c r="AY24" i="36"/>
  <c r="AK357" i="6"/>
  <c r="AK358" i="6" s="1"/>
  <c r="AK368" i="6" s="1"/>
  <c r="AZ48" i="64"/>
  <c r="AZ50" i="64" s="1"/>
  <c r="AJ24" i="36"/>
  <c r="AN159" i="91"/>
  <c r="AN34" i="92" s="1"/>
  <c r="R561" i="6"/>
  <c r="AZ18" i="34"/>
  <c r="AD48" i="64"/>
  <c r="AD50" i="64" s="1"/>
  <c r="BJ48" i="64"/>
  <c r="BJ50" i="64" s="1"/>
  <c r="N131" i="91"/>
  <c r="N132" i="91" s="1"/>
  <c r="R324" i="6"/>
  <c r="AD18" i="34"/>
  <c r="D12" i="33"/>
  <c r="J12" i="33" s="1"/>
  <c r="K12" i="33" s="1"/>
  <c r="L12" i="33" s="1"/>
  <c r="BJ178" i="59"/>
  <c r="D63" i="33"/>
  <c r="BI63" i="33" s="1"/>
  <c r="BJ63" i="33" s="1"/>
  <c r="BK63" i="33" s="1"/>
  <c r="AB289" i="6"/>
  <c r="AL178" i="59"/>
  <c r="BE24" i="36"/>
  <c r="AU24" i="36"/>
  <c r="BF48" i="64"/>
  <c r="BF50" i="64" s="1"/>
  <c r="BB8" i="12"/>
  <c r="D62" i="33"/>
  <c r="BH62" i="33" s="1"/>
  <c r="BI62" i="33" s="1"/>
  <c r="BJ62" i="33" s="1"/>
  <c r="AP159" i="91"/>
  <c r="AP34" i="92" s="1"/>
  <c r="D52" i="33"/>
  <c r="AX52" i="33" s="1"/>
  <c r="AY52" i="33" s="1"/>
  <c r="AZ52" i="33" s="1"/>
  <c r="AV18" i="34"/>
  <c r="AQ18" i="34"/>
  <c r="BG18" i="34"/>
  <c r="M289" i="6"/>
  <c r="AH561" i="6"/>
  <c r="AC9" i="12" s="1"/>
  <c r="BE289" i="6"/>
  <c r="C27" i="29"/>
  <c r="H5" i="35"/>
  <c r="AC48" i="64"/>
  <c r="AC50" i="64" s="1"/>
  <c r="BB24" i="36"/>
  <c r="AC18" i="34"/>
  <c r="D59" i="33"/>
  <c r="BE59" i="33" s="1"/>
  <c r="BF59" i="33" s="1"/>
  <c r="BG59" i="33" s="1"/>
  <c r="D33" i="33"/>
  <c r="AE33" i="33" s="1"/>
  <c r="AF33" i="33" s="1"/>
  <c r="BF172" i="59"/>
  <c r="I68" i="59" s="1"/>
  <c r="H78" i="116" s="1"/>
  <c r="AP24" i="36"/>
  <c r="R48" i="64"/>
  <c r="R50" i="64" s="1"/>
  <c r="H68" i="59"/>
  <c r="G78" i="116" s="1"/>
  <c r="Q24" i="36"/>
  <c r="D66" i="33"/>
  <c r="BL66" i="33" s="1"/>
  <c r="BM66" i="33" s="1"/>
  <c r="D47" i="33"/>
  <c r="AS47" i="33" s="1"/>
  <c r="AV8" i="12"/>
  <c r="F6" i="71"/>
  <c r="AY9" i="36"/>
  <c r="H223" i="6"/>
  <c r="E150" i="59"/>
  <c r="V152" i="59"/>
  <c r="Y362" i="6"/>
  <c r="AJ376" i="6"/>
  <c r="Y371" i="6"/>
  <c r="Y369" i="6"/>
  <c r="Y368" i="6"/>
  <c r="Y367" i="6"/>
  <c r="AX9" i="36"/>
  <c r="D161" i="59"/>
  <c r="D57" i="59" s="1"/>
  <c r="AT24" i="36"/>
  <c r="S48" i="64"/>
  <c r="S50" i="64" s="1"/>
  <c r="AP160" i="91"/>
  <c r="AP35" i="92" s="1"/>
  <c r="AR561" i="6"/>
  <c r="AM9" i="12" s="1"/>
  <c r="BC48" i="64"/>
  <c r="BC50" i="64" s="1"/>
  <c r="L131" i="91"/>
  <c r="L132" i="91" s="1"/>
  <c r="L160" i="91" s="1"/>
  <c r="L35" i="92" s="1"/>
  <c r="P324" i="6"/>
  <c r="AY561" i="6"/>
  <c r="AT9" i="12" s="1"/>
  <c r="S18" i="34"/>
  <c r="D23" i="33"/>
  <c r="U23" i="33" s="1"/>
  <c r="E24" i="36"/>
  <c r="U8" i="12"/>
  <c r="AL289" i="6"/>
  <c r="AL297" i="6" s="1"/>
  <c r="BC531" i="6"/>
  <c r="AY354" i="97" s="1"/>
  <c r="N178" i="59"/>
  <c r="F48" i="64"/>
  <c r="F50" i="64" s="1"/>
  <c r="AM9" i="36"/>
  <c r="C9" i="29"/>
  <c r="AE561" i="6"/>
  <c r="Z9" i="12" s="1"/>
  <c r="P531" i="6"/>
  <c r="P541" i="6" s="1"/>
  <c r="L364" i="97" s="1"/>
  <c r="C6" i="71"/>
  <c r="Y562" i="6"/>
  <c r="T10" i="12" s="1"/>
  <c r="N369" i="6"/>
  <c r="K152" i="59"/>
  <c r="Y376" i="6"/>
  <c r="N371" i="6"/>
  <c r="N368" i="6"/>
  <c r="N367" i="6"/>
  <c r="N362" i="6"/>
  <c r="AX561" i="6"/>
  <c r="AS9" i="12" s="1"/>
  <c r="BD8" i="36"/>
  <c r="AU18" i="34"/>
  <c r="D26" i="33"/>
  <c r="X26" i="33" s="1"/>
  <c r="V18" i="34"/>
  <c r="J146" i="91"/>
  <c r="J160" i="91" s="1"/>
  <c r="J35" i="92" s="1"/>
  <c r="J159" i="91"/>
  <c r="J34" i="92" s="1"/>
  <c r="V48" i="64"/>
  <c r="V50" i="64" s="1"/>
  <c r="O161" i="59"/>
  <c r="AO18" i="34"/>
  <c r="D45" i="33"/>
  <c r="AQ45" i="33" s="1"/>
  <c r="AR45" i="33" s="1"/>
  <c r="AS45" i="33" s="1"/>
  <c r="BG131" i="91"/>
  <c r="BG132" i="91" s="1"/>
  <c r="BK324" i="6"/>
  <c r="Z358" i="6"/>
  <c r="W152" i="59" s="1"/>
  <c r="Z562" i="6"/>
  <c r="U10" i="12" s="1"/>
  <c r="AC152" i="59"/>
  <c r="J41" i="68"/>
  <c r="J42" i="68" s="1"/>
  <c r="G18" i="34"/>
  <c r="D11" i="33"/>
  <c r="I11" i="33" s="1"/>
  <c r="J11" i="33" s="1"/>
  <c r="K11" i="33" s="1"/>
  <c r="J152" i="59"/>
  <c r="R531" i="6"/>
  <c r="AF371" i="6"/>
  <c r="BJ177" i="59"/>
  <c r="S228" i="6"/>
  <c r="AS48" i="64"/>
  <c r="AS50" i="64" s="1"/>
  <c r="U146" i="91"/>
  <c r="U160" i="91" s="1"/>
  <c r="U35" i="92" s="1"/>
  <c r="U159" i="91"/>
  <c r="U34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H540" i="6" s="1"/>
  <c r="AS177" i="59"/>
  <c r="AE24" i="36"/>
  <c r="BO561" i="6"/>
  <c r="BJ9" i="12" s="1"/>
  <c r="AK369" i="6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M166" i="91" s="1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BG153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BB131" i="91"/>
  <c r="BB132" i="91" s="1"/>
  <c r="BF324" i="6"/>
  <c r="BH561" i="6"/>
  <c r="BC9" i="12" s="1"/>
  <c r="AP357" i="6"/>
  <c r="AP358" i="6" s="1"/>
  <c r="AM152" i="59" s="1"/>
  <c r="V131" i="91"/>
  <c r="V132" i="91" s="1"/>
  <c r="Z324" i="6"/>
  <c r="AD131" i="91"/>
  <c r="AD132" i="91" s="1"/>
  <c r="AH324" i="6"/>
  <c r="BJ131" i="91"/>
  <c r="BJ132" i="91" s="1"/>
  <c r="BN324" i="6"/>
  <c r="H221" i="6"/>
  <c r="BJ540" i="6"/>
  <c r="BF363" i="97" s="1"/>
  <c r="BJ542" i="6"/>
  <c r="BF365" i="97" s="1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AZ9" i="36" s="1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U48" i="33" s="1"/>
  <c r="AV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BM221" i="6" s="1"/>
  <c r="H38" i="3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AW297" i="6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Z224" i="6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AS178" i="59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46" i="91"/>
  <c r="BI289" i="6"/>
  <c r="BC9" i="36"/>
  <c r="BE178" i="59"/>
  <c r="AS146" i="91"/>
  <c r="U177" i="59"/>
  <c r="V13" i="28"/>
  <c r="BB146" i="91"/>
  <c r="AT146" i="91"/>
  <c r="AA146" i="91"/>
  <c r="G29" i="97"/>
  <c r="BL371" i="97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BB178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J378" i="6"/>
  <c r="AF166" i="91"/>
  <c r="AR368" i="6"/>
  <c r="AR367" i="6"/>
  <c r="AR369" i="6"/>
  <c r="AO152" i="59"/>
  <c r="BC376" i="6"/>
  <c r="AR362" i="6"/>
  <c r="AR371" i="6"/>
  <c r="BJ284" i="6"/>
  <c r="BJ279" i="6"/>
  <c r="BG151" i="59"/>
  <c r="BJ288" i="6"/>
  <c r="BJ286" i="6"/>
  <c r="BJ285" i="6"/>
  <c r="AM151" i="59"/>
  <c r="AP286" i="6"/>
  <c r="BA293" i="6"/>
  <c r="BA295" i="6" s="1"/>
  <c r="BA297" i="6" s="1"/>
  <c r="AP288" i="6"/>
  <c r="AP285" i="6"/>
  <c r="AP284" i="6"/>
  <c r="AP279" i="6"/>
  <c r="K229" i="97"/>
  <c r="O407" i="6"/>
  <c r="K230" i="97" s="1"/>
  <c r="BC540" i="6"/>
  <c r="BC535" i="6"/>
  <c r="AY358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BA9" i="12"/>
  <c r="AY178" i="59"/>
  <c r="AW9" i="36"/>
  <c r="G372" i="6"/>
  <c r="Z289" i="6"/>
  <c r="Z297" i="6" s="1"/>
  <c r="Y352" i="97"/>
  <c r="AC531" i="6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V23" i="33"/>
  <c r="AB352" i="97"/>
  <c r="AF531" i="6"/>
  <c r="AF561" i="6"/>
  <c r="AC353" i="97"/>
  <c r="F27" i="97" s="1"/>
  <c r="AG531" i="6"/>
  <c r="G131" i="91"/>
  <c r="G132" i="91" s="1"/>
  <c r="K324" i="6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Q276" i="6"/>
  <c r="D35" i="9" s="1"/>
  <c r="O9" i="12"/>
  <c r="M297" i="6"/>
  <c r="Y25" i="33"/>
  <c r="Z25" i="33" s="1"/>
  <c r="AD30" i="33"/>
  <c r="AE30" i="33" s="1"/>
  <c r="D48" i="59"/>
  <c r="AZ51" i="33"/>
  <c r="AP161" i="59"/>
  <c r="H55" i="59"/>
  <c r="G65" i="116" s="1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D10" i="29"/>
  <c r="D32" i="29" s="1"/>
  <c r="D34" i="29" s="1"/>
  <c r="F12" i="28" s="1"/>
  <c r="C10" i="29"/>
  <c r="C32" i="29" s="1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C35" i="92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BM220" i="6"/>
  <c r="BM214" i="6"/>
  <c r="D9" i="12"/>
  <c r="AP9" i="12"/>
  <c r="AJ289" i="6"/>
  <c r="AT561" i="6"/>
  <c r="AK9" i="12"/>
  <c r="Y26" i="33"/>
  <c r="J542" i="6"/>
  <c r="F365" i="97" s="1"/>
  <c r="F354" i="97"/>
  <c r="J540" i="6"/>
  <c r="J535" i="6"/>
  <c r="F358" i="97" s="1"/>
  <c r="G153" i="59"/>
  <c r="M352" i="97"/>
  <c r="Q531" i="6"/>
  <c r="AL352" i="97"/>
  <c r="AP531" i="6"/>
  <c r="Z352" i="97"/>
  <c r="AD531" i="6"/>
  <c r="AY194" i="6"/>
  <c r="AY209" i="6"/>
  <c r="I55" i="59"/>
  <c r="H65" i="116" s="1"/>
  <c r="E352" i="97"/>
  <c r="I531" i="6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M159" i="59"/>
  <c r="Q561" i="6"/>
  <c r="V561" i="6"/>
  <c r="AX352" i="97"/>
  <c r="BB531" i="6"/>
  <c r="K9" i="12"/>
  <c r="P563" i="6"/>
  <c r="P565" i="6" s="1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AQ9" i="12"/>
  <c r="W289" i="6"/>
  <c r="Y9" i="12"/>
  <c r="AT285" i="6"/>
  <c r="AT288" i="6"/>
  <c r="BE293" i="6"/>
  <c r="BE295" i="6" s="1"/>
  <c r="AQ151" i="59"/>
  <c r="AT286" i="6"/>
  <c r="AT279" i="6"/>
  <c r="AT284" i="6"/>
  <c r="BC57" i="33"/>
  <c r="BD57" i="33" s="1"/>
  <c r="BI153" i="59"/>
  <c r="BH354" i="97"/>
  <c r="BL535" i="6"/>
  <c r="BH358" i="97" s="1"/>
  <c r="BL544" i="6"/>
  <c r="BH367" i="97" s="1"/>
  <c r="BL540" i="6"/>
  <c r="BL542" i="6"/>
  <c r="BH365" i="97" s="1"/>
  <c r="BL541" i="6"/>
  <c r="BH364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AP367" i="6"/>
  <c r="O17" i="33"/>
  <c r="P17" i="33" s="1"/>
  <c r="AU289" i="6"/>
  <c r="AH9" i="12"/>
  <c r="E9" i="12"/>
  <c r="E161" i="59"/>
  <c r="AG34" i="33"/>
  <c r="AI146" i="91"/>
  <c r="M14" i="33"/>
  <c r="AB297" i="6"/>
  <c r="AT47" i="33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BC352" i="97"/>
  <c r="BG531" i="6"/>
  <c r="BG561" i="6"/>
  <c r="U352" i="97"/>
  <c r="Y531" i="6"/>
  <c r="J9" i="12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S289" i="6"/>
  <c r="F138" i="91"/>
  <c r="J333" i="6"/>
  <c r="J357" i="6"/>
  <c r="AD279" i="6"/>
  <c r="AD284" i="6"/>
  <c r="AO293" i="6"/>
  <c r="AA151" i="59"/>
  <c r="AD286" i="6"/>
  <c r="AD285" i="6"/>
  <c r="AD288" i="6"/>
  <c r="AK561" i="6"/>
  <c r="H10" i="33"/>
  <c r="O289" i="6"/>
  <c r="W352" i="97"/>
  <c r="AA531" i="6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AH535" i="6"/>
  <c r="AD358" i="97" s="1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H178" i="59"/>
  <c r="F9" i="36"/>
  <c r="M9" i="12"/>
  <c r="K151" i="59"/>
  <c r="N279" i="6"/>
  <c r="N288" i="6"/>
  <c r="N286" i="6"/>
  <c r="Y293" i="6"/>
  <c r="Y295" i="6" s="1"/>
  <c r="N284" i="6"/>
  <c r="N285" i="6"/>
  <c r="BO342" i="6"/>
  <c r="BK145" i="91"/>
  <c r="BO357" i="6"/>
  <c r="BO358" i="6" s="1"/>
  <c r="BL288" i="6"/>
  <c r="BL279" i="6"/>
  <c r="BL284" i="6"/>
  <c r="BL286" i="6"/>
  <c r="BI151" i="59"/>
  <c r="BL285" i="6"/>
  <c r="S230" i="6"/>
  <c r="P540" i="6" l="1"/>
  <c r="J544" i="6"/>
  <c r="F367" i="97" s="1"/>
  <c r="BC542" i="6"/>
  <c r="AY365" i="97" s="1"/>
  <c r="U549" i="6"/>
  <c r="BC544" i="6"/>
  <c r="AY367" i="97" s="1"/>
  <c r="BJ541" i="6"/>
  <c r="BF364" i="97" s="1"/>
  <c r="BJ544" i="6"/>
  <c r="BF367" i="97" s="1"/>
  <c r="K11" i="12"/>
  <c r="BA52" i="33"/>
  <c r="AZ153" i="59"/>
  <c r="BJ150" i="59"/>
  <c r="BC541" i="6"/>
  <c r="AY364" i="97" s="1"/>
  <c r="BB159" i="91"/>
  <c r="BB34" i="92" s="1"/>
  <c r="BN549" i="6"/>
  <c r="BN551" i="6" s="1"/>
  <c r="BM223" i="6"/>
  <c r="T11" i="12"/>
  <c r="AK371" i="6"/>
  <c r="Y563" i="6"/>
  <c r="Y565" i="6" s="1"/>
  <c r="AH152" i="59"/>
  <c r="AV376" i="6"/>
  <c r="AG159" i="91"/>
  <c r="AG34" i="92" s="1"/>
  <c r="Y297" i="6"/>
  <c r="AQ378" i="6"/>
  <c r="N159" i="91"/>
  <c r="N34" i="92" s="1"/>
  <c r="N160" i="91"/>
  <c r="N35" i="92" s="1"/>
  <c r="AH542" i="6"/>
  <c r="AD365" i="97" s="1"/>
  <c r="AR541" i="6"/>
  <c r="AN364" i="97" s="1"/>
  <c r="AT160" i="91"/>
  <c r="AT35" i="92" s="1"/>
  <c r="AH541" i="6"/>
  <c r="AD364" i="97" s="1"/>
  <c r="AH544" i="6"/>
  <c r="AD367" i="97" s="1"/>
  <c r="AD354" i="97"/>
  <c r="AE153" i="59"/>
  <c r="AS549" i="6"/>
  <c r="AO372" i="97" s="1"/>
  <c r="AG33" i="33"/>
  <c r="AH33" i="33" s="1"/>
  <c r="BH59" i="33"/>
  <c r="BI59" i="33" s="1"/>
  <c r="BJ59" i="33" s="1"/>
  <c r="BK59" i="33" s="1"/>
  <c r="BL59" i="33" s="1"/>
  <c r="BM59" i="33" s="1"/>
  <c r="AK367" i="6"/>
  <c r="AK362" i="6"/>
  <c r="BG159" i="91"/>
  <c r="BG34" i="92" s="1"/>
  <c r="AJ178" i="59"/>
  <c r="AH9" i="36"/>
  <c r="AA549" i="6"/>
  <c r="X166" i="59" s="1"/>
  <c r="L354" i="97"/>
  <c r="P535" i="6"/>
  <c r="L358" i="97" s="1"/>
  <c r="M153" i="59"/>
  <c r="P544" i="6"/>
  <c r="L367" i="97" s="1"/>
  <c r="P542" i="6"/>
  <c r="L365" i="97" s="1"/>
  <c r="BE297" i="6"/>
  <c r="BG178" i="59"/>
  <c r="BB214" i="6"/>
  <c r="BM219" i="6"/>
  <c r="AT45" i="33"/>
  <c r="AU45" i="33" s="1"/>
  <c r="AV45" i="33" s="1"/>
  <c r="BB160" i="91"/>
  <c r="BB35" i="92" s="1"/>
  <c r="BJ160" i="91"/>
  <c r="BJ35" i="92" s="1"/>
  <c r="BH224" i="6"/>
  <c r="AD378" i="6"/>
  <c r="BC11" i="12"/>
  <c r="AU214" i="6"/>
  <c r="AI160" i="91"/>
  <c r="AI35" i="92" s="1"/>
  <c r="BD535" i="6"/>
  <c r="BD540" i="6"/>
  <c r="Y372" i="6"/>
  <c r="U164" i="91" s="1"/>
  <c r="AA159" i="91"/>
  <c r="AA34" i="92" s="1"/>
  <c r="L159" i="91"/>
  <c r="L34" i="92" s="1"/>
  <c r="X159" i="91"/>
  <c r="X34" i="92" s="1"/>
  <c r="U11" i="12"/>
  <c r="Z563" i="6"/>
  <c r="Z565" i="6" s="1"/>
  <c r="AD159" i="91"/>
  <c r="AD34" i="92" s="1"/>
  <c r="N372" i="6"/>
  <c r="AR153" i="59"/>
  <c r="AK376" i="6"/>
  <c r="AU542" i="6"/>
  <c r="AQ365" i="97" s="1"/>
  <c r="Z368" i="6"/>
  <c r="Z367" i="6"/>
  <c r="AT159" i="91"/>
  <c r="AT34" i="92" s="1"/>
  <c r="AD160" i="91"/>
  <c r="AD35" i="92" s="1"/>
  <c r="Z362" i="6"/>
  <c r="Z371" i="6"/>
  <c r="Y378" i="6"/>
  <c r="U166" i="91"/>
  <c r="BJ159" i="91"/>
  <c r="BJ34" i="92" s="1"/>
  <c r="O159" i="91"/>
  <c r="O34" i="92" s="1"/>
  <c r="Z369" i="6"/>
  <c r="O160" i="91"/>
  <c r="O35" i="92" s="1"/>
  <c r="AC549" i="6"/>
  <c r="R541" i="6"/>
  <c r="N364" i="97" s="1"/>
  <c r="O153" i="59"/>
  <c r="R542" i="6"/>
  <c r="N365" i="97" s="1"/>
  <c r="V159" i="91"/>
  <c r="V34" i="92" s="1"/>
  <c r="R544" i="6"/>
  <c r="N367" i="97" s="1"/>
  <c r="V160" i="91"/>
  <c r="V35" i="92" s="1"/>
  <c r="R540" i="6"/>
  <c r="N363" i="97" s="1"/>
  <c r="N354" i="97"/>
  <c r="AL228" i="6"/>
  <c r="AL230" i="6" s="1"/>
  <c r="R535" i="6"/>
  <c r="N358" i="97" s="1"/>
  <c r="L11" i="33"/>
  <c r="M11" i="33" s="1"/>
  <c r="Z150" i="59"/>
  <c r="AC221" i="6"/>
  <c r="AF372" i="6"/>
  <c r="H224" i="6"/>
  <c r="H232" i="6" s="1"/>
  <c r="I221" i="6"/>
  <c r="BA153" i="59"/>
  <c r="AO166" i="91"/>
  <c r="AQ535" i="6"/>
  <c r="AM358" i="97" s="1"/>
  <c r="BD542" i="6"/>
  <c r="AZ365" i="97" s="1"/>
  <c r="BH60" i="33"/>
  <c r="BI60" i="33" s="1"/>
  <c r="AZ354" i="97"/>
  <c r="AC178" i="59"/>
  <c r="BD544" i="6"/>
  <c r="AZ367" i="97" s="1"/>
  <c r="I214" i="6"/>
  <c r="BO549" i="6"/>
  <c r="BK372" i="97" s="1"/>
  <c r="AU540" i="6"/>
  <c r="AQ363" i="97" s="1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AN358" i="97" s="1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W166" i="91" s="1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N230" i="6" s="1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AM363" i="97" s="1"/>
  <c r="BB549" i="6"/>
  <c r="AX372" i="97" s="1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BF230" i="6" s="1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BD363" i="97" s="1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J297" i="6" s="1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A25" i="33"/>
  <c r="AB25" i="33" s="1"/>
  <c r="BM151" i="59"/>
  <c r="AQ280" i="6"/>
  <c r="D37" i="9" s="1"/>
  <c r="AI33" i="33"/>
  <c r="AJ33" i="33" s="1"/>
  <c r="AK33" i="33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I372" i="6"/>
  <c r="AE164" i="91" s="1"/>
  <c r="W372" i="6"/>
  <c r="Q562" i="6"/>
  <c r="L10" i="12" s="1"/>
  <c r="Q210" i="6"/>
  <c r="BP279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BL289" i="6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T289" i="6"/>
  <c r="AF380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L289" i="6"/>
  <c r="AA295" i="6"/>
  <c r="AE296" i="6" s="1"/>
  <c r="C40" i="9" s="1"/>
  <c r="J55" i="59"/>
  <c r="K55" i="59" s="1"/>
  <c r="AU47" i="33"/>
  <c r="AV47" i="33" s="1"/>
  <c r="AW47" i="33" s="1"/>
  <c r="BE57" i="33"/>
  <c r="AZ363" i="97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J545" i="6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AT378" i="6"/>
  <c r="AP166" i="91"/>
  <c r="R289" i="6"/>
  <c r="AT372" i="97"/>
  <c r="AX551" i="6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AM39" i="33"/>
  <c r="AY363" i="97"/>
  <c r="BC545" i="6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P50" i="64"/>
  <c r="E18" i="64"/>
  <c r="K146" i="91"/>
  <c r="K160" i="91" s="1"/>
  <c r="K35" i="92" s="1"/>
  <c r="K159" i="91"/>
  <c r="K34" i="92" s="1"/>
  <c r="K297" i="6"/>
  <c r="AD363" i="97"/>
  <c r="X153" i="59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AO9" i="12"/>
  <c r="AO11" i="12" s="1"/>
  <c r="BK295" i="6"/>
  <c r="P372" i="6"/>
  <c r="C9" i="12"/>
  <c r="BP561" i="6"/>
  <c r="AS42" i="33"/>
  <c r="AT42" i="33" s="1"/>
  <c r="N289" i="6"/>
  <c r="U297" i="6"/>
  <c r="BH289" i="6"/>
  <c r="F139" i="91"/>
  <c r="F160" i="91" s="1"/>
  <c r="F159" i="91"/>
  <c r="L363" i="97"/>
  <c r="M154" i="59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Z289" i="6"/>
  <c r="AN289" i="6"/>
  <c r="AB164" i="91"/>
  <c r="BF372" i="6"/>
  <c r="BB164" i="91" s="1"/>
  <c r="BL545" i="6"/>
  <c r="BH368" i="97" s="1"/>
  <c r="BH363" i="97"/>
  <c r="AT289" i="6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BB372" i="97"/>
  <c r="L9" i="12"/>
  <c r="AZ358" i="97"/>
  <c r="BM352" i="97"/>
  <c r="J26" i="97" s="1"/>
  <c r="AY562" i="6"/>
  <c r="AY210" i="6"/>
  <c r="U551" i="6"/>
  <c r="Q372" i="97"/>
  <c r="X289" i="6"/>
  <c r="C6" i="31"/>
  <c r="BN8" i="30"/>
  <c r="D46" i="59"/>
  <c r="C56" i="116" s="1"/>
  <c r="BO280" i="6"/>
  <c r="F37" i="9" s="1"/>
  <c r="F26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AE154" i="59" l="1"/>
  <c r="BJ372" i="97"/>
  <c r="P545" i="6"/>
  <c r="BB551" i="6"/>
  <c r="BJ545" i="6"/>
  <c r="BF368" i="97" s="1"/>
  <c r="E41" i="9"/>
  <c r="C41" i="9"/>
  <c r="BM224" i="6"/>
  <c r="AK372" i="6"/>
  <c r="G74" i="59"/>
  <c r="F84" i="116" s="1"/>
  <c r="AS551" i="6"/>
  <c r="W372" i="97"/>
  <c r="AV378" i="6"/>
  <c r="AR166" i="91"/>
  <c r="AR37" i="92" s="1"/>
  <c r="AH545" i="6"/>
  <c r="AD368" i="97" s="1"/>
  <c r="AA551" i="6"/>
  <c r="W374" i="97" s="1"/>
  <c r="BD545" i="6"/>
  <c r="AZ368" i="97" s="1"/>
  <c r="BO551" i="6"/>
  <c r="BK374" i="97" s="1"/>
  <c r="Y380" i="6"/>
  <c r="U168" i="91" s="1"/>
  <c r="U38" i="92" s="1"/>
  <c r="U47" i="92" s="1"/>
  <c r="U37" i="92"/>
  <c r="AK563" i="6"/>
  <c r="AK565" i="6" s="1"/>
  <c r="Q380" i="6"/>
  <c r="M168" i="91" s="1"/>
  <c r="M38" i="92" s="1"/>
  <c r="M47" i="92" s="1"/>
  <c r="AX228" i="6"/>
  <c r="AX230" i="6" s="1"/>
  <c r="AP372" i="6"/>
  <c r="AL164" i="91" s="1"/>
  <c r="AL37" i="92" s="1"/>
  <c r="AK378" i="6"/>
  <c r="AK380" i="6" s="1"/>
  <c r="AG168" i="91" s="1"/>
  <c r="AG38" i="92" s="1"/>
  <c r="AG47" i="92" s="1"/>
  <c r="AG166" i="91"/>
  <c r="Q11" i="12"/>
  <c r="AW37" i="92"/>
  <c r="J164" i="91"/>
  <c r="J37" i="92" s="1"/>
  <c r="N380" i="6"/>
  <c r="J168" i="91" s="1"/>
  <c r="J38" i="92" s="1"/>
  <c r="J47" i="92" s="1"/>
  <c r="AO37" i="92"/>
  <c r="AP37" i="92"/>
  <c r="BA378" i="6"/>
  <c r="BA380" i="6" s="1"/>
  <c r="AW168" i="91" s="1"/>
  <c r="AW38" i="92" s="1"/>
  <c r="AW47" i="92" s="1"/>
  <c r="AT380" i="6"/>
  <c r="AP168" i="91" s="1"/>
  <c r="AP38" i="92" s="1"/>
  <c r="AP47" i="92" s="1"/>
  <c r="AD37" i="92"/>
  <c r="Z372" i="6"/>
  <c r="V164" i="91" s="1"/>
  <c r="N11" i="33"/>
  <c r="O11" i="33" s="1"/>
  <c r="V563" i="6"/>
  <c r="V565" i="6" s="1"/>
  <c r="X154" i="59"/>
  <c r="AF11" i="12"/>
  <c r="R545" i="6"/>
  <c r="AT563" i="6"/>
  <c r="AT565" i="6" s="1"/>
  <c r="AG164" i="91"/>
  <c r="Y372" i="97"/>
  <c r="AC551" i="6"/>
  <c r="Y374" i="97" s="1"/>
  <c r="BC551" i="6"/>
  <c r="BC553" i="6" s="1"/>
  <c r="BJ60" i="33"/>
  <c r="BK60" i="33" s="1"/>
  <c r="BL60" i="33" s="1"/>
  <c r="W551" i="6"/>
  <c r="S374" i="97" s="1"/>
  <c r="AR545" i="6"/>
  <c r="AN368" i="97" s="1"/>
  <c r="Q15" i="33"/>
  <c r="R15" i="33" s="1"/>
  <c r="P37" i="92"/>
  <c r="AM545" i="6"/>
  <c r="AI368" i="97" s="1"/>
  <c r="AC224" i="6"/>
  <c r="AA11" i="12"/>
  <c r="AU545" i="6"/>
  <c r="AQ368" i="97" s="1"/>
  <c r="T380" i="6"/>
  <c r="P168" i="91" s="1"/>
  <c r="P38" i="92" s="1"/>
  <c r="P47" i="92" s="1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AM368" i="97" s="1"/>
  <c r="H364" i="97"/>
  <c r="L545" i="6"/>
  <c r="AZ49" i="33"/>
  <c r="BA49" i="33" s="1"/>
  <c r="BN545" i="6"/>
  <c r="BJ368" i="97" s="1"/>
  <c r="AT219" i="6"/>
  <c r="AT220" i="6"/>
  <c r="AT223" i="6"/>
  <c r="AQ150" i="59"/>
  <c r="AQ154" i="59" s="1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AW368" i="97" s="1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AV380" i="6"/>
  <c r="AR168" i="91" s="1"/>
  <c r="AR38" i="92" s="1"/>
  <c r="AR47" i="92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R154" i="59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AS567" i="6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L551" i="6"/>
  <c r="AL567" i="6" s="1"/>
  <c r="AH372" i="97"/>
  <c r="AI166" i="59"/>
  <c r="X23" i="33"/>
  <c r="AW551" i="6"/>
  <c r="AS372" i="97"/>
  <c r="O14" i="33"/>
  <c r="AT374" i="97"/>
  <c r="H49" i="59"/>
  <c r="G59" i="116" s="1"/>
  <c r="AB551" i="6"/>
  <c r="X372" i="97"/>
  <c r="AB372" i="97"/>
  <c r="AF551" i="6"/>
  <c r="AZ297" i="6"/>
  <c r="Z363" i="97"/>
  <c r="AD545" i="6"/>
  <c r="AG30" i="33"/>
  <c r="BB374" i="97"/>
  <c r="AC21" i="33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Y545" i="6"/>
  <c r="V164" i="59" s="1"/>
  <c r="V167" i="59" s="1"/>
  <c r="V169" i="59" s="1"/>
  <c r="U363" i="97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AT297" i="6"/>
  <c r="BE55" i="33"/>
  <c r="J9" i="33"/>
  <c r="AE3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P553" i="6"/>
  <c r="L368" i="97"/>
  <c r="BK9" i="12"/>
  <c r="C11" i="12"/>
  <c r="P380" i="6"/>
  <c r="L168" i="91" s="1"/>
  <c r="L38" i="92" s="1"/>
  <c r="L47" i="92" s="1"/>
  <c r="L164" i="91"/>
  <c r="L37" i="92" s="1"/>
  <c r="BM232" i="6"/>
  <c r="W363" i="97"/>
  <c r="AA545" i="6"/>
  <c r="AR551" i="6"/>
  <c r="AN372" i="97"/>
  <c r="F40" i="30"/>
  <c r="D7" i="31"/>
  <c r="T363" i="97"/>
  <c r="X545" i="6"/>
  <c r="T368" i="97" s="1"/>
  <c r="AX374" i="97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V37" i="92" s="1"/>
  <c r="Z378" i="6"/>
  <c r="Z380" i="6" s="1"/>
  <c r="V168" i="91" s="1"/>
  <c r="V38" i="92" s="1"/>
  <c r="V47" i="92" s="1"/>
  <c r="P566" i="6"/>
  <c r="P568" i="6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E363" i="97"/>
  <c r="AI545" i="6"/>
  <c r="B26" i="9"/>
  <c r="AA553" i="6" l="1"/>
  <c r="AU166" i="59"/>
  <c r="AA567" i="6"/>
  <c r="AE164" i="59"/>
  <c r="BE567" i="6"/>
  <c r="AP380" i="6"/>
  <c r="AL168" i="91" s="1"/>
  <c r="AL38" i="92" s="1"/>
  <c r="AL47" i="92" s="1"/>
  <c r="AG37" i="92"/>
  <c r="AY374" i="97"/>
  <c r="P11" i="33"/>
  <c r="Q11" i="33" s="1"/>
  <c r="Z164" i="59"/>
  <c r="N368" i="97"/>
  <c r="R553" i="6"/>
  <c r="N376" i="97" s="1"/>
  <c r="BM60" i="33"/>
  <c r="S15" i="33"/>
  <c r="T15" i="33" s="1"/>
  <c r="BD166" i="59"/>
  <c r="BN553" i="6"/>
  <c r="BJ376" i="97" s="1"/>
  <c r="AA166" i="59"/>
  <c r="BF553" i="6"/>
  <c r="BB376" i="97" s="1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T232" i="6" s="1"/>
  <c r="AS166" i="59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AV224" i="6"/>
  <c r="AV232" i="6" s="1"/>
  <c r="BC363" i="6"/>
  <c r="E51" i="9" s="1"/>
  <c r="AC230" i="6"/>
  <c r="Z166" i="59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E568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E167" i="59" s="1"/>
  <c r="AE169" i="59" s="1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AY376" i="97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A570" i="6"/>
  <c r="AH30" i="33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AA568" i="6" l="1"/>
  <c r="AM232" i="6"/>
  <c r="E55" i="9"/>
  <c r="AJ164" i="59"/>
  <c r="BF570" i="6"/>
  <c r="BA7" i="71" s="1"/>
  <c r="Z167" i="59"/>
  <c r="Z169" i="59" s="1"/>
  <c r="AT566" i="6"/>
  <c r="AT164" i="59"/>
  <c r="AT167" i="59" s="1"/>
  <c r="AT169" i="59" s="1"/>
  <c r="AQ164" i="59"/>
  <c r="AQ167" i="59" s="1"/>
  <c r="AQ169" i="59" s="1"/>
  <c r="U15" i="33"/>
  <c r="V15" i="33" s="1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R167" i="59"/>
  <c r="AR169" i="59" s="1"/>
  <c r="AY164" i="59"/>
  <c r="AY167" i="59" s="1"/>
  <c r="AY169" i="59" s="1"/>
  <c r="F9" i="9"/>
  <c r="X18" i="33"/>
  <c r="Y18" i="33" s="1"/>
  <c r="AB566" i="6"/>
  <c r="AB568" i="6" s="1"/>
  <c r="U566" i="6"/>
  <c r="X566" i="6"/>
  <c r="X568" i="6" s="1"/>
  <c r="AE568" i="6"/>
  <c r="AD568" i="6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AT568" i="6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J167" i="59"/>
  <c r="AJ169" i="59" s="1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B55" i="9" l="1"/>
  <c r="B53" i="9"/>
  <c r="BF571" i="6"/>
  <c r="W15" i="33"/>
  <c r="X15" i="33" s="1"/>
  <c r="Y15" i="33" s="1"/>
  <c r="AB570" i="6"/>
  <c r="W7" i="71" s="1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AB571" i="6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BL571" i="6" l="1"/>
  <c r="AE569" i="6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 l="1"/>
  <c r="M26" i="36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E78" i="63" l="1"/>
  <c r="AD55" i="7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8" i="63" l="1"/>
  <c r="BD79" i="63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BE78" i="63" l="1"/>
  <c r="H142" i="116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<sst xmlns="http://schemas.openxmlformats.org/spreadsheetml/2006/main" count="7534" uniqueCount="1240">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</sst>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21" fillId="0" borderId="0" xfId="0" applyNumberFormat="1" applyFont="1" applyProtection="1"/>
    <xf numFmtId="43" fontId="19" fillId="0" borderId="0" xfId="1" applyFont="1" applyAlignment="1" applyProtection="1"/>
    <xf numFmtId="43" fontId="19" fillId="0" borderId="0" xfId="0" applyNumberFormat="1" applyFont="1" applyProtection="1"/>
    <xf numFmtId="43" fontId="0" fillId="0" borderId="0" xfId="1" applyFont="1" applyAlignment="1" applyProtection="1"/>
    <xf numFmtId="165" fontId="22" fillId="0" borderId="0" xfId="0" applyFont="1" applyProtection="1"/>
    <xf numFmtId="165" fontId="21" fillId="0" borderId="0" xfId="0" applyFo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-8047070</c:v>
                </c:pt>
                <c:pt idx="2">
                  <c:v>-8019761.666666666</c:v>
                </c:pt>
                <c:pt idx="3">
                  <c:v>-8022818.333333333</c:v>
                </c:pt>
                <c:pt idx="4">
                  <c:v>-8021345</c:v>
                </c:pt>
                <c:pt idx="5">
                  <c:v>-8056985</c:v>
                </c:pt>
                <c:pt idx="6">
                  <c:v>-8058095</c:v>
                </c:pt>
                <c:pt idx="7">
                  <c:v>-8090885</c:v>
                </c:pt>
                <c:pt idx="8">
                  <c:v>-8058545</c:v>
                </c:pt>
                <c:pt idx="9">
                  <c:v>-8052935</c:v>
                </c:pt>
                <c:pt idx="10">
                  <c:v>-8025461.6780000003</c:v>
                </c:pt>
                <c:pt idx="11">
                  <c:v>-8011486.6780000003</c:v>
                </c:pt>
                <c:pt idx="12">
                  <c:v>-7997406.4925000006</c:v>
                </c:pt>
                <c:pt idx="13">
                  <c:v>-9690490.3920999989</c:v>
                </c:pt>
                <c:pt idx="14">
                  <c:v>-9642315.2098500002</c:v>
                </c:pt>
                <c:pt idx="15">
                  <c:v>-9509678.7947000004</c:v>
                </c:pt>
                <c:pt idx="16">
                  <c:v>-9529243.7947000004</c:v>
                </c:pt>
                <c:pt idx="17">
                  <c:v>-9513278.7947000004</c:v>
                </c:pt>
                <c:pt idx="18">
                  <c:v>-5517497.1280333335</c:v>
                </c:pt>
                <c:pt idx="19">
                  <c:v>-3519246.2947</c:v>
                </c:pt>
                <c:pt idx="20">
                  <c:v>-3485731.1124499994</c:v>
                </c:pt>
                <c:pt idx="21">
                  <c:v>-3449002.7561999992</c:v>
                </c:pt>
                <c:pt idx="22">
                  <c:v>-3466642.2811999996</c:v>
                </c:pt>
                <c:pt idx="23">
                  <c:v>-3383773.9129875</c:v>
                </c:pt>
                <c:pt idx="24">
                  <c:v>-3434325.5677499999</c:v>
                </c:pt>
                <c:pt idx="25">
                  <c:v>-5663627.706441666</c:v>
                </c:pt>
                <c:pt idx="26">
                  <c:v>-5345502.5687449994</c:v>
                </c:pt>
                <c:pt idx="27">
                  <c:v>-5230116.9269599989</c:v>
                </c:pt>
                <c:pt idx="28">
                  <c:v>-5252221.9269599989</c:v>
                </c:pt>
                <c:pt idx="29">
                  <c:v>-5124387.2314250004</c:v>
                </c:pt>
                <c:pt idx="30">
                  <c:v>-5130687.2314250004</c:v>
                </c:pt>
                <c:pt idx="31">
                  <c:v>-5125768.3456749991</c:v>
                </c:pt>
                <c:pt idx="32">
                  <c:v>-5233079.089209999</c:v>
                </c:pt>
                <c:pt idx="33">
                  <c:v>-5228389.6979599996</c:v>
                </c:pt>
                <c:pt idx="34">
                  <c:v>-5353810.9965074994</c:v>
                </c:pt>
                <c:pt idx="35">
                  <c:v>-5437321.4754799996</c:v>
                </c:pt>
                <c:pt idx="36">
                  <c:v>-5665627.0310025001</c:v>
                </c:pt>
                <c:pt idx="37">
                  <c:v>-9468688.6059276238</c:v>
                </c:pt>
                <c:pt idx="38">
                  <c:v>-8872766.5502356254</c:v>
                </c:pt>
                <c:pt idx="39">
                  <c:v>-8664280.5127451252</c:v>
                </c:pt>
                <c:pt idx="40">
                  <c:v>-8686467.0314001255</c:v>
                </c:pt>
                <c:pt idx="41">
                  <c:v>-8468671.0510968734</c:v>
                </c:pt>
                <c:pt idx="42">
                  <c:v>-8474971.0510968734</c:v>
                </c:pt>
                <c:pt idx="43">
                  <c:v>-8469945.2186918743</c:v>
                </c:pt>
                <c:pt idx="44">
                  <c:v>-8667089.6802451257</c:v>
                </c:pt>
                <c:pt idx="45">
                  <c:v>-8662216.699090125</c:v>
                </c:pt>
                <c:pt idx="46">
                  <c:v>-8882398.3454256263</c:v>
                </c:pt>
                <c:pt idx="47">
                  <c:v>-9055778.9136363752</c:v>
                </c:pt>
                <c:pt idx="48">
                  <c:v>-9373152.9788833745</c:v>
                </c:pt>
                <c:pt idx="49">
                  <c:v>-9542824.5412642676</c:v>
                </c:pt>
                <c:pt idx="50">
                  <c:v>-8524145.2799572144</c:v>
                </c:pt>
                <c:pt idx="51">
                  <c:v>-8177888.948484363</c:v>
                </c:pt>
                <c:pt idx="52">
                  <c:v>-8200144.8281916138</c:v>
                </c:pt>
                <c:pt idx="53">
                  <c:v>-7839759.0260937642</c:v>
                </c:pt>
                <c:pt idx="54">
                  <c:v>-7846059.0260937642</c:v>
                </c:pt>
                <c:pt idx="55">
                  <c:v>-7840963.9113865141</c:v>
                </c:pt>
                <c:pt idx="56">
                  <c:v>-8180698.2734843642</c:v>
                </c:pt>
                <c:pt idx="57">
                  <c:v>-8175752.1309978627</c:v>
                </c:pt>
                <c:pt idx="58">
                  <c:v>-8533634.717763463</c:v>
                </c:pt>
                <c:pt idx="59">
                  <c:v>-8849531.9379998147</c:v>
                </c:pt>
                <c:pt idx="60">
                  <c:v>-9203215.4292116649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-8092303.333333333</c:v>
                </c:pt>
                <c:pt idx="2">
                  <c:v>-8053903.333333333</c:v>
                </c:pt>
                <c:pt idx="3">
                  <c:v>-8031293.333333333</c:v>
                </c:pt>
                <c:pt idx="4">
                  <c:v>-8029653.333333333</c:v>
                </c:pt>
                <c:pt idx="5">
                  <c:v>-8055293.333333333</c:v>
                </c:pt>
                <c:pt idx="6">
                  <c:v>-8056403.333333333</c:v>
                </c:pt>
                <c:pt idx="7">
                  <c:v>-8089193.333333333</c:v>
                </c:pt>
                <c:pt idx="8">
                  <c:v>-8056853.333333333</c:v>
                </c:pt>
                <c:pt idx="9">
                  <c:v>-8060993.333333333</c:v>
                </c:pt>
                <c:pt idx="10">
                  <c:v>-8051355.0113333333</c:v>
                </c:pt>
                <c:pt idx="11">
                  <c:v>-8018795.0113333333</c:v>
                </c:pt>
                <c:pt idx="12">
                  <c:v>-8024184.8258333337</c:v>
                </c:pt>
                <c:pt idx="13">
                  <c:v>-9770981.2254333328</c:v>
                </c:pt>
                <c:pt idx="14">
                  <c:v>-9716098.5431833342</c:v>
                </c:pt>
                <c:pt idx="15">
                  <c:v>-9676849.6280333344</c:v>
                </c:pt>
                <c:pt idx="16">
                  <c:v>-9527552.1280333344</c:v>
                </c:pt>
                <c:pt idx="17">
                  <c:v>-9511587.1280333344</c:v>
                </c:pt>
                <c:pt idx="18">
                  <c:v>-5510397.1280333335</c:v>
                </c:pt>
                <c:pt idx="19">
                  <c:v>-3530942.1280333335</c:v>
                </c:pt>
                <c:pt idx="20">
                  <c:v>-3533976.9457833329</c:v>
                </c:pt>
                <c:pt idx="21">
                  <c:v>-3490498.5895333327</c:v>
                </c:pt>
                <c:pt idx="22">
                  <c:v>-3478563.1145333331</c:v>
                </c:pt>
                <c:pt idx="23">
                  <c:v>-3464250.9963208335</c:v>
                </c:pt>
                <c:pt idx="24">
                  <c:v>-3435277.6510833334</c:v>
                </c:pt>
                <c:pt idx="25">
                  <c:v>-5849271.873108333</c:v>
                </c:pt>
                <c:pt idx="26">
                  <c:v>-5757138.4020783324</c:v>
                </c:pt>
                <c:pt idx="27">
                  <c:v>-5359750.2602933319</c:v>
                </c:pt>
                <c:pt idx="28">
                  <c:v>-5264997.7602933319</c:v>
                </c:pt>
                <c:pt idx="29">
                  <c:v>-5250385.5647583334</c:v>
                </c:pt>
                <c:pt idx="30">
                  <c:v>-5128883.0647583334</c:v>
                </c:pt>
                <c:pt idx="31">
                  <c:v>-5109384.1790083321</c:v>
                </c:pt>
                <c:pt idx="32">
                  <c:v>-5104387.422543332</c:v>
                </c:pt>
                <c:pt idx="33">
                  <c:v>-5212920.5312933326</c:v>
                </c:pt>
                <c:pt idx="34">
                  <c:v>-5210614.3298408324</c:v>
                </c:pt>
                <c:pt idx="35">
                  <c:v>-5294794.8088133326</c:v>
                </c:pt>
                <c:pt idx="36">
                  <c:v>-5563549.1143358331</c:v>
                </c:pt>
                <c:pt idx="37">
                  <c:v>-9933454.1892609578</c:v>
                </c:pt>
                <c:pt idx="38">
                  <c:v>-9606679.8835689593</c:v>
                </c:pt>
                <c:pt idx="39">
                  <c:v>-8901508.8460784592</c:v>
                </c:pt>
                <c:pt idx="40">
                  <c:v>-8704892.6147334594</c:v>
                </c:pt>
                <c:pt idx="41">
                  <c:v>-8695899.3844302073</c:v>
                </c:pt>
                <c:pt idx="42">
                  <c:v>-8473166.8844302073</c:v>
                </c:pt>
                <c:pt idx="43">
                  <c:v>-8447911.3020252082</c:v>
                </c:pt>
                <c:pt idx="44">
                  <c:v>-8437273.0135784596</c:v>
                </c:pt>
                <c:pt idx="45">
                  <c:v>-8640656.032423459</c:v>
                </c:pt>
                <c:pt idx="46">
                  <c:v>-8626501.9287589602</c:v>
                </c:pt>
                <c:pt idx="47">
                  <c:v>-8805835.7469697092</c:v>
                </c:pt>
                <c:pt idx="48">
                  <c:v>-9161887.5622167084</c:v>
                </c:pt>
                <c:pt idx="49">
                  <c:v>-10115418.624597602</c:v>
                </c:pt>
                <c:pt idx="50">
                  <c:v>-9701087.713290548</c:v>
                </c:pt>
                <c:pt idx="51">
                  <c:v>-8555084.781817697</c:v>
                </c:pt>
                <c:pt idx="52">
                  <c:v>-8224912.7115249475</c:v>
                </c:pt>
                <c:pt idx="53">
                  <c:v>-8212662.3594270973</c:v>
                </c:pt>
                <c:pt idx="54">
                  <c:v>-7844254.8594270973</c:v>
                </c:pt>
                <c:pt idx="55">
                  <c:v>-7812587.6947198473</c:v>
                </c:pt>
                <c:pt idx="56">
                  <c:v>-7805206.6068176972</c:v>
                </c:pt>
                <c:pt idx="57">
                  <c:v>-8148395.9143311959</c:v>
                </c:pt>
                <c:pt idx="58">
                  <c:v>-8131428.5010967962</c:v>
                </c:pt>
                <c:pt idx="59">
                  <c:v>-8448118.221333148</c:v>
                </c:pt>
                <c:pt idx="60">
                  <c:v>-8913983.9625449982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-8047070</c:v>
                </c:pt>
                <c:pt idx="2">
                  <c:v>-8019761.666666666</c:v>
                </c:pt>
                <c:pt idx="3">
                  <c:v>-8022818.333333333</c:v>
                </c:pt>
                <c:pt idx="4">
                  <c:v>-8021345</c:v>
                </c:pt>
                <c:pt idx="5">
                  <c:v>-8056985</c:v>
                </c:pt>
                <c:pt idx="6">
                  <c:v>-8058095</c:v>
                </c:pt>
                <c:pt idx="7">
                  <c:v>-8090885</c:v>
                </c:pt>
                <c:pt idx="8">
                  <c:v>-8058545</c:v>
                </c:pt>
                <c:pt idx="9">
                  <c:v>-8052935</c:v>
                </c:pt>
                <c:pt idx="10">
                  <c:v>-8025461.6780000003</c:v>
                </c:pt>
                <c:pt idx="11">
                  <c:v>-8011486.6780000003</c:v>
                </c:pt>
                <c:pt idx="12">
                  <c:v>-7997406.4925000006</c:v>
                </c:pt>
                <c:pt idx="13">
                  <c:v>-9690490.3920999989</c:v>
                </c:pt>
                <c:pt idx="14">
                  <c:v>-9642315.2098500002</c:v>
                </c:pt>
                <c:pt idx="15">
                  <c:v>-9509678.7947000004</c:v>
                </c:pt>
                <c:pt idx="16">
                  <c:v>-9529243.7947000004</c:v>
                </c:pt>
                <c:pt idx="17">
                  <c:v>-9513278.7947000004</c:v>
                </c:pt>
                <c:pt idx="18">
                  <c:v>-5517497.1280333335</c:v>
                </c:pt>
                <c:pt idx="19">
                  <c:v>-3519246.2947</c:v>
                </c:pt>
                <c:pt idx="20">
                  <c:v>-3485731.1124499994</c:v>
                </c:pt>
                <c:pt idx="21">
                  <c:v>-3449002.7561999992</c:v>
                </c:pt>
                <c:pt idx="22">
                  <c:v>-3466642.2811999996</c:v>
                </c:pt>
                <c:pt idx="23">
                  <c:v>-3383773.9129875</c:v>
                </c:pt>
                <c:pt idx="24">
                  <c:v>-3434325.5677499999</c:v>
                </c:pt>
                <c:pt idx="25">
                  <c:v>-5663627.706441666</c:v>
                </c:pt>
                <c:pt idx="26">
                  <c:v>-5345502.5687449994</c:v>
                </c:pt>
                <c:pt idx="27">
                  <c:v>-5230116.9269599989</c:v>
                </c:pt>
                <c:pt idx="28">
                  <c:v>-5252221.9269599989</c:v>
                </c:pt>
                <c:pt idx="29">
                  <c:v>-5124387.2314250004</c:v>
                </c:pt>
                <c:pt idx="30">
                  <c:v>-5130687.2314250004</c:v>
                </c:pt>
                <c:pt idx="31">
                  <c:v>-5125768.3456749991</c:v>
                </c:pt>
                <c:pt idx="32">
                  <c:v>-5233079.089209999</c:v>
                </c:pt>
                <c:pt idx="33">
                  <c:v>-5228389.6979599996</c:v>
                </c:pt>
                <c:pt idx="34">
                  <c:v>-5353810.9965074994</c:v>
                </c:pt>
                <c:pt idx="35">
                  <c:v>-5437321.4754799996</c:v>
                </c:pt>
                <c:pt idx="36">
                  <c:v>-5665627.0310025001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-8075662</c:v>
                </c:pt>
                <c:pt idx="2">
                  <c:v>-16095423.666666666</c:v>
                </c:pt>
                <c:pt idx="3">
                  <c:v>-24118242</c:v>
                </c:pt>
                <c:pt idx="4">
                  <c:v>-32139587</c:v>
                </c:pt>
                <c:pt idx="5">
                  <c:v>-40196572</c:v>
                </c:pt>
                <c:pt idx="6">
                  <c:v>-48254667</c:v>
                </c:pt>
                <c:pt idx="7">
                  <c:v>-56345552</c:v>
                </c:pt>
                <c:pt idx="8">
                  <c:v>-64404097</c:v>
                </c:pt>
                <c:pt idx="9">
                  <c:v>-72457032</c:v>
                </c:pt>
                <c:pt idx="10">
                  <c:v>-80482493.678000003</c:v>
                </c:pt>
                <c:pt idx="11">
                  <c:v>-88493980.356000006</c:v>
                </c:pt>
                <c:pt idx="12">
                  <c:v>-96491386.848500013</c:v>
                </c:pt>
                <c:pt idx="13">
                  <c:v>-106181877.24060002</c:v>
                </c:pt>
                <c:pt idx="14">
                  <c:v>-115824192.45045002</c:v>
                </c:pt>
                <c:pt idx="15">
                  <c:v>-125333871.24515001</c:v>
                </c:pt>
                <c:pt idx="16">
                  <c:v>-134863115.03985003</c:v>
                </c:pt>
                <c:pt idx="17">
                  <c:v>-144376393.83455002</c:v>
                </c:pt>
                <c:pt idx="18">
                  <c:v>-149893890.96258336</c:v>
                </c:pt>
                <c:pt idx="19">
                  <c:v>-153413137.25728336</c:v>
                </c:pt>
                <c:pt idx="20">
                  <c:v>-156898868.36973336</c:v>
                </c:pt>
                <c:pt idx="21">
                  <c:v>-160347871.12593335</c:v>
                </c:pt>
                <c:pt idx="22">
                  <c:v>-163814513.40713334</c:v>
                </c:pt>
                <c:pt idx="23">
                  <c:v>-167198287.32012084</c:v>
                </c:pt>
                <c:pt idx="24">
                  <c:v>-170632612.88787085</c:v>
                </c:pt>
                <c:pt idx="25">
                  <c:v>-176296240.59431252</c:v>
                </c:pt>
                <c:pt idx="26">
                  <c:v>-181641743.16305751</c:v>
                </c:pt>
                <c:pt idx="27">
                  <c:v>-186871860.0900175</c:v>
                </c:pt>
                <c:pt idx="28">
                  <c:v>-192124082.01697749</c:v>
                </c:pt>
                <c:pt idx="29">
                  <c:v>-197248469.24840248</c:v>
                </c:pt>
                <c:pt idx="30">
                  <c:v>-202379156.47982746</c:v>
                </c:pt>
                <c:pt idx="31">
                  <c:v>-207504924.82550246</c:v>
                </c:pt>
                <c:pt idx="32">
                  <c:v>-212738003.91471246</c:v>
                </c:pt>
                <c:pt idx="33">
                  <c:v>-217966393.61267245</c:v>
                </c:pt>
                <c:pt idx="34">
                  <c:v>-223320204.60917994</c:v>
                </c:pt>
                <c:pt idx="35">
                  <c:v>-228757526.08465993</c:v>
                </c:pt>
                <c:pt idx="36">
                  <c:v>-234423153.11566243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-8092303.333333333</c:v>
                </c:pt>
                <c:pt idx="2">
                  <c:v>-8053903.333333333</c:v>
                </c:pt>
                <c:pt idx="3">
                  <c:v>-8031293.333333333</c:v>
                </c:pt>
                <c:pt idx="4">
                  <c:v>-8029653.333333333</c:v>
                </c:pt>
                <c:pt idx="5">
                  <c:v>-8055293.333333333</c:v>
                </c:pt>
                <c:pt idx="6">
                  <c:v>-8056403.333333333</c:v>
                </c:pt>
                <c:pt idx="7">
                  <c:v>-8089193.333333333</c:v>
                </c:pt>
                <c:pt idx="8">
                  <c:v>-8056853.333333333</c:v>
                </c:pt>
                <c:pt idx="9">
                  <c:v>-8060993.333333333</c:v>
                </c:pt>
                <c:pt idx="10">
                  <c:v>-8051355.0113333333</c:v>
                </c:pt>
                <c:pt idx="11">
                  <c:v>-8018795.0113333333</c:v>
                </c:pt>
                <c:pt idx="12">
                  <c:v>-8024184.8258333337</c:v>
                </c:pt>
                <c:pt idx="13">
                  <c:v>-9770981.2254333328</c:v>
                </c:pt>
                <c:pt idx="14">
                  <c:v>-9716098.5431833342</c:v>
                </c:pt>
                <c:pt idx="15">
                  <c:v>-9676849.6280333344</c:v>
                </c:pt>
                <c:pt idx="16">
                  <c:v>-9527552.1280333344</c:v>
                </c:pt>
                <c:pt idx="17">
                  <c:v>-9511587.1280333344</c:v>
                </c:pt>
                <c:pt idx="18">
                  <c:v>-5510397.1280333335</c:v>
                </c:pt>
                <c:pt idx="19">
                  <c:v>-3530942.1280333335</c:v>
                </c:pt>
                <c:pt idx="20">
                  <c:v>-3533976.9457833329</c:v>
                </c:pt>
                <c:pt idx="21">
                  <c:v>-3490498.5895333327</c:v>
                </c:pt>
                <c:pt idx="22">
                  <c:v>-3478563.1145333331</c:v>
                </c:pt>
                <c:pt idx="23">
                  <c:v>-3464250.9963208335</c:v>
                </c:pt>
                <c:pt idx="24">
                  <c:v>-3435277.6510833334</c:v>
                </c:pt>
                <c:pt idx="25">
                  <c:v>-5849271.873108333</c:v>
                </c:pt>
                <c:pt idx="26">
                  <c:v>-5757138.4020783324</c:v>
                </c:pt>
                <c:pt idx="27">
                  <c:v>-5359750.2602933319</c:v>
                </c:pt>
                <c:pt idx="28">
                  <c:v>-5264997.7602933319</c:v>
                </c:pt>
                <c:pt idx="29">
                  <c:v>-5250385.5647583334</c:v>
                </c:pt>
                <c:pt idx="30">
                  <c:v>-5128883.0647583334</c:v>
                </c:pt>
                <c:pt idx="31">
                  <c:v>-5109384.1790083321</c:v>
                </c:pt>
                <c:pt idx="32">
                  <c:v>-5104387.422543332</c:v>
                </c:pt>
                <c:pt idx="33">
                  <c:v>-5212920.5312933326</c:v>
                </c:pt>
                <c:pt idx="34">
                  <c:v>-5210614.3298408324</c:v>
                </c:pt>
                <c:pt idx="35">
                  <c:v>-5294794.8088133326</c:v>
                </c:pt>
                <c:pt idx="36">
                  <c:v>-5563549.1143358331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-8120895.333333333</c:v>
                </c:pt>
                <c:pt idx="2">
                  <c:v>-16174798.666666666</c:v>
                </c:pt>
                <c:pt idx="3">
                  <c:v>-24206092</c:v>
                </c:pt>
                <c:pt idx="4">
                  <c:v>-32235745.333333332</c:v>
                </c:pt>
                <c:pt idx="5">
                  <c:v>-40291038.666666664</c:v>
                </c:pt>
                <c:pt idx="6">
                  <c:v>-48347442</c:v>
                </c:pt>
                <c:pt idx="7">
                  <c:v>-56436635.333333336</c:v>
                </c:pt>
                <c:pt idx="8">
                  <c:v>-64493488.666666672</c:v>
                </c:pt>
                <c:pt idx="9">
                  <c:v>-72554482</c:v>
                </c:pt>
                <c:pt idx="10">
                  <c:v>-80605837.011333331</c:v>
                </c:pt>
                <c:pt idx="11">
                  <c:v>-88624632.022666663</c:v>
                </c:pt>
                <c:pt idx="12">
                  <c:v>-96648816.848499998</c:v>
                </c:pt>
                <c:pt idx="13">
                  <c:v>-106419798.07393333</c:v>
                </c:pt>
                <c:pt idx="14">
                  <c:v>-116135896.61711666</c:v>
                </c:pt>
                <c:pt idx="15">
                  <c:v>-125812746.24515</c:v>
                </c:pt>
                <c:pt idx="16">
                  <c:v>-135340298.37318334</c:v>
                </c:pt>
                <c:pt idx="17">
                  <c:v>-144851885.50121668</c:v>
                </c:pt>
                <c:pt idx="18">
                  <c:v>-150362282.62925002</c:v>
                </c:pt>
                <c:pt idx="19">
                  <c:v>-153893224.75728336</c:v>
                </c:pt>
                <c:pt idx="20">
                  <c:v>-157427201.70306671</c:v>
                </c:pt>
                <c:pt idx="21">
                  <c:v>-160917700.29260004</c:v>
                </c:pt>
                <c:pt idx="22">
                  <c:v>-164396263.40713337</c:v>
                </c:pt>
                <c:pt idx="23">
                  <c:v>-167860514.40345421</c:v>
                </c:pt>
                <c:pt idx="24">
                  <c:v>-171295792.05453753</c:v>
                </c:pt>
                <c:pt idx="25">
                  <c:v>-177145063.92764586</c:v>
                </c:pt>
                <c:pt idx="26">
                  <c:v>-182902202.32972419</c:v>
                </c:pt>
                <c:pt idx="27">
                  <c:v>-188261952.59001753</c:v>
                </c:pt>
                <c:pt idx="28">
                  <c:v>-193526950.35031086</c:v>
                </c:pt>
                <c:pt idx="29">
                  <c:v>-198777335.91506919</c:v>
                </c:pt>
                <c:pt idx="30">
                  <c:v>-203906218.97982752</c:v>
                </c:pt>
                <c:pt idx="31">
                  <c:v>-209015603.15883586</c:v>
                </c:pt>
                <c:pt idx="32">
                  <c:v>-214119990.58137918</c:v>
                </c:pt>
                <c:pt idx="33">
                  <c:v>-219332911.11267251</c:v>
                </c:pt>
                <c:pt idx="34">
                  <c:v>-224543525.44251335</c:v>
                </c:pt>
                <c:pt idx="35">
                  <c:v>-229838320.25132668</c:v>
                </c:pt>
                <c:pt idx="36">
                  <c:v>-235401869.36566252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-8047070</c:v>
                </c:pt>
                <c:pt idx="2">
                  <c:v>-8019761.666666666</c:v>
                </c:pt>
                <c:pt idx="3">
                  <c:v>-8022818.333333333</c:v>
                </c:pt>
                <c:pt idx="4">
                  <c:v>-8021345</c:v>
                </c:pt>
                <c:pt idx="5">
                  <c:v>-8056985</c:v>
                </c:pt>
                <c:pt idx="6">
                  <c:v>-8058095</c:v>
                </c:pt>
                <c:pt idx="7">
                  <c:v>-8090885</c:v>
                </c:pt>
                <c:pt idx="8">
                  <c:v>-8058545</c:v>
                </c:pt>
                <c:pt idx="9">
                  <c:v>-8052935</c:v>
                </c:pt>
                <c:pt idx="10">
                  <c:v>-8025461.6780000003</c:v>
                </c:pt>
                <c:pt idx="11">
                  <c:v>-8011486.6780000003</c:v>
                </c:pt>
                <c:pt idx="12">
                  <c:v>-7997406.4925000006</c:v>
                </c:pt>
                <c:pt idx="13">
                  <c:v>-9690490.3920999989</c:v>
                </c:pt>
                <c:pt idx="14">
                  <c:v>-9642315.2098500002</c:v>
                </c:pt>
                <c:pt idx="15">
                  <c:v>-9509678.7947000004</c:v>
                </c:pt>
                <c:pt idx="16">
                  <c:v>-9529243.7947000004</c:v>
                </c:pt>
                <c:pt idx="17">
                  <c:v>-9513278.7947000004</c:v>
                </c:pt>
                <c:pt idx="18">
                  <c:v>-5517497.1280333335</c:v>
                </c:pt>
                <c:pt idx="19">
                  <c:v>-3519246.2947</c:v>
                </c:pt>
                <c:pt idx="20">
                  <c:v>-3485731.1124499994</c:v>
                </c:pt>
                <c:pt idx="21">
                  <c:v>-3449002.7561999992</c:v>
                </c:pt>
                <c:pt idx="22">
                  <c:v>-3466642.2811999996</c:v>
                </c:pt>
                <c:pt idx="23">
                  <c:v>-3383773.9129875</c:v>
                </c:pt>
                <c:pt idx="24">
                  <c:v>-3434325.5677499999</c:v>
                </c:pt>
                <c:pt idx="25">
                  <c:v>-5663627.706441666</c:v>
                </c:pt>
                <c:pt idx="26">
                  <c:v>-5345502.5687449994</c:v>
                </c:pt>
                <c:pt idx="27">
                  <c:v>-5230116.9269599989</c:v>
                </c:pt>
                <c:pt idx="28">
                  <c:v>-5252221.9269599989</c:v>
                </c:pt>
                <c:pt idx="29">
                  <c:v>-5124387.2314250004</c:v>
                </c:pt>
                <c:pt idx="30">
                  <c:v>-5130687.2314250004</c:v>
                </c:pt>
                <c:pt idx="31">
                  <c:v>-5125768.3456749991</c:v>
                </c:pt>
                <c:pt idx="32">
                  <c:v>-5233079.089209999</c:v>
                </c:pt>
                <c:pt idx="33">
                  <c:v>-5228389.6979599996</c:v>
                </c:pt>
                <c:pt idx="34">
                  <c:v>-5353810.9965074994</c:v>
                </c:pt>
                <c:pt idx="35">
                  <c:v>-5437321.4754799996</c:v>
                </c:pt>
                <c:pt idx="36">
                  <c:v>-5665627.0310025001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-8075662</c:v>
                </c:pt>
                <c:pt idx="2">
                  <c:v>-16095423.666666666</c:v>
                </c:pt>
                <c:pt idx="3">
                  <c:v>-24118242</c:v>
                </c:pt>
                <c:pt idx="4">
                  <c:v>-32139587</c:v>
                </c:pt>
                <c:pt idx="5">
                  <c:v>-40196572</c:v>
                </c:pt>
                <c:pt idx="6">
                  <c:v>-48254667</c:v>
                </c:pt>
                <c:pt idx="7">
                  <c:v>-56345552</c:v>
                </c:pt>
                <c:pt idx="8">
                  <c:v>-64404097</c:v>
                </c:pt>
                <c:pt idx="9">
                  <c:v>-72457032</c:v>
                </c:pt>
                <c:pt idx="10">
                  <c:v>-80482493.678000003</c:v>
                </c:pt>
                <c:pt idx="11">
                  <c:v>-88493980.356000006</c:v>
                </c:pt>
                <c:pt idx="12">
                  <c:v>-96491386.848500013</c:v>
                </c:pt>
                <c:pt idx="13">
                  <c:v>-106181877.24060002</c:v>
                </c:pt>
                <c:pt idx="14">
                  <c:v>-115824192.45045002</c:v>
                </c:pt>
                <c:pt idx="15">
                  <c:v>-125333871.24515001</c:v>
                </c:pt>
                <c:pt idx="16">
                  <c:v>-134863115.03985003</c:v>
                </c:pt>
                <c:pt idx="17">
                  <c:v>-144376393.83455002</c:v>
                </c:pt>
                <c:pt idx="18">
                  <c:v>-149893890.96258336</c:v>
                </c:pt>
                <c:pt idx="19">
                  <c:v>-153413137.25728336</c:v>
                </c:pt>
                <c:pt idx="20">
                  <c:v>-156898868.36973336</c:v>
                </c:pt>
                <c:pt idx="21">
                  <c:v>-160347871.12593335</c:v>
                </c:pt>
                <c:pt idx="22">
                  <c:v>-163814513.40713334</c:v>
                </c:pt>
                <c:pt idx="23">
                  <c:v>-167198287.32012084</c:v>
                </c:pt>
                <c:pt idx="24">
                  <c:v>-170632612.88787085</c:v>
                </c:pt>
                <c:pt idx="25">
                  <c:v>-176296240.59431252</c:v>
                </c:pt>
                <c:pt idx="26">
                  <c:v>-181641743.16305751</c:v>
                </c:pt>
                <c:pt idx="27">
                  <c:v>-186871860.0900175</c:v>
                </c:pt>
                <c:pt idx="28">
                  <c:v>-192124082.01697749</c:v>
                </c:pt>
                <c:pt idx="29">
                  <c:v>-197248469.24840248</c:v>
                </c:pt>
                <c:pt idx="30">
                  <c:v>-202379156.47982746</c:v>
                </c:pt>
                <c:pt idx="31">
                  <c:v>-207504924.82550246</c:v>
                </c:pt>
                <c:pt idx="32">
                  <c:v>-212738003.91471246</c:v>
                </c:pt>
                <c:pt idx="33">
                  <c:v>-217966393.61267245</c:v>
                </c:pt>
                <c:pt idx="34">
                  <c:v>-223320204.60917994</c:v>
                </c:pt>
                <c:pt idx="35">
                  <c:v>-228757526.08465993</c:v>
                </c:pt>
                <c:pt idx="36">
                  <c:v>-234423153.11566243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-8092303.333333333</c:v>
                </c:pt>
                <c:pt idx="2">
                  <c:v>-8053903.333333333</c:v>
                </c:pt>
                <c:pt idx="3">
                  <c:v>-8031293.333333333</c:v>
                </c:pt>
                <c:pt idx="4">
                  <c:v>-8029653.333333333</c:v>
                </c:pt>
                <c:pt idx="5">
                  <c:v>-8055293.333333333</c:v>
                </c:pt>
                <c:pt idx="6">
                  <c:v>-8056403.333333333</c:v>
                </c:pt>
                <c:pt idx="7">
                  <c:v>-8089193.333333333</c:v>
                </c:pt>
                <c:pt idx="8">
                  <c:v>-8056853.333333333</c:v>
                </c:pt>
                <c:pt idx="9">
                  <c:v>-8060993.333333333</c:v>
                </c:pt>
                <c:pt idx="10">
                  <c:v>-8051355.0113333333</c:v>
                </c:pt>
                <c:pt idx="11">
                  <c:v>-8018795.0113333333</c:v>
                </c:pt>
                <c:pt idx="12">
                  <c:v>-8024184.8258333337</c:v>
                </c:pt>
                <c:pt idx="13">
                  <c:v>-9770981.2254333328</c:v>
                </c:pt>
                <c:pt idx="14">
                  <c:v>-9716098.5431833342</c:v>
                </c:pt>
                <c:pt idx="15">
                  <c:v>-9676849.6280333344</c:v>
                </c:pt>
                <c:pt idx="16">
                  <c:v>-9527552.1280333344</c:v>
                </c:pt>
                <c:pt idx="17">
                  <c:v>-9511587.1280333344</c:v>
                </c:pt>
                <c:pt idx="18">
                  <c:v>-5510397.1280333335</c:v>
                </c:pt>
                <c:pt idx="19">
                  <c:v>-3530942.1280333335</c:v>
                </c:pt>
                <c:pt idx="20">
                  <c:v>-3533976.9457833329</c:v>
                </c:pt>
                <c:pt idx="21">
                  <c:v>-3490498.5895333327</c:v>
                </c:pt>
                <c:pt idx="22">
                  <c:v>-3478563.1145333331</c:v>
                </c:pt>
                <c:pt idx="23">
                  <c:v>-3464250.9963208335</c:v>
                </c:pt>
                <c:pt idx="24">
                  <c:v>-3435277.6510833334</c:v>
                </c:pt>
                <c:pt idx="25">
                  <c:v>-5849271.873108333</c:v>
                </c:pt>
                <c:pt idx="26">
                  <c:v>-5757138.4020783324</c:v>
                </c:pt>
                <c:pt idx="27">
                  <c:v>-5359750.2602933319</c:v>
                </c:pt>
                <c:pt idx="28">
                  <c:v>-5264997.7602933319</c:v>
                </c:pt>
                <c:pt idx="29">
                  <c:v>-5250385.5647583334</c:v>
                </c:pt>
                <c:pt idx="30">
                  <c:v>-5128883.0647583334</c:v>
                </c:pt>
                <c:pt idx="31">
                  <c:v>-5109384.1790083321</c:v>
                </c:pt>
                <c:pt idx="32">
                  <c:v>-5104387.422543332</c:v>
                </c:pt>
                <c:pt idx="33">
                  <c:v>-5212920.5312933326</c:v>
                </c:pt>
                <c:pt idx="34">
                  <c:v>-5210614.3298408324</c:v>
                </c:pt>
                <c:pt idx="35">
                  <c:v>-5294794.8088133326</c:v>
                </c:pt>
                <c:pt idx="36">
                  <c:v>-5563549.1143358331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-8120895.333333333</c:v>
                </c:pt>
                <c:pt idx="2">
                  <c:v>-16174798.666666666</c:v>
                </c:pt>
                <c:pt idx="3">
                  <c:v>-24206092</c:v>
                </c:pt>
                <c:pt idx="4">
                  <c:v>-32235745.333333332</c:v>
                </c:pt>
                <c:pt idx="5">
                  <c:v>-40291038.666666664</c:v>
                </c:pt>
                <c:pt idx="6">
                  <c:v>-48347442</c:v>
                </c:pt>
                <c:pt idx="7">
                  <c:v>-56436635.333333336</c:v>
                </c:pt>
                <c:pt idx="8">
                  <c:v>-64493488.666666672</c:v>
                </c:pt>
                <c:pt idx="9">
                  <c:v>-72554482</c:v>
                </c:pt>
                <c:pt idx="10">
                  <c:v>-80605837.011333331</c:v>
                </c:pt>
                <c:pt idx="11">
                  <c:v>-88624632.022666663</c:v>
                </c:pt>
                <c:pt idx="12">
                  <c:v>-96648816.848499998</c:v>
                </c:pt>
                <c:pt idx="13">
                  <c:v>-106419798.07393333</c:v>
                </c:pt>
                <c:pt idx="14">
                  <c:v>-116135896.61711666</c:v>
                </c:pt>
                <c:pt idx="15">
                  <c:v>-125812746.24515</c:v>
                </c:pt>
                <c:pt idx="16">
                  <c:v>-135340298.37318334</c:v>
                </c:pt>
                <c:pt idx="17">
                  <c:v>-144851885.50121668</c:v>
                </c:pt>
                <c:pt idx="18">
                  <c:v>-150362282.62925002</c:v>
                </c:pt>
                <c:pt idx="19">
                  <c:v>-153893224.75728336</c:v>
                </c:pt>
                <c:pt idx="20">
                  <c:v>-157427201.70306671</c:v>
                </c:pt>
                <c:pt idx="21">
                  <c:v>-160917700.29260004</c:v>
                </c:pt>
                <c:pt idx="22">
                  <c:v>-164396263.40713337</c:v>
                </c:pt>
                <c:pt idx="23">
                  <c:v>-167860514.40345421</c:v>
                </c:pt>
                <c:pt idx="24">
                  <c:v>-171295792.05453753</c:v>
                </c:pt>
                <c:pt idx="25">
                  <c:v>-177145063.92764586</c:v>
                </c:pt>
                <c:pt idx="26">
                  <c:v>-182902202.32972419</c:v>
                </c:pt>
                <c:pt idx="27">
                  <c:v>-188261952.59001753</c:v>
                </c:pt>
                <c:pt idx="28">
                  <c:v>-193526950.35031086</c:v>
                </c:pt>
                <c:pt idx="29">
                  <c:v>-198777335.91506919</c:v>
                </c:pt>
                <c:pt idx="30">
                  <c:v>-203906218.97982752</c:v>
                </c:pt>
                <c:pt idx="31">
                  <c:v>-209015603.15883586</c:v>
                </c:pt>
                <c:pt idx="32">
                  <c:v>-214119990.58137918</c:v>
                </c:pt>
                <c:pt idx="33">
                  <c:v>-219332911.11267251</c:v>
                </c:pt>
                <c:pt idx="34">
                  <c:v>-224543525.44251335</c:v>
                </c:pt>
                <c:pt idx="35">
                  <c:v>-229838320.25132668</c:v>
                </c:pt>
                <c:pt idx="36">
                  <c:v>-235401869.36566252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40262446.666666664</c:v>
                </c:pt>
                <c:pt idx="1">
                  <c:v>32170143.333333332</c:v>
                </c:pt>
                <c:pt idx="2">
                  <c:v>24116240</c:v>
                </c:pt>
                <c:pt idx="3">
                  <c:v>16084946.666666668</c:v>
                </c:pt>
                <c:pt idx="4">
                  <c:v>8055293.3333333349</c:v>
                </c:pt>
                <c:pt idx="5">
                  <c:v>48333593.355999999</c:v>
                </c:pt>
                <c:pt idx="6">
                  <c:v>40277190.022666663</c:v>
                </c:pt>
                <c:pt idx="7">
                  <c:v>32187996.689333331</c:v>
                </c:pt>
                <c:pt idx="8">
                  <c:v>24131143.355999999</c:v>
                </c:pt>
                <c:pt idx="9">
                  <c:v>16070150.022666667</c:v>
                </c:pt>
                <c:pt idx="10">
                  <c:v>8018795.0113333333</c:v>
                </c:pt>
                <c:pt idx="11">
                  <c:v>46715666.350516677</c:v>
                </c:pt>
                <c:pt idx="12">
                  <c:v>38691481.524683341</c:v>
                </c:pt>
                <c:pt idx="13">
                  <c:v>28920500.299250007</c:v>
                </c:pt>
                <c:pt idx="14">
                  <c:v>19204401.756066673</c:v>
                </c:pt>
                <c:pt idx="15">
                  <c:v>9527552.1280333381</c:v>
                </c:pt>
                <c:pt idx="16">
                  <c:v>0</c:v>
                </c:pt>
                <c:pt idx="17">
                  <c:v>-9511587.1280333344</c:v>
                </c:pt>
                <c:pt idx="18">
                  <c:v>-15021984.256066669</c:v>
                </c:pt>
                <c:pt idx="19">
                  <c:v>-18552926.384100001</c:v>
                </c:pt>
                <c:pt idx="20">
                  <c:v>-22086903.329883333</c:v>
                </c:pt>
                <c:pt idx="21">
                  <c:v>-25577401.919416666</c:v>
                </c:pt>
                <c:pt idx="22">
                  <c:v>-29055965.033950001</c:v>
                </c:pt>
                <c:pt idx="23">
                  <c:v>-32520216.030270834</c:v>
                </c:pt>
                <c:pt idx="24">
                  <c:v>-35955493.681354165</c:v>
                </c:pt>
                <c:pt idx="25">
                  <c:v>-41804765.5544625</c:v>
                </c:pt>
                <c:pt idx="26">
                  <c:v>-47561903.95654083</c:v>
                </c:pt>
                <c:pt idx="27">
                  <c:v>-52921654.216834165</c:v>
                </c:pt>
                <c:pt idx="28">
                  <c:v>-58186651.9771275</c:v>
                </c:pt>
                <c:pt idx="29">
                  <c:v>-63437037.54188583</c:v>
                </c:pt>
                <c:pt idx="30">
                  <c:v>-68565920.606644168</c:v>
                </c:pt>
                <c:pt idx="31">
                  <c:v>-73675304.785652503</c:v>
                </c:pt>
                <c:pt idx="32">
                  <c:v>-78779692.208195835</c:v>
                </c:pt>
                <c:pt idx="33">
                  <c:v>-83992612.739489168</c:v>
                </c:pt>
                <c:pt idx="34">
                  <c:v>-89203227.069330007</c:v>
                </c:pt>
                <c:pt idx="35">
                  <c:v>-94498021.87814334</c:v>
                </c:pt>
                <c:pt idx="36">
                  <c:v>-100061570.99247918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4000000</c:v>
                </c:pt>
                <c:pt idx="10">
                  <c:v>4000000</c:v>
                </c:pt>
                <c:pt idx="11">
                  <c:v>4000000</c:v>
                </c:pt>
                <c:pt idx="12">
                  <c:v>4000000</c:v>
                </c:pt>
                <c:pt idx="13">
                  <c:v>4000000</c:v>
                </c:pt>
                <c:pt idx="14">
                  <c:v>4000000</c:v>
                </c:pt>
                <c:pt idx="15">
                  <c:v>4000000</c:v>
                </c:pt>
                <c:pt idx="16">
                  <c:v>4000000</c:v>
                </c:pt>
                <c:pt idx="17">
                  <c:v>4000000</c:v>
                </c:pt>
                <c:pt idx="18">
                  <c:v>2000000</c:v>
                </c:pt>
                <c:pt idx="19">
                  <c:v>2000000</c:v>
                </c:pt>
                <c:pt idx="20">
                  <c:v>2000000</c:v>
                </c:pt>
                <c:pt idx="21">
                  <c:v>2000000</c:v>
                </c:pt>
                <c:pt idx="22">
                  <c:v>2000000</c:v>
                </c:pt>
                <c:pt idx="23">
                  <c:v>2000000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1600000</c:v>
                </c:pt>
                <c:pt idx="13">
                  <c:v>1600000</c:v>
                </c:pt>
                <c:pt idx="14">
                  <c:v>1600000</c:v>
                </c:pt>
                <c:pt idx="15">
                  <c:v>1600000</c:v>
                </c:pt>
                <c:pt idx="16">
                  <c:v>1600000</c:v>
                </c:pt>
                <c:pt idx="17">
                  <c:v>1600000</c:v>
                </c:pt>
                <c:pt idx="18">
                  <c:v>1600000</c:v>
                </c:pt>
                <c:pt idx="19">
                  <c:v>1600000</c:v>
                </c:pt>
                <c:pt idx="20">
                  <c:v>1600000</c:v>
                </c:pt>
                <c:pt idx="21">
                  <c:v>1600000</c:v>
                </c:pt>
                <c:pt idx="22">
                  <c:v>1600000</c:v>
                </c:pt>
                <c:pt idx="23">
                  <c:v>1600000</c:v>
                </c:pt>
                <c:pt idx="24">
                  <c:v>5600000</c:v>
                </c:pt>
                <c:pt idx="25">
                  <c:v>5600000</c:v>
                </c:pt>
                <c:pt idx="26">
                  <c:v>5600000</c:v>
                </c:pt>
                <c:pt idx="27">
                  <c:v>5600000</c:v>
                </c:pt>
                <c:pt idx="28">
                  <c:v>5600000</c:v>
                </c:pt>
                <c:pt idx="29">
                  <c:v>5600000</c:v>
                </c:pt>
                <c:pt idx="30">
                  <c:v>5600000</c:v>
                </c:pt>
                <c:pt idx="31">
                  <c:v>5600000</c:v>
                </c:pt>
                <c:pt idx="32">
                  <c:v>5600000</c:v>
                </c:pt>
                <c:pt idx="33">
                  <c:v>5600000</c:v>
                </c:pt>
                <c:pt idx="34">
                  <c:v>5600000</c:v>
                </c:pt>
                <c:pt idx="35">
                  <c:v>5600000</c:v>
                </c:pt>
                <c:pt idx="36">
                  <c:v>9400000</c:v>
                </c:pt>
                <c:pt idx="37">
                  <c:v>9400000</c:v>
                </c:pt>
                <c:pt idx="38">
                  <c:v>9400000</c:v>
                </c:pt>
                <c:pt idx="39">
                  <c:v>9400000</c:v>
                </c:pt>
                <c:pt idx="40">
                  <c:v>9400000</c:v>
                </c:pt>
                <c:pt idx="41">
                  <c:v>9400000</c:v>
                </c:pt>
                <c:pt idx="42">
                  <c:v>9400000</c:v>
                </c:pt>
                <c:pt idx="43">
                  <c:v>9400000</c:v>
                </c:pt>
                <c:pt idx="44">
                  <c:v>9400000</c:v>
                </c:pt>
                <c:pt idx="45">
                  <c:v>9400000</c:v>
                </c:pt>
                <c:pt idx="46">
                  <c:v>9400000</c:v>
                </c:pt>
                <c:pt idx="47">
                  <c:v>9400000</c:v>
                </c:pt>
                <c:pt idx="48">
                  <c:v>10000000</c:v>
                </c:pt>
                <c:pt idx="49">
                  <c:v>10000000</c:v>
                </c:pt>
                <c:pt idx="50">
                  <c:v>10000000</c:v>
                </c:pt>
                <c:pt idx="51">
                  <c:v>10000000</c:v>
                </c:pt>
                <c:pt idx="52">
                  <c:v>10000000</c:v>
                </c:pt>
                <c:pt idx="53">
                  <c:v>10000000</c:v>
                </c:pt>
                <c:pt idx="54">
                  <c:v>10000000</c:v>
                </c:pt>
                <c:pt idx="55">
                  <c:v>10000000</c:v>
                </c:pt>
                <c:pt idx="56">
                  <c:v>10000000</c:v>
                </c:pt>
                <c:pt idx="57">
                  <c:v>10000000</c:v>
                </c:pt>
                <c:pt idx="58">
                  <c:v>10000000</c:v>
                </c:pt>
                <c:pt idx="59">
                  <c:v>10000000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1602524.19</c:v>
                </c:pt>
                <c:pt idx="13">
                  <c:v>1603394.665</c:v>
                </c:pt>
                <c:pt idx="14">
                  <c:v>1606789.33</c:v>
                </c:pt>
                <c:pt idx="15">
                  <c:v>1606789.33</c:v>
                </c:pt>
                <c:pt idx="16">
                  <c:v>1606789.33</c:v>
                </c:pt>
                <c:pt idx="17">
                  <c:v>1606789.33</c:v>
                </c:pt>
                <c:pt idx="18">
                  <c:v>1606789.33</c:v>
                </c:pt>
                <c:pt idx="19">
                  <c:v>1607659.8049999999</c:v>
                </c:pt>
                <c:pt idx="20">
                  <c:v>1608530.28</c:v>
                </c:pt>
                <c:pt idx="21">
                  <c:v>1608552.78</c:v>
                </c:pt>
                <c:pt idx="22">
                  <c:v>1610206.9637500001</c:v>
                </c:pt>
                <c:pt idx="23">
                  <c:v>1610225.2450000001</c:v>
                </c:pt>
                <c:pt idx="24">
                  <c:v>5613653.3799999999</c:v>
                </c:pt>
                <c:pt idx="25">
                  <c:v>5621827.0580000002</c:v>
                </c:pt>
                <c:pt idx="26">
                  <c:v>5624635.2215</c:v>
                </c:pt>
                <c:pt idx="27">
                  <c:v>5624635.2215</c:v>
                </c:pt>
                <c:pt idx="28">
                  <c:v>5627352.5099999998</c:v>
                </c:pt>
                <c:pt idx="29">
                  <c:v>5627352.5099999998</c:v>
                </c:pt>
                <c:pt idx="30">
                  <c:v>5627352.5099999998</c:v>
                </c:pt>
                <c:pt idx="31">
                  <c:v>5624658.0965</c:v>
                </c:pt>
                <c:pt idx="32">
                  <c:v>5624680.9715</c:v>
                </c:pt>
                <c:pt idx="33">
                  <c:v>5621988.4330000002</c:v>
                </c:pt>
                <c:pt idx="34">
                  <c:v>5619312.6445000004</c:v>
                </c:pt>
                <c:pt idx="35">
                  <c:v>5616615.3247499997</c:v>
                </c:pt>
                <c:pt idx="36">
                  <c:v>9425620.7708000001</c:v>
                </c:pt>
                <c:pt idx="37">
                  <c:v>9440872.6675000004</c:v>
                </c:pt>
                <c:pt idx="38">
                  <c:v>9446133.1670500003</c:v>
                </c:pt>
                <c:pt idx="39">
                  <c:v>9446133.1670500003</c:v>
                </c:pt>
                <c:pt idx="40">
                  <c:v>9451162.4906249996</c:v>
                </c:pt>
                <c:pt idx="41">
                  <c:v>9451162.4906249996</c:v>
                </c:pt>
                <c:pt idx="42">
                  <c:v>9451162.4906249996</c:v>
                </c:pt>
                <c:pt idx="43">
                  <c:v>9446158.6670500003</c:v>
                </c:pt>
                <c:pt idx="44">
                  <c:v>9446184.1670500003</c:v>
                </c:pt>
                <c:pt idx="45">
                  <c:v>9441052.9175000004</c:v>
                </c:pt>
                <c:pt idx="46">
                  <c:v>9436065.3439249992</c:v>
                </c:pt>
                <c:pt idx="47">
                  <c:v>9430929.0318749994</c:v>
                </c:pt>
                <c:pt idx="48">
                  <c:v>10043572.210674999</c:v>
                </c:pt>
                <c:pt idx="49">
                  <c:v>10069690.99958</c:v>
                </c:pt>
                <c:pt idx="50">
                  <c:v>10078492.241714999</c:v>
                </c:pt>
                <c:pt idx="51">
                  <c:v>10078492.241714999</c:v>
                </c:pt>
                <c:pt idx="52">
                  <c:v>10087186.17135</c:v>
                </c:pt>
                <c:pt idx="53">
                  <c:v>10087186.17135</c:v>
                </c:pt>
                <c:pt idx="54">
                  <c:v>10087186.17135</c:v>
                </c:pt>
                <c:pt idx="55">
                  <c:v>10078517.741714999</c:v>
                </c:pt>
                <c:pt idx="56">
                  <c:v>10078543.241714999</c:v>
                </c:pt>
                <c:pt idx="57">
                  <c:v>10069871.24958</c:v>
                </c:pt>
                <c:pt idx="58">
                  <c:v>10061219.069945</c:v>
                </c:pt>
                <c:pt idx="59">
                  <c:v>10052542.015310001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1600000</c:v>
                </c:pt>
                <c:pt idx="13">
                  <c:v>1600000</c:v>
                </c:pt>
                <c:pt idx="14">
                  <c:v>1600000</c:v>
                </c:pt>
                <c:pt idx="15">
                  <c:v>1600000</c:v>
                </c:pt>
                <c:pt idx="16">
                  <c:v>1600000</c:v>
                </c:pt>
                <c:pt idx="17">
                  <c:v>1600000</c:v>
                </c:pt>
                <c:pt idx="18">
                  <c:v>1600000</c:v>
                </c:pt>
                <c:pt idx="19">
                  <c:v>1600000</c:v>
                </c:pt>
                <c:pt idx="20">
                  <c:v>1600000</c:v>
                </c:pt>
                <c:pt idx="21">
                  <c:v>1600000</c:v>
                </c:pt>
                <c:pt idx="22">
                  <c:v>1600000</c:v>
                </c:pt>
                <c:pt idx="23">
                  <c:v>1600000</c:v>
                </c:pt>
                <c:pt idx="24">
                  <c:v>5600000</c:v>
                </c:pt>
                <c:pt idx="25">
                  <c:v>5600000</c:v>
                </c:pt>
                <c:pt idx="26">
                  <c:v>5600000</c:v>
                </c:pt>
                <c:pt idx="27">
                  <c:v>5600000</c:v>
                </c:pt>
                <c:pt idx="28">
                  <c:v>5600000</c:v>
                </c:pt>
                <c:pt idx="29">
                  <c:v>5600000</c:v>
                </c:pt>
                <c:pt idx="30">
                  <c:v>5600000</c:v>
                </c:pt>
                <c:pt idx="31">
                  <c:v>5600000</c:v>
                </c:pt>
                <c:pt idx="32">
                  <c:v>5600000</c:v>
                </c:pt>
                <c:pt idx="33">
                  <c:v>5600000</c:v>
                </c:pt>
                <c:pt idx="34">
                  <c:v>5600000</c:v>
                </c:pt>
                <c:pt idx="35">
                  <c:v>5600000</c:v>
                </c:pt>
                <c:pt idx="36">
                  <c:v>9400000</c:v>
                </c:pt>
                <c:pt idx="37">
                  <c:v>9400000</c:v>
                </c:pt>
                <c:pt idx="38">
                  <c:v>9400000</c:v>
                </c:pt>
                <c:pt idx="39">
                  <c:v>9400000</c:v>
                </c:pt>
                <c:pt idx="40">
                  <c:v>9400000</c:v>
                </c:pt>
                <c:pt idx="41">
                  <c:v>9400000</c:v>
                </c:pt>
                <c:pt idx="42">
                  <c:v>9400000</c:v>
                </c:pt>
                <c:pt idx="43">
                  <c:v>9400000</c:v>
                </c:pt>
                <c:pt idx="44">
                  <c:v>9400000</c:v>
                </c:pt>
                <c:pt idx="45">
                  <c:v>9400000</c:v>
                </c:pt>
                <c:pt idx="46">
                  <c:v>9400000</c:v>
                </c:pt>
                <c:pt idx="47">
                  <c:v>9400000</c:v>
                </c:pt>
                <c:pt idx="48">
                  <c:v>10000000</c:v>
                </c:pt>
                <c:pt idx="49">
                  <c:v>10000000</c:v>
                </c:pt>
                <c:pt idx="50">
                  <c:v>10000000</c:v>
                </c:pt>
                <c:pt idx="51">
                  <c:v>10000000</c:v>
                </c:pt>
                <c:pt idx="52">
                  <c:v>10000000</c:v>
                </c:pt>
                <c:pt idx="53">
                  <c:v>10000000</c:v>
                </c:pt>
                <c:pt idx="54">
                  <c:v>10000000</c:v>
                </c:pt>
                <c:pt idx="55">
                  <c:v>10000000</c:v>
                </c:pt>
                <c:pt idx="56">
                  <c:v>10000000</c:v>
                </c:pt>
                <c:pt idx="57">
                  <c:v>10000000</c:v>
                </c:pt>
                <c:pt idx="58">
                  <c:v>10000000</c:v>
                </c:pt>
                <c:pt idx="59">
                  <c:v>10000000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1602524.19</c:v>
                </c:pt>
                <c:pt idx="13">
                  <c:v>1603394.665</c:v>
                </c:pt>
                <c:pt idx="14">
                  <c:v>1606789.33</c:v>
                </c:pt>
                <c:pt idx="15">
                  <c:v>1606789.33</c:v>
                </c:pt>
                <c:pt idx="16">
                  <c:v>1606789.33</c:v>
                </c:pt>
                <c:pt idx="17">
                  <c:v>1606789.33</c:v>
                </c:pt>
                <c:pt idx="18">
                  <c:v>1606789.33</c:v>
                </c:pt>
                <c:pt idx="19">
                  <c:v>1607659.8049999999</c:v>
                </c:pt>
                <c:pt idx="20">
                  <c:v>1608530.28</c:v>
                </c:pt>
                <c:pt idx="21">
                  <c:v>1608552.78</c:v>
                </c:pt>
                <c:pt idx="22">
                  <c:v>1610206.9637500001</c:v>
                </c:pt>
                <c:pt idx="23">
                  <c:v>1610225.2450000001</c:v>
                </c:pt>
                <c:pt idx="24">
                  <c:v>5613653.3799999999</c:v>
                </c:pt>
                <c:pt idx="25">
                  <c:v>5621827.0580000002</c:v>
                </c:pt>
                <c:pt idx="26">
                  <c:v>5624635.2215</c:v>
                </c:pt>
                <c:pt idx="27">
                  <c:v>5624635.2215</c:v>
                </c:pt>
                <c:pt idx="28">
                  <c:v>5627352.5099999998</c:v>
                </c:pt>
                <c:pt idx="29">
                  <c:v>5627352.5099999998</c:v>
                </c:pt>
                <c:pt idx="30">
                  <c:v>5627352.5099999998</c:v>
                </c:pt>
                <c:pt idx="31">
                  <c:v>5624658.0965</c:v>
                </c:pt>
                <c:pt idx="32">
                  <c:v>5624680.9715</c:v>
                </c:pt>
                <c:pt idx="33">
                  <c:v>5621988.4330000002</c:v>
                </c:pt>
                <c:pt idx="34">
                  <c:v>5619312.6445000004</c:v>
                </c:pt>
                <c:pt idx="35">
                  <c:v>5616615.3247499997</c:v>
                </c:pt>
                <c:pt idx="36">
                  <c:v>9425620.7708000001</c:v>
                </c:pt>
                <c:pt idx="37">
                  <c:v>9440872.6675000004</c:v>
                </c:pt>
                <c:pt idx="38">
                  <c:v>9446133.1670500003</c:v>
                </c:pt>
                <c:pt idx="39">
                  <c:v>9446133.1670500003</c:v>
                </c:pt>
                <c:pt idx="40">
                  <c:v>9451162.4906249996</c:v>
                </c:pt>
                <c:pt idx="41">
                  <c:v>9451162.4906249996</c:v>
                </c:pt>
                <c:pt idx="42">
                  <c:v>9451162.4906249996</c:v>
                </c:pt>
                <c:pt idx="43">
                  <c:v>9446158.6670500003</c:v>
                </c:pt>
                <c:pt idx="44">
                  <c:v>9446184.1670500003</c:v>
                </c:pt>
                <c:pt idx="45">
                  <c:v>9441052.9175000004</c:v>
                </c:pt>
                <c:pt idx="46">
                  <c:v>9436065.3439249992</c:v>
                </c:pt>
                <c:pt idx="47">
                  <c:v>9430929.0318749994</c:v>
                </c:pt>
                <c:pt idx="48">
                  <c:v>10043572.210674999</c:v>
                </c:pt>
                <c:pt idx="49">
                  <c:v>10069690.99958</c:v>
                </c:pt>
                <c:pt idx="50">
                  <c:v>10078492.241714999</c:v>
                </c:pt>
                <c:pt idx="51">
                  <c:v>10078492.241714999</c:v>
                </c:pt>
                <c:pt idx="52">
                  <c:v>10087186.17135</c:v>
                </c:pt>
                <c:pt idx="53">
                  <c:v>10087186.17135</c:v>
                </c:pt>
                <c:pt idx="54">
                  <c:v>10087186.17135</c:v>
                </c:pt>
                <c:pt idx="55">
                  <c:v>10078517.741714999</c:v>
                </c:pt>
                <c:pt idx="56">
                  <c:v>10078543.241714999</c:v>
                </c:pt>
                <c:pt idx="57">
                  <c:v>10069871.24958</c:v>
                </c:pt>
                <c:pt idx="58">
                  <c:v>10061219.069945</c:v>
                </c:pt>
                <c:pt idx="59">
                  <c:v>10052542.015310001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1210</v>
      </c>
      <c r="C1" s="328"/>
    </row>
    <row r="2" spans="1:3" ht="19" x14ac:dyDescent="0.25">
      <c r="A2" s="329" t="s">
        <v>1209</v>
      </c>
      <c r="C2" s="329" t="s">
        <v>1208</v>
      </c>
    </row>
    <row r="3" spans="1:3" ht="3" customHeight="1" x14ac:dyDescent="0.2"/>
    <row r="4" spans="1:3" ht="15" x14ac:dyDescent="0.2">
      <c r="A4" s="330" t="s">
        <v>1190</v>
      </c>
      <c r="C4" s="330" t="s">
        <v>1146</v>
      </c>
    </row>
    <row r="5" spans="1:3" ht="15" x14ac:dyDescent="0.2">
      <c r="A5" s="331" t="s">
        <v>1195</v>
      </c>
      <c r="C5" s="330" t="s">
        <v>1147</v>
      </c>
    </row>
    <row r="6" spans="1:3" ht="15" x14ac:dyDescent="0.2">
      <c r="A6" s="330" t="s">
        <v>1193</v>
      </c>
      <c r="C6" s="330" t="s">
        <v>1148</v>
      </c>
    </row>
    <row r="7" spans="1:3" ht="15" x14ac:dyDescent="0.2">
      <c r="A7" s="330" t="s">
        <v>1191</v>
      </c>
      <c r="C7" s="330" t="s">
        <v>1149</v>
      </c>
    </row>
    <row r="8" spans="1:3" ht="15" x14ac:dyDescent="0.2">
      <c r="A8" s="330" t="s">
        <v>1192</v>
      </c>
      <c r="C8" s="330" t="s">
        <v>1150</v>
      </c>
    </row>
    <row r="9" spans="1:3" ht="15" x14ac:dyDescent="0.2">
      <c r="A9" s="330" t="s">
        <v>1148</v>
      </c>
      <c r="C9" s="330" t="s">
        <v>1151</v>
      </c>
    </row>
    <row r="10" spans="1:3" ht="15" x14ac:dyDescent="0.2">
      <c r="A10" s="330" t="s">
        <v>1146</v>
      </c>
      <c r="C10" s="330" t="s">
        <v>1152</v>
      </c>
    </row>
    <row r="11" spans="1:3" ht="15" x14ac:dyDescent="0.2">
      <c r="A11" s="331" t="s">
        <v>1197</v>
      </c>
      <c r="C11" s="330" t="s">
        <v>1153</v>
      </c>
    </row>
    <row r="12" spans="1:3" ht="15" x14ac:dyDescent="0.2">
      <c r="A12" s="331" t="s">
        <v>1204</v>
      </c>
      <c r="C12" s="330" t="s">
        <v>1154</v>
      </c>
    </row>
    <row r="13" spans="1:3" ht="15" x14ac:dyDescent="0.2">
      <c r="A13" s="331" t="s">
        <v>1182</v>
      </c>
      <c r="C13" s="330" t="s">
        <v>1155</v>
      </c>
    </row>
    <row r="14" spans="1:3" ht="15" x14ac:dyDescent="0.2">
      <c r="A14" s="331" t="s">
        <v>1178</v>
      </c>
      <c r="C14" s="331" t="s">
        <v>1156</v>
      </c>
    </row>
    <row r="15" spans="1:3" ht="15" x14ac:dyDescent="0.2">
      <c r="A15" s="330" t="s">
        <v>1181</v>
      </c>
      <c r="C15" s="331" t="s">
        <v>1157</v>
      </c>
    </row>
    <row r="16" spans="1:3" ht="15" x14ac:dyDescent="0.2">
      <c r="A16" s="330" t="s">
        <v>1179</v>
      </c>
      <c r="C16" s="331" t="s">
        <v>1158</v>
      </c>
    </row>
    <row r="17" spans="1:3" ht="15" x14ac:dyDescent="0.2">
      <c r="A17" s="330" t="s">
        <v>1180</v>
      </c>
      <c r="C17" s="330" t="s">
        <v>1159</v>
      </c>
    </row>
    <row r="18" spans="1:3" ht="15" x14ac:dyDescent="0.2">
      <c r="A18" s="330" t="s">
        <v>1170</v>
      </c>
      <c r="C18" s="331" t="s">
        <v>1160</v>
      </c>
    </row>
    <row r="19" spans="1:3" ht="15" x14ac:dyDescent="0.2">
      <c r="A19" s="331" t="s">
        <v>1167</v>
      </c>
      <c r="C19" s="331" t="s">
        <v>1161</v>
      </c>
    </row>
    <row r="20" spans="1:3" ht="15" x14ac:dyDescent="0.2">
      <c r="A20" s="331" t="s">
        <v>1169</v>
      </c>
      <c r="C20" s="330" t="s">
        <v>1162</v>
      </c>
    </row>
    <row r="21" spans="1:3" ht="15" x14ac:dyDescent="0.2">
      <c r="A21" s="331" t="s">
        <v>1168</v>
      </c>
      <c r="C21" s="330" t="s">
        <v>1163</v>
      </c>
    </row>
    <row r="22" spans="1:3" ht="15" x14ac:dyDescent="0.2">
      <c r="A22" s="330" t="s">
        <v>1173</v>
      </c>
      <c r="C22" s="331" t="s">
        <v>1164</v>
      </c>
    </row>
    <row r="23" spans="1:3" ht="15" x14ac:dyDescent="0.2">
      <c r="A23" s="330" t="s">
        <v>1172</v>
      </c>
      <c r="C23" s="331" t="s">
        <v>1165</v>
      </c>
    </row>
    <row r="24" spans="1:3" ht="15" x14ac:dyDescent="0.2">
      <c r="A24" s="330" t="s">
        <v>1171</v>
      </c>
      <c r="C24" s="330" t="s">
        <v>1166</v>
      </c>
    </row>
    <row r="25" spans="1:3" ht="15" x14ac:dyDescent="0.2">
      <c r="A25" s="330" t="s">
        <v>1176</v>
      </c>
      <c r="C25" s="331" t="s">
        <v>1167</v>
      </c>
    </row>
    <row r="26" spans="1:3" ht="15" x14ac:dyDescent="0.2">
      <c r="A26" s="330" t="s">
        <v>1177</v>
      </c>
      <c r="C26" s="331" t="s">
        <v>1168</v>
      </c>
    </row>
    <row r="27" spans="1:3" ht="15" x14ac:dyDescent="0.2">
      <c r="A27" s="330" t="s">
        <v>1162</v>
      </c>
      <c r="C27" s="331" t="s">
        <v>1169</v>
      </c>
    </row>
    <row r="28" spans="1:3" ht="15" x14ac:dyDescent="0.2">
      <c r="A28" s="331" t="s">
        <v>1165</v>
      </c>
      <c r="C28" s="330" t="s">
        <v>1170</v>
      </c>
    </row>
    <row r="29" spans="1:3" ht="15" x14ac:dyDescent="0.2">
      <c r="A29" s="331" t="s">
        <v>1161</v>
      </c>
      <c r="C29" s="330" t="s">
        <v>1171</v>
      </c>
    </row>
    <row r="30" spans="1:3" ht="15" x14ac:dyDescent="0.2">
      <c r="A30" s="331" t="s">
        <v>1164</v>
      </c>
      <c r="C30" s="330" t="s">
        <v>1172</v>
      </c>
    </row>
    <row r="31" spans="1:3" ht="15" x14ac:dyDescent="0.2">
      <c r="A31" s="330" t="s">
        <v>1166</v>
      </c>
      <c r="C31" s="330" t="s">
        <v>1173</v>
      </c>
    </row>
    <row r="32" spans="1:3" ht="15" x14ac:dyDescent="0.2">
      <c r="A32" s="330" t="s">
        <v>1163</v>
      </c>
      <c r="C32" s="330" t="s">
        <v>1174</v>
      </c>
    </row>
    <row r="33" spans="1:3" ht="15" x14ac:dyDescent="0.2">
      <c r="A33" s="331" t="s">
        <v>1156</v>
      </c>
      <c r="C33" s="330" t="s">
        <v>1175</v>
      </c>
    </row>
    <row r="34" spans="1:3" ht="15" x14ac:dyDescent="0.2">
      <c r="A34" s="330" t="s">
        <v>1159</v>
      </c>
      <c r="C34" s="330" t="s">
        <v>1176</v>
      </c>
    </row>
    <row r="35" spans="1:3" ht="15" x14ac:dyDescent="0.2">
      <c r="A35" s="331" t="s">
        <v>1157</v>
      </c>
      <c r="C35" s="330" t="s">
        <v>1177</v>
      </c>
    </row>
    <row r="36" spans="1:3" ht="15" x14ac:dyDescent="0.2">
      <c r="A36" s="331" t="s">
        <v>1158</v>
      </c>
      <c r="C36" s="331" t="s">
        <v>1178</v>
      </c>
    </row>
    <row r="37" spans="1:3" ht="15" x14ac:dyDescent="0.2">
      <c r="A37" s="330" t="s">
        <v>1153</v>
      </c>
      <c r="C37" s="330" t="s">
        <v>1179</v>
      </c>
    </row>
    <row r="38" spans="1:3" ht="15" x14ac:dyDescent="0.2">
      <c r="A38" s="330" t="s">
        <v>1152</v>
      </c>
      <c r="C38" s="330" t="s">
        <v>1180</v>
      </c>
    </row>
    <row r="39" spans="1:3" ht="15" x14ac:dyDescent="0.2">
      <c r="A39" s="330" t="s">
        <v>1150</v>
      </c>
      <c r="C39" s="330" t="s">
        <v>1181</v>
      </c>
    </row>
    <row r="40" spans="1:3" ht="15" x14ac:dyDescent="0.2">
      <c r="A40" s="330" t="s">
        <v>1151</v>
      </c>
      <c r="C40" s="331" t="s">
        <v>1182</v>
      </c>
    </row>
    <row r="41" spans="1:3" ht="15" x14ac:dyDescent="0.2">
      <c r="A41" s="330" t="s">
        <v>1149</v>
      </c>
      <c r="C41" s="331" t="s">
        <v>1183</v>
      </c>
    </row>
    <row r="42" spans="1:3" ht="15" x14ac:dyDescent="0.2">
      <c r="A42" s="330" t="s">
        <v>1155</v>
      </c>
      <c r="C42" s="330" t="s">
        <v>1184</v>
      </c>
    </row>
    <row r="43" spans="1:3" ht="15" x14ac:dyDescent="0.2">
      <c r="A43" s="330" t="s">
        <v>1154</v>
      </c>
      <c r="C43" s="330" t="s">
        <v>1185</v>
      </c>
    </row>
    <row r="44" spans="1:3" ht="15" x14ac:dyDescent="0.2">
      <c r="A44" s="330" t="s">
        <v>1147</v>
      </c>
      <c r="C44" s="331" t="s">
        <v>1186</v>
      </c>
    </row>
    <row r="45" spans="1:3" ht="15" x14ac:dyDescent="0.2">
      <c r="A45" s="331" t="s">
        <v>1194</v>
      </c>
      <c r="C45" s="330" t="s">
        <v>1187</v>
      </c>
    </row>
    <row r="46" spans="1:3" ht="15" x14ac:dyDescent="0.2">
      <c r="A46" s="330" t="s">
        <v>1200</v>
      </c>
      <c r="C46" s="330" t="s">
        <v>1188</v>
      </c>
    </row>
    <row r="47" spans="1:3" ht="15" x14ac:dyDescent="0.2">
      <c r="A47" s="330" t="s">
        <v>1198</v>
      </c>
      <c r="C47" s="331" t="s">
        <v>1189</v>
      </c>
    </row>
    <row r="48" spans="1:3" ht="15" x14ac:dyDescent="0.2">
      <c r="A48" s="330" t="s">
        <v>1199</v>
      </c>
      <c r="C48" s="330" t="s">
        <v>1190</v>
      </c>
    </row>
    <row r="49" spans="1:3" ht="15" x14ac:dyDescent="0.2">
      <c r="A49" s="330" t="s">
        <v>1196</v>
      </c>
      <c r="C49" s="330" t="s">
        <v>1191</v>
      </c>
    </row>
    <row r="50" spans="1:3" ht="15" x14ac:dyDescent="0.2">
      <c r="A50" s="331" t="s">
        <v>1183</v>
      </c>
      <c r="C50" s="330" t="s">
        <v>1192</v>
      </c>
    </row>
    <row r="51" spans="1:3" ht="15" x14ac:dyDescent="0.2">
      <c r="A51" s="331" t="s">
        <v>1189</v>
      </c>
      <c r="C51" s="330" t="s">
        <v>1193</v>
      </c>
    </row>
    <row r="52" spans="1:3" ht="15" x14ac:dyDescent="0.2">
      <c r="A52" s="331" t="s">
        <v>1160</v>
      </c>
      <c r="C52" s="331" t="s">
        <v>1194</v>
      </c>
    </row>
    <row r="53" spans="1:3" ht="15" x14ac:dyDescent="0.2">
      <c r="A53" s="331" t="s">
        <v>1186</v>
      </c>
      <c r="C53" s="331" t="s">
        <v>1195</v>
      </c>
    </row>
    <row r="54" spans="1:3" ht="15" x14ac:dyDescent="0.2">
      <c r="A54" s="330" t="s">
        <v>1175</v>
      </c>
      <c r="C54" s="330" t="s">
        <v>1196</v>
      </c>
    </row>
    <row r="55" spans="1:3" ht="15" x14ac:dyDescent="0.2">
      <c r="A55" s="330" t="s">
        <v>1188</v>
      </c>
      <c r="C55" s="331" t="s">
        <v>1197</v>
      </c>
    </row>
    <row r="56" spans="1:3" ht="15" x14ac:dyDescent="0.2">
      <c r="A56" s="330" t="s">
        <v>1184</v>
      </c>
      <c r="C56" s="330" t="s">
        <v>1198</v>
      </c>
    </row>
    <row r="57" spans="1:3" ht="15" x14ac:dyDescent="0.2">
      <c r="A57" s="330" t="s">
        <v>1187</v>
      </c>
      <c r="C57" s="330" t="s">
        <v>1199</v>
      </c>
    </row>
    <row r="58" spans="1:3" ht="15" x14ac:dyDescent="0.2">
      <c r="A58" s="330" t="s">
        <v>1185</v>
      </c>
      <c r="C58" s="330" t="s">
        <v>1200</v>
      </c>
    </row>
    <row r="59" spans="1:3" ht="15" x14ac:dyDescent="0.2">
      <c r="A59" s="330" t="s">
        <v>1174</v>
      </c>
      <c r="C59" s="330" t="s">
        <v>1201</v>
      </c>
    </row>
    <row r="60" spans="1:3" ht="15" x14ac:dyDescent="0.2">
      <c r="A60" s="331" t="s">
        <v>1206</v>
      </c>
      <c r="C60" s="330" t="s">
        <v>1202</v>
      </c>
    </row>
    <row r="61" spans="1:3" ht="15" x14ac:dyDescent="0.2">
      <c r="A61" s="331" t="s">
        <v>1207</v>
      </c>
      <c r="C61" s="330" t="s">
        <v>1203</v>
      </c>
    </row>
    <row r="62" spans="1:3" ht="15" x14ac:dyDescent="0.2">
      <c r="A62" s="330" t="s">
        <v>1205</v>
      </c>
      <c r="C62" s="331" t="s">
        <v>1204</v>
      </c>
    </row>
    <row r="63" spans="1:3" ht="15" x14ac:dyDescent="0.2">
      <c r="A63" s="330" t="s">
        <v>1201</v>
      </c>
      <c r="C63" s="330" t="s">
        <v>1205</v>
      </c>
    </row>
    <row r="64" spans="1:3" ht="15" x14ac:dyDescent="0.2">
      <c r="A64" s="330" t="s">
        <v>1203</v>
      </c>
      <c r="C64" s="331" t="s">
        <v>1206</v>
      </c>
    </row>
    <row r="65" spans="1:3" ht="15" x14ac:dyDescent="0.2">
      <c r="A65" s="330" t="s">
        <v>1202</v>
      </c>
      <c r="C65" s="331" t="s">
        <v>1207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970</v>
      </c>
      <c r="E2" s="6" t="s">
        <v>878</v>
      </c>
      <c r="F2" s="6" t="s">
        <v>942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973</v>
      </c>
      <c r="D9" s="6" t="s">
        <v>970</v>
      </c>
      <c r="E9" s="6" t="s">
        <v>878</v>
      </c>
      <c r="F9" s="6" t="s">
        <v>942</v>
      </c>
    </row>
    <row r="10" spans="2:6" x14ac:dyDescent="0.15">
      <c r="D10" s="6"/>
      <c r="E10" s="6"/>
    </row>
    <row r="11" spans="2:6" x14ac:dyDescent="0.15">
      <c r="B11" t="s">
        <v>971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972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1076</v>
      </c>
      <c r="D22" s="6" t="s">
        <v>1077</v>
      </c>
      <c r="E22" s="6" t="s">
        <v>1078</v>
      </c>
      <c r="F22" s="6" t="s">
        <v>1082</v>
      </c>
    </row>
    <row r="23" spans="2:7" x14ac:dyDescent="0.15">
      <c r="B23" s="21" t="s">
        <v>891</v>
      </c>
      <c r="C23" s="9"/>
      <c r="D23" s="9"/>
      <c r="F23"/>
    </row>
    <row r="24" spans="2:7" x14ac:dyDescent="0.15">
      <c r="B24" t="s">
        <v>977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978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979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980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981</v>
      </c>
      <c r="D29" s="254">
        <f>NPV(D27,C19:G19)</f>
        <v>785408.06015043741</v>
      </c>
      <c r="F29"/>
    </row>
    <row r="30" spans="2:7" x14ac:dyDescent="0.15">
      <c r="B30" t="s">
        <v>982</v>
      </c>
      <c r="E30" s="254">
        <f>NPV(E27,D19:G19)</f>
        <v>2486810.2746222913</v>
      </c>
      <c r="F30"/>
    </row>
    <row r="31" spans="2:7" x14ac:dyDescent="0.15">
      <c r="B31" t="s">
        <v>983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1081</v>
      </c>
      <c r="C34" s="6"/>
      <c r="D34" s="6">
        <f>+C20</f>
        <v>150000</v>
      </c>
      <c r="E34" s="6">
        <f>+D20</f>
        <v>250000</v>
      </c>
      <c r="F34" s="6" t="s">
        <v>1080</v>
      </c>
      <c r="G34" s="6" t="s">
        <v>1083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1103</v>
      </c>
      <c r="D36" s="298"/>
      <c r="E36" s="298"/>
      <c r="G36" s="6"/>
    </row>
    <row r="37" spans="2:7" x14ac:dyDescent="0.15">
      <c r="B37" t="s">
        <v>960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1079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1079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222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810</v>
      </c>
      <c r="D1" s="33" t="s">
        <v>812</v>
      </c>
      <c r="E1" s="33" t="s">
        <v>814</v>
      </c>
      <c r="F1" s="33" t="s">
        <v>813</v>
      </c>
      <c r="H1" s="34" t="s">
        <v>815</v>
      </c>
      <c r="I1" s="34" t="s">
        <v>1049</v>
      </c>
      <c r="J1" s="34" t="s">
        <v>1050</v>
      </c>
      <c r="K1" s="34" t="s">
        <v>325</v>
      </c>
    </row>
    <row r="2" spans="1:11" x14ac:dyDescent="0.15">
      <c r="C2" s="33" t="s">
        <v>811</v>
      </c>
    </row>
    <row r="3" spans="1:11" x14ac:dyDescent="0.15">
      <c r="A3" s="273">
        <v>1</v>
      </c>
      <c r="B3" s="273">
        <v>1</v>
      </c>
      <c r="C3" s="186" t="s">
        <v>805</v>
      </c>
      <c r="D3" s="186" t="s">
        <v>628</v>
      </c>
      <c r="E3" s="186" t="s">
        <v>702</v>
      </c>
      <c r="F3" s="186" t="s">
        <v>793</v>
      </c>
      <c r="G3" s="274">
        <v>1</v>
      </c>
      <c r="H3" s="263" t="s">
        <v>1048</v>
      </c>
      <c r="I3" s="10"/>
      <c r="J3" s="10"/>
    </row>
    <row r="4" spans="1:11" x14ac:dyDescent="0.15">
      <c r="A4" s="273" t="s">
        <v>1052</v>
      </c>
      <c r="B4" s="273">
        <v>1</v>
      </c>
      <c r="C4" s="186" t="s">
        <v>805</v>
      </c>
      <c r="D4" s="186" t="s">
        <v>1051</v>
      </c>
      <c r="E4" s="186" t="s">
        <v>787</v>
      </c>
      <c r="F4" s="186" t="s">
        <v>793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805</v>
      </c>
      <c r="D5" s="186" t="s">
        <v>629</v>
      </c>
      <c r="E5" s="186" t="s">
        <v>786</v>
      </c>
      <c r="F5" s="186" t="s">
        <v>796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805</v>
      </c>
      <c r="D6" s="186" t="s">
        <v>627</v>
      </c>
      <c r="E6" s="186" t="s">
        <v>785</v>
      </c>
      <c r="F6" s="186" t="s">
        <v>794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806</v>
      </c>
      <c r="D7" s="186" t="s">
        <v>623</v>
      </c>
      <c r="E7" s="186" t="s">
        <v>637</v>
      </c>
      <c r="F7" s="186" t="s">
        <v>793</v>
      </c>
      <c r="G7" s="274">
        <v>1</v>
      </c>
      <c r="H7" s="10"/>
      <c r="I7" s="10" t="s">
        <v>1048</v>
      </c>
      <c r="J7" s="10" t="s">
        <v>1048</v>
      </c>
    </row>
    <row r="8" spans="1:11" x14ac:dyDescent="0.15">
      <c r="A8" s="273">
        <v>0</v>
      </c>
      <c r="B8" s="273">
        <v>2</v>
      </c>
      <c r="C8" s="186" t="s">
        <v>806</v>
      </c>
      <c r="D8" s="186" t="s">
        <v>625</v>
      </c>
      <c r="E8" s="186" t="s">
        <v>634</v>
      </c>
      <c r="F8" s="186" t="s">
        <v>793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806</v>
      </c>
      <c r="D9" s="186" t="s">
        <v>638</v>
      </c>
      <c r="E9" s="186" t="s">
        <v>639</v>
      </c>
      <c r="F9" s="186" t="s">
        <v>793</v>
      </c>
      <c r="G9" s="274">
        <v>1</v>
      </c>
      <c r="H9" s="263" t="s">
        <v>1048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806</v>
      </c>
      <c r="D10" s="186" t="s">
        <v>626</v>
      </c>
      <c r="E10" s="186" t="s">
        <v>632</v>
      </c>
      <c r="F10" s="186" t="s">
        <v>793</v>
      </c>
      <c r="G10" s="274">
        <v>1</v>
      </c>
      <c r="H10" s="10"/>
      <c r="I10" s="10"/>
      <c r="J10" s="10"/>
    </row>
    <row r="11" spans="1:11" x14ac:dyDescent="0.15">
      <c r="A11" s="273" t="s">
        <v>1052</v>
      </c>
      <c r="B11" s="273">
        <v>2</v>
      </c>
      <c r="C11" s="186" t="s">
        <v>806</v>
      </c>
      <c r="D11" s="186" t="s">
        <v>622</v>
      </c>
      <c r="E11" s="186" t="s">
        <v>636</v>
      </c>
      <c r="F11" s="186" t="s">
        <v>796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806</v>
      </c>
      <c r="D12" s="186" t="s">
        <v>624</v>
      </c>
      <c r="E12" s="186" t="s">
        <v>631</v>
      </c>
      <c r="F12" s="186" t="s">
        <v>794</v>
      </c>
      <c r="G12" s="274">
        <v>3</v>
      </c>
      <c r="H12" s="10"/>
      <c r="I12" s="10"/>
      <c r="J12" s="10"/>
    </row>
    <row r="13" spans="1:11" x14ac:dyDescent="0.15">
      <c r="A13" s="273" t="s">
        <v>1053</v>
      </c>
      <c r="B13" s="273">
        <v>2</v>
      </c>
      <c r="C13" s="186" t="s">
        <v>806</v>
      </c>
      <c r="D13" s="186" t="s">
        <v>791</v>
      </c>
      <c r="E13" s="186" t="s">
        <v>792</v>
      </c>
      <c r="F13" s="186" t="s">
        <v>798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348</v>
      </c>
      <c r="D14" s="186" t="s">
        <v>640</v>
      </c>
      <c r="E14" s="186" t="s">
        <v>635</v>
      </c>
      <c r="F14" s="186" t="s">
        <v>793</v>
      </c>
      <c r="G14" s="274">
        <v>1</v>
      </c>
      <c r="H14" s="10"/>
      <c r="I14" s="10" t="s">
        <v>1048</v>
      </c>
      <c r="J14" s="10" t="s">
        <v>1048</v>
      </c>
    </row>
    <row r="15" spans="1:11" x14ac:dyDescent="0.15">
      <c r="A15" s="273">
        <v>0</v>
      </c>
      <c r="B15" s="273">
        <v>3</v>
      </c>
      <c r="C15" s="186" t="s">
        <v>348</v>
      </c>
      <c r="D15" s="186" t="s">
        <v>641</v>
      </c>
      <c r="E15" s="186" t="s">
        <v>633</v>
      </c>
      <c r="F15" s="186" t="s">
        <v>793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348</v>
      </c>
      <c r="D16" s="186" t="s">
        <v>802</v>
      </c>
      <c r="E16" s="186" t="s">
        <v>803</v>
      </c>
      <c r="F16" s="186" t="s">
        <v>796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804</v>
      </c>
      <c r="D17" s="186" t="s">
        <v>611</v>
      </c>
      <c r="E17" s="186" t="s">
        <v>706</v>
      </c>
      <c r="F17" s="186" t="s">
        <v>793</v>
      </c>
      <c r="G17" s="274">
        <v>1</v>
      </c>
      <c r="H17" s="10" t="s">
        <v>1048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804</v>
      </c>
      <c r="D18" s="186" t="s">
        <v>630</v>
      </c>
      <c r="E18" s="186" t="s">
        <v>750</v>
      </c>
      <c r="F18" s="186" t="s">
        <v>793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804</v>
      </c>
      <c r="D19" s="186" t="s">
        <v>612</v>
      </c>
      <c r="E19" s="186" t="s">
        <v>704</v>
      </c>
      <c r="F19" s="186" t="s">
        <v>793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804</v>
      </c>
      <c r="D20" s="186" t="s">
        <v>613</v>
      </c>
      <c r="E20" s="186" t="s">
        <v>705</v>
      </c>
      <c r="F20" s="186" t="s">
        <v>793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804</v>
      </c>
      <c r="D21" s="186" t="s">
        <v>700</v>
      </c>
      <c r="E21" s="186" t="s">
        <v>701</v>
      </c>
      <c r="F21" s="186" t="s">
        <v>796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804</v>
      </c>
      <c r="D22" s="186" t="s">
        <v>751</v>
      </c>
      <c r="E22" s="186" t="s">
        <v>756</v>
      </c>
      <c r="F22" s="186" t="s">
        <v>794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809</v>
      </c>
      <c r="D23" s="186" t="s">
        <v>752</v>
      </c>
      <c r="E23" s="186" t="s">
        <v>755</v>
      </c>
      <c r="F23" s="186" t="s">
        <v>793</v>
      </c>
      <c r="G23" s="274">
        <v>1</v>
      </c>
      <c r="H23" s="10" t="s">
        <v>1048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809</v>
      </c>
      <c r="D24" s="186" t="s">
        <v>753</v>
      </c>
      <c r="E24" s="186" t="s">
        <v>754</v>
      </c>
      <c r="F24" s="186" t="s">
        <v>796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809</v>
      </c>
      <c r="D25" s="186" t="s">
        <v>777</v>
      </c>
      <c r="E25" s="186" t="s">
        <v>778</v>
      </c>
      <c r="F25" s="186" t="s">
        <v>794</v>
      </c>
      <c r="G25" s="274">
        <v>3</v>
      </c>
      <c r="H25" s="10"/>
      <c r="I25" s="10"/>
      <c r="J25" s="10"/>
    </row>
    <row r="26" spans="1:10" x14ac:dyDescent="0.15">
      <c r="A26" s="273" t="s">
        <v>1053</v>
      </c>
      <c r="B26" s="273">
        <v>5</v>
      </c>
      <c r="C26" s="186" t="s">
        <v>809</v>
      </c>
      <c r="D26" s="186" t="s">
        <v>789</v>
      </c>
      <c r="E26" s="186" t="s">
        <v>790</v>
      </c>
      <c r="F26" s="186" t="s">
        <v>799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807</v>
      </c>
      <c r="D27" s="186" t="s">
        <v>618</v>
      </c>
      <c r="E27" s="186" t="s">
        <v>782</v>
      </c>
      <c r="F27" s="186" t="s">
        <v>797</v>
      </c>
      <c r="G27" s="274">
        <v>1</v>
      </c>
      <c r="H27" s="10"/>
      <c r="I27" s="10"/>
      <c r="J27" s="10"/>
    </row>
    <row r="28" spans="1:10" x14ac:dyDescent="0.15">
      <c r="A28" s="273" t="s">
        <v>1055</v>
      </c>
      <c r="B28" s="273">
        <v>6</v>
      </c>
      <c r="C28" s="186" t="s">
        <v>807</v>
      </c>
      <c r="D28" s="186" t="s">
        <v>620</v>
      </c>
      <c r="E28" s="186" t="s">
        <v>782</v>
      </c>
      <c r="F28" s="186" t="s">
        <v>793</v>
      </c>
      <c r="G28" s="274">
        <v>1</v>
      </c>
      <c r="H28" s="10" t="s">
        <v>1048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807</v>
      </c>
      <c r="D29" s="186" t="s">
        <v>788</v>
      </c>
      <c r="E29" s="186" t="s">
        <v>639</v>
      </c>
      <c r="F29" s="186" t="s">
        <v>793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807</v>
      </c>
      <c r="D30" s="186" t="s">
        <v>621</v>
      </c>
      <c r="E30" s="186" t="s">
        <v>784</v>
      </c>
      <c r="F30" s="186" t="s">
        <v>796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807</v>
      </c>
      <c r="D31" s="186" t="s">
        <v>619</v>
      </c>
      <c r="E31" s="186" t="s">
        <v>783</v>
      </c>
      <c r="F31" s="186" t="s">
        <v>794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284</v>
      </c>
      <c r="D32" s="186" t="s">
        <v>608</v>
      </c>
      <c r="E32" s="186" t="s">
        <v>865</v>
      </c>
      <c r="F32" s="186" t="s">
        <v>793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284</v>
      </c>
      <c r="D33" s="186" t="s">
        <v>609</v>
      </c>
      <c r="E33" s="186" t="s">
        <v>779</v>
      </c>
      <c r="F33" s="186" t="s">
        <v>793</v>
      </c>
      <c r="G33" s="274">
        <v>1</v>
      </c>
      <c r="H33" s="10"/>
      <c r="I33" s="10"/>
      <c r="J33" s="10" t="s">
        <v>1048</v>
      </c>
    </row>
    <row r="34" spans="1:10" x14ac:dyDescent="0.15">
      <c r="A34" s="273">
        <v>0</v>
      </c>
      <c r="B34" s="273">
        <v>7</v>
      </c>
      <c r="C34" s="186" t="s">
        <v>284</v>
      </c>
      <c r="D34" s="186" t="s">
        <v>610</v>
      </c>
      <c r="E34" s="186" t="s">
        <v>780</v>
      </c>
      <c r="F34" s="186" t="s">
        <v>796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284</v>
      </c>
      <c r="D35" s="186" t="s">
        <v>802</v>
      </c>
      <c r="E35" s="186" t="s">
        <v>803</v>
      </c>
      <c r="F35" s="186" t="s">
        <v>796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284</v>
      </c>
      <c r="D36" s="186" t="s">
        <v>800</v>
      </c>
      <c r="E36" s="186" t="s">
        <v>801</v>
      </c>
      <c r="F36" s="186" t="s">
        <v>795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808</v>
      </c>
      <c r="D37" s="186" t="s">
        <v>614</v>
      </c>
      <c r="E37" s="186" t="s">
        <v>775</v>
      </c>
      <c r="F37" s="186" t="s">
        <v>793</v>
      </c>
      <c r="G37" s="274">
        <v>1</v>
      </c>
      <c r="H37" s="10"/>
      <c r="I37" s="10"/>
      <c r="J37" s="10" t="s">
        <v>1048</v>
      </c>
    </row>
    <row r="38" spans="1:10" x14ac:dyDescent="0.15">
      <c r="A38" s="273">
        <v>0</v>
      </c>
      <c r="B38" s="273">
        <v>8</v>
      </c>
      <c r="C38" s="186" t="s">
        <v>808</v>
      </c>
      <c r="D38" s="186" t="s">
        <v>615</v>
      </c>
      <c r="E38" s="186" t="s">
        <v>864</v>
      </c>
      <c r="F38" s="186" t="s">
        <v>793</v>
      </c>
      <c r="G38" s="274">
        <v>1</v>
      </c>
      <c r="H38" s="10"/>
      <c r="I38" s="10" t="s">
        <v>1048</v>
      </c>
      <c r="J38" s="10" t="s">
        <v>1048</v>
      </c>
    </row>
    <row r="39" spans="1:10" x14ac:dyDescent="0.15">
      <c r="A39" s="273">
        <v>5</v>
      </c>
      <c r="B39" s="273">
        <v>8</v>
      </c>
      <c r="C39" s="186" t="s">
        <v>808</v>
      </c>
      <c r="D39" s="186" t="s">
        <v>616</v>
      </c>
      <c r="E39" s="186" t="s">
        <v>776</v>
      </c>
      <c r="F39" s="186" t="s">
        <v>793</v>
      </c>
      <c r="G39" s="274">
        <v>1</v>
      </c>
      <c r="H39" s="10" t="s">
        <v>1048</v>
      </c>
      <c r="I39" s="10" t="s">
        <v>1048</v>
      </c>
      <c r="J39" s="10"/>
    </row>
    <row r="40" spans="1:10" x14ac:dyDescent="0.15">
      <c r="A40" s="273">
        <v>0</v>
      </c>
      <c r="B40" s="273">
        <v>8</v>
      </c>
      <c r="C40" s="186" t="s">
        <v>808</v>
      </c>
      <c r="D40" s="186" t="s">
        <v>816</v>
      </c>
      <c r="E40" s="186" t="s">
        <v>817</v>
      </c>
      <c r="F40" s="186" t="s">
        <v>793</v>
      </c>
      <c r="G40" s="274">
        <v>1</v>
      </c>
      <c r="H40" s="10"/>
      <c r="I40" s="10" t="s">
        <v>1048</v>
      </c>
      <c r="J40" s="10"/>
    </row>
    <row r="41" spans="1:10" x14ac:dyDescent="0.15">
      <c r="A41" s="273">
        <v>0</v>
      </c>
      <c r="B41" s="273">
        <v>8</v>
      </c>
      <c r="C41" s="186" t="s">
        <v>808</v>
      </c>
      <c r="D41" s="186" t="s">
        <v>818</v>
      </c>
      <c r="E41" s="186" t="s">
        <v>819</v>
      </c>
      <c r="F41" s="186" t="s">
        <v>793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808</v>
      </c>
      <c r="D42" s="186" t="s">
        <v>985</v>
      </c>
      <c r="E42" s="186" t="s">
        <v>986</v>
      </c>
      <c r="F42" s="186" t="s">
        <v>796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808</v>
      </c>
      <c r="D43" s="186" t="s">
        <v>1040</v>
      </c>
      <c r="E43" s="186" t="s">
        <v>1026</v>
      </c>
      <c r="F43" s="186" t="s">
        <v>794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808</v>
      </c>
      <c r="D44" s="186" t="s">
        <v>617</v>
      </c>
      <c r="E44" s="186" t="s">
        <v>781</v>
      </c>
      <c r="F44" s="186" t="s">
        <v>795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607</v>
      </c>
      <c r="E45" s="186" t="s">
        <v>703</v>
      </c>
      <c r="F45" s="186" t="s">
        <v>793</v>
      </c>
      <c r="G45" s="172">
        <v>1</v>
      </c>
      <c r="H45" s="10"/>
      <c r="I45" s="10" t="s">
        <v>1048</v>
      </c>
      <c r="J45" s="10"/>
    </row>
    <row r="46" spans="1:10" x14ac:dyDescent="0.15">
      <c r="B46" s="181">
        <v>1</v>
      </c>
      <c r="C46" s="186" t="s">
        <v>805</v>
      </c>
      <c r="G46" s="274"/>
    </row>
    <row r="47" spans="1:10" x14ac:dyDescent="0.15">
      <c r="E47" s="186" t="s">
        <v>1054</v>
      </c>
    </row>
    <row r="48" spans="1:10" x14ac:dyDescent="0.15">
      <c r="E48" s="186"/>
    </row>
    <row r="49" spans="3:6" x14ac:dyDescent="0.15">
      <c r="C49" s="275" t="s">
        <v>811</v>
      </c>
      <c r="D49" s="275" t="s">
        <v>1056</v>
      </c>
      <c r="E49" s="275" t="s">
        <v>814</v>
      </c>
      <c r="F49" s="275" t="s">
        <v>813</v>
      </c>
    </row>
    <row r="51" spans="3:6" x14ac:dyDescent="0.15">
      <c r="C51" s="186" t="s">
        <v>805</v>
      </c>
      <c r="D51" s="186" t="s">
        <v>628</v>
      </c>
      <c r="E51" s="186" t="s">
        <v>702</v>
      </c>
      <c r="F51" s="186" t="s">
        <v>793</v>
      </c>
    </row>
    <row r="52" spans="3:6" x14ac:dyDescent="0.15">
      <c r="C52" s="186" t="s">
        <v>805</v>
      </c>
      <c r="D52" s="186" t="s">
        <v>1051</v>
      </c>
      <c r="E52" s="186" t="s">
        <v>787</v>
      </c>
      <c r="F52" s="186" t="s">
        <v>793</v>
      </c>
    </row>
    <row r="53" spans="3:6" x14ac:dyDescent="0.15">
      <c r="C53" s="186" t="s">
        <v>805</v>
      </c>
      <c r="D53" s="186" t="s">
        <v>629</v>
      </c>
      <c r="E53" s="186" t="s">
        <v>786</v>
      </c>
      <c r="F53" s="186" t="s">
        <v>796</v>
      </c>
    </row>
    <row r="54" spans="3:6" x14ac:dyDescent="0.15">
      <c r="C54" s="186" t="s">
        <v>805</v>
      </c>
      <c r="D54" s="186" t="s">
        <v>627</v>
      </c>
      <c r="E54" s="186" t="s">
        <v>785</v>
      </c>
      <c r="F54" s="186" t="s">
        <v>794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806</v>
      </c>
      <c r="D56" s="186" t="s">
        <v>623</v>
      </c>
      <c r="E56" s="186" t="s">
        <v>637</v>
      </c>
      <c r="F56" s="186" t="s">
        <v>793</v>
      </c>
    </row>
    <row r="57" spans="3:6" x14ac:dyDescent="0.15">
      <c r="C57" s="186" t="s">
        <v>806</v>
      </c>
      <c r="D57" s="186" t="s">
        <v>625</v>
      </c>
      <c r="E57" s="186" t="s">
        <v>634</v>
      </c>
      <c r="F57" s="186" t="s">
        <v>793</v>
      </c>
    </row>
    <row r="58" spans="3:6" x14ac:dyDescent="0.15">
      <c r="C58" s="186" t="s">
        <v>806</v>
      </c>
      <c r="D58" s="186" t="s">
        <v>638</v>
      </c>
      <c r="E58" s="186" t="s">
        <v>639</v>
      </c>
      <c r="F58" s="186" t="s">
        <v>793</v>
      </c>
    </row>
    <row r="59" spans="3:6" x14ac:dyDescent="0.15">
      <c r="C59" s="186" t="s">
        <v>806</v>
      </c>
      <c r="D59" s="186" t="s">
        <v>626</v>
      </c>
      <c r="E59" s="186" t="s">
        <v>632</v>
      </c>
      <c r="F59" s="186" t="s">
        <v>793</v>
      </c>
    </row>
    <row r="60" spans="3:6" x14ac:dyDescent="0.15">
      <c r="C60" s="186" t="s">
        <v>806</v>
      </c>
      <c r="D60" s="186" t="s">
        <v>622</v>
      </c>
      <c r="E60" s="186" t="s">
        <v>636</v>
      </c>
      <c r="F60" s="186" t="s">
        <v>796</v>
      </c>
    </row>
    <row r="61" spans="3:6" x14ac:dyDescent="0.15">
      <c r="C61" s="186" t="s">
        <v>806</v>
      </c>
      <c r="D61" s="186" t="s">
        <v>624</v>
      </c>
      <c r="E61" s="186" t="s">
        <v>631</v>
      </c>
      <c r="F61" s="186" t="s">
        <v>794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348</v>
      </c>
      <c r="D63" s="186" t="s">
        <v>640</v>
      </c>
      <c r="E63" s="186" t="s">
        <v>635</v>
      </c>
      <c r="F63" s="186" t="s">
        <v>793</v>
      </c>
    </row>
    <row r="64" spans="3:6" x14ac:dyDescent="0.15">
      <c r="C64" s="186" t="s">
        <v>348</v>
      </c>
      <c r="D64" s="186" t="s">
        <v>641</v>
      </c>
      <c r="E64" s="186" t="s">
        <v>633</v>
      </c>
      <c r="F64" s="186" t="s">
        <v>793</v>
      </c>
    </row>
    <row r="65" spans="3:6" x14ac:dyDescent="0.15">
      <c r="C65" s="186" t="s">
        <v>348</v>
      </c>
      <c r="D65" s="186" t="s">
        <v>802</v>
      </c>
      <c r="E65" s="186" t="s">
        <v>803</v>
      </c>
      <c r="F65" s="186" t="s">
        <v>796</v>
      </c>
    </row>
    <row r="66" spans="3:6" x14ac:dyDescent="0.15">
      <c r="C66" s="186" t="s">
        <v>806</v>
      </c>
      <c r="D66" s="186" t="s">
        <v>624</v>
      </c>
      <c r="E66" s="186" t="s">
        <v>631</v>
      </c>
      <c r="F66" s="186" t="s">
        <v>794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804</v>
      </c>
      <c r="D68" s="186" t="s">
        <v>611</v>
      </c>
      <c r="E68" s="186" t="s">
        <v>706</v>
      </c>
      <c r="F68" s="186" t="s">
        <v>793</v>
      </c>
    </row>
    <row r="69" spans="3:6" x14ac:dyDescent="0.15">
      <c r="C69" s="186" t="s">
        <v>804</v>
      </c>
      <c r="D69" s="186" t="s">
        <v>630</v>
      </c>
      <c r="E69" s="186" t="s">
        <v>750</v>
      </c>
      <c r="F69" s="186" t="s">
        <v>793</v>
      </c>
    </row>
    <row r="70" spans="3:6" x14ac:dyDescent="0.15">
      <c r="C70" s="186" t="s">
        <v>804</v>
      </c>
      <c r="D70" s="186" t="s">
        <v>612</v>
      </c>
      <c r="E70" s="186" t="s">
        <v>704</v>
      </c>
      <c r="F70" s="186" t="s">
        <v>793</v>
      </c>
    </row>
    <row r="71" spans="3:6" x14ac:dyDescent="0.15">
      <c r="C71" s="186" t="s">
        <v>804</v>
      </c>
      <c r="D71" s="186" t="s">
        <v>613</v>
      </c>
      <c r="E71" s="186" t="s">
        <v>705</v>
      </c>
      <c r="F71" s="186" t="s">
        <v>793</v>
      </c>
    </row>
    <row r="72" spans="3:6" x14ac:dyDescent="0.15">
      <c r="C72" s="186" t="s">
        <v>804</v>
      </c>
      <c r="D72" s="186" t="s">
        <v>700</v>
      </c>
      <c r="E72" s="186" t="s">
        <v>701</v>
      </c>
      <c r="F72" s="186" t="s">
        <v>796</v>
      </c>
    </row>
    <row r="73" spans="3:6" x14ac:dyDescent="0.15">
      <c r="C73" s="186" t="s">
        <v>804</v>
      </c>
      <c r="D73" s="186" t="s">
        <v>1129</v>
      </c>
      <c r="E73" s="186" t="s">
        <v>1130</v>
      </c>
      <c r="F73" s="186" t="s">
        <v>794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809</v>
      </c>
      <c r="D75" s="186" t="s">
        <v>752</v>
      </c>
      <c r="E75" s="186" t="s">
        <v>755</v>
      </c>
      <c r="F75" s="186" t="s">
        <v>793</v>
      </c>
    </row>
    <row r="76" spans="3:6" x14ac:dyDescent="0.15">
      <c r="C76" s="186" t="s">
        <v>809</v>
      </c>
      <c r="D76" s="186" t="s">
        <v>753</v>
      </c>
      <c r="E76" s="186" t="s">
        <v>754</v>
      </c>
      <c r="F76" s="186" t="s">
        <v>796</v>
      </c>
    </row>
    <row r="77" spans="3:6" x14ac:dyDescent="0.15">
      <c r="C77" s="186" t="s">
        <v>809</v>
      </c>
      <c r="D77" s="186" t="s">
        <v>751</v>
      </c>
      <c r="E77" s="186" t="s">
        <v>756</v>
      </c>
      <c r="F77" s="186" t="s">
        <v>794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807</v>
      </c>
      <c r="D79" s="186" t="s">
        <v>618</v>
      </c>
      <c r="E79" s="186" t="s">
        <v>782</v>
      </c>
      <c r="F79" s="186" t="s">
        <v>797</v>
      </c>
    </row>
    <row r="80" spans="3:6" x14ac:dyDescent="0.15">
      <c r="C80" s="186" t="s">
        <v>807</v>
      </c>
      <c r="D80" s="186" t="s">
        <v>1131</v>
      </c>
      <c r="E80" s="186" t="s">
        <v>782</v>
      </c>
      <c r="F80" s="186" t="s">
        <v>793</v>
      </c>
    </row>
    <row r="81" spans="3:6" x14ac:dyDescent="0.15">
      <c r="C81" s="186" t="s">
        <v>807</v>
      </c>
      <c r="D81" s="186" t="s">
        <v>621</v>
      </c>
      <c r="E81" s="186" t="s">
        <v>784</v>
      </c>
      <c r="F81" s="186" t="s">
        <v>796</v>
      </c>
    </row>
    <row r="82" spans="3:6" x14ac:dyDescent="0.15">
      <c r="C82" s="186" t="s">
        <v>807</v>
      </c>
      <c r="D82" s="186" t="s">
        <v>619</v>
      </c>
      <c r="E82" s="186" t="s">
        <v>783</v>
      </c>
      <c r="F82" s="186" t="s">
        <v>794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284</v>
      </c>
      <c r="D84" s="186" t="s">
        <v>607</v>
      </c>
      <c r="E84" s="186" t="s">
        <v>703</v>
      </c>
      <c r="F84" s="186" t="s">
        <v>793</v>
      </c>
    </row>
    <row r="85" spans="3:6" x14ac:dyDescent="0.15">
      <c r="C85" s="186" t="s">
        <v>284</v>
      </c>
      <c r="D85" s="186" t="s">
        <v>608</v>
      </c>
      <c r="E85" s="186" t="s">
        <v>865</v>
      </c>
      <c r="F85" s="186" t="s">
        <v>793</v>
      </c>
    </row>
    <row r="86" spans="3:6" x14ac:dyDescent="0.15">
      <c r="C86" s="186" t="s">
        <v>284</v>
      </c>
      <c r="D86" s="186" t="s">
        <v>609</v>
      </c>
      <c r="E86" s="186" t="s">
        <v>779</v>
      </c>
      <c r="F86" s="186" t="s">
        <v>793</v>
      </c>
    </row>
    <row r="87" spans="3:6" x14ac:dyDescent="0.15">
      <c r="C87" s="186" t="s">
        <v>284</v>
      </c>
      <c r="D87" s="186" t="s">
        <v>610</v>
      </c>
      <c r="E87" s="186" t="s">
        <v>780</v>
      </c>
      <c r="F87" s="186" t="s">
        <v>796</v>
      </c>
    </row>
    <row r="88" spans="3:6" x14ac:dyDescent="0.15">
      <c r="C88" s="186" t="s">
        <v>284</v>
      </c>
      <c r="D88" s="186" t="s">
        <v>802</v>
      </c>
      <c r="E88" s="186" t="s">
        <v>803</v>
      </c>
      <c r="F88" s="186" t="s">
        <v>796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808</v>
      </c>
      <c r="D90" s="186" t="s">
        <v>614</v>
      </c>
      <c r="E90" s="186" t="s">
        <v>775</v>
      </c>
      <c r="F90" s="186" t="s">
        <v>793</v>
      </c>
    </row>
    <row r="91" spans="3:6" x14ac:dyDescent="0.15">
      <c r="C91" s="186" t="s">
        <v>808</v>
      </c>
      <c r="D91" s="186" t="s">
        <v>615</v>
      </c>
      <c r="E91" s="186" t="s">
        <v>864</v>
      </c>
      <c r="F91" s="186" t="s">
        <v>793</v>
      </c>
    </row>
    <row r="92" spans="3:6" x14ac:dyDescent="0.15">
      <c r="C92" s="186" t="s">
        <v>808</v>
      </c>
      <c r="D92" s="186" t="s">
        <v>616</v>
      </c>
      <c r="E92" s="186" t="s">
        <v>776</v>
      </c>
      <c r="F92" s="186" t="s">
        <v>793</v>
      </c>
    </row>
    <row r="93" spans="3:6" x14ac:dyDescent="0.15">
      <c r="C93" s="186" t="s">
        <v>808</v>
      </c>
      <c r="D93" s="186" t="s">
        <v>816</v>
      </c>
      <c r="E93" s="186" t="s">
        <v>817</v>
      </c>
      <c r="F93" s="186" t="s">
        <v>793</v>
      </c>
    </row>
    <row r="94" spans="3:6" x14ac:dyDescent="0.15">
      <c r="C94" s="186" t="s">
        <v>808</v>
      </c>
      <c r="D94" s="186" t="s">
        <v>818</v>
      </c>
      <c r="E94" s="186" t="s">
        <v>819</v>
      </c>
      <c r="F94" s="186" t="s">
        <v>793</v>
      </c>
    </row>
    <row r="95" spans="3:6" x14ac:dyDescent="0.15">
      <c r="C95" s="186" t="s">
        <v>808</v>
      </c>
      <c r="D95" s="186" t="s">
        <v>985</v>
      </c>
      <c r="E95" s="186" t="s">
        <v>986</v>
      </c>
      <c r="F95" s="186" t="s">
        <v>796</v>
      </c>
    </row>
    <row r="96" spans="3:6" x14ac:dyDescent="0.15">
      <c r="C96" s="186" t="s">
        <v>808</v>
      </c>
      <c r="D96" s="186" t="s">
        <v>1040</v>
      </c>
      <c r="E96" s="186" t="s">
        <v>1026</v>
      </c>
      <c r="F96" s="186" t="s">
        <v>796</v>
      </c>
    </row>
    <row r="97" spans="3:6" x14ac:dyDescent="0.15">
      <c r="C97" s="186" t="s">
        <v>808</v>
      </c>
      <c r="D97" s="186" t="s">
        <v>1128</v>
      </c>
      <c r="E97" s="186" t="s">
        <v>778</v>
      </c>
      <c r="F97" s="186" t="s">
        <v>794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847</v>
      </c>
      <c r="C2" s="10" t="s">
        <v>831</v>
      </c>
      <c r="D2" s="10" t="s">
        <v>832</v>
      </c>
      <c r="E2" s="34"/>
      <c r="F2" s="344" t="s">
        <v>841</v>
      </c>
      <c r="G2" s="344"/>
      <c r="H2" s="344"/>
      <c r="J2" s="344" t="s">
        <v>473</v>
      </c>
      <c r="K2" s="344"/>
      <c r="L2" s="344"/>
      <c r="M2" s="344"/>
      <c r="N2" s="344"/>
      <c r="O2" s="344"/>
    </row>
    <row r="3" spans="2:15" x14ac:dyDescent="0.15">
      <c r="E3" s="33"/>
      <c r="F3" s="14"/>
      <c r="G3" s="10" t="s">
        <v>831</v>
      </c>
      <c r="H3" s="10" t="s">
        <v>832</v>
      </c>
      <c r="K3" s="10" t="s">
        <v>831</v>
      </c>
      <c r="L3" s="10" t="s">
        <v>832</v>
      </c>
      <c r="M3" s="10"/>
      <c r="N3" s="10" t="s">
        <v>1117</v>
      </c>
      <c r="O3" s="10" t="s">
        <v>1118</v>
      </c>
    </row>
    <row r="4" spans="2:15" x14ac:dyDescent="0.15">
      <c r="B4" s="33" t="s">
        <v>846</v>
      </c>
      <c r="C4" s="9">
        <v>15000</v>
      </c>
      <c r="D4" s="9">
        <v>25000</v>
      </c>
      <c r="E4" s="33"/>
      <c r="G4" s="34"/>
      <c r="H4" s="33"/>
      <c r="J4" s="136" t="s">
        <v>474</v>
      </c>
    </row>
    <row r="5" spans="2:15" x14ac:dyDescent="0.15">
      <c r="B5" s="48" t="s">
        <v>833</v>
      </c>
      <c r="C5" s="9">
        <v>3500</v>
      </c>
      <c r="D5" s="9">
        <v>5000</v>
      </c>
      <c r="E5" s="67"/>
      <c r="F5" s="33" t="s">
        <v>822</v>
      </c>
      <c r="G5" s="9">
        <v>0</v>
      </c>
      <c r="H5" s="9">
        <f>+G8</f>
        <v>12500</v>
      </c>
      <c r="J5" s="136" t="s">
        <v>475</v>
      </c>
    </row>
    <row r="6" spans="2:15" x14ac:dyDescent="0.15">
      <c r="B6" s="33" t="s">
        <v>825</v>
      </c>
      <c r="C6" s="9">
        <f>+C4-C5</f>
        <v>11500</v>
      </c>
      <c r="D6" s="9">
        <f>+D4-D5</f>
        <v>20000</v>
      </c>
      <c r="E6" s="67"/>
      <c r="F6" s="33" t="s">
        <v>846</v>
      </c>
      <c r="G6" s="9">
        <f>+C4</f>
        <v>15000</v>
      </c>
      <c r="H6" s="9">
        <f>+D4</f>
        <v>25000</v>
      </c>
      <c r="J6" s="128" t="s">
        <v>471</v>
      </c>
      <c r="K6" s="9">
        <f>+C45</f>
        <v>14625</v>
      </c>
      <c r="L6" s="67">
        <f>+D45</f>
        <v>12825</v>
      </c>
      <c r="M6" s="67"/>
      <c r="N6" t="s">
        <v>314</v>
      </c>
      <c r="O6" s="33" t="s">
        <v>1126</v>
      </c>
    </row>
    <row r="7" spans="2:15" x14ac:dyDescent="0.15">
      <c r="C7" s="9"/>
      <c r="D7" s="9"/>
      <c r="F7" s="33" t="s">
        <v>823</v>
      </c>
      <c r="G7" s="9">
        <v>2500</v>
      </c>
      <c r="H7" s="9">
        <v>9000</v>
      </c>
      <c r="J7" s="128" t="s">
        <v>476</v>
      </c>
      <c r="K7" s="9">
        <f>+G8</f>
        <v>12500</v>
      </c>
      <c r="L7" s="67">
        <f>+H8</f>
        <v>28500</v>
      </c>
      <c r="M7" s="67"/>
      <c r="N7" t="s">
        <v>841</v>
      </c>
      <c r="O7" s="33" t="s">
        <v>1121</v>
      </c>
    </row>
    <row r="8" spans="2:15" x14ac:dyDescent="0.15">
      <c r="B8" s="48" t="s">
        <v>826</v>
      </c>
      <c r="C8" s="9">
        <v>1500</v>
      </c>
      <c r="D8" s="9">
        <v>2000</v>
      </c>
      <c r="E8" s="67"/>
      <c r="F8" s="33" t="s">
        <v>824</v>
      </c>
      <c r="G8" s="9">
        <f>+G5+G6-G7</f>
        <v>12500</v>
      </c>
      <c r="H8" s="9">
        <f>+H5+H6-H7</f>
        <v>28500</v>
      </c>
      <c r="J8" s="128" t="s">
        <v>477</v>
      </c>
      <c r="K8" s="9">
        <f>+G33</f>
        <v>500</v>
      </c>
      <c r="L8" s="67">
        <f>+H30</f>
        <v>1500</v>
      </c>
      <c r="M8" s="67"/>
      <c r="N8" t="s">
        <v>477</v>
      </c>
      <c r="O8" s="33" t="s">
        <v>1122</v>
      </c>
    </row>
    <row r="9" spans="2:15" x14ac:dyDescent="0.15">
      <c r="B9" s="48" t="s">
        <v>827</v>
      </c>
      <c r="C9" s="9">
        <v>1000</v>
      </c>
      <c r="D9" s="9">
        <v>1000</v>
      </c>
      <c r="G9" s="9"/>
      <c r="H9" s="9"/>
      <c r="J9" s="136" t="s">
        <v>478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828</v>
      </c>
      <c r="C10" s="9">
        <v>2500</v>
      </c>
      <c r="D10" s="9">
        <v>2500</v>
      </c>
      <c r="F10" s="33" t="s">
        <v>1089</v>
      </c>
      <c r="G10" s="9">
        <f>+G7</f>
        <v>2500</v>
      </c>
      <c r="H10" s="9">
        <f>+H7</f>
        <v>9000</v>
      </c>
      <c r="J10" s="137" t="s">
        <v>472</v>
      </c>
    </row>
    <row r="11" spans="2:15" x14ac:dyDescent="0.15">
      <c r="B11" s="48" t="s">
        <v>829</v>
      </c>
      <c r="C11" s="9">
        <v>1500</v>
      </c>
      <c r="D11" s="9">
        <v>2500</v>
      </c>
      <c r="E11" s="67"/>
      <c r="F11" s="33" t="s">
        <v>1090</v>
      </c>
      <c r="G11" s="9">
        <f>+G8-G5</f>
        <v>12500</v>
      </c>
      <c r="H11" s="9">
        <f>+H8-H5</f>
        <v>16000</v>
      </c>
      <c r="J11" s="136" t="s">
        <v>479</v>
      </c>
    </row>
    <row r="12" spans="2:15" x14ac:dyDescent="0.15">
      <c r="B12" s="48" t="s">
        <v>1101</v>
      </c>
      <c r="C12" s="67">
        <f>SUM(C8:C11)</f>
        <v>6500</v>
      </c>
      <c r="D12" s="67">
        <f>SUM(D8:D11)</f>
        <v>8000</v>
      </c>
      <c r="J12" s="128" t="s">
        <v>283</v>
      </c>
      <c r="K12" s="9">
        <f>+G58</f>
        <v>30000</v>
      </c>
      <c r="L12" s="67">
        <f>+H58</f>
        <v>30000</v>
      </c>
      <c r="M12" s="67"/>
      <c r="N12" t="s">
        <v>297</v>
      </c>
      <c r="O12" s="33" t="s">
        <v>1125</v>
      </c>
    </row>
    <row r="13" spans="2:15" x14ac:dyDescent="0.15">
      <c r="B13" s="48" t="s">
        <v>171</v>
      </c>
      <c r="C13" s="9">
        <v>500</v>
      </c>
      <c r="D13" s="9">
        <v>500</v>
      </c>
      <c r="F13" s="344" t="s">
        <v>1102</v>
      </c>
      <c r="G13" s="344"/>
      <c r="H13" s="344"/>
      <c r="J13" s="128" t="s">
        <v>287</v>
      </c>
      <c r="K13" s="9">
        <f>+G61</f>
        <v>500</v>
      </c>
      <c r="L13" s="67">
        <f>+H61</f>
        <v>1000</v>
      </c>
      <c r="M13" s="67"/>
      <c r="N13" t="s">
        <v>297</v>
      </c>
      <c r="O13" s="33" t="s">
        <v>1125</v>
      </c>
    </row>
    <row r="14" spans="2:15" x14ac:dyDescent="0.15">
      <c r="B14" s="45" t="s">
        <v>830</v>
      </c>
      <c r="C14" s="67">
        <f>+C13+C12</f>
        <v>7000</v>
      </c>
      <c r="D14" s="67">
        <f>+D13+D12</f>
        <v>8500</v>
      </c>
      <c r="E14" s="9"/>
      <c r="F14" s="14"/>
      <c r="G14" s="10" t="s">
        <v>831</v>
      </c>
      <c r="H14" s="14" t="s">
        <v>832</v>
      </c>
      <c r="J14" s="136" t="s">
        <v>480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489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822</v>
      </c>
      <c r="G16" s="9">
        <v>0</v>
      </c>
      <c r="H16" s="67">
        <f>+G19</f>
        <v>1000</v>
      </c>
      <c r="J16" s="136" t="s">
        <v>481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314</v>
      </c>
      <c r="E17" s="9"/>
      <c r="F17" s="33" t="s">
        <v>834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843</v>
      </c>
      <c r="G18" s="9">
        <f>+G17*0.75</f>
        <v>3000</v>
      </c>
      <c r="H18" s="9">
        <f>+H17*0.8</f>
        <v>4800</v>
      </c>
      <c r="J18" s="136" t="s">
        <v>1084</v>
      </c>
    </row>
    <row r="19" spans="2:15" x14ac:dyDescent="0.15">
      <c r="B19" s="14" t="s">
        <v>820</v>
      </c>
      <c r="E19" s="9"/>
      <c r="F19" s="33" t="s">
        <v>824</v>
      </c>
      <c r="G19" s="9">
        <f>+G16+G17-G18</f>
        <v>1000</v>
      </c>
      <c r="H19" s="67">
        <f>+H16+H17-H18</f>
        <v>2200</v>
      </c>
      <c r="J19" s="136" t="s">
        <v>482</v>
      </c>
    </row>
    <row r="20" spans="2:15" x14ac:dyDescent="0.15">
      <c r="B20" s="137" t="s">
        <v>489</v>
      </c>
      <c r="C20" s="67">
        <f>+C15</f>
        <v>4500</v>
      </c>
      <c r="D20" s="67">
        <f>+D15</f>
        <v>11500</v>
      </c>
      <c r="E20" s="9"/>
      <c r="J20" s="128" t="s">
        <v>389</v>
      </c>
      <c r="K20" s="9">
        <f>+G19+G42</f>
        <v>2625</v>
      </c>
      <c r="L20" s="67">
        <f>+H19+H42</f>
        <v>5825</v>
      </c>
      <c r="M20" s="67"/>
      <c r="N20" s="33" t="s">
        <v>1120</v>
      </c>
      <c r="O20" s="33" t="s">
        <v>1123</v>
      </c>
    </row>
    <row r="21" spans="2:15" x14ac:dyDescent="0.15">
      <c r="E21" s="9"/>
      <c r="F21" s="33" t="s">
        <v>1092</v>
      </c>
      <c r="G21" s="67">
        <f>+G18*-1</f>
        <v>-3000</v>
      </c>
      <c r="H21" s="67">
        <f>+H18*-1</f>
        <v>-4800</v>
      </c>
      <c r="J21" s="136" t="s">
        <v>483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850</v>
      </c>
      <c r="E22" s="9"/>
      <c r="F22" s="33" t="s">
        <v>1091</v>
      </c>
      <c r="G22" s="67">
        <f>+G19-G16</f>
        <v>1000</v>
      </c>
      <c r="H22" s="67">
        <f>+H19-H16</f>
        <v>1200</v>
      </c>
      <c r="J22" s="137" t="s">
        <v>472</v>
      </c>
    </row>
    <row r="23" spans="2:15" x14ac:dyDescent="0.15">
      <c r="B23" s="128" t="s">
        <v>504</v>
      </c>
      <c r="C23" s="9">
        <f>+C13</f>
        <v>500</v>
      </c>
      <c r="D23" s="9">
        <f>+D13</f>
        <v>500</v>
      </c>
      <c r="E23" s="9"/>
      <c r="J23" s="136" t="s">
        <v>484</v>
      </c>
    </row>
    <row r="24" spans="2:15" x14ac:dyDescent="0.15">
      <c r="B24" s="128" t="s">
        <v>491</v>
      </c>
      <c r="C24" s="71">
        <f>+G11*-1</f>
        <v>-12500</v>
      </c>
      <c r="D24" s="71">
        <f>+H11*-1</f>
        <v>-16000</v>
      </c>
      <c r="F24" s="344" t="s">
        <v>477</v>
      </c>
      <c r="G24" s="344"/>
      <c r="H24" s="344"/>
      <c r="J24" s="128" t="s">
        <v>485</v>
      </c>
      <c r="K24" s="9">
        <v>0</v>
      </c>
      <c r="L24" s="9">
        <v>0</v>
      </c>
      <c r="M24" s="9"/>
      <c r="N24" t="s">
        <v>1119</v>
      </c>
      <c r="O24" s="33" t="s">
        <v>1124</v>
      </c>
    </row>
    <row r="25" spans="2:15" x14ac:dyDescent="0.15">
      <c r="B25" s="128" t="s">
        <v>492</v>
      </c>
      <c r="C25" s="9">
        <f>+G33*-1</f>
        <v>-500</v>
      </c>
      <c r="D25" s="9">
        <f>+H33*-1</f>
        <v>-1000</v>
      </c>
      <c r="E25" s="67"/>
      <c r="F25" s="14"/>
      <c r="G25" s="10" t="s">
        <v>831</v>
      </c>
      <c r="H25" s="10" t="s">
        <v>832</v>
      </c>
      <c r="J25" s="136" t="s">
        <v>486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837</v>
      </c>
      <c r="C26" s="9">
        <f>+G22</f>
        <v>1000</v>
      </c>
      <c r="D26" s="9">
        <f>+H22</f>
        <v>1200</v>
      </c>
      <c r="G26" s="34"/>
      <c r="H26" s="33"/>
      <c r="J26" s="137" t="s">
        <v>472</v>
      </c>
    </row>
    <row r="27" spans="2:15" x14ac:dyDescent="0.15">
      <c r="B27" s="128" t="s">
        <v>838</v>
      </c>
      <c r="C27" s="9">
        <f>+G45</f>
        <v>1625</v>
      </c>
      <c r="D27" s="9">
        <f>+H45</f>
        <v>2000</v>
      </c>
      <c r="F27" s="33" t="s">
        <v>822</v>
      </c>
      <c r="G27" s="9">
        <v>0</v>
      </c>
      <c r="H27" s="67">
        <f>+G30</f>
        <v>500</v>
      </c>
      <c r="J27" s="136" t="s">
        <v>1108</v>
      </c>
    </row>
    <row r="28" spans="2:15" x14ac:dyDescent="0.15">
      <c r="B28" s="137" t="s">
        <v>851</v>
      </c>
      <c r="C28" s="9">
        <f>SUM(C23:C27)</f>
        <v>-9875</v>
      </c>
      <c r="D28" s="9">
        <f>SUM(D23:D27)</f>
        <v>-13300</v>
      </c>
      <c r="F28" s="33" t="s">
        <v>834</v>
      </c>
      <c r="G28" s="9">
        <v>4000</v>
      </c>
      <c r="H28" s="67">
        <v>6000</v>
      </c>
      <c r="J28" s="128" t="s">
        <v>1086</v>
      </c>
      <c r="K28" s="9">
        <f>+C38</f>
        <v>50000</v>
      </c>
      <c r="L28" s="67">
        <f>+K28</f>
        <v>50000</v>
      </c>
      <c r="M28" s="67"/>
      <c r="N28" t="s">
        <v>314</v>
      </c>
      <c r="O28" s="33" t="s">
        <v>1126</v>
      </c>
    </row>
    <row r="29" spans="2:15" x14ac:dyDescent="0.15">
      <c r="B29" s="138"/>
      <c r="F29" s="33" t="s">
        <v>844</v>
      </c>
      <c r="G29" s="9">
        <f>+C5</f>
        <v>3500</v>
      </c>
      <c r="H29" s="9">
        <f>+D5</f>
        <v>5000</v>
      </c>
      <c r="J29" s="128" t="s">
        <v>1005</v>
      </c>
      <c r="L29" s="67">
        <f>+K30</f>
        <v>4500</v>
      </c>
      <c r="M29" s="67"/>
      <c r="N29" s="45" t="s">
        <v>847</v>
      </c>
      <c r="O29" s="33" t="s">
        <v>1126</v>
      </c>
    </row>
    <row r="30" spans="2:15" x14ac:dyDescent="0.15">
      <c r="B30" s="137" t="s">
        <v>1070</v>
      </c>
      <c r="C30" s="67">
        <f>+C20+C28</f>
        <v>-5375</v>
      </c>
      <c r="D30" s="67">
        <f>+D20+D28</f>
        <v>-1800</v>
      </c>
      <c r="F30" s="33" t="s">
        <v>824</v>
      </c>
      <c r="G30" s="9">
        <f>+G27+G28-G29</f>
        <v>500</v>
      </c>
      <c r="H30" s="67">
        <f>+H27+H28-H29</f>
        <v>1500</v>
      </c>
      <c r="J30" s="163" t="s">
        <v>489</v>
      </c>
      <c r="K30" s="9">
        <f>+C15</f>
        <v>4500</v>
      </c>
      <c r="L30" s="67">
        <f>+D15</f>
        <v>11500</v>
      </c>
      <c r="M30" s="67"/>
      <c r="N30" s="45" t="s">
        <v>847</v>
      </c>
      <c r="O30" s="33" t="s">
        <v>1126</v>
      </c>
    </row>
    <row r="31" spans="2:15" x14ac:dyDescent="0.15">
      <c r="J31" s="136" t="s">
        <v>1087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849</v>
      </c>
      <c r="F32" s="33" t="s">
        <v>1092</v>
      </c>
      <c r="G32" s="67">
        <v>0</v>
      </c>
      <c r="H32" s="67">
        <v>0</v>
      </c>
    </row>
    <row r="33" spans="2:14" x14ac:dyDescent="0.15">
      <c r="B33" s="137" t="s">
        <v>494</v>
      </c>
      <c r="C33" s="9">
        <f>+G57*-1</f>
        <v>-30000</v>
      </c>
      <c r="D33" s="9">
        <v>0</v>
      </c>
      <c r="F33" s="33" t="s">
        <v>1093</v>
      </c>
      <c r="G33" s="67">
        <f>+G30-G27</f>
        <v>500</v>
      </c>
      <c r="H33" s="67">
        <f>+H30-H27</f>
        <v>1000</v>
      </c>
      <c r="J33" s="136" t="s">
        <v>1088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490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848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842</v>
      </c>
      <c r="H36" s="10"/>
    </row>
    <row r="37" spans="2:14" x14ac:dyDescent="0.15">
      <c r="B37" s="136" t="s">
        <v>821</v>
      </c>
      <c r="C37" s="9"/>
      <c r="D37" s="9"/>
      <c r="F37" s="14"/>
      <c r="G37" s="10" t="s">
        <v>831</v>
      </c>
      <c r="H37" s="10" t="s">
        <v>832</v>
      </c>
    </row>
    <row r="38" spans="2:14" x14ac:dyDescent="0.15">
      <c r="B38" s="137" t="s">
        <v>1086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1071</v>
      </c>
      <c r="C39" s="9">
        <f>+C38</f>
        <v>50000</v>
      </c>
      <c r="D39" s="9">
        <f>+D38</f>
        <v>0</v>
      </c>
      <c r="F39" s="33" t="s">
        <v>822</v>
      </c>
      <c r="G39" s="9">
        <v>0</v>
      </c>
      <c r="H39" s="67">
        <f>+G42</f>
        <v>1625</v>
      </c>
    </row>
    <row r="40" spans="2:14" x14ac:dyDescent="0.15">
      <c r="F40" s="33" t="s">
        <v>836</v>
      </c>
      <c r="G40" s="9">
        <f>+C12</f>
        <v>6500</v>
      </c>
      <c r="H40" s="9">
        <f>+D12</f>
        <v>8000</v>
      </c>
    </row>
    <row r="41" spans="2:14" x14ac:dyDescent="0.15">
      <c r="F41" s="33" t="s">
        <v>835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495</v>
      </c>
      <c r="C42" s="9">
        <f>+C39+C35+C30</f>
        <v>14625</v>
      </c>
      <c r="D42" s="9">
        <f>+D39+D35+D30</f>
        <v>-1800</v>
      </c>
      <c r="F42" s="33" t="s">
        <v>824</v>
      </c>
      <c r="G42" s="9">
        <f>+G39+G40-G41</f>
        <v>1625</v>
      </c>
      <c r="H42" s="67">
        <f>+H39+H40-H41</f>
        <v>3625</v>
      </c>
      <c r="J42" s="14" t="s">
        <v>1006</v>
      </c>
    </row>
    <row r="43" spans="2:14" x14ac:dyDescent="0.15">
      <c r="B43" s="138"/>
      <c r="C43" s="9"/>
      <c r="D43" s="9"/>
    </row>
    <row r="44" spans="2:14" x14ac:dyDescent="0.15">
      <c r="B44" s="137" t="s">
        <v>497</v>
      </c>
      <c r="C44" s="9">
        <v>0</v>
      </c>
      <c r="D44" s="9">
        <f>+C45</f>
        <v>14625</v>
      </c>
      <c r="F44" s="33" t="s">
        <v>1089</v>
      </c>
      <c r="G44" s="67">
        <f>+G41*-1</f>
        <v>-4875</v>
      </c>
      <c r="H44" s="67">
        <f>+H41*-1</f>
        <v>-6000</v>
      </c>
      <c r="J44" s="33" t="s">
        <v>1007</v>
      </c>
    </row>
    <row r="45" spans="2:14" x14ac:dyDescent="0.15">
      <c r="B45" s="137" t="s">
        <v>496</v>
      </c>
      <c r="C45" s="9">
        <f>+C44+C42</f>
        <v>14625</v>
      </c>
      <c r="D45" s="9">
        <f>+D44+D42</f>
        <v>12825</v>
      </c>
      <c r="F45" s="33" t="s">
        <v>1094</v>
      </c>
      <c r="G45" s="67">
        <f>+G42-G39</f>
        <v>1625</v>
      </c>
      <c r="H45" s="67">
        <f>+H42-H39</f>
        <v>2000</v>
      </c>
      <c r="J45" s="48" t="s">
        <v>1009</v>
      </c>
      <c r="K45" s="103">
        <f>+K16/K21</f>
        <v>21.761904761904763</v>
      </c>
      <c r="L45" s="103">
        <f>+L16/L21</f>
        <v>12.330472103004292</v>
      </c>
      <c r="M45" s="103"/>
      <c r="N45" s="33" t="s">
        <v>1012</v>
      </c>
    </row>
    <row r="46" spans="2:14" x14ac:dyDescent="0.15">
      <c r="F46" s="33"/>
      <c r="G46" s="67"/>
      <c r="H46" s="67"/>
      <c r="J46" s="48" t="s">
        <v>1010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1013</v>
      </c>
    </row>
    <row r="47" spans="2:14" x14ac:dyDescent="0.15">
      <c r="F47" s="14" t="s">
        <v>845</v>
      </c>
      <c r="G47" s="343" t="s">
        <v>471</v>
      </c>
      <c r="H47" s="343"/>
      <c r="J47" s="48" t="s">
        <v>1011</v>
      </c>
      <c r="N47" s="33" t="s">
        <v>1014</v>
      </c>
    </row>
    <row r="48" spans="2:14" x14ac:dyDescent="0.15">
      <c r="B48" s="10" t="s">
        <v>847</v>
      </c>
      <c r="C48" s="10" t="s">
        <v>831</v>
      </c>
      <c r="D48" s="10" t="s">
        <v>832</v>
      </c>
      <c r="G48" s="10" t="s">
        <v>831</v>
      </c>
      <c r="H48" s="10" t="s">
        <v>832</v>
      </c>
    </row>
    <row r="49" spans="2:14" x14ac:dyDescent="0.15">
      <c r="F49" s="33" t="s">
        <v>260</v>
      </c>
      <c r="G49" s="9">
        <f>+G7</f>
        <v>2500</v>
      </c>
      <c r="H49" s="9">
        <f>+H7</f>
        <v>9000</v>
      </c>
      <c r="J49" s="45" t="s">
        <v>1015</v>
      </c>
    </row>
    <row r="50" spans="2:14" x14ac:dyDescent="0.15">
      <c r="B50" s="33" t="s">
        <v>846</v>
      </c>
      <c r="C50" s="9">
        <v>15000</v>
      </c>
      <c r="D50" s="9">
        <v>25000</v>
      </c>
      <c r="F50" s="33" t="s">
        <v>839</v>
      </c>
      <c r="G50" s="9">
        <f>+G21</f>
        <v>-3000</v>
      </c>
      <c r="H50" s="9">
        <f>+H21</f>
        <v>-4800</v>
      </c>
      <c r="J50" s="48" t="s">
        <v>1016</v>
      </c>
      <c r="N50" s="33" t="s">
        <v>1017</v>
      </c>
    </row>
    <row r="51" spans="2:14" x14ac:dyDescent="0.15">
      <c r="B51" s="48" t="s">
        <v>833</v>
      </c>
      <c r="C51" s="9">
        <v>3500</v>
      </c>
      <c r="D51" s="9">
        <v>5000</v>
      </c>
      <c r="F51" s="33" t="s">
        <v>477</v>
      </c>
      <c r="G51" s="9">
        <f>+G32</f>
        <v>0</v>
      </c>
      <c r="H51" s="9">
        <f>+H32</f>
        <v>0</v>
      </c>
      <c r="J51" s="48" t="s">
        <v>1018</v>
      </c>
      <c r="N51" s="33" t="s">
        <v>1019</v>
      </c>
    </row>
    <row r="52" spans="2:14" x14ac:dyDescent="0.15">
      <c r="B52" s="33" t="s">
        <v>825</v>
      </c>
      <c r="C52" s="9">
        <f>+C50-C51</f>
        <v>11500</v>
      </c>
      <c r="D52" s="9">
        <f>+D50-D51</f>
        <v>20000</v>
      </c>
      <c r="F52" s="33" t="s">
        <v>840</v>
      </c>
      <c r="G52" s="9">
        <f>+G44</f>
        <v>-4875</v>
      </c>
      <c r="H52" s="9">
        <f>+H44</f>
        <v>-6000</v>
      </c>
      <c r="J52" s="48" t="s">
        <v>1020</v>
      </c>
      <c r="N52" s="33" t="s">
        <v>1021</v>
      </c>
    </row>
    <row r="53" spans="2:14" x14ac:dyDescent="0.15">
      <c r="B53" s="48" t="s">
        <v>830</v>
      </c>
      <c r="C53" s="67">
        <f>+C14</f>
        <v>7000</v>
      </c>
      <c r="D53" s="67">
        <f>+D14</f>
        <v>8500</v>
      </c>
      <c r="F53" s="33" t="s">
        <v>1072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489</v>
      </c>
      <c r="C54" s="67">
        <f>+C52-C53</f>
        <v>4500</v>
      </c>
      <c r="D54" s="67">
        <f>+D52-D53</f>
        <v>11500</v>
      </c>
      <c r="F54" s="74" t="s">
        <v>297</v>
      </c>
      <c r="G54" s="10" t="s">
        <v>831</v>
      </c>
      <c r="H54" s="10" t="s">
        <v>832</v>
      </c>
      <c r="J54" s="33" t="s">
        <v>1008</v>
      </c>
    </row>
    <row r="55" spans="2:14" x14ac:dyDescent="0.15">
      <c r="B55" s="48"/>
      <c r="C55" s="9"/>
      <c r="D55" s="9"/>
      <c r="F55" s="74"/>
      <c r="G55" s="6"/>
      <c r="H55" s="6"/>
      <c r="J55" s="48" t="s">
        <v>1022</v>
      </c>
      <c r="N55" s="33" t="s">
        <v>1023</v>
      </c>
    </row>
    <row r="56" spans="2:14" x14ac:dyDescent="0.15">
      <c r="B56" s="48"/>
      <c r="C56" s="9"/>
      <c r="D56" s="9"/>
      <c r="F56" s="17" t="s">
        <v>283</v>
      </c>
      <c r="G56" s="3">
        <v>0</v>
      </c>
      <c r="H56" s="3">
        <f>+G58</f>
        <v>30000</v>
      </c>
      <c r="J56" s="48" t="s">
        <v>1024</v>
      </c>
      <c r="N56" s="33" t="s">
        <v>1025</v>
      </c>
    </row>
    <row r="57" spans="2:14" x14ac:dyDescent="0.15">
      <c r="B57" s="48"/>
      <c r="C57" s="9"/>
      <c r="D57" s="9"/>
      <c r="F57" s="17" t="s">
        <v>284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285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286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171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287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288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151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1028</v>
      </c>
      <c r="J2" s="49" t="s">
        <v>1031</v>
      </c>
    </row>
    <row r="4" spans="2:10" x14ac:dyDescent="0.15">
      <c r="B4" s="14" t="s">
        <v>1007</v>
      </c>
    </row>
    <row r="5" spans="2:10" x14ac:dyDescent="0.15">
      <c r="B5" s="48" t="s">
        <v>1009</v>
      </c>
      <c r="C5" s="76" t="s">
        <v>300</v>
      </c>
      <c r="D5" s="258">
        <f>D153/D168</f>
        <v>442.78104301633437</v>
      </c>
      <c r="E5" s="258">
        <f>E153/E168</f>
        <v>-127.37801808770575</v>
      </c>
      <c r="F5" s="258">
        <f>F153/F168</f>
        <v>-254.74130124354446</v>
      </c>
      <c r="G5" s="258">
        <f>G153/G168</f>
        <v>-407.12818243862057</v>
      </c>
      <c r="H5" s="258">
        <f>H153/H168</f>
        <v>-539.28391206162473</v>
      </c>
      <c r="I5" s="258"/>
      <c r="J5" s="49" t="s">
        <v>1036</v>
      </c>
    </row>
    <row r="6" spans="2:10" x14ac:dyDescent="0.15">
      <c r="B6" s="48" t="s">
        <v>1038</v>
      </c>
      <c r="C6" s="76" t="s">
        <v>300</v>
      </c>
      <c r="D6" s="258">
        <f>(D150+D151)/D168</f>
        <v>441.53317976847114</v>
      </c>
      <c r="E6" s="258">
        <f>(E150+E151)/E168</f>
        <v>-128.71189608334845</v>
      </c>
      <c r="F6" s="258">
        <f>(F150+F151)/F168</f>
        <v>-256.15617798026028</v>
      </c>
      <c r="G6" s="258">
        <f>(G150+G151)/G168</f>
        <v>-408.61510008328855</v>
      </c>
      <c r="H6" s="258">
        <f>(H150+H151)/H168</f>
        <v>-541.00448249428666</v>
      </c>
      <c r="I6" s="258"/>
      <c r="J6" s="49" t="s">
        <v>1043</v>
      </c>
    </row>
    <row r="7" spans="2:10" x14ac:dyDescent="0.15">
      <c r="C7" s="76"/>
    </row>
    <row r="8" spans="2:10" x14ac:dyDescent="0.15">
      <c r="B8" s="14" t="s">
        <v>1029</v>
      </c>
      <c r="C8" s="76"/>
    </row>
    <row r="9" spans="2:10" x14ac:dyDescent="0.15">
      <c r="B9" s="48" t="s">
        <v>1044</v>
      </c>
      <c r="C9" s="76" t="s">
        <v>300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1045</v>
      </c>
    </row>
    <row r="10" spans="2:10" x14ac:dyDescent="0.15">
      <c r="B10" s="48" t="s">
        <v>1018</v>
      </c>
      <c r="C10" s="76" t="s">
        <v>300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1035</v>
      </c>
    </row>
    <row r="11" spans="2:10" x14ac:dyDescent="0.15">
      <c r="B11" s="48" t="s">
        <v>1020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1034</v>
      </c>
    </row>
    <row r="12" spans="2:10" x14ac:dyDescent="0.15">
      <c r="C12" s="76"/>
    </row>
    <row r="13" spans="2:10" x14ac:dyDescent="0.15">
      <c r="B13" s="14" t="s">
        <v>1008</v>
      </c>
      <c r="C13" s="76"/>
    </row>
    <row r="14" spans="2:10" x14ac:dyDescent="0.15">
      <c r="B14" s="48" t="s">
        <v>1022</v>
      </c>
      <c r="C14" s="76" t="s">
        <v>300</v>
      </c>
      <c r="D14" s="260">
        <f>D113/(D20+D28+D33)</f>
        <v>-891.31711571725589</v>
      </c>
      <c r="E14" s="260">
        <f t="shared" ref="E14:H14" si="0">E113/(E20+E28+E33)</f>
        <v>-17.53009265020243</v>
      </c>
      <c r="F14" s="260">
        <f t="shared" si="0"/>
        <v>-4.9551241515721234</v>
      </c>
      <c r="G14" s="260">
        <f t="shared" si="0"/>
        <v>-4.5323735079913261</v>
      </c>
      <c r="H14" s="260">
        <f t="shared" si="0"/>
        <v>-2.6842554727419943</v>
      </c>
      <c r="J14" s="49" t="s">
        <v>1032</v>
      </c>
    </row>
    <row r="15" spans="2:10" x14ac:dyDescent="0.15">
      <c r="B15" s="48" t="s">
        <v>1030</v>
      </c>
      <c r="C15" s="76" t="s">
        <v>300</v>
      </c>
      <c r="D15" s="260">
        <f>D113/(+D180/2)</f>
        <v>-4.966048780399456</v>
      </c>
      <c r="E15" s="260">
        <f>E113/((D180+E180)/2)</f>
        <v>-41.692227615890452</v>
      </c>
      <c r="F15" s="260">
        <f>F113/((E180+F180)/2)</f>
        <v>0.94943940283654049</v>
      </c>
      <c r="G15" s="260">
        <f>G113/((F180+G180)/2)</f>
        <v>0.69590130876199152</v>
      </c>
      <c r="H15" s="260">
        <f>H113/((G180+H180)/2)</f>
        <v>0.39529932962899417</v>
      </c>
      <c r="J15" s="49" t="s">
        <v>1033</v>
      </c>
    </row>
    <row r="17" spans="1:55" ht="12.75" customHeight="1" x14ac:dyDescent="0.2">
      <c r="A17" s="222"/>
      <c r="B17" s="257" t="s">
        <v>1037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508</v>
      </c>
      <c r="BC19" s="66"/>
    </row>
    <row r="20" spans="1:55" s="33" customFormat="1" x14ac:dyDescent="0.15">
      <c r="B20" s="48" t="s">
        <v>508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316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349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331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378</v>
      </c>
      <c r="BC25" s="66"/>
    </row>
    <row r="26" spans="1:55" s="33" customFormat="1" x14ac:dyDescent="0.15">
      <c r="B26" s="48" t="s">
        <v>378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379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383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507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382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381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384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385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505</v>
      </c>
    </row>
    <row r="38" spans="1:55" x14ac:dyDescent="0.15">
      <c r="B38" s="45"/>
    </row>
    <row r="39" spans="1:55" s="51" customFormat="1" x14ac:dyDescent="0.15">
      <c r="A39" s="75"/>
      <c r="B39" s="129" t="s">
        <v>421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422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448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468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469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437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438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439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441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442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509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403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528</v>
      </c>
    </row>
    <row r="56" spans="1:55" s="158" customFormat="1" x14ac:dyDescent="0.15">
      <c r="A56" s="157"/>
      <c r="B56" s="48" t="s">
        <v>175</v>
      </c>
      <c r="C56" s="71">
        <f>'FIN-P&amp;L_CWS'!D46</f>
        <v>0</v>
      </c>
      <c r="D56" s="71">
        <f>'FIN-P&amp;L_CWS'!E46</f>
        <v>1546.65</v>
      </c>
      <c r="E56" s="71">
        <f>'FIN-P&amp;L_CWS'!F46</f>
        <v>85040.578750000001</v>
      </c>
      <c r="F56" s="71">
        <f>'FIN-P&amp;L_CWS'!G46</f>
        <v>48274063.881250001</v>
      </c>
      <c r="G56" s="71">
        <f>'FIN-P&amp;L_CWS'!H46</f>
        <v>91712637.371675014</v>
      </c>
      <c r="H56" s="71">
        <f>'FIN-P&amp;L_CWS'!I46</f>
        <v>96872499.526000008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176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409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0</v>
      </c>
      <c r="D59" s="71">
        <f>'FIN-P&amp;L_CWS'!E49</f>
        <v>0</v>
      </c>
      <c r="E59" s="71">
        <f>'FIN-P&amp;L_CWS'!F49</f>
        <v>19200000</v>
      </c>
      <c r="F59" s="71">
        <f>'FIN-P&amp;L_CWS'!G49</f>
        <v>19200000</v>
      </c>
      <c r="G59" s="71">
        <f>'FIN-P&amp;L_CWS'!H49</f>
        <v>21600000</v>
      </c>
      <c r="H59" s="71">
        <f>'FIN-P&amp;L_CWS'!I49</f>
        <v>24000000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529</v>
      </c>
      <c r="C60" s="71">
        <f>'FIN-P&amp;L_CWS'!D50</f>
        <v>0</v>
      </c>
      <c r="D60" s="71">
        <f>'FIN-P&amp;L_CWS'!E50</f>
        <v>1546.65</v>
      </c>
      <c r="E60" s="71">
        <f>'FIN-P&amp;L_CWS'!F50</f>
        <v>19285040.578749999</v>
      </c>
      <c r="F60" s="71">
        <f>'FIN-P&amp;L_CWS'!G50</f>
        <v>67474063.881250009</v>
      </c>
      <c r="G60" s="71">
        <f>'FIN-P&amp;L_CWS'!H50</f>
        <v>113312637.37167501</v>
      </c>
      <c r="H60" s="71">
        <f>'FIN-P&amp;L_CWS'!I50</f>
        <v>120872499.52600001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512</v>
      </c>
    </row>
    <row r="63" spans="1:55" s="158" customFormat="1" x14ac:dyDescent="0.15">
      <c r="A63" s="157"/>
      <c r="B63" s="48" t="s">
        <v>175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176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409</v>
      </c>
      <c r="C65" s="71">
        <f>'FIN-P&amp;L_CWS'!D55</f>
        <v>0</v>
      </c>
      <c r="D65" s="71">
        <f>'FIN-P&amp;L_CWS'!E55</f>
        <v>48000000</v>
      </c>
      <c r="E65" s="71">
        <f>'FIN-P&amp;L_CWS'!F55</f>
        <v>36000000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0</v>
      </c>
      <c r="D66" s="71">
        <f>'FIN-P&amp;L_CWS'!E56</f>
        <v>0</v>
      </c>
      <c r="E66" s="71">
        <f>'FIN-P&amp;L_CWS'!F56</f>
        <v>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513</v>
      </c>
      <c r="C67" s="71">
        <f>'FIN-P&amp;L_CWS'!D57</f>
        <v>0</v>
      </c>
      <c r="D67" s="71">
        <f>'FIN-P&amp;L_CWS'!E57</f>
        <v>96000000</v>
      </c>
      <c r="E67" s="71">
        <f>'FIN-P&amp;L_CWS'!F57</f>
        <v>56000000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514</v>
      </c>
      <c r="BC69" s="168"/>
    </row>
    <row r="70" spans="1:55" x14ac:dyDescent="0.15">
      <c r="B70" s="48" t="s">
        <v>410</v>
      </c>
      <c r="C70" s="71">
        <f>'FIN-P&amp;L_CWS'!D60</f>
        <v>0</v>
      </c>
      <c r="D70" s="71">
        <f>'FIN-P&amp;L_CWS'!E60</f>
        <v>1379.1984999999995</v>
      </c>
      <c r="E70" s="71">
        <f>'FIN-P&amp;L_CWS'!F60</f>
        <v>1736893.6520874999</v>
      </c>
      <c r="F70" s="71">
        <f>'FIN-P&amp;L_CWS'!G60</f>
        <v>6073905.7493125005</v>
      </c>
      <c r="G70" s="71">
        <f>'FIN-P&amp;L_CWS'!H60</f>
        <v>10199377.363450749</v>
      </c>
      <c r="H70" s="71">
        <f>'FIN-P&amp;L_CWS'!I60</f>
        <v>10879764.957339998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510</v>
      </c>
      <c r="C71" s="71">
        <f>'FIN-P&amp;L_CWS'!D61</f>
        <v>0</v>
      </c>
      <c r="D71" s="71">
        <f>'FIN-P&amp;L_CWS'!E61</f>
        <v>22500</v>
      </c>
      <c r="E71" s="71">
        <f>'FIN-P&amp;L_CWS'!F61</f>
        <v>33000</v>
      </c>
      <c r="F71" s="71">
        <f>'FIN-P&amp;L_CWS'!G61</f>
        <v>36300.000000000007</v>
      </c>
      <c r="G71" s="71">
        <f>'FIN-P&amp;L_CWS'!H61</f>
        <v>39930.000000000007</v>
      </c>
      <c r="H71" s="71">
        <f>'FIN-P&amp;L_CWS'!I61</f>
        <v>43923.000000000007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0</v>
      </c>
      <c r="E72" s="71">
        <f>'FIN-P&amp;L_CWS'!F62</f>
        <v>48122.125200000002</v>
      </c>
      <c r="F72" s="71">
        <f>'FIN-P&amp;L_CWS'!G62</f>
        <v>698885.0930625</v>
      </c>
      <c r="G72" s="71">
        <f>'FIN-P&amp;L_CWS'!H62</f>
        <v>2138580.9381614998</v>
      </c>
      <c r="H72" s="71">
        <f>'FIN-P&amp;L_CWS'!I62</f>
        <v>3417917.6643464998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515</v>
      </c>
      <c r="C73" s="71">
        <f>'FIN-P&amp;L_CWS'!D63</f>
        <v>0</v>
      </c>
      <c r="D73" s="71">
        <f>'FIN-P&amp;L_CWS'!E63</f>
        <v>23879.198500000002</v>
      </c>
      <c r="E73" s="71">
        <f>'FIN-P&amp;L_CWS'!F63</f>
        <v>1818015.7772875</v>
      </c>
      <c r="F73" s="71">
        <f>'FIN-P&amp;L_CWS'!G63</f>
        <v>6809090.8423750009</v>
      </c>
      <c r="G73" s="71">
        <f>'FIN-P&amp;L_CWS'!H63</f>
        <v>12377888.301612251</v>
      </c>
      <c r="H73" s="71">
        <f>'FIN-P&amp;L_CWS'!I63</f>
        <v>14341605.6216865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511</v>
      </c>
      <c r="C75" s="71">
        <f>'FIN-P&amp;L_CWS'!D65</f>
        <v>0</v>
      </c>
      <c r="D75" s="71">
        <f>'FIN-P&amp;L_CWS'!E65</f>
        <v>96025425.848499998</v>
      </c>
      <c r="E75" s="71">
        <f>'FIN-P&amp;L_CWS'!F65</f>
        <v>77103056.356037498</v>
      </c>
      <c r="F75" s="71">
        <f>'FIN-P&amp;L_CWS'!G65</f>
        <v>74283154.723625004</v>
      </c>
      <c r="G75" s="71">
        <f>'FIN-P&amp;L_CWS'!H65</f>
        <v>125690525.67328726</v>
      </c>
      <c r="H75" s="71">
        <f>'FIN-P&amp;L_CWS'!I65</f>
        <v>135214105.14768648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324</v>
      </c>
    </row>
    <row r="78" spans="1:55" s="158" customFormat="1" x14ac:dyDescent="0.15">
      <c r="A78" s="157"/>
      <c r="B78" s="14" t="s">
        <v>166</v>
      </c>
      <c r="C78" s="71">
        <f>'FIN-P&amp;L_CWS'!D68</f>
        <v>0</v>
      </c>
      <c r="D78" s="71">
        <f>'FIN-P&amp;L_CWS'!E68</f>
        <v>19200</v>
      </c>
      <c r="E78" s="71">
        <f>'FIN-P&amp;L_CWS'!F68</f>
        <v>15200</v>
      </c>
      <c r="F78" s="71">
        <f>'FIN-P&amp;L_CWS'!G68</f>
        <v>9600</v>
      </c>
      <c r="G78" s="71">
        <f>'FIN-P&amp;L_CWS'!H68</f>
        <v>9600</v>
      </c>
      <c r="H78" s="71">
        <f>'FIN-P&amp;L_CWS'!I68</f>
        <v>9600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183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181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302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168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169</v>
      </c>
      <c r="C83" s="71">
        <f>'FIN-P&amp;L_CWS'!D73</f>
        <v>0</v>
      </c>
      <c r="D83" s="71">
        <f>'FIN-P&amp;L_CWS'!E73</f>
        <v>5080</v>
      </c>
      <c r="E83" s="71">
        <f>'FIN-P&amp;L_CWS'!F73</f>
        <v>4320</v>
      </c>
      <c r="F83" s="71">
        <f>'FIN-P&amp;L_CWS'!G73</f>
        <v>4320</v>
      </c>
      <c r="G83" s="71">
        <f>'FIN-P&amp;L_CWS'!H73</f>
        <v>4320</v>
      </c>
      <c r="H83" s="71">
        <f>'FIN-P&amp;L_CWS'!I73</f>
        <v>4320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182</v>
      </c>
      <c r="C84" s="71">
        <f>'FIN-P&amp;L_CWS'!D74</f>
        <v>3335</v>
      </c>
      <c r="D84" s="71">
        <f>'FIN-P&amp;L_CWS'!E74</f>
        <v>13360</v>
      </c>
      <c r="E84" s="71">
        <f>'FIN-P&amp;L_CWS'!F74</f>
        <v>13359</v>
      </c>
      <c r="F84" s="71">
        <f>'FIN-P&amp;L_CWS'!G74</f>
        <v>14217.075000000003</v>
      </c>
      <c r="G84" s="71">
        <f>'FIN-P&amp;L_CWS'!H74</f>
        <v>15188.581875000002</v>
      </c>
      <c r="H84" s="71">
        <f>'FIN-P&amp;L_CWS'!I74</f>
        <v>16290.011671874994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315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170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299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186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179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172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309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303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304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173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308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310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184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1041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180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311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178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174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171</v>
      </c>
      <c r="C109" s="71">
        <f>'FIN-P&amp;L_CWS'!D99</f>
        <v>0</v>
      </c>
      <c r="D109" s="71">
        <f>'FIN-P&amp;L_CWS'!E99</f>
        <v>18875</v>
      </c>
      <c r="E109" s="71">
        <f>'FIN-P&amp;L_CWS'!F99</f>
        <v>20883.333333333336</v>
      </c>
      <c r="F109" s="71">
        <f>'FIN-P&amp;L_CWS'!G99</f>
        <v>21604.166666666668</v>
      </c>
      <c r="G109" s="71">
        <f>'FIN-P&amp;L_CWS'!H99</f>
        <v>21650</v>
      </c>
      <c r="H109" s="71">
        <f>'FIN-P&amp;L_CWS'!I99</f>
        <v>21650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301</v>
      </c>
      <c r="C111" s="71">
        <f>'FIN-P&amp;L_CWS'!D101</f>
        <v>28592</v>
      </c>
      <c r="D111" s="71">
        <f>'FIN-P&amp;L_CWS'!E101</f>
        <v>96524660.848500013</v>
      </c>
      <c r="E111" s="71">
        <f>'FIN-P&amp;L_CWS'!F101</f>
        <v>77542849.189370826</v>
      </c>
      <c r="F111" s="71">
        <f>'FIN-P&amp;L_CWS'!G101</f>
        <v>74753095.477791667</v>
      </c>
      <c r="G111" s="71">
        <f>'FIN-P&amp;L_CWS'!H101</f>
        <v>126251921.50547473</v>
      </c>
      <c r="H111" s="71">
        <f>'FIN-P&amp;L_CWS'!I101</f>
        <v>135814599.0909287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489</v>
      </c>
      <c r="C113" s="71">
        <f>'FIN-P&amp;L_CWS'!D103</f>
        <v>-28592</v>
      </c>
      <c r="D113" s="71">
        <f>'FIN-P&amp;L_CWS'!E103</f>
        <v>-96462794.848500013</v>
      </c>
      <c r="E113" s="71">
        <f>'FIN-P&amp;L_CWS'!F103</f>
        <v>-74141226.039370835</v>
      </c>
      <c r="F113" s="71">
        <f>'FIN-P&amp;L_CWS'!G103</f>
        <v>-63790540.227791652</v>
      </c>
      <c r="G113" s="71">
        <f>'FIN-P&amp;L_CWS'!H103</f>
        <v>-105746426.63847473</v>
      </c>
      <c r="H113" s="71">
        <f>'FIN-P&amp;L_CWS'!I103</f>
        <v>-100914618.05092868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1039</v>
      </c>
      <c r="C114" s="71">
        <f>'FIN-P&amp;L_CWS'!D104</f>
        <v>-28592</v>
      </c>
      <c r="D114" s="71">
        <f>'FIN-P&amp;L_CWS'!E104</f>
        <v>-96491386.848500013</v>
      </c>
      <c r="E114" s="71">
        <f>'FIN-P&amp;L_CWS'!F104</f>
        <v>-170632612.88787085</v>
      </c>
      <c r="F114" s="71">
        <f>'FIN-P&amp;L_CWS'!G104</f>
        <v>-234423153.11566252</v>
      </c>
      <c r="G114" s="71">
        <f>'FIN-P&amp;L_CWS'!H104</f>
        <v>-340169579.75413728</v>
      </c>
      <c r="H114" s="71">
        <f>'FIN-P&amp;L_CWS'!I104</f>
        <v>-441084197.80506599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151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866</v>
      </c>
    </row>
    <row r="118" spans="2:54" x14ac:dyDescent="0.15">
      <c r="B118" s="137" t="s">
        <v>472</v>
      </c>
    </row>
    <row r="119" spans="2:54" x14ac:dyDescent="0.15">
      <c r="B119" s="136" t="s">
        <v>867</v>
      </c>
    </row>
    <row r="120" spans="2:54" x14ac:dyDescent="0.15">
      <c r="B120" s="137" t="s">
        <v>489</v>
      </c>
      <c r="C120" s="122">
        <f>'FIN-CASHFLOW_CWS'!C5</f>
        <v>-28592</v>
      </c>
      <c r="D120" s="122">
        <f>'FIN-CASHFLOW_CWS'!D5</f>
        <v>-96462794.848500013</v>
      </c>
      <c r="E120" s="122">
        <f>'FIN-CASHFLOW_CWS'!E5</f>
        <v>-74141226.039370835</v>
      </c>
      <c r="F120" s="122">
        <f>'FIN-CASHFLOW_CWS'!F5</f>
        <v>-63790540.227791652</v>
      </c>
      <c r="G120" s="122">
        <f>'FIN-CASHFLOW_CWS'!G5</f>
        <v>-105746426.63847473</v>
      </c>
      <c r="H120" s="122">
        <f>'FIN-CASHFLOW_CWS'!H5</f>
        <v>-100914618.05092868</v>
      </c>
      <c r="I120" s="122"/>
    </row>
    <row r="121" spans="2:54" x14ac:dyDescent="0.15">
      <c r="B121" s="137" t="s">
        <v>472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1027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504</v>
      </c>
      <c r="C123" s="122">
        <f>'FIN-CASHFLOW_CWS'!C8</f>
        <v>0</v>
      </c>
      <c r="D123" s="122">
        <f>'FIN-CASHFLOW_CWS'!D8</f>
        <v>18875</v>
      </c>
      <c r="E123" s="122">
        <f>'FIN-CASHFLOW_CWS'!E8</f>
        <v>20883.333333333336</v>
      </c>
      <c r="F123" s="122">
        <f>'FIN-CASHFLOW_CWS'!F8</f>
        <v>21604.166666666668</v>
      </c>
      <c r="G123" s="122">
        <f>'FIN-CASHFLOW_CWS'!G8</f>
        <v>21650</v>
      </c>
      <c r="H123" s="122">
        <f>'FIN-CASHFLOW_CWS'!H8</f>
        <v>21650</v>
      </c>
      <c r="I123" s="122"/>
    </row>
    <row r="124" spans="2:54" x14ac:dyDescent="0.15">
      <c r="B124" s="128" t="s">
        <v>491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492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493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851</v>
      </c>
      <c r="C128" s="122">
        <f>'FIN-CASHFLOW_CWS'!C13</f>
        <v>0</v>
      </c>
      <c r="D128" s="122">
        <f>'FIN-CASHFLOW_CWS'!D13</f>
        <v>-55930</v>
      </c>
      <c r="E128" s="122">
        <f>'FIN-CASHFLOW_CWS'!E13</f>
        <v>-504499.16666666674</v>
      </c>
      <c r="F128" s="122">
        <f>'FIN-CASHFLOW_CWS'!F13</f>
        <v>-318287.08333333337</v>
      </c>
      <c r="G128" s="122">
        <f>'FIN-CASHFLOW_CWS'!G13</f>
        <v>-689240.75</v>
      </c>
      <c r="H128" s="122">
        <f>'FIN-CASHFLOW_CWS'!H13</f>
        <v>-998523.89999999991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869</v>
      </c>
      <c r="C130" s="122">
        <f>'FIN-CASHFLOW_CWS'!C15</f>
        <v>-28592</v>
      </c>
      <c r="D130" s="122">
        <f>'FIN-CASHFLOW_CWS'!D15</f>
        <v>-96518724.848500013</v>
      </c>
      <c r="E130" s="122">
        <f>'FIN-CASHFLOW_CWS'!E15</f>
        <v>-74645725.206037506</v>
      </c>
      <c r="F130" s="122">
        <f>'FIN-CASHFLOW_CWS'!F15</f>
        <v>-64108827.311124988</v>
      </c>
      <c r="G130" s="122">
        <f>'FIN-CASHFLOW_CWS'!G15</f>
        <v>-106435667.38847473</v>
      </c>
      <c r="H130" s="122">
        <f>'FIN-CASHFLOW_CWS'!H15</f>
        <v>-101913141.95092869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870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494</v>
      </c>
      <c r="C133" s="122">
        <f>'FIN-CASHFLOW_CWS'!C18</f>
        <v>0</v>
      </c>
      <c r="D133" s="122">
        <f>'FIN-CASHFLOW_CWS'!D18</f>
        <v>-101500</v>
      </c>
      <c r="E133" s="122">
        <f>'FIN-CASHFLOW_CWS'!E18</f>
        <v>-1250</v>
      </c>
      <c r="F133" s="122">
        <f>'FIN-CASHFLOW_CWS'!F18</f>
        <v>2750</v>
      </c>
      <c r="G133" s="122">
        <f>'FIN-CASHFLOW_CWS'!G18</f>
        <v>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871</v>
      </c>
      <c r="C135" s="122">
        <f>'FIN-CASHFLOW_CWS'!C20</f>
        <v>0</v>
      </c>
      <c r="D135" s="122">
        <f>'FIN-CASHFLOW_CWS'!D20</f>
        <v>-101500</v>
      </c>
      <c r="E135" s="122">
        <f>'FIN-CASHFLOW_CWS'!E20</f>
        <v>-1250</v>
      </c>
      <c r="F135" s="122">
        <f>'FIN-CASHFLOW_CWS'!F20</f>
        <v>2750</v>
      </c>
      <c r="G135" s="122">
        <f>'FIN-CASHFLOW_CWS'!G20</f>
        <v>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872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487</v>
      </c>
      <c r="C138" s="122">
        <f>'FIN-CASHFLOW_CWS'!C23</f>
        <v>40291038.666666664</v>
      </c>
      <c r="D138" s="122">
        <f>'FIN-CASHFLOW_CWS'!D23</f>
        <v>95049259.706516683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472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495</v>
      </c>
      <c r="C140" s="122">
        <f>'FIN-CASHFLOW_CWS'!C25</f>
        <v>40262446.666666664</v>
      </c>
      <c r="D140" s="122">
        <f>'FIN-CASHFLOW_CWS'!D25</f>
        <v>-1570965.1419833302</v>
      </c>
      <c r="E140" s="122">
        <f>'FIN-CASHFLOW_CWS'!E25</f>
        <v>-74646975.206037506</v>
      </c>
      <c r="F140" s="122">
        <f>'FIN-CASHFLOW_CWS'!F25</f>
        <v>-64106077.311124988</v>
      </c>
      <c r="G140" s="122">
        <f>'FIN-CASHFLOW_CWS'!G25</f>
        <v>-106435667.38847473</v>
      </c>
      <c r="H140" s="122">
        <f>'FIN-CASHFLOW_CWS'!H25</f>
        <v>-101913141.95092869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497</v>
      </c>
      <c r="C142" s="122">
        <f>'FIN-CASHFLOW_CWS'!C27</f>
        <v>0</v>
      </c>
      <c r="D142" s="122">
        <f>'FIN-CASHFLOW_CWS'!D27</f>
        <v>40262446.666666664</v>
      </c>
      <c r="E142" s="122">
        <f>'FIN-CASHFLOW_CWS'!E27</f>
        <v>38691481.524683334</v>
      </c>
      <c r="F142" s="122">
        <f>'FIN-CASHFLOW_CWS'!F27</f>
        <v>-35955493.681354173</v>
      </c>
      <c r="G142" s="122">
        <f>'FIN-CASHFLOW_CWS'!G27</f>
        <v>-100061570.99247916</v>
      </c>
      <c r="H142" s="122">
        <f>'FIN-CASHFLOW_CWS'!H27</f>
        <v>-206497238.38095391</v>
      </c>
      <c r="I142" s="122"/>
    </row>
    <row r="143" spans="2:9" x14ac:dyDescent="0.15">
      <c r="B143" s="137" t="s">
        <v>496</v>
      </c>
      <c r="C143" s="122">
        <f>'FIN-CASHFLOW_CWS'!C28</f>
        <v>40262446.666666664</v>
      </c>
      <c r="D143" s="122">
        <f>'FIN-CASHFLOW_CWS'!D28</f>
        <v>38691481.524683334</v>
      </c>
      <c r="E143" s="122">
        <f>'FIN-CASHFLOW_CWS'!E28</f>
        <v>-35955493.681354173</v>
      </c>
      <c r="F143" s="122">
        <f>'FIN-CASHFLOW_CWS'!F28</f>
        <v>-100061570.99247916</v>
      </c>
      <c r="G143" s="122">
        <f>'FIN-CASHFLOW_CWS'!G28</f>
        <v>-206497238.38095391</v>
      </c>
      <c r="H143" s="122">
        <f>'FIN-CASHFLOW_CWS'!H28</f>
        <v>-308410380.3318826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473</v>
      </c>
    </row>
    <row r="146" spans="2:9" x14ac:dyDescent="0.15">
      <c r="B146" s="135"/>
    </row>
    <row r="147" spans="2:9" x14ac:dyDescent="0.15">
      <c r="B147" s="136" t="s">
        <v>474</v>
      </c>
    </row>
    <row r="148" spans="2:9" x14ac:dyDescent="0.15">
      <c r="B148" s="136"/>
    </row>
    <row r="149" spans="2:9" x14ac:dyDescent="0.15">
      <c r="B149" s="136" t="s">
        <v>475</v>
      </c>
    </row>
    <row r="150" spans="2:9" x14ac:dyDescent="0.15">
      <c r="B150" s="137" t="s">
        <v>471</v>
      </c>
      <c r="C150" s="122">
        <f>'FIN-BALANCE_CWS'!D7</f>
        <v>40262446.666666664</v>
      </c>
      <c r="D150" s="122">
        <f>'FIN-BALANCE_CWS'!E7</f>
        <v>38691481.524683341</v>
      </c>
      <c r="E150" s="122">
        <f>'FIN-BALANCE_CWS'!F7</f>
        <v>-35955493.681354165</v>
      </c>
      <c r="F150" s="122">
        <f>'FIN-BALANCE_CWS'!G7</f>
        <v>-100061570.99247918</v>
      </c>
      <c r="G150" s="122">
        <f>'FIN-BALANCE_CWS'!H7</f>
        <v>-206497238.38095391</v>
      </c>
      <c r="H150" s="122">
        <f>'FIN-BALANCE_CWS'!I7</f>
        <v>-308410380.33188254</v>
      </c>
      <c r="I150" s="122"/>
    </row>
    <row r="151" spans="2:9" x14ac:dyDescent="0.15">
      <c r="B151" s="137" t="s">
        <v>476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477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478</v>
      </c>
      <c r="C153" s="122">
        <f>'FIN-BALANCE_CWS'!D10</f>
        <v>40262446.666666664</v>
      </c>
      <c r="D153" s="122">
        <f>'FIN-BALANCE_CWS'!E10</f>
        <v>38854036.524683341</v>
      </c>
      <c r="E153" s="122">
        <f>'FIN-BALANCE_CWS'!F10</f>
        <v>-35079906.181354165</v>
      </c>
      <c r="F153" s="122">
        <f>'FIN-BALANCE_CWS'!G10</f>
        <v>-98733907.242479175</v>
      </c>
      <c r="G153" s="122">
        <f>'FIN-BALANCE_CWS'!H10</f>
        <v>-204344352.38095391</v>
      </c>
      <c r="H153" s="122">
        <f>'FIN-BALANCE_CWS'!I10</f>
        <v>-305173350.68188256</v>
      </c>
      <c r="I153" s="122"/>
    </row>
    <row r="154" spans="2:9" x14ac:dyDescent="0.15">
      <c r="B154" s="137" t="s">
        <v>472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479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283</v>
      </c>
      <c r="C156" s="122">
        <f>'FIN-BALANCE_CWS'!D13</f>
        <v>0</v>
      </c>
      <c r="D156" s="122">
        <f>'FIN-BALANCE_CWS'!E13</f>
        <v>101500</v>
      </c>
      <c r="E156" s="122">
        <f>'FIN-BALANCE_CWS'!F13</f>
        <v>102750</v>
      </c>
      <c r="F156" s="122">
        <f>'FIN-BALANCE_CWS'!G13</f>
        <v>100000</v>
      </c>
      <c r="G156" s="122">
        <f>'FIN-BALANCE_CWS'!H13</f>
        <v>100000</v>
      </c>
      <c r="H156" s="122">
        <f>'FIN-BALANCE_CWS'!I13</f>
        <v>100000</v>
      </c>
      <c r="I156" s="122"/>
    </row>
    <row r="157" spans="2:9" x14ac:dyDescent="0.15">
      <c r="B157" s="137" t="s">
        <v>287</v>
      </c>
      <c r="C157" s="122">
        <f>'FIN-BALANCE_CWS'!D14</f>
        <v>0</v>
      </c>
      <c r="D157" s="122">
        <f>'FIN-BALANCE_CWS'!E14</f>
        <v>-18875</v>
      </c>
      <c r="E157" s="122">
        <f>'FIN-BALANCE_CWS'!F14</f>
        <v>-39758.333333333336</v>
      </c>
      <c r="F157" s="122">
        <f>'FIN-BALANCE_CWS'!G14</f>
        <v>-61362.499999999978</v>
      </c>
      <c r="G157" s="122">
        <f>'FIN-BALANCE_CWS'!H14</f>
        <v>-83012.500000000015</v>
      </c>
      <c r="H157" s="122">
        <f>'FIN-BALANCE_CWS'!I14</f>
        <v>-104662.50000000007</v>
      </c>
      <c r="I157" s="122"/>
    </row>
    <row r="158" spans="2:9" x14ac:dyDescent="0.15">
      <c r="B158" s="136" t="s">
        <v>480</v>
      </c>
      <c r="C158" s="122">
        <f>'FIN-BALANCE_CWS'!D15</f>
        <v>0</v>
      </c>
      <c r="D158" s="122">
        <f>'FIN-BALANCE_CWS'!E15</f>
        <v>82625</v>
      </c>
      <c r="E158" s="122">
        <f>'FIN-BALANCE_CWS'!F15</f>
        <v>62991.666666666664</v>
     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'FIN-BALANCE_CWS'!I15</f>
        <v>-4662.5000000000728</v>
      </c>
      <c r="I158" s="122"/>
    </row>
    <row r="159" spans="2:9" x14ac:dyDescent="0.15">
      <c r="B159" s="137" t="s">
        <v>472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481</v>
      </c>
      <c r="C160" s="122">
        <f>'FIN-BALANCE_CWS'!D17</f>
        <v>40262446.666666664</v>
      </c>
      <c r="D160" s="122">
        <f>'FIN-BALANCE_CWS'!E17</f>
        <v>38936661.524683341</v>
      </c>
      <c r="E160" s="122">
        <f>'FIN-BALANCE_CWS'!F17</f>
        <v>-35016914.514687501</v>
      </c>
      <c r="F160" s="122">
        <f>'FIN-BALANCE_CWS'!G17</f>
        <v>-98695269.742479175</v>
      </c>
      <c r="G160" s="122">
        <f>'FIN-BALANCE_CWS'!H17</f>
        <v>-204327364.88095391</v>
      </c>
      <c r="H160" s="122">
        <f>'FIN-BALANCE_CWS'!I17</f>
        <v>-305178013.18188256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1084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482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389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483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472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484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485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486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472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1085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1086</v>
      </c>
      <c r="C177" s="122">
        <f>'FIN-BALANCE_CWS'!D34</f>
        <v>40291038.666666664</v>
      </c>
      <c r="D177" s="122">
        <f>'FIN-BALANCE_CWS'!E34</f>
        <v>135340298.37318334</v>
      </c>
      <c r="E177" s="122">
        <f>'FIN-BALANCE_CWS'!F34</f>
        <v>135340298.37318334</v>
      </c>
      <c r="F177" s="122">
        <f>'FIN-BALANCE_CWS'!G34</f>
        <v>135340298.37318334</v>
      </c>
      <c r="G177" s="122">
        <f>'FIN-BALANCE_CWS'!H34</f>
        <v>135340298.37318334</v>
      </c>
      <c r="H177" s="122">
        <f>'FIN-BALANCE_CWS'!I34</f>
        <v>135340298.37318334</v>
      </c>
      <c r="I177" s="122"/>
    </row>
    <row r="178" spans="2:9" x14ac:dyDescent="0.15">
      <c r="B178" s="137" t="s">
        <v>488</v>
      </c>
      <c r="C178" s="122">
        <f>'FIN-BALANCE_CWS'!D35</f>
        <v>0</v>
      </c>
      <c r="D178" s="122">
        <f>'FIN-BALANCE_CWS'!E35</f>
        <v>-88493980.356000006</v>
      </c>
      <c r="E178" s="122">
        <f>'FIN-BALANCE_CWS'!F35</f>
        <v>-167198287.32012084</v>
      </c>
      <c r="F178" s="122">
        <f>'FIN-BALANCE_CWS'!G35</f>
        <v>-228757526.08465993</v>
      </c>
      <c r="G178" s="122">
        <f>'FIN-BALANCE_CWS'!H35</f>
        <v>-330796426.77525371</v>
      </c>
      <c r="H178" s="122">
        <f>'FIN-BALANCE_CWS'!I35</f>
        <v>-431880982.37585413</v>
      </c>
      <c r="I178" s="122"/>
    </row>
    <row r="179" spans="2:9" x14ac:dyDescent="0.15">
      <c r="B179" s="138" t="s">
        <v>489</v>
      </c>
      <c r="C179" s="122">
        <f>'FIN-BALANCE_CWS'!D36</f>
        <v>-28592</v>
      </c>
      <c r="D179" s="122">
        <f>'FIN-BALANCE_CWS'!E36</f>
        <v>-7997406.4925000006</v>
      </c>
      <c r="E179" s="122">
        <f>'FIN-BALANCE_CWS'!F36</f>
        <v>-3434325.5677499999</v>
      </c>
      <c r="F179" s="122">
        <f>'FIN-BALANCE_CWS'!G36</f>
        <v>-5665627.0310025001</v>
      </c>
      <c r="G179" s="122">
        <f>'FIN-BALANCE_CWS'!H36</f>
        <v>-9373152.9788833745</v>
      </c>
      <c r="H179" s="122">
        <f>'FIN-BALANCE_CWS'!I36</f>
        <v>-9203215.4292116649</v>
      </c>
      <c r="I179" s="122"/>
    </row>
    <row r="180" spans="2:9" x14ac:dyDescent="0.15">
      <c r="B180" s="136" t="s">
        <v>1087</v>
      </c>
      <c r="C180" s="122">
        <f>'FIN-BALANCE_CWS'!D37</f>
        <v>40262446.666666664</v>
      </c>
      <c r="D180" s="122">
        <f>'FIN-BALANCE_CWS'!E37</f>
        <v>38848911.524683334</v>
      </c>
      <c r="E180" s="122">
        <f>'FIN-BALANCE_CWS'!F37</f>
        <v>-35292314.514687501</v>
      </c>
      <c r="F180" s="122">
        <f>'FIN-BALANCE_CWS'!G37</f>
        <v>-99082854.742479101</v>
      </c>
      <c r="G180" s="122">
        <f>'FIN-BALANCE_CWS'!H37</f>
        <v>-204829281.38095376</v>
      </c>
      <c r="H180" s="122">
        <f>'FIN-BALANCE_CWS'!I37</f>
        <v>-305743899.43188244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1088</v>
      </c>
      <c r="C182" s="122">
        <f>'FIN-BALANCE_CWS'!D39</f>
        <v>40262446.666666664</v>
      </c>
      <c r="D182" s="122">
        <f>'FIN-BALANCE_CWS'!E39</f>
        <v>38936661.524683334</v>
      </c>
      <c r="E182" s="122">
        <f>'FIN-BALANCE_CWS'!F39</f>
        <v>-35016914.514687501</v>
      </c>
      <c r="F182" s="122">
        <f>'FIN-BALANCE_CWS'!G39</f>
        <v>-98695269.742479101</v>
      </c>
      <c r="G182" s="122">
        <f>'FIN-BALANCE_CWS'!H39</f>
        <v>-204327364.88095376</v>
      </c>
      <c r="H182" s="122">
        <f>'FIN-BALANCE_CWS'!I39</f>
        <v>-305178013.18188244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151</v>
      </c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1095</v>
      </c>
      <c r="C4" s="232" t="s">
        <v>328</v>
      </c>
      <c r="D4" s="27"/>
      <c r="E4" s="27"/>
      <c r="F4" s="27"/>
      <c r="G4" s="10"/>
      <c r="H4" s="232" t="s">
        <v>328</v>
      </c>
      <c r="I4" s="10"/>
      <c r="J4" s="10"/>
      <c r="K4" s="10"/>
      <c r="L4" s="10"/>
      <c r="M4" s="10"/>
      <c r="N4" s="232" t="s">
        <v>328</v>
      </c>
      <c r="O4" s="10"/>
      <c r="P4" s="10"/>
      <c r="Q4" s="10"/>
      <c r="R4" s="10"/>
      <c r="S4" s="232" t="s">
        <v>998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1096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859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1138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597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1107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551</v>
      </c>
      <c r="C12" s="235"/>
      <c r="H12" s="235"/>
      <c r="N12" s="235"/>
      <c r="S12" s="235"/>
      <c r="V12" s="235"/>
    </row>
    <row r="13" spans="1:37" x14ac:dyDescent="0.15">
      <c r="B13" s="48" t="s">
        <v>598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1097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857</v>
      </c>
      <c r="C17" s="235"/>
      <c r="H17" s="235"/>
      <c r="N17" s="235"/>
      <c r="S17" s="235"/>
      <c r="V17" s="235"/>
    </row>
    <row r="18" spans="2:23" x14ac:dyDescent="0.15">
      <c r="B18" s="16" t="s">
        <v>860</v>
      </c>
      <c r="C18" s="235"/>
      <c r="H18" s="235"/>
      <c r="N18" s="235"/>
      <c r="S18" s="235"/>
      <c r="V18" s="235"/>
    </row>
    <row r="19" spans="2:23" x14ac:dyDescent="0.15">
      <c r="B19" s="16" t="s">
        <v>858</v>
      </c>
      <c r="C19" s="235"/>
      <c r="H19" s="235"/>
      <c r="N19" s="235"/>
      <c r="S19" s="235"/>
      <c r="V19" s="235"/>
    </row>
    <row r="20" spans="2:23" x14ac:dyDescent="0.15">
      <c r="B20" s="48" t="s">
        <v>565</v>
      </c>
      <c r="C20" s="235"/>
      <c r="H20" s="235"/>
      <c r="N20" s="235"/>
      <c r="S20" s="235"/>
      <c r="V20" s="235"/>
    </row>
    <row r="21" spans="2:23" x14ac:dyDescent="0.15">
      <c r="B21" s="48" t="s">
        <v>852</v>
      </c>
      <c r="C21" s="235"/>
      <c r="H21" s="235"/>
      <c r="N21" s="235"/>
      <c r="S21" s="235"/>
      <c r="V21" s="235"/>
    </row>
    <row r="22" spans="2:23" x14ac:dyDescent="0.15">
      <c r="B22" s="48" t="s">
        <v>853</v>
      </c>
      <c r="C22" s="235"/>
      <c r="H22" s="235"/>
      <c r="N22" s="235"/>
      <c r="S22" s="235"/>
      <c r="V22" s="235"/>
    </row>
    <row r="23" spans="2:23" x14ac:dyDescent="0.15">
      <c r="B23" s="48" t="s">
        <v>854</v>
      </c>
      <c r="C23" s="235"/>
      <c r="H23" s="235"/>
      <c r="N23" s="235"/>
      <c r="S23" s="235"/>
      <c r="V23" s="235"/>
    </row>
    <row r="24" spans="2:23" x14ac:dyDescent="0.15">
      <c r="B24" s="48" t="s">
        <v>855</v>
      </c>
      <c r="C24" s="235"/>
      <c r="H24" s="235"/>
      <c r="N24" s="235"/>
      <c r="S24" s="235"/>
      <c r="V24" s="235"/>
    </row>
    <row r="25" spans="2:23" x14ac:dyDescent="0.15">
      <c r="B25" s="48" t="s">
        <v>856</v>
      </c>
      <c r="C25" s="235"/>
      <c r="H25" s="235"/>
      <c r="N25" s="235"/>
      <c r="S25" s="235"/>
      <c r="V25" s="235"/>
    </row>
    <row r="26" spans="2:23" ht="18" x14ac:dyDescent="0.2">
      <c r="B26" s="14" t="s">
        <v>861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589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548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549</v>
      </c>
      <c r="C29" s="235"/>
      <c r="H29" s="235"/>
      <c r="N29" s="235"/>
      <c r="S29" s="234"/>
      <c r="V29" s="235"/>
    </row>
    <row r="30" spans="2:23" x14ac:dyDescent="0.15">
      <c r="B30" s="48" t="s">
        <v>550</v>
      </c>
      <c r="C30" s="235"/>
      <c r="H30" s="235"/>
      <c r="N30" s="235"/>
      <c r="S30" s="234"/>
      <c r="V30" s="235"/>
    </row>
    <row r="31" spans="2:23" x14ac:dyDescent="0.15">
      <c r="B31" s="14" t="s">
        <v>862</v>
      </c>
      <c r="C31" s="235"/>
      <c r="H31" s="235"/>
      <c r="N31" s="235"/>
      <c r="S31" s="234"/>
      <c r="V31" s="235"/>
    </row>
    <row r="32" spans="2:23" x14ac:dyDescent="0.15">
      <c r="B32" s="48" t="s">
        <v>574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737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738</v>
      </c>
      <c r="C34" s="235"/>
      <c r="H34" s="235"/>
      <c r="N34" s="235"/>
      <c r="S34" s="234"/>
      <c r="V34" s="235"/>
    </row>
    <row r="35" spans="2:22" x14ac:dyDescent="0.15">
      <c r="B35" s="48" t="s">
        <v>739</v>
      </c>
      <c r="C35" s="235"/>
      <c r="H35" s="235"/>
      <c r="N35" s="235"/>
      <c r="S35" s="235"/>
      <c r="V35" s="234"/>
    </row>
    <row r="36" spans="2:22" x14ac:dyDescent="0.15">
      <c r="B36" s="48" t="s">
        <v>740</v>
      </c>
      <c r="C36" s="235"/>
      <c r="H36" s="235"/>
      <c r="N36" s="235"/>
      <c r="S36" s="235"/>
      <c r="V36" s="234"/>
    </row>
    <row r="37" spans="2:22" x14ac:dyDescent="0.15">
      <c r="B37" s="16" t="s">
        <v>863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559</v>
      </c>
      <c r="C39" s="234"/>
      <c r="H39" s="235"/>
      <c r="N39" s="235"/>
      <c r="S39" s="235"/>
      <c r="V39" s="235"/>
    </row>
    <row r="40" spans="2:22" x14ac:dyDescent="0.15">
      <c r="B40" s="107" t="s">
        <v>341</v>
      </c>
      <c r="C40" s="234"/>
      <c r="H40" s="235"/>
      <c r="N40" s="235"/>
      <c r="S40" s="235"/>
      <c r="V40" s="235"/>
    </row>
    <row r="41" spans="2:22" x14ac:dyDescent="0.15">
      <c r="B41" s="107" t="s">
        <v>342</v>
      </c>
      <c r="C41" s="234"/>
      <c r="H41" s="235"/>
      <c r="N41" s="235"/>
      <c r="S41" s="235"/>
      <c r="V41" s="235"/>
    </row>
    <row r="42" spans="2:22" x14ac:dyDescent="0.15">
      <c r="B42" s="107" t="s">
        <v>572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560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571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774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596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591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586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190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561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562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563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564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569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586</v>
      </c>
      <c r="C61" s="235"/>
      <c r="H61" s="235"/>
      <c r="N61" s="235"/>
      <c r="S61" s="235"/>
      <c r="V61" s="235"/>
    </row>
    <row r="62" spans="2:22" x14ac:dyDescent="0.15">
      <c r="B62" s="107" t="s">
        <v>566</v>
      </c>
      <c r="C62" s="235"/>
      <c r="H62" s="235"/>
      <c r="N62" s="235"/>
      <c r="S62" s="235"/>
      <c r="V62" s="235"/>
    </row>
    <row r="63" spans="2:22" x14ac:dyDescent="0.15">
      <c r="B63" s="107" t="s">
        <v>552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570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586</v>
      </c>
      <c r="C66" s="235"/>
      <c r="H66" s="235"/>
      <c r="N66" s="235"/>
      <c r="S66" s="235"/>
      <c r="V66" s="235"/>
    </row>
    <row r="67" spans="2:22" x14ac:dyDescent="0.15">
      <c r="B67" s="107" t="s">
        <v>566</v>
      </c>
      <c r="C67" s="235"/>
      <c r="H67" s="235"/>
      <c r="N67" s="235"/>
      <c r="S67" s="235"/>
      <c r="V67" s="235"/>
    </row>
    <row r="68" spans="2:22" x14ac:dyDescent="0.15">
      <c r="B68" s="107" t="s">
        <v>552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567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540</v>
      </c>
      <c r="C72" s="235"/>
      <c r="H72" s="235"/>
      <c r="N72" s="235"/>
      <c r="S72" s="235"/>
      <c r="V72" s="235"/>
    </row>
    <row r="73" spans="2:22" x14ac:dyDescent="0.15">
      <c r="B73" s="48" t="s">
        <v>568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1143</v>
      </c>
      <c r="C76" s="235"/>
      <c r="H76" s="235"/>
      <c r="N76" s="235"/>
      <c r="S76" s="235"/>
      <c r="V76" s="235"/>
    </row>
    <row r="77" spans="2:22" x14ac:dyDescent="0.15">
      <c r="B77" s="48" t="s">
        <v>1144</v>
      </c>
      <c r="C77" s="235"/>
      <c r="H77" s="235"/>
      <c r="N77" s="235"/>
      <c r="S77" s="235"/>
      <c r="V77" s="235"/>
    </row>
    <row r="78" spans="2:22" x14ac:dyDescent="0.15">
      <c r="B78" s="16" t="s">
        <v>426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559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770</v>
      </c>
      <c r="C82" s="235"/>
      <c r="H82" s="235"/>
      <c r="N82" s="235"/>
      <c r="S82" s="235"/>
      <c r="V82" s="235"/>
    </row>
    <row r="83" spans="2:22" x14ac:dyDescent="0.15">
      <c r="B83" s="107" t="s">
        <v>539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536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537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538</v>
      </c>
      <c r="C86" s="235"/>
      <c r="H86" s="235"/>
      <c r="N86" s="235"/>
      <c r="S86" s="235"/>
      <c r="V86" s="235"/>
    </row>
    <row r="87" spans="2:22" x14ac:dyDescent="0.15">
      <c r="B87" s="107" t="s">
        <v>546</v>
      </c>
      <c r="C87" s="235"/>
      <c r="H87" s="235"/>
      <c r="N87" s="235"/>
      <c r="S87" s="235"/>
      <c r="V87" s="235"/>
    </row>
    <row r="88" spans="2:22" x14ac:dyDescent="0.15">
      <c r="B88" s="107" t="s">
        <v>547</v>
      </c>
      <c r="C88" s="235"/>
      <c r="H88" s="235"/>
      <c r="N88" s="235"/>
      <c r="S88" s="235"/>
      <c r="V88" s="235"/>
    </row>
    <row r="89" spans="2:22" x14ac:dyDescent="0.15">
      <c r="B89" s="107" t="s">
        <v>443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444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771</v>
      </c>
      <c r="C92" s="235"/>
      <c r="H92" s="235"/>
      <c r="N92" s="235"/>
      <c r="S92" s="235"/>
      <c r="V92" s="235"/>
    </row>
    <row r="93" spans="2:22" x14ac:dyDescent="0.15">
      <c r="B93" s="107" t="s">
        <v>539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536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537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538</v>
      </c>
      <c r="C96" s="235"/>
      <c r="H96" s="235"/>
      <c r="N96" s="235"/>
      <c r="S96" s="235"/>
      <c r="V96" s="235"/>
    </row>
    <row r="97" spans="2:22" x14ac:dyDescent="0.15">
      <c r="B97" s="107" t="s">
        <v>546</v>
      </c>
      <c r="C97" s="235"/>
      <c r="H97" s="235"/>
      <c r="N97" s="235"/>
      <c r="S97" s="235"/>
      <c r="V97" s="235"/>
    </row>
    <row r="98" spans="2:22" x14ac:dyDescent="0.15">
      <c r="B98" s="107" t="s">
        <v>547</v>
      </c>
      <c r="C98" s="235"/>
      <c r="H98" s="235"/>
      <c r="N98" s="235"/>
      <c r="S98" s="235"/>
      <c r="V98" s="235"/>
    </row>
    <row r="99" spans="2:22" x14ac:dyDescent="0.15">
      <c r="B99" s="107" t="s">
        <v>592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191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192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193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187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588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573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593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449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594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579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587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541</v>
      </c>
      <c r="C116" s="235"/>
      <c r="H116" s="235"/>
      <c r="N116" s="235"/>
      <c r="S116" s="235"/>
      <c r="V116" s="235"/>
    </row>
    <row r="117" spans="2:25" x14ac:dyDescent="0.15">
      <c r="B117" s="48" t="s">
        <v>542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595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404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188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578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579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544</v>
      </c>
      <c r="C124" s="235"/>
      <c r="H124" s="235"/>
      <c r="N124" s="235"/>
      <c r="S124" s="235"/>
      <c r="V124" s="235"/>
    </row>
    <row r="125" spans="2:25" x14ac:dyDescent="0.15">
      <c r="B125" s="48" t="s">
        <v>589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548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549</v>
      </c>
      <c r="C127" s="235"/>
      <c r="H127" s="235"/>
      <c r="N127" s="235"/>
      <c r="S127" s="234"/>
      <c r="V127" s="235"/>
    </row>
    <row r="128" spans="2:25" x14ac:dyDescent="0.15">
      <c r="B128" s="48" t="s">
        <v>550</v>
      </c>
      <c r="C128" s="235"/>
      <c r="H128" s="235"/>
      <c r="N128" s="235"/>
      <c r="S128" s="234"/>
      <c r="V128" s="235"/>
    </row>
    <row r="129" spans="2:22" x14ac:dyDescent="0.15">
      <c r="B129" s="48" t="s">
        <v>574</v>
      </c>
      <c r="C129" s="235"/>
      <c r="H129" s="235"/>
      <c r="N129" s="235"/>
      <c r="S129" s="235"/>
      <c r="V129" s="235"/>
    </row>
    <row r="130" spans="2:22" x14ac:dyDescent="0.15">
      <c r="B130" s="48" t="s">
        <v>737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738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739</v>
      </c>
      <c r="C132" s="235"/>
      <c r="H132" s="235"/>
      <c r="N132" s="235"/>
      <c r="S132" s="234"/>
      <c r="V132" s="235"/>
    </row>
    <row r="133" spans="2:22" x14ac:dyDescent="0.15">
      <c r="B133" s="48" t="s">
        <v>740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577</v>
      </c>
      <c r="C136" s="235"/>
      <c r="H136" s="235"/>
      <c r="N136" s="235"/>
      <c r="S136" s="235"/>
      <c r="V136" s="235"/>
    </row>
    <row r="137" spans="2:22" x14ac:dyDescent="0.15">
      <c r="B137" s="48" t="s">
        <v>576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543</v>
      </c>
      <c r="C138" s="235"/>
      <c r="H138" s="234"/>
      <c r="N138" s="235"/>
      <c r="S138" s="235"/>
      <c r="V138" s="235"/>
    </row>
    <row r="139" spans="2:22" x14ac:dyDescent="0.15">
      <c r="B139" s="48" t="s">
        <v>545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575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580</v>
      </c>
      <c r="C143" s="235"/>
      <c r="H143" s="235"/>
      <c r="N143" s="235"/>
      <c r="S143" s="235"/>
      <c r="V143" s="235"/>
    </row>
    <row r="144" spans="2:22" x14ac:dyDescent="0.15">
      <c r="B144" s="107" t="s">
        <v>582</v>
      </c>
      <c r="C144" s="234"/>
      <c r="H144" s="235"/>
      <c r="N144" s="235"/>
      <c r="S144" s="235"/>
      <c r="V144" s="235"/>
    </row>
    <row r="145" spans="2:22" x14ac:dyDescent="0.15">
      <c r="B145" s="107" t="s">
        <v>583</v>
      </c>
      <c r="C145" s="234"/>
      <c r="H145" s="235"/>
      <c r="N145" s="235"/>
      <c r="S145" s="235"/>
      <c r="V145" s="235"/>
    </row>
    <row r="146" spans="2:22" x14ac:dyDescent="0.15">
      <c r="B146" s="107" t="s">
        <v>584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581</v>
      </c>
      <c r="C148" s="235"/>
      <c r="H148" s="235"/>
      <c r="N148" s="235"/>
      <c r="S148" s="235"/>
      <c r="V148" s="235"/>
    </row>
    <row r="149" spans="2:22" x14ac:dyDescent="0.15">
      <c r="B149" s="107" t="s">
        <v>195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590</v>
      </c>
      <c r="C151" s="235"/>
      <c r="H151" s="235"/>
      <c r="N151" s="235"/>
      <c r="S151" s="235"/>
      <c r="V151" s="235"/>
    </row>
    <row r="152" spans="2:22" x14ac:dyDescent="0.15">
      <c r="B152" s="107" t="s">
        <v>195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585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1140</v>
      </c>
      <c r="D1" s="75" t="s">
        <v>151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557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161</v>
      </c>
      <c r="D3" s="156">
        <f>STAFF_CWS!G558</f>
        <v>0</v>
      </c>
      <c r="E3" s="156">
        <f>STAFF_CWS!S558</f>
        <v>4</v>
      </c>
      <c r="F3" s="156">
        <f>STAFF_CWS!AE558</f>
        <v>4</v>
      </c>
      <c r="G3" s="156">
        <f>STAFF_CWS!AQ558</f>
        <v>4</v>
      </c>
      <c r="H3" s="156">
        <f>STAFF_CWS!BC558</f>
        <v>4</v>
      </c>
      <c r="I3" s="156">
        <f>STAFF_CWS!BO558</f>
        <v>4</v>
      </c>
      <c r="J3" s="36"/>
      <c r="K3" s="36"/>
      <c r="BM3" s="168"/>
    </row>
    <row r="4" spans="1:65" s="51" customFormat="1" x14ac:dyDescent="0.15">
      <c r="A4" s="75"/>
      <c r="B4" s="14" t="s">
        <v>606</v>
      </c>
      <c r="D4" s="156">
        <f>STAFF_CWS!G559</f>
        <v>0</v>
      </c>
      <c r="E4" s="156">
        <f>STAFF_CWS!S559</f>
        <v>4</v>
      </c>
      <c r="F4" s="156">
        <f>STAFF_CWS!AE559</f>
        <v>1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161</v>
      </c>
      <c r="D5" s="156">
        <f>STAFF_CWS!G560</f>
        <v>0</v>
      </c>
      <c r="E5" s="156">
        <f>STAFF_CWS!S560</f>
        <v>8</v>
      </c>
      <c r="F5" s="156">
        <f>STAFF_CWS!AE560</f>
        <v>5</v>
      </c>
      <c r="G5" s="156">
        <f>STAFF_CWS!AQ560</f>
        <v>4</v>
      </c>
      <c r="H5" s="156">
        <f>STAFF_CWS!BC560</f>
        <v>4</v>
      </c>
      <c r="I5" s="156">
        <f>STAFF_CWS!BO560</f>
        <v>4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506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508</v>
      </c>
      <c r="J9" s="38"/>
      <c r="K9" s="38"/>
      <c r="BM9" s="66"/>
    </row>
    <row r="10" spans="1:65" s="33" customFormat="1" x14ac:dyDescent="0.15">
      <c r="B10" s="48" t="s">
        <v>508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638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316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349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331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378</v>
      </c>
      <c r="J15" s="38"/>
      <c r="K15" s="38"/>
      <c r="BM15" s="66"/>
    </row>
    <row r="16" spans="1:65" s="33" customFormat="1" x14ac:dyDescent="0.15">
      <c r="B16" s="48" t="s">
        <v>378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379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383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507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382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381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384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385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505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421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422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448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468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469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611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437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438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439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441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442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509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403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752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528</v>
      </c>
      <c r="K45" s="38"/>
    </row>
    <row r="46" spans="1:65" s="158" customFormat="1" hidden="1" x14ac:dyDescent="0.15">
      <c r="A46" s="157"/>
      <c r="B46" s="48" t="s">
        <v>175</v>
      </c>
      <c r="D46" s="159">
        <f>D150</f>
        <v>0</v>
      </c>
      <c r="E46" s="159">
        <f>SUM(E150:P150)</f>
        <v>1546.65</v>
      </c>
      <c r="F46" s="159">
        <f>SUM(Q150:AB150)</f>
        <v>85040.578750000001</v>
      </c>
      <c r="G46" s="159">
        <f>SUM(AC150:AN150)</f>
        <v>48274063.881250001</v>
      </c>
      <c r="H46" s="159">
        <f>SUM(AO150:AZ150)</f>
        <v>91712637.371675014</v>
      </c>
      <c r="I46" s="159">
        <f>SUM(BA150:BL150)</f>
        <v>96872499.526000008</v>
      </c>
      <c r="J46" s="160">
        <f>SUM(D46:I46)</f>
        <v>236945788.00767505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176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409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0</v>
      </c>
      <c r="E49" s="159">
        <f>SUM(E153:P153)</f>
        <v>0</v>
      </c>
      <c r="F49" s="159">
        <f>SUM(Q153:AB153)</f>
        <v>19200000</v>
      </c>
      <c r="G49" s="159">
        <f>SUM(AC153:AN153)</f>
        <v>19200000</v>
      </c>
      <c r="H49" s="159">
        <f>SUM(AO153:AZ153)</f>
        <v>21600000</v>
      </c>
      <c r="I49" s="159">
        <f>SUM(BA153:BL153)</f>
        <v>24000000</v>
      </c>
      <c r="J49" s="160">
        <f>SUM(D49:I49)</f>
        <v>84000000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529</v>
      </c>
      <c r="D50" s="161">
        <f>D154</f>
        <v>0</v>
      </c>
      <c r="E50" s="161">
        <f>SUM(E154:P154)</f>
        <v>1546.65</v>
      </c>
      <c r="F50" s="161">
        <f>SUM(Q154:AB154)</f>
        <v>19285040.578749999</v>
      </c>
      <c r="G50" s="161">
        <f>SUM(AC154:AN154)</f>
        <v>67474063.881250009</v>
      </c>
      <c r="H50" s="161">
        <f>SUM(AO154:AZ154)</f>
        <v>113312637.37167501</v>
      </c>
      <c r="I50" s="161">
        <f>SUM(BA154:BL154)</f>
        <v>120872499.52600001</v>
      </c>
      <c r="J50" s="145">
        <f>SUM(D50:I50)</f>
        <v>320945788.00767505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512</v>
      </c>
      <c r="K52" s="38"/>
    </row>
    <row r="53" spans="1:65" s="158" customFormat="1" hidden="1" x14ac:dyDescent="0.15">
      <c r="A53" s="157"/>
      <c r="B53" s="48" t="s">
        <v>175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176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409</v>
      </c>
      <c r="D55" s="159">
        <f>D159</f>
        <v>0</v>
      </c>
      <c r="E55" s="159">
        <f>SUM(E159:P159)</f>
        <v>48000000</v>
      </c>
      <c r="F55" s="159">
        <f>SUM(Q159:AB159)</f>
        <v>36000000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84000000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0</v>
      </c>
      <c r="E56" s="159">
        <f>SUM(E160:P160)</f>
        <v>0</v>
      </c>
      <c r="F56" s="159">
        <f>SUM(Q160:AB160)</f>
        <v>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513</v>
      </c>
      <c r="D57" s="161">
        <f>D161</f>
        <v>0</v>
      </c>
      <c r="E57" s="161">
        <f>SUM(E161:P161)</f>
        <v>96000000</v>
      </c>
      <c r="F57" s="161">
        <f>SUM(Q161:AB161)</f>
        <v>56000000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152000000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514</v>
      </c>
      <c r="J59" s="36"/>
      <c r="K59" s="36"/>
      <c r="BM59" s="168"/>
    </row>
    <row r="60" spans="1:65" hidden="1" x14ac:dyDescent="0.15">
      <c r="B60" s="48" t="s">
        <v>410</v>
      </c>
      <c r="D60" s="162">
        <f>D164</f>
        <v>0</v>
      </c>
      <c r="E60" s="162">
        <f>SUM(E164:P164)</f>
        <v>1379.1984999999995</v>
      </c>
      <c r="F60" s="162">
        <f>SUM(Q164:AB164)</f>
        <v>1736893.6520874999</v>
      </c>
      <c r="G60" s="162">
        <f>SUM(AC164:AN164)</f>
        <v>6073905.7493125005</v>
      </c>
      <c r="H60" s="162">
        <f>SUM(AO164:AZ164)</f>
        <v>10199377.363450749</v>
      </c>
      <c r="I60" s="162">
        <f>SUM(BA164:BL164)</f>
        <v>10879764.957339998</v>
      </c>
      <c r="J60" s="160">
        <f>SUM(D60:I60)</f>
        <v>28891320.920690749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510</v>
      </c>
      <c r="D61" s="162">
        <f>D165</f>
        <v>0</v>
      </c>
      <c r="E61" s="162">
        <f>SUM(E165:P165)</f>
        <v>22500</v>
      </c>
      <c r="F61" s="162">
        <f>SUM(Q165:AB165)</f>
        <v>33000</v>
      </c>
      <c r="G61" s="162">
        <f>SUM(AC165:AN165)</f>
        <v>36300.000000000007</v>
      </c>
      <c r="H61" s="162">
        <f>SUM(AO165:AZ165)</f>
        <v>39930.000000000007</v>
      </c>
      <c r="I61" s="162">
        <f>SUM(BA165:BL165)</f>
        <v>43923.000000000007</v>
      </c>
      <c r="J61" s="160">
        <f>SUM(D61:I61)</f>
        <v>175653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0</v>
      </c>
      <c r="F62" s="162">
        <f>SUM(Q166:AB166)</f>
        <v>48122.125200000002</v>
      </c>
      <c r="G62" s="162">
        <f>SUM(AC166:AN166)</f>
        <v>698885.0930625</v>
      </c>
      <c r="H62" s="162">
        <f>SUM(AO166:AZ166)</f>
        <v>2138580.9381614998</v>
      </c>
      <c r="I62" s="162">
        <f>SUM(BA166:BL166)</f>
        <v>3417917.6643464998</v>
      </c>
      <c r="J62" s="160">
        <f>SUM(D62:I62)</f>
        <v>6303505.8207705002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515</v>
      </c>
      <c r="D63" s="162">
        <f>D167</f>
        <v>0</v>
      </c>
      <c r="E63" s="162">
        <f>SUM(E167:P167)</f>
        <v>23879.198500000002</v>
      </c>
      <c r="F63" s="162">
        <f>SUM(Q167:AB167)</f>
        <v>1818015.7772875</v>
      </c>
      <c r="G63" s="162">
        <f>SUM(AC167:AN167)</f>
        <v>6809090.8423750009</v>
      </c>
      <c r="H63" s="162">
        <f>SUM(AO167:AZ167)</f>
        <v>12377888.301612251</v>
      </c>
      <c r="I63" s="162">
        <f>SUM(BA167:BL167)</f>
        <v>14341605.6216865</v>
      </c>
      <c r="J63" s="160">
        <f>SUM(D63:I63)</f>
        <v>35370479.741461247</v>
      </c>
      <c r="K63" s="145">
        <f>J63-BM167</f>
        <v>0</v>
      </c>
      <c r="L63" s="162" t="s">
        <v>628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511</v>
      </c>
      <c r="D65" s="131">
        <f>D169</f>
        <v>0</v>
      </c>
      <c r="E65" s="131">
        <f>SUM(E169:P169)</f>
        <v>96025425.848499998</v>
      </c>
      <c r="F65" s="131">
        <f>SUM(Q169:AB169)</f>
        <v>77103056.356037498</v>
      </c>
      <c r="G65" s="131">
        <f>SUM(AC169:AN169)</f>
        <v>74283154.723625004</v>
      </c>
      <c r="H65" s="131">
        <f>SUM(AO169:AZ169)</f>
        <v>125690525.67328726</v>
      </c>
      <c r="I65" s="131">
        <f>SUM(BA169:BL169)</f>
        <v>135214105.14768648</v>
      </c>
      <c r="J65" s="39">
        <f>SUM(D65:I65)</f>
        <v>508316267.74913627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324</v>
      </c>
      <c r="C67" s="14"/>
      <c r="K67" s="38"/>
    </row>
    <row r="68" spans="1:65" s="158" customFormat="1" hidden="1" x14ac:dyDescent="0.15">
      <c r="A68" s="157"/>
      <c r="B68" s="14" t="s">
        <v>166</v>
      </c>
      <c r="C68" s="163"/>
      <c r="D68" s="159">
        <f>D172</f>
        <v>0</v>
      </c>
      <c r="E68" s="159">
        <f>SUM(E172:P172)</f>
        <v>19200</v>
      </c>
      <c r="F68" s="159">
        <f>SUM(Q172:AB172)</f>
        <v>15200</v>
      </c>
      <c r="G68" s="159">
        <f>SUM(AC172:AN172)</f>
        <v>9600</v>
      </c>
      <c r="H68" s="159">
        <f>SUM(AO172:AZ172)</f>
        <v>9600</v>
      </c>
      <c r="I68" s="159">
        <f>SUM(BA172:BL172)</f>
        <v>9600</v>
      </c>
      <c r="J68" s="160">
        <f>SUM(D68:I68)</f>
        <v>63200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183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181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302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168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169</v>
      </c>
      <c r="C73" s="164"/>
      <c r="D73" s="159">
        <f>D177</f>
        <v>0</v>
      </c>
      <c r="E73" s="159">
        <f>SUM(E177:P177)</f>
        <v>5080</v>
      </c>
      <c r="F73" s="159">
        <f>SUM(Q177:AB177)</f>
        <v>4320</v>
      </c>
      <c r="G73" s="159">
        <f>SUM(AC177:AN177)</f>
        <v>4320</v>
      </c>
      <c r="H73" s="159">
        <f>SUM(AO177:AZ177)</f>
        <v>4320</v>
      </c>
      <c r="I73" s="159">
        <f>SUM(BA177:BL177)</f>
        <v>4320</v>
      </c>
      <c r="J73" s="160">
        <f>SUM(D73:I73)</f>
        <v>22360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182</v>
      </c>
      <c r="C74" s="164"/>
      <c r="D74" s="159">
        <f>D178</f>
        <v>3335</v>
      </c>
      <c r="E74" s="159">
        <f>SUM(E178:P178)</f>
        <v>13360</v>
      </c>
      <c r="F74" s="159">
        <f>SUM(Q178:AB178)</f>
        <v>13359</v>
      </c>
      <c r="G74" s="159">
        <f>SUM(AC178:AN178)</f>
        <v>14217.075000000003</v>
      </c>
      <c r="H74" s="159">
        <f>SUM(AO178:AZ178)</f>
        <v>15188.581875000002</v>
      </c>
      <c r="I74" s="159">
        <f>SUM(BA178:BL178)</f>
        <v>16290.011671874994</v>
      </c>
      <c r="J74" s="160">
        <f>SUM(D74:I74)</f>
        <v>75749.668546875007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315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170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299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186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179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172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309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303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304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173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308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310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184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1041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180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311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620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178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174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171</v>
      </c>
      <c r="C99" s="33"/>
      <c r="D99" s="159">
        <f>D203</f>
        <v>0</v>
      </c>
      <c r="E99" s="159">
        <f>SUM(E203:P203)</f>
        <v>18875</v>
      </c>
      <c r="F99" s="159">
        <f>SUM(Q203:AB203)</f>
        <v>20883.333333333336</v>
      </c>
      <c r="G99" s="159">
        <f>SUM(AC203:AN203)</f>
        <v>21604.166666666668</v>
      </c>
      <c r="H99" s="159">
        <f>SUM(AO203:AZ203)</f>
        <v>21650</v>
      </c>
      <c r="I99" s="159">
        <f>SUM(BA203:BL203)</f>
        <v>21650</v>
      </c>
      <c r="J99" s="160">
        <f>SUM(D99:I99)</f>
        <v>104662.5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1101</v>
      </c>
      <c r="C101" s="33"/>
      <c r="D101" s="131">
        <f>D205</f>
        <v>28592</v>
      </c>
      <c r="E101" s="131">
        <f>SUM(E205:P205)</f>
        <v>96524660.848500013</v>
      </c>
      <c r="F101" s="131">
        <f>SUM(Q205:AB205)</f>
        <v>77542849.189370826</v>
      </c>
      <c r="G101" s="131">
        <f>SUM(AC205:AN205)</f>
        <v>74753095.477791667</v>
      </c>
      <c r="H101" s="131">
        <f>SUM(AO205:AZ205)</f>
        <v>126251921.50547473</v>
      </c>
      <c r="I101" s="131">
        <f>SUM(BA205:BL205)</f>
        <v>135814599.0909287</v>
      </c>
      <c r="J101" s="39">
        <f>SUM(D101:I101)</f>
        <v>510915718.11206591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489</v>
      </c>
      <c r="D103" s="131">
        <f>D207</f>
        <v>-28592</v>
      </c>
      <c r="E103" s="131">
        <f>SUM(E207:P207)</f>
        <v>-96462794.848500013</v>
      </c>
      <c r="F103" s="131">
        <f>SUM(Q207:AB207)</f>
        <v>-74141226.039370835</v>
      </c>
      <c r="G103" s="131">
        <f>SUM(AC207:AN207)</f>
        <v>-63790540.227791652</v>
      </c>
      <c r="H103" s="131">
        <f>SUM(AO207:AZ207)</f>
        <v>-105746426.63847473</v>
      </c>
      <c r="I103" s="131">
        <f>SUM(BA207:BL207)</f>
        <v>-100914618.05092868</v>
      </c>
      <c r="J103" s="39">
        <f>SUM(D103:I103)</f>
        <v>-441084197.80506599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1039</v>
      </c>
      <c r="D104" s="131">
        <f>D103</f>
        <v>-28592</v>
      </c>
      <c r="E104" s="131">
        <f>E103+D104</f>
        <v>-96491386.848500013</v>
      </c>
      <c r="F104" s="131">
        <f>F103+E104</f>
        <v>-170632612.88787085</v>
      </c>
      <c r="G104" s="131">
        <f>G103+F104</f>
        <v>-234423153.11566252</v>
      </c>
      <c r="H104" s="131">
        <f>H103+G104</f>
        <v>-340169579.75413728</v>
      </c>
      <c r="I104" s="131">
        <f>I103+H104</f>
        <v>-441084197.80506599</v>
      </c>
      <c r="J104" s="39">
        <f>SUM(D104:I104)</f>
        <v>-1282829522.4112368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44" t="s">
        <v>35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36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37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38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39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6"/>
    </row>
    <row r="108" spans="1:65" s="33" customFormat="1" x14ac:dyDescent="0.15">
      <c r="D108" s="75" t="s">
        <v>151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506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508</v>
      </c>
      <c r="BM113" s="66"/>
    </row>
    <row r="114" spans="2:65" s="33" customFormat="1" x14ac:dyDescent="0.15">
      <c r="B114" s="48" t="s">
        <v>508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316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349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331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378</v>
      </c>
      <c r="BM119" s="66"/>
    </row>
    <row r="120" spans="2:65" s="33" customFormat="1" x14ac:dyDescent="0.15">
      <c r="B120" s="48" t="s">
        <v>378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379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383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507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382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381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384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385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505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421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422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448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468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469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437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438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439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441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442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509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403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528</v>
      </c>
      <c r="J149" s="33"/>
    </row>
    <row r="150" spans="1:65" s="158" customFormat="1" x14ac:dyDescent="0.15">
      <c r="A150" s="157"/>
      <c r="B150" s="48" t="s">
        <v>175</v>
      </c>
      <c r="D150" s="159">
        <f>STAFF_CWS!G210</f>
        <v>0</v>
      </c>
      <c r="E150" s="159">
        <f>STAFF_CWS!H210</f>
        <v>0</v>
      </c>
      <c r="F150" s="159">
        <f>STAFF_CWS!I210</f>
        <v>0</v>
      </c>
      <c r="G150" s="159">
        <f>STAFF_CWS!J210</f>
        <v>0</v>
      </c>
      <c r="H150" s="159">
        <f>STAFF_CWS!K210</f>
        <v>0</v>
      </c>
      <c r="I150" s="159">
        <f>STAFF_CWS!L210</f>
        <v>0</v>
      </c>
      <c r="J150" s="159">
        <f>STAFF_CWS!M210</f>
        <v>0</v>
      </c>
      <c r="K150" s="159">
        <f>STAFF_CWS!N210</f>
        <v>0</v>
      </c>
      <c r="L150" s="159">
        <f>STAFF_CWS!O210</f>
        <v>0</v>
      </c>
      <c r="M150" s="159">
        <f>STAFF_CWS!P210</f>
        <v>0</v>
      </c>
      <c r="N150" s="159">
        <f>STAFF_CWS!Q210</f>
        <v>394.20000000000005</v>
      </c>
      <c r="O150" s="159">
        <f>STAFF_CWS!R210</f>
        <v>394.20000000000005</v>
      </c>
      <c r="P150" s="159">
        <f>STAFF_CWS!S210</f>
        <v>758.25</v>
      </c>
      <c r="Q150" s="159">
        <f>STAFF_CWS!T210</f>
        <v>2524.1900000000005</v>
      </c>
      <c r="R150" s="159">
        <f>STAFF_CWS!U210</f>
        <v>3394.6650000000004</v>
      </c>
      <c r="S150" s="159">
        <f>STAFF_CWS!V210</f>
        <v>6789.3300000000008</v>
      </c>
      <c r="T150" s="159">
        <f>STAFF_CWS!W210</f>
        <v>6789.3300000000008</v>
      </c>
      <c r="U150" s="159">
        <f>STAFF_CWS!X210</f>
        <v>6789.3300000000008</v>
      </c>
      <c r="V150" s="159">
        <f>STAFF_CWS!Y210</f>
        <v>6789.3300000000008</v>
      </c>
      <c r="W150" s="159">
        <f>STAFF_CWS!Z210</f>
        <v>6789.3300000000008</v>
      </c>
      <c r="X150" s="159">
        <f>STAFF_CWS!AA210</f>
        <v>7659.8050000000003</v>
      </c>
      <c r="Y150" s="159">
        <f>STAFF_CWS!AB210</f>
        <v>8530.2800000000007</v>
      </c>
      <c r="Z150" s="159">
        <f>STAFF_CWS!AC210</f>
        <v>8552.7800000000007</v>
      </c>
      <c r="AA150" s="159">
        <f>STAFF_CWS!AD210</f>
        <v>10206.963750000001</v>
      </c>
      <c r="AB150" s="159">
        <f>STAFF_CWS!AE210</f>
        <v>10225.245000000001</v>
      </c>
      <c r="AC150" s="159">
        <f>STAFF_CWS!AF210</f>
        <v>4013653.38</v>
      </c>
      <c r="AD150" s="159">
        <f>STAFF_CWS!AG210</f>
        <v>4021827.0580000002</v>
      </c>
      <c r="AE150" s="159">
        <f>STAFF_CWS!AH210</f>
        <v>4024635.2215</v>
      </c>
      <c r="AF150" s="159">
        <f>STAFF_CWS!AI210</f>
        <v>4024635.2215</v>
      </c>
      <c r="AG150" s="159">
        <f>STAFF_CWS!AJ210</f>
        <v>4027352.51</v>
      </c>
      <c r="AH150" s="159">
        <f>STAFF_CWS!AK210</f>
        <v>4027352.51</v>
      </c>
      <c r="AI150" s="159">
        <f>STAFF_CWS!AL210</f>
        <v>4027352.51</v>
      </c>
      <c r="AJ150" s="159">
        <f>STAFF_CWS!AM210</f>
        <v>4024658.0965</v>
      </c>
      <c r="AK150" s="159">
        <f>STAFF_CWS!AN210</f>
        <v>4024680.9715</v>
      </c>
      <c r="AL150" s="159">
        <f>STAFF_CWS!AO210</f>
        <v>4021988.4330000002</v>
      </c>
      <c r="AM150" s="159">
        <f>STAFF_CWS!AP210</f>
        <v>4019312.6444999999</v>
      </c>
      <c r="AN150" s="159">
        <f>STAFF_CWS!AQ210</f>
        <v>4016615.3247500001</v>
      </c>
      <c r="AO150" s="159">
        <f>STAFF_CWS!AR210</f>
        <v>7625620.7708000001</v>
      </c>
      <c r="AP150" s="159">
        <f>STAFF_CWS!AS210</f>
        <v>7640872.6675000004</v>
      </c>
      <c r="AQ150" s="159">
        <f>STAFF_CWS!AT210</f>
        <v>7646133.1670500003</v>
      </c>
      <c r="AR150" s="159">
        <f>STAFF_CWS!AU210</f>
        <v>7646133.1670500003</v>
      </c>
      <c r="AS150" s="159">
        <f>STAFF_CWS!AV210</f>
        <v>7651162.4906249996</v>
      </c>
      <c r="AT150" s="159">
        <f>STAFF_CWS!AW210</f>
        <v>7651162.4906249996</v>
      </c>
      <c r="AU150" s="159">
        <f>STAFF_CWS!AX210</f>
        <v>7651162.4906249996</v>
      </c>
      <c r="AV150" s="159">
        <f>STAFF_CWS!AY210</f>
        <v>7646158.6670500003</v>
      </c>
      <c r="AW150" s="159">
        <f>STAFF_CWS!AZ210</f>
        <v>7646184.1670500003</v>
      </c>
      <c r="AX150" s="159">
        <f>STAFF_CWS!BA210</f>
        <v>7641052.9175000004</v>
      </c>
      <c r="AY150" s="159">
        <f>STAFF_CWS!BB210</f>
        <v>7636065.3439250002</v>
      </c>
      <c r="AZ150" s="159">
        <f>STAFF_CWS!BC210</f>
        <v>7630929.0318750003</v>
      </c>
      <c r="BA150" s="159">
        <f>STAFF_CWS!BD210</f>
        <v>8043572.2106750002</v>
      </c>
      <c r="BB150" s="159">
        <f>STAFF_CWS!BE210</f>
        <v>8069690.9995799996</v>
      </c>
      <c r="BC150" s="159">
        <f>STAFF_CWS!BF210</f>
        <v>8078492.241715</v>
      </c>
      <c r="BD150" s="159">
        <f>STAFF_CWS!BG210</f>
        <v>8078492.241715</v>
      </c>
      <c r="BE150" s="159">
        <f>STAFF_CWS!BH210</f>
        <v>8087186.1713500004</v>
      </c>
      <c r="BF150" s="159">
        <f>STAFF_CWS!BI210</f>
        <v>8087186.1713500004</v>
      </c>
      <c r="BG150" s="159">
        <f>STAFF_CWS!BJ210</f>
        <v>8087186.1713500004</v>
      </c>
      <c r="BH150" s="159">
        <f>STAFF_CWS!BK210</f>
        <v>8078517.741715</v>
      </c>
      <c r="BI150" s="159">
        <f>STAFF_CWS!BL210</f>
        <v>8078543.241715</v>
      </c>
      <c r="BJ150" s="159">
        <f>STAFF_CWS!BM210</f>
        <v>8069871.2495799996</v>
      </c>
      <c r="BK150" s="159">
        <f>STAFF_CWS!BN210</f>
        <v>8061219.0699450001</v>
      </c>
      <c r="BL150" s="159">
        <f>STAFF_CWS!BO210</f>
        <v>8052542.0153099997</v>
      </c>
      <c r="BM150" s="168">
        <f>SUM(D150:BL150)</f>
        <v>236945788.00767505</v>
      </c>
    </row>
    <row r="151" spans="1:65" s="158" customFormat="1" x14ac:dyDescent="0.15">
      <c r="A151" s="157"/>
      <c r="B151" s="48" t="s">
        <v>176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409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0</v>
      </c>
      <c r="E153" s="159">
        <f>STAFF_CWS!H531</f>
        <v>0</v>
      </c>
      <c r="F153" s="159">
        <f>STAFF_CWS!I531</f>
        <v>0</v>
      </c>
      <c r="G153" s="159">
        <f>STAFF_CWS!J531</f>
        <v>0</v>
      </c>
      <c r="H153" s="159">
        <f>STAFF_CWS!K531</f>
        <v>0</v>
      </c>
      <c r="I153" s="159">
        <f>STAFF_CWS!L531</f>
        <v>0</v>
      </c>
      <c r="J153" s="159">
        <f>STAFF_CWS!M531</f>
        <v>0</v>
      </c>
      <c r="K153" s="159">
        <f>STAFF_CWS!N531</f>
        <v>0</v>
      </c>
      <c r="L153" s="159">
        <f>STAFF_CWS!O531</f>
        <v>0</v>
      </c>
      <c r="M153" s="159">
        <f>STAFF_CWS!P531</f>
        <v>0</v>
      </c>
      <c r="N153" s="159">
        <f>STAFF_CWS!Q531</f>
        <v>0</v>
      </c>
      <c r="O153" s="159">
        <f>STAFF_CWS!R531</f>
        <v>0</v>
      </c>
      <c r="P153" s="159">
        <f>STAFF_CWS!S531</f>
        <v>0</v>
      </c>
      <c r="Q153" s="159">
        <f>STAFF_CWS!T531</f>
        <v>1600000</v>
      </c>
      <c r="R153" s="159">
        <f>STAFF_CWS!U531</f>
        <v>1600000</v>
      </c>
      <c r="S153" s="159">
        <f>STAFF_CWS!V531</f>
        <v>1600000</v>
      </c>
      <c r="T153" s="159">
        <f>STAFF_CWS!W531</f>
        <v>1600000</v>
      </c>
      <c r="U153" s="159">
        <f>STAFF_CWS!X531</f>
        <v>1600000</v>
      </c>
      <c r="V153" s="159">
        <f>STAFF_CWS!Y531</f>
        <v>1600000</v>
      </c>
      <c r="W153" s="159">
        <f>STAFF_CWS!Z531</f>
        <v>1600000</v>
      </c>
      <c r="X153" s="159">
        <f>STAFF_CWS!AA531</f>
        <v>1600000</v>
      </c>
      <c r="Y153" s="159">
        <f>STAFF_CWS!AB531</f>
        <v>1600000</v>
      </c>
      <c r="Z153" s="159">
        <f>STAFF_CWS!AC531</f>
        <v>1600000</v>
      </c>
      <c r="AA153" s="159">
        <f>STAFF_CWS!AD531</f>
        <v>1600000</v>
      </c>
      <c r="AB153" s="159">
        <f>STAFF_CWS!AE531</f>
        <v>1600000</v>
      </c>
      <c r="AC153" s="159">
        <f>STAFF_CWS!AF531</f>
        <v>1600000</v>
      </c>
      <c r="AD153" s="159">
        <f>STAFF_CWS!AG531</f>
        <v>1600000</v>
      </c>
      <c r="AE153" s="159">
        <f>STAFF_CWS!AH531</f>
        <v>1600000</v>
      </c>
      <c r="AF153" s="159">
        <f>STAFF_CWS!AI531</f>
        <v>1600000</v>
      </c>
      <c r="AG153" s="159">
        <f>STAFF_CWS!AJ531</f>
        <v>1600000</v>
      </c>
      <c r="AH153" s="159">
        <f>STAFF_CWS!AK531</f>
        <v>1600000</v>
      </c>
      <c r="AI153" s="159">
        <f>STAFF_CWS!AL531</f>
        <v>1600000</v>
      </c>
      <c r="AJ153" s="159">
        <f>STAFF_CWS!AM531</f>
        <v>1600000</v>
      </c>
      <c r="AK153" s="159">
        <f>STAFF_CWS!AN531</f>
        <v>1600000</v>
      </c>
      <c r="AL153" s="159">
        <f>STAFF_CWS!AO531</f>
        <v>1600000</v>
      </c>
      <c r="AM153" s="159">
        <f>STAFF_CWS!AP531</f>
        <v>1600000</v>
      </c>
      <c r="AN153" s="159">
        <f>STAFF_CWS!AQ531</f>
        <v>1600000</v>
      </c>
      <c r="AO153" s="159">
        <f>STAFF_CWS!AR531</f>
        <v>1800000</v>
      </c>
      <c r="AP153" s="159">
        <f>STAFF_CWS!AS531</f>
        <v>1800000</v>
      </c>
      <c r="AQ153" s="159">
        <f>STAFF_CWS!AT531</f>
        <v>1800000</v>
      </c>
      <c r="AR153" s="159">
        <f>STAFF_CWS!AU531</f>
        <v>1800000</v>
      </c>
      <c r="AS153" s="159">
        <f>STAFF_CWS!AV531</f>
        <v>1800000</v>
      </c>
      <c r="AT153" s="159">
        <f>STAFF_CWS!AW531</f>
        <v>1800000</v>
      </c>
      <c r="AU153" s="159">
        <f>STAFF_CWS!AX531</f>
        <v>1800000</v>
      </c>
      <c r="AV153" s="159">
        <f>STAFF_CWS!AY531</f>
        <v>1800000</v>
      </c>
      <c r="AW153" s="159">
        <f>STAFF_CWS!AZ531</f>
        <v>1800000</v>
      </c>
      <c r="AX153" s="159">
        <f>STAFF_CWS!BA531</f>
        <v>1800000</v>
      </c>
      <c r="AY153" s="159">
        <f>STAFF_CWS!BB531</f>
        <v>1800000</v>
      </c>
      <c r="AZ153" s="159">
        <f>STAFF_CWS!BC531</f>
        <v>1800000</v>
      </c>
      <c r="BA153" s="159">
        <f>STAFF_CWS!BD531</f>
        <v>2000000</v>
      </c>
      <c r="BB153" s="159">
        <f>STAFF_CWS!BE531</f>
        <v>2000000</v>
      </c>
      <c r="BC153" s="159">
        <f>STAFF_CWS!BF531</f>
        <v>2000000</v>
      </c>
      <c r="BD153" s="159">
        <f>STAFF_CWS!BG531</f>
        <v>2000000</v>
      </c>
      <c r="BE153" s="159">
        <f>STAFF_CWS!BH531</f>
        <v>2000000</v>
      </c>
      <c r="BF153" s="159">
        <f>STAFF_CWS!BI531</f>
        <v>2000000</v>
      </c>
      <c r="BG153" s="159">
        <f>STAFF_CWS!BJ531</f>
        <v>2000000</v>
      </c>
      <c r="BH153" s="159">
        <f>STAFF_CWS!BK531</f>
        <v>2000000</v>
      </c>
      <c r="BI153" s="159">
        <f>STAFF_CWS!BL531</f>
        <v>2000000</v>
      </c>
      <c r="BJ153" s="159">
        <f>STAFF_CWS!BM531</f>
        <v>2000000</v>
      </c>
      <c r="BK153" s="159">
        <f>STAFF_CWS!BN531</f>
        <v>2000000</v>
      </c>
      <c r="BL153" s="159">
        <f>STAFF_CWS!BO531</f>
        <v>2000000</v>
      </c>
      <c r="BM153" s="168">
        <f>SUM(D153:BL153)</f>
        <v>84000000</v>
      </c>
    </row>
    <row r="154" spans="1:65" s="51" customFormat="1" x14ac:dyDescent="0.15">
      <c r="A154" s="75"/>
      <c r="B154" s="14" t="s">
        <v>529</v>
      </c>
      <c r="D154" s="161">
        <f>SUM(D150:D153)</f>
        <v>0</v>
      </c>
      <c r="E154" s="161">
        <f>SUM(E150:E153)</f>
        <v>0</v>
      </c>
      <c r="F154" s="161">
        <f t="shared" ref="F154:BL154" si="17">SUM(F150:F153)</f>
        <v>0</v>
      </c>
      <c r="G154" s="161">
        <f t="shared" si="17"/>
        <v>0</v>
      </c>
      <c r="H154" s="161">
        <f t="shared" si="17"/>
        <v>0</v>
      </c>
      <c r="I154" s="161">
        <f t="shared" si="17"/>
        <v>0</v>
      </c>
      <c r="J154" s="169">
        <f t="shared" si="17"/>
        <v>0</v>
      </c>
      <c r="K154" s="161">
        <f t="shared" si="17"/>
        <v>0</v>
      </c>
      <c r="L154" s="161">
        <f t="shared" si="17"/>
        <v>0</v>
      </c>
      <c r="M154" s="161">
        <f t="shared" si="17"/>
        <v>0</v>
      </c>
      <c r="N154" s="161">
        <f t="shared" si="17"/>
        <v>394.20000000000005</v>
      </c>
      <c r="O154" s="161">
        <f t="shared" si="17"/>
        <v>394.20000000000005</v>
      </c>
      <c r="P154" s="161">
        <f t="shared" si="17"/>
        <v>758.25</v>
      </c>
      <c r="Q154" s="161">
        <f t="shared" si="17"/>
        <v>1602524.19</v>
      </c>
      <c r="R154" s="161">
        <f t="shared" si="17"/>
        <v>1603394.665</v>
      </c>
      <c r="S154" s="161">
        <f t="shared" si="17"/>
        <v>1606789.33</v>
      </c>
      <c r="T154" s="161">
        <f t="shared" si="17"/>
        <v>1606789.33</v>
      </c>
      <c r="U154" s="161">
        <f t="shared" si="17"/>
        <v>1606789.33</v>
      </c>
      <c r="V154" s="161">
        <f t="shared" si="17"/>
        <v>1606789.33</v>
      </c>
      <c r="W154" s="161">
        <f t="shared" si="17"/>
        <v>1606789.33</v>
      </c>
      <c r="X154" s="161">
        <f t="shared" si="17"/>
        <v>1607659.8049999999</v>
      </c>
      <c r="Y154" s="161">
        <f t="shared" si="17"/>
        <v>1608530.28</v>
      </c>
      <c r="Z154" s="161">
        <f t="shared" si="17"/>
        <v>1608552.78</v>
      </c>
      <c r="AA154" s="161">
        <f t="shared" si="17"/>
        <v>1610206.9637500001</v>
      </c>
      <c r="AB154" s="161">
        <f t="shared" si="17"/>
        <v>1610225.2450000001</v>
      </c>
      <c r="AC154" s="161">
        <f t="shared" si="17"/>
        <v>5613653.3799999999</v>
      </c>
      <c r="AD154" s="161">
        <f t="shared" si="17"/>
        <v>5621827.0580000002</v>
      </c>
      <c r="AE154" s="161">
        <f t="shared" si="17"/>
        <v>5624635.2215</v>
      </c>
      <c r="AF154" s="161">
        <f t="shared" si="17"/>
        <v>5624635.2215</v>
      </c>
      <c r="AG154" s="161">
        <f t="shared" si="17"/>
        <v>5627352.5099999998</v>
      </c>
      <c r="AH154" s="161">
        <f t="shared" si="17"/>
        <v>5627352.5099999998</v>
      </c>
      <c r="AI154" s="161">
        <f t="shared" si="17"/>
        <v>5627352.5099999998</v>
      </c>
      <c r="AJ154" s="161">
        <f t="shared" si="17"/>
        <v>5624658.0965</v>
      </c>
      <c r="AK154" s="161">
        <f t="shared" si="17"/>
        <v>5624680.9715</v>
      </c>
      <c r="AL154" s="161">
        <f t="shared" si="17"/>
        <v>5621988.4330000002</v>
      </c>
      <c r="AM154" s="161">
        <f t="shared" si="17"/>
        <v>5619312.6445000004</v>
      </c>
      <c r="AN154" s="161">
        <f t="shared" si="17"/>
        <v>5616615.3247500006</v>
      </c>
      <c r="AO154" s="161">
        <f t="shared" si="17"/>
        <v>9425620.7708000001</v>
      </c>
      <c r="AP154" s="161">
        <f t="shared" si="17"/>
        <v>9440872.6675000004</v>
      </c>
      <c r="AQ154" s="161">
        <f t="shared" si="17"/>
        <v>9446133.1670500003</v>
      </c>
      <c r="AR154" s="161">
        <f t="shared" si="17"/>
        <v>9446133.1670500003</v>
      </c>
      <c r="AS154" s="161">
        <f t="shared" si="17"/>
        <v>9451162.4906249996</v>
      </c>
      <c r="AT154" s="161">
        <f t="shared" si="17"/>
        <v>9451162.4906249996</v>
      </c>
      <c r="AU154" s="161">
        <f t="shared" si="17"/>
        <v>9451162.4906249996</v>
      </c>
      <c r="AV154" s="161">
        <f t="shared" si="17"/>
        <v>9446158.6670500003</v>
      </c>
      <c r="AW154" s="161">
        <f t="shared" si="17"/>
        <v>9446184.1670500003</v>
      </c>
      <c r="AX154" s="161">
        <f t="shared" si="17"/>
        <v>9441052.9175000004</v>
      </c>
      <c r="AY154" s="161">
        <f t="shared" si="17"/>
        <v>9436065.3439249992</v>
      </c>
      <c r="AZ154" s="161">
        <f t="shared" si="17"/>
        <v>9430929.0318749994</v>
      </c>
      <c r="BA154" s="161">
        <f t="shared" si="17"/>
        <v>10043572.210675001</v>
      </c>
      <c r="BB154" s="161">
        <f t="shared" si="17"/>
        <v>10069690.99958</v>
      </c>
      <c r="BC154" s="161">
        <f t="shared" si="17"/>
        <v>10078492.241714999</v>
      </c>
      <c r="BD154" s="161">
        <f t="shared" si="17"/>
        <v>10078492.241714999</v>
      </c>
      <c r="BE154" s="161">
        <f t="shared" si="17"/>
        <v>10087186.17135</v>
      </c>
      <c r="BF154" s="161">
        <f t="shared" si="17"/>
        <v>10087186.17135</v>
      </c>
      <c r="BG154" s="161">
        <f t="shared" si="17"/>
        <v>10087186.17135</v>
      </c>
      <c r="BH154" s="161">
        <f t="shared" si="17"/>
        <v>10078517.741714999</v>
      </c>
      <c r="BI154" s="161">
        <f t="shared" si="17"/>
        <v>10078543.241714999</v>
      </c>
      <c r="BJ154" s="161">
        <f t="shared" si="17"/>
        <v>10069871.24958</v>
      </c>
      <c r="BK154" s="161">
        <f t="shared" si="17"/>
        <v>10061219.069945</v>
      </c>
      <c r="BL154" s="161">
        <f t="shared" si="17"/>
        <v>10052542.015310001</v>
      </c>
      <c r="BM154" s="168">
        <f>SUM(D154:BL154)</f>
        <v>320945788.00767499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512</v>
      </c>
      <c r="J156" s="33"/>
    </row>
    <row r="157" spans="1:65" s="158" customFormat="1" x14ac:dyDescent="0.15">
      <c r="A157" s="157"/>
      <c r="B157" s="48" t="s">
        <v>175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176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409</v>
      </c>
      <c r="D159" s="159">
        <f>STAFF_CWS!G360</f>
        <v>0</v>
      </c>
      <c r="E159" s="159">
        <f>STAFF_CWS!H360</f>
        <v>4000000</v>
      </c>
      <c r="F159" s="159">
        <f>STAFF_CWS!I360</f>
        <v>4000000</v>
      </c>
      <c r="G159" s="159">
        <f>STAFF_CWS!J360</f>
        <v>4000000</v>
      </c>
      <c r="H159" s="159">
        <f>STAFF_CWS!K360</f>
        <v>4000000</v>
      </c>
      <c r="I159" s="159">
        <f>STAFF_CWS!L360</f>
        <v>4000000</v>
      </c>
      <c r="J159" s="159">
        <f>STAFF_CWS!M360</f>
        <v>4000000</v>
      </c>
      <c r="K159" s="159">
        <f>STAFF_CWS!N360</f>
        <v>4000000</v>
      </c>
      <c r="L159" s="159">
        <f>STAFF_CWS!O360</f>
        <v>4000000</v>
      </c>
      <c r="M159" s="159">
        <f>STAFF_CWS!P360</f>
        <v>4000000</v>
      </c>
      <c r="N159" s="159">
        <f>STAFF_CWS!Q360</f>
        <v>4000000</v>
      </c>
      <c r="O159" s="159">
        <f>STAFF_CWS!R360</f>
        <v>4000000</v>
      </c>
      <c r="P159" s="159">
        <f>STAFF_CWS!S360</f>
        <v>4000000</v>
      </c>
      <c r="Q159" s="159">
        <f>STAFF_CWS!T360</f>
        <v>4000000</v>
      </c>
      <c r="R159" s="159">
        <f>STAFF_CWS!U360</f>
        <v>4000000</v>
      </c>
      <c r="S159" s="159">
        <f>STAFF_CWS!V360</f>
        <v>4000000</v>
      </c>
      <c r="T159" s="159">
        <f>STAFF_CWS!W360</f>
        <v>4000000</v>
      </c>
      <c r="U159" s="159">
        <f>STAFF_CWS!X360</f>
        <v>4000000</v>
      </c>
      <c r="V159" s="159">
        <f>STAFF_CWS!Y360</f>
        <v>4000000</v>
      </c>
      <c r="W159" s="159">
        <f>STAFF_CWS!Z360</f>
        <v>2000000</v>
      </c>
      <c r="X159" s="159">
        <f>STAFF_CWS!AA360</f>
        <v>2000000</v>
      </c>
      <c r="Y159" s="159">
        <f>STAFF_CWS!AB360</f>
        <v>2000000</v>
      </c>
      <c r="Z159" s="159">
        <f>STAFF_CWS!AC360</f>
        <v>2000000</v>
      </c>
      <c r="AA159" s="159">
        <f>STAFF_CWS!AD360</f>
        <v>2000000</v>
      </c>
      <c r="AB159" s="159">
        <f>STAFF_CWS!AE360</f>
        <v>2000000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84000000</v>
      </c>
    </row>
    <row r="160" spans="1:65" s="158" customFormat="1" x14ac:dyDescent="0.15">
      <c r="A160" s="157"/>
      <c r="B160" s="48" t="s">
        <v>25</v>
      </c>
      <c r="D160" s="159">
        <f>STAFF_CWS!G533</f>
        <v>0</v>
      </c>
      <c r="E160" s="159">
        <f>STAFF_CWS!H533</f>
        <v>0</v>
      </c>
      <c r="F160" s="159">
        <f>STAFF_CWS!I533</f>
        <v>0</v>
      </c>
      <c r="G160" s="159">
        <f>STAFF_CWS!J533</f>
        <v>0</v>
      </c>
      <c r="H160" s="159">
        <f>STAFF_CWS!K533</f>
        <v>0</v>
      </c>
      <c r="I160" s="159">
        <f>STAFF_CWS!L533</f>
        <v>0</v>
      </c>
      <c r="J160" s="159">
        <f>STAFF_CWS!M533</f>
        <v>0</v>
      </c>
      <c r="K160" s="159">
        <f>STAFF_CWS!N533</f>
        <v>0</v>
      </c>
      <c r="L160" s="159">
        <f>STAFF_CWS!O533</f>
        <v>0</v>
      </c>
      <c r="M160" s="159">
        <f>STAFF_CWS!P533</f>
        <v>0</v>
      </c>
      <c r="N160" s="159">
        <f>STAFF_CWS!Q533</f>
        <v>0</v>
      </c>
      <c r="O160" s="159">
        <f>STAFF_CWS!R533</f>
        <v>0</v>
      </c>
      <c r="P160" s="159">
        <f>STAFF_CWS!S533</f>
        <v>0</v>
      </c>
      <c r="Q160" s="159">
        <f>STAFF_CWS!T533</f>
        <v>0</v>
      </c>
      <c r="R160" s="159">
        <f>STAFF_CWS!U533</f>
        <v>0</v>
      </c>
      <c r="S160" s="159">
        <f>STAFF_CWS!V533</f>
        <v>0</v>
      </c>
      <c r="T160" s="159">
        <f>STAFF_CWS!W533</f>
        <v>0</v>
      </c>
      <c r="U160" s="159">
        <f>STAFF_CWS!X533</f>
        <v>0</v>
      </c>
      <c r="V160" s="159">
        <f>STAFF_CWS!Y533</f>
        <v>0</v>
      </c>
      <c r="W160" s="159">
        <f>STAFF_CWS!Z533</f>
        <v>0</v>
      </c>
      <c r="X160" s="159">
        <f>STAFF_CWS!AA533</f>
        <v>0</v>
      </c>
      <c r="Y160" s="159">
        <f>STAFF_CWS!AB533</f>
        <v>0</v>
      </c>
      <c r="Z160" s="159">
        <f>STAFF_CWS!AC533</f>
        <v>0</v>
      </c>
      <c r="AA160" s="159">
        <f>STAFF_CWS!AD533</f>
        <v>0</v>
      </c>
      <c r="AB160" s="159">
        <f>STAFF_CWS!AE533</f>
        <v>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0</v>
      </c>
    </row>
    <row r="161" spans="1:65" s="51" customFormat="1" x14ac:dyDescent="0.15">
      <c r="A161" s="75"/>
      <c r="B161" s="14" t="s">
        <v>513</v>
      </c>
      <c r="D161" s="161">
        <f>SUM(D157:D160)</f>
        <v>0</v>
      </c>
      <c r="E161" s="161">
        <f>SUM(E157:E160)</f>
        <v>8000000</v>
      </c>
      <c r="F161" s="161">
        <f t="shared" ref="F161:BL161" si="18">SUM(F157:F160)</f>
        <v>8000000</v>
      </c>
      <c r="G161" s="161">
        <f t="shared" si="18"/>
        <v>8000000</v>
      </c>
      <c r="H161" s="161">
        <f t="shared" si="18"/>
        <v>8000000</v>
      </c>
      <c r="I161" s="161">
        <f t="shared" si="18"/>
        <v>8000000</v>
      </c>
      <c r="J161" s="169">
        <f t="shared" si="18"/>
        <v>8000000</v>
      </c>
      <c r="K161" s="161">
        <f t="shared" si="18"/>
        <v>8000000</v>
      </c>
      <c r="L161" s="161">
        <f t="shared" si="18"/>
        <v>8000000</v>
      </c>
      <c r="M161" s="161">
        <f t="shared" si="18"/>
        <v>8000000</v>
      </c>
      <c r="N161" s="161">
        <f t="shared" si="18"/>
        <v>8000000</v>
      </c>
      <c r="O161" s="161">
        <f t="shared" si="18"/>
        <v>8000000</v>
      </c>
      <c r="P161" s="161">
        <f t="shared" si="18"/>
        <v>8000000</v>
      </c>
      <c r="Q161" s="161">
        <f t="shared" si="18"/>
        <v>8000000</v>
      </c>
      <c r="R161" s="161">
        <f t="shared" si="18"/>
        <v>8000000</v>
      </c>
      <c r="S161" s="161">
        <f t="shared" si="18"/>
        <v>8000000</v>
      </c>
      <c r="T161" s="161">
        <f t="shared" si="18"/>
        <v>8000000</v>
      </c>
      <c r="U161" s="161">
        <f t="shared" si="18"/>
        <v>8000000</v>
      </c>
      <c r="V161" s="161">
        <f t="shared" si="18"/>
        <v>4000000</v>
      </c>
      <c r="W161" s="161">
        <f t="shared" si="18"/>
        <v>2000000</v>
      </c>
      <c r="X161" s="161">
        <f t="shared" si="18"/>
        <v>2000000</v>
      </c>
      <c r="Y161" s="161">
        <f t="shared" si="18"/>
        <v>2000000</v>
      </c>
      <c r="Z161" s="161">
        <f t="shared" si="18"/>
        <v>2000000</v>
      </c>
      <c r="AA161" s="161">
        <f t="shared" si="18"/>
        <v>2000000</v>
      </c>
      <c r="AB161" s="161">
        <f t="shared" si="18"/>
        <v>2000000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152000000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514</v>
      </c>
      <c r="J163" s="14"/>
      <c r="BM163" s="168"/>
    </row>
    <row r="164" spans="1:65" x14ac:dyDescent="0.15">
      <c r="B164" s="48" t="s">
        <v>410</v>
      </c>
      <c r="D164" s="162">
        <f>STAFF_CWS!G224+STAFF_CWS!G289+STAFF_CWS!G372+STAFF_CWS!G545</f>
        <v>0</v>
      </c>
      <c r="E164" s="162">
        <f>STAFF_CWS!H224+STAFF_CWS!H289+STAFF_CWS!H372+STAFF_CWS!H545</f>
        <v>103.3333333333333</v>
      </c>
      <c r="F164" s="162">
        <f>STAFF_CWS!I224+STAFF_CWS!I289+STAFF_CWS!I372+STAFF_CWS!I545</f>
        <v>103.3333333333333</v>
      </c>
      <c r="G164" s="162">
        <f>STAFF_CWS!J224+STAFF_CWS!J289+STAFF_CWS!J372+STAFF_CWS!J545</f>
        <v>103.3333333333333</v>
      </c>
      <c r="H164" s="162">
        <f>STAFF_CWS!K224+STAFF_CWS!K289+STAFF_CWS!K372+STAFF_CWS!K545</f>
        <v>103.3333333333333</v>
      </c>
      <c r="I164" s="162">
        <f>STAFF_CWS!L224+STAFF_CWS!L289+STAFF_CWS!L372+STAFF_CWS!L545</f>
        <v>103.3333333333333</v>
      </c>
      <c r="J164" s="159">
        <f>STAFF_CWS!M224+STAFF_CWS!M289+STAFF_CWS!M372+STAFF_CWS!M545</f>
        <v>103.3333333333333</v>
      </c>
      <c r="K164" s="162">
        <f>STAFF_CWS!N224+STAFF_CWS!N289+STAFF_CWS!N372+STAFF_CWS!N545</f>
        <v>103.3333333333333</v>
      </c>
      <c r="L164" s="162">
        <f>STAFF_CWS!O224+STAFF_CWS!O289+STAFF_CWS!O372+STAFF_CWS!O545</f>
        <v>103.3333333333333</v>
      </c>
      <c r="M164" s="162">
        <f>STAFF_CWS!P224+STAFF_CWS!P289+STAFF_CWS!P372+STAFF_CWS!P545</f>
        <v>103.3333333333333</v>
      </c>
      <c r="N164" s="162">
        <f>STAFF_CWS!Q224+STAFF_CWS!Q289+STAFF_CWS!Q372+STAFF_CWS!Q545</f>
        <v>138.81133333333329</v>
      </c>
      <c r="O164" s="162">
        <f>STAFF_CWS!R224+STAFF_CWS!R289+STAFF_CWS!R372+STAFF_CWS!R545</f>
        <v>138.81133333333329</v>
      </c>
      <c r="P164" s="162">
        <f>STAFF_CWS!S224+STAFF_CWS!S289+STAFF_CWS!S372+STAFF_CWS!S545</f>
        <v>171.57583333333329</v>
      </c>
      <c r="Q164" s="162">
        <f>STAFF_CWS!T224+STAFF_CWS!T289+STAFF_CWS!T372+STAFF_CWS!T545</f>
        <v>144330.51043333331</v>
      </c>
      <c r="R164" s="162">
        <f>STAFF_CWS!U224+STAFF_CWS!U289+STAFF_CWS!U372+STAFF_CWS!U545</f>
        <v>144408.85318333333</v>
      </c>
      <c r="S164" s="162">
        <f>STAFF_CWS!V224+STAFF_CWS!V289+STAFF_CWS!V372+STAFF_CWS!V545</f>
        <v>144714.37303333334</v>
      </c>
      <c r="T164" s="162">
        <f>STAFF_CWS!W224+STAFF_CWS!W289+STAFF_CWS!W372+STAFF_CWS!W545</f>
        <v>144714.37303333334</v>
      </c>
      <c r="U164" s="162">
        <f>STAFF_CWS!X224+STAFF_CWS!X289+STAFF_CWS!X372+STAFF_CWS!X545</f>
        <v>144714.37303333334</v>
      </c>
      <c r="V164" s="162">
        <f>STAFF_CWS!Y224+STAFF_CWS!Y289+STAFF_CWS!Y372+STAFF_CWS!Y545</f>
        <v>144714.37303333334</v>
      </c>
      <c r="W164" s="162">
        <f>STAFF_CWS!Z224+STAFF_CWS!Z289+STAFF_CWS!Z372+STAFF_CWS!Z545</f>
        <v>144714.37303333334</v>
      </c>
      <c r="X164" s="162">
        <f>STAFF_CWS!AA224+STAFF_CWS!AA289+STAFF_CWS!AA372+STAFF_CWS!AA545</f>
        <v>144792.71578333332</v>
      </c>
      <c r="Y164" s="162">
        <f>STAFF_CWS!AB224+STAFF_CWS!AB289+STAFF_CWS!AB372+STAFF_CWS!AB545</f>
        <v>144871.05853333333</v>
      </c>
      <c r="Z164" s="162">
        <f>STAFF_CWS!AC224+STAFF_CWS!AC289+STAFF_CWS!AC372+STAFF_CWS!AC545</f>
        <v>144873.08353333332</v>
      </c>
      <c r="AA164" s="162">
        <f>STAFF_CWS!AD224+STAFF_CWS!AD289+STAFF_CWS!AD372+STAFF_CWS!AD545</f>
        <v>145021.96007083333</v>
      </c>
      <c r="AB164" s="162">
        <f>STAFF_CWS!AE224+STAFF_CWS!AE289+STAFF_CWS!AE372+STAFF_CWS!AE545</f>
        <v>145023.60538333331</v>
      </c>
      <c r="AC164" s="162">
        <f>STAFF_CWS!AF224+STAFF_CWS!AF289+STAFF_CWS!AF372+STAFF_CWS!AF545</f>
        <v>505332.13753333339</v>
      </c>
      <c r="AD164" s="162">
        <f>STAFF_CWS!AG224+STAFF_CWS!AG289+STAFF_CWS!AG372+STAFF_CWS!AG545</f>
        <v>506067.76855333336</v>
      </c>
      <c r="AE164" s="162">
        <f>STAFF_CWS!AH224+STAFF_CWS!AH289+STAFF_CWS!AH372+STAFF_CWS!AH545</f>
        <v>506320.50326833338</v>
      </c>
      <c r="AF164" s="162">
        <f>STAFF_CWS!AI224+STAFF_CWS!AI289+STAFF_CWS!AI372+STAFF_CWS!AI545</f>
        <v>506320.50326833338</v>
      </c>
      <c r="AG164" s="162">
        <f>STAFF_CWS!AJ224+STAFF_CWS!AJ289+STAFF_CWS!AJ372+STAFF_CWS!AJ545</f>
        <v>506565.05923333333</v>
      </c>
      <c r="AH164" s="162">
        <f>STAFF_CWS!AK224+STAFF_CWS!AK289+STAFF_CWS!AK372+STAFF_CWS!AK545</f>
        <v>506565.05923333333</v>
      </c>
      <c r="AI164" s="162">
        <f>STAFF_CWS!AL224+STAFF_CWS!AL289+STAFF_CWS!AL372+STAFF_CWS!AL545</f>
        <v>506565.05923333333</v>
      </c>
      <c r="AJ164" s="162">
        <f>STAFF_CWS!AM224+STAFF_CWS!AM289+STAFF_CWS!AM372+STAFF_CWS!AM545</f>
        <v>506322.56201833335</v>
      </c>
      <c r="AK164" s="162">
        <f>STAFF_CWS!AN224+STAFF_CWS!AN289+STAFF_CWS!AN372+STAFF_CWS!AN545</f>
        <v>506324.62076833332</v>
      </c>
      <c r="AL164" s="162">
        <f>STAFF_CWS!AO224+STAFF_CWS!AO289+STAFF_CWS!AO372+STAFF_CWS!AO545</f>
        <v>506082.29230333329</v>
      </c>
      <c r="AM164" s="162">
        <f>STAFF_CWS!AP224+STAFF_CWS!AP289+STAFF_CWS!AP372+STAFF_CWS!AP545</f>
        <v>505841.47133833333</v>
      </c>
      <c r="AN164" s="162">
        <f>STAFF_CWS!AQ224+STAFF_CWS!AQ289+STAFF_CWS!AQ372+STAFF_CWS!AQ545</f>
        <v>505598.71256083332</v>
      </c>
      <c r="AO164" s="162">
        <f>STAFF_CWS!AR224+STAFF_CWS!AR289+STAFF_CWS!AR372+STAFF_CWS!AR545</f>
        <v>848409.20270533324</v>
      </c>
      <c r="AP164" s="162">
        <f>STAFF_CWS!AS224+STAFF_CWS!AS289+STAFF_CWS!AS372+STAFF_CWS!AS545</f>
        <v>849781.8734083334</v>
      </c>
      <c r="AQ164" s="162">
        <f>STAFF_CWS!AT224+STAFF_CWS!AT289+STAFF_CWS!AT372+STAFF_CWS!AT545</f>
        <v>850255.31836783339</v>
      </c>
      <c r="AR164" s="162">
        <f>STAFF_CWS!AU224+STAFF_CWS!AU289+STAFF_CWS!AU372+STAFF_CWS!AU545</f>
        <v>850255.31836783339</v>
      </c>
      <c r="AS164" s="162">
        <f>STAFF_CWS!AV224+STAFF_CWS!AV289+STAFF_CWS!AV372+STAFF_CWS!AV545</f>
        <v>850707.95748958329</v>
      </c>
      <c r="AT164" s="162">
        <f>STAFF_CWS!AW224+STAFF_CWS!AW289+STAFF_CWS!AW372+STAFF_CWS!AW545</f>
        <v>850707.95748958329</v>
      </c>
      <c r="AU164" s="162">
        <f>STAFF_CWS!AX224+STAFF_CWS!AX289+STAFF_CWS!AX372+STAFF_CWS!AX545</f>
        <v>850707.95748958329</v>
      </c>
      <c r="AV164" s="162">
        <f>STAFF_CWS!AY224+STAFF_CWS!AY289+STAFF_CWS!AY372+STAFF_CWS!AY545</f>
        <v>850257.61336783331</v>
      </c>
      <c r="AW164" s="162">
        <f>STAFF_CWS!AZ224+STAFF_CWS!AZ289+STAFF_CWS!AZ372+STAFF_CWS!AZ545</f>
        <v>850259.90836783324</v>
      </c>
      <c r="AX164" s="162">
        <f>STAFF_CWS!BA224+STAFF_CWS!BA289+STAFF_CWS!BA372+STAFF_CWS!BA545</f>
        <v>849798.09590833331</v>
      </c>
      <c r="AY164" s="162">
        <f>STAFF_CWS!BB224+STAFF_CWS!BB289+STAFF_CWS!BB372+STAFF_CWS!BB545</f>
        <v>849349.21428658324</v>
      </c>
      <c r="AZ164" s="162">
        <f>STAFF_CWS!BC224+STAFF_CWS!BC289+STAFF_CWS!BC372+STAFF_CWS!BC545</f>
        <v>848886.94620208326</v>
      </c>
      <c r="BA164" s="162">
        <f>STAFF_CWS!BD224+STAFF_CWS!BD289+STAFF_CWS!BD372+STAFF_CWS!BD545</f>
        <v>904024.83229408332</v>
      </c>
      <c r="BB164" s="162">
        <f>STAFF_CWS!BE224+STAFF_CWS!BE289+STAFF_CWS!BE372+STAFF_CWS!BE545</f>
        <v>906375.52329553314</v>
      </c>
      <c r="BC164" s="162">
        <f>STAFF_CWS!BF224+STAFF_CWS!BF289+STAFF_CWS!BF372+STAFF_CWS!BF545</f>
        <v>907167.63508768321</v>
      </c>
      <c r="BD164" s="162">
        <f>STAFF_CWS!BG224+STAFF_CWS!BG289+STAFF_CWS!BG372+STAFF_CWS!BG545</f>
        <v>907167.63508768321</v>
      </c>
      <c r="BE164" s="162">
        <f>STAFF_CWS!BH224+STAFF_CWS!BH289+STAFF_CWS!BH372+STAFF_CWS!BH545</f>
        <v>907950.08875483333</v>
      </c>
      <c r="BF164" s="162">
        <f>STAFF_CWS!BI224+STAFF_CWS!BI289+STAFF_CWS!BI372+STAFF_CWS!BI545</f>
        <v>907950.08875483333</v>
      </c>
      <c r="BG164" s="162">
        <f>STAFF_CWS!BJ224+STAFF_CWS!BJ289+STAFF_CWS!BJ372+STAFF_CWS!BJ545</f>
        <v>907950.08875483333</v>
      </c>
      <c r="BH164" s="162">
        <f>STAFF_CWS!BK224+STAFF_CWS!BK289+STAFF_CWS!BK372+STAFF_CWS!BK545</f>
        <v>907169.93008768326</v>
      </c>
      <c r="BI164" s="162">
        <f>STAFF_CWS!BL224+STAFF_CWS!BL289+STAFF_CWS!BL372+STAFF_CWS!BL545</f>
        <v>907172.22508768318</v>
      </c>
      <c r="BJ164" s="162">
        <f>STAFF_CWS!BM224+STAFF_CWS!BM289+STAFF_CWS!BM372+STAFF_CWS!BM545</f>
        <v>906391.74579553318</v>
      </c>
      <c r="BK164" s="162">
        <f>STAFF_CWS!BN224+STAFF_CWS!BN289+STAFF_CWS!BN372+STAFF_CWS!BN545</f>
        <v>905613.04962838325</v>
      </c>
      <c r="BL164" s="162">
        <f>STAFF_CWS!BO224+STAFF_CWS!BO289+STAFF_CWS!BO372+STAFF_CWS!BO545</f>
        <v>904832.11471123318</v>
      </c>
      <c r="BM164" s="168">
        <f>SUM(D164:BL164)</f>
        <v>28891320.920690749</v>
      </c>
    </row>
    <row r="165" spans="1:65" s="158" customFormat="1" x14ac:dyDescent="0.15">
      <c r="A165" s="157"/>
      <c r="B165" s="48" t="s">
        <v>510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2500</v>
      </c>
      <c r="I165" s="162">
        <f>STAFF_CWS!L227+STAFF_CWS!L292+STAFF_CWS!L375+STAFF_CWS!L548</f>
        <v>2500</v>
      </c>
      <c r="J165" s="159">
        <f>STAFF_CWS!M227+STAFF_CWS!M292+STAFF_CWS!M375+STAFF_CWS!M548</f>
        <v>2500</v>
      </c>
      <c r="K165" s="162">
        <f>STAFF_CWS!N227+STAFF_CWS!N292+STAFF_CWS!N375+STAFF_CWS!N548</f>
        <v>2500</v>
      </c>
      <c r="L165" s="162">
        <f>STAFF_CWS!O227+STAFF_CWS!O292+STAFF_CWS!O375+STAFF_CWS!O548</f>
        <v>2500</v>
      </c>
      <c r="M165" s="162">
        <f>STAFF_CWS!P227+STAFF_CWS!P292+STAFF_CWS!P375+STAFF_CWS!P548</f>
        <v>2500</v>
      </c>
      <c r="N165" s="162">
        <f>STAFF_CWS!Q227+STAFF_CWS!Q292+STAFF_CWS!Q375+STAFF_CWS!Q548</f>
        <v>2500</v>
      </c>
      <c r="O165" s="162">
        <f>STAFF_CWS!R227+STAFF_CWS!R292+STAFF_CWS!R375+STAFF_CWS!R548</f>
        <v>2500</v>
      </c>
      <c r="P165" s="162">
        <f>STAFF_CWS!S227+STAFF_CWS!S292+STAFF_CWS!S375+STAFF_CWS!S548</f>
        <v>2500</v>
      </c>
      <c r="Q165" s="162">
        <f>STAFF_CWS!T227+STAFF_CWS!T292+STAFF_CWS!T375+STAFF_CWS!T548</f>
        <v>2750</v>
      </c>
      <c r="R165" s="162">
        <f>STAFF_CWS!U227+STAFF_CWS!U292+STAFF_CWS!U375+STAFF_CWS!U548</f>
        <v>2750</v>
      </c>
      <c r="S165" s="162">
        <f>STAFF_CWS!V227+STAFF_CWS!V292+STAFF_CWS!V375+STAFF_CWS!V548</f>
        <v>2750</v>
      </c>
      <c r="T165" s="162">
        <f>STAFF_CWS!W227+STAFF_CWS!W292+STAFF_CWS!W375+STAFF_CWS!W548</f>
        <v>2750</v>
      </c>
      <c r="U165" s="162">
        <f>STAFF_CWS!X227+STAFF_CWS!X292+STAFF_CWS!X375+STAFF_CWS!X548</f>
        <v>2750</v>
      </c>
      <c r="V165" s="162">
        <f>STAFF_CWS!Y227+STAFF_CWS!Y292+STAFF_CWS!Y375+STAFF_CWS!Y548</f>
        <v>2750</v>
      </c>
      <c r="W165" s="162">
        <f>STAFF_CWS!Z227+STAFF_CWS!Z292+STAFF_CWS!Z375+STAFF_CWS!Z548</f>
        <v>2750</v>
      </c>
      <c r="X165" s="162">
        <f>STAFF_CWS!AA227+STAFF_CWS!AA292+STAFF_CWS!AA375+STAFF_CWS!AA548</f>
        <v>2750</v>
      </c>
      <c r="Y165" s="162">
        <f>STAFF_CWS!AB227+STAFF_CWS!AB292+STAFF_CWS!AB375+STAFF_CWS!AB548</f>
        <v>2750</v>
      </c>
      <c r="Z165" s="162">
        <f>STAFF_CWS!AC227+STAFF_CWS!AC292+STAFF_CWS!AC375+STAFF_CWS!AC548</f>
        <v>2750</v>
      </c>
      <c r="AA165" s="162">
        <f>STAFF_CWS!AD227+STAFF_CWS!AD292+STAFF_CWS!AD375+STAFF_CWS!AD548</f>
        <v>2750</v>
      </c>
      <c r="AB165" s="162">
        <f>STAFF_CWS!AE227+STAFF_CWS!AE292+STAFF_CWS!AE375+STAFF_CWS!AE548</f>
        <v>2750</v>
      </c>
      <c r="AC165" s="162">
        <f>STAFF_CWS!AF227+STAFF_CWS!AF292+STAFF_CWS!AF375+STAFF_CWS!AF548</f>
        <v>3025.0000000000005</v>
      </c>
      <c r="AD165" s="162">
        <f>STAFF_CWS!AG227+STAFF_CWS!AG292+STAFF_CWS!AG375+STAFF_CWS!AG548</f>
        <v>3025.0000000000005</v>
      </c>
      <c r="AE165" s="162">
        <f>STAFF_CWS!AH227+STAFF_CWS!AH292+STAFF_CWS!AH375+STAFF_CWS!AH548</f>
        <v>3025.0000000000005</v>
      </c>
      <c r="AF165" s="162">
        <f>STAFF_CWS!AI227+STAFF_CWS!AI292+STAFF_CWS!AI375+STAFF_CWS!AI548</f>
        <v>3025.0000000000005</v>
      </c>
      <c r="AG165" s="162">
        <f>STAFF_CWS!AJ227+STAFF_CWS!AJ292+STAFF_CWS!AJ375+STAFF_CWS!AJ548</f>
        <v>3025.0000000000005</v>
      </c>
      <c r="AH165" s="162">
        <f>STAFF_CWS!AK227+STAFF_CWS!AK292+STAFF_CWS!AK375+STAFF_CWS!AK548</f>
        <v>3025.0000000000005</v>
      </c>
      <c r="AI165" s="162">
        <f>STAFF_CWS!AL227+STAFF_CWS!AL292+STAFF_CWS!AL375+STAFF_CWS!AL548</f>
        <v>3025.0000000000005</v>
      </c>
      <c r="AJ165" s="162">
        <f>STAFF_CWS!AM227+STAFF_CWS!AM292+STAFF_CWS!AM375+STAFF_CWS!AM548</f>
        <v>3025.0000000000005</v>
      </c>
      <c r="AK165" s="162">
        <f>STAFF_CWS!AN227+STAFF_CWS!AN292+STAFF_CWS!AN375+STAFF_CWS!AN548</f>
        <v>3025.0000000000005</v>
      </c>
      <c r="AL165" s="162">
        <f>STAFF_CWS!AO227+STAFF_CWS!AO292+STAFF_CWS!AO375+STAFF_CWS!AO548</f>
        <v>3025.0000000000005</v>
      </c>
      <c r="AM165" s="162">
        <f>STAFF_CWS!AP227+STAFF_CWS!AP292+STAFF_CWS!AP375+STAFF_CWS!AP548</f>
        <v>3025.0000000000005</v>
      </c>
      <c r="AN165" s="162">
        <f>STAFF_CWS!AQ227+STAFF_CWS!AQ292+STAFF_CWS!AQ375+STAFF_CWS!AQ548</f>
        <v>3025.0000000000005</v>
      </c>
      <c r="AO165" s="162">
        <f>STAFF_CWS!AR227+STAFF_CWS!AR292+STAFF_CWS!AR375+STAFF_CWS!AR548</f>
        <v>3327.5000000000009</v>
      </c>
      <c r="AP165" s="162">
        <f>STAFF_CWS!AS227+STAFF_CWS!AS292+STAFF_CWS!AS375+STAFF_CWS!AS548</f>
        <v>3327.5000000000009</v>
      </c>
      <c r="AQ165" s="162">
        <f>STAFF_CWS!AT227+STAFF_CWS!AT292+STAFF_CWS!AT375+STAFF_CWS!AT548</f>
        <v>3327.5000000000009</v>
      </c>
      <c r="AR165" s="162">
        <f>STAFF_CWS!AU227+STAFF_CWS!AU292+STAFF_CWS!AU375+STAFF_CWS!AU548</f>
        <v>3327.5000000000009</v>
      </c>
      <c r="AS165" s="162">
        <f>STAFF_CWS!AV227+STAFF_CWS!AV292+STAFF_CWS!AV375+STAFF_CWS!AV548</f>
        <v>3327.5000000000009</v>
      </c>
      <c r="AT165" s="162">
        <f>STAFF_CWS!AW227+STAFF_CWS!AW292+STAFF_CWS!AW375+STAFF_CWS!AW548</f>
        <v>3327.5000000000009</v>
      </c>
      <c r="AU165" s="162">
        <f>STAFF_CWS!AX227+STAFF_CWS!AX292+STAFF_CWS!AX375+STAFF_CWS!AX548</f>
        <v>3327.5000000000009</v>
      </c>
      <c r="AV165" s="162">
        <f>STAFF_CWS!AY227+STAFF_CWS!AY292+STAFF_CWS!AY375+STAFF_CWS!AY548</f>
        <v>3327.5000000000009</v>
      </c>
      <c r="AW165" s="162">
        <f>STAFF_CWS!AZ227+STAFF_CWS!AZ292+STAFF_CWS!AZ375+STAFF_CWS!AZ548</f>
        <v>3327.5000000000009</v>
      </c>
      <c r="AX165" s="162">
        <f>STAFF_CWS!BA227+STAFF_CWS!BA292+STAFF_CWS!BA375+STAFF_CWS!BA548</f>
        <v>3327.5000000000009</v>
      </c>
      <c r="AY165" s="162">
        <f>STAFF_CWS!BB227+STAFF_CWS!BB292+STAFF_CWS!BB375+STAFF_CWS!BB548</f>
        <v>3327.5000000000009</v>
      </c>
      <c r="AZ165" s="162">
        <f>STAFF_CWS!BC227+STAFF_CWS!BC292+STAFF_CWS!BC375+STAFF_CWS!BC548</f>
        <v>3327.5000000000009</v>
      </c>
      <c r="BA165" s="162">
        <f>STAFF_CWS!BD227+STAFF_CWS!BD292+STAFF_CWS!BD375+STAFF_CWS!BD548</f>
        <v>3660.2500000000009</v>
      </c>
      <c r="BB165" s="162">
        <f>STAFF_CWS!BE227+STAFF_CWS!BE292+STAFF_CWS!BE375+STAFF_CWS!BE548</f>
        <v>3660.2500000000009</v>
      </c>
      <c r="BC165" s="162">
        <f>STAFF_CWS!BF227+STAFF_CWS!BF292+STAFF_CWS!BF375+STAFF_CWS!BF548</f>
        <v>3660.2500000000009</v>
      </c>
      <c r="BD165" s="162">
        <f>STAFF_CWS!BG227+STAFF_CWS!BG292+STAFF_CWS!BG375+STAFF_CWS!BG548</f>
        <v>3660.2500000000009</v>
      </c>
      <c r="BE165" s="162">
        <f>STAFF_CWS!BH227+STAFF_CWS!BH292+STAFF_CWS!BH375+STAFF_CWS!BH548</f>
        <v>3660.2500000000009</v>
      </c>
      <c r="BF165" s="162">
        <f>STAFF_CWS!BI227+STAFF_CWS!BI292+STAFF_CWS!BI375+STAFF_CWS!BI548</f>
        <v>3660.2500000000009</v>
      </c>
      <c r="BG165" s="162">
        <f>STAFF_CWS!BJ227+STAFF_CWS!BJ292+STAFF_CWS!BJ375+STAFF_CWS!BJ548</f>
        <v>3660.2500000000009</v>
      </c>
      <c r="BH165" s="162">
        <f>STAFF_CWS!BK227+STAFF_CWS!BK292+STAFF_CWS!BK375+STAFF_CWS!BK548</f>
        <v>3660.2500000000009</v>
      </c>
      <c r="BI165" s="162">
        <f>STAFF_CWS!BL227+STAFF_CWS!BL292+STAFF_CWS!BL375+STAFF_CWS!BL548</f>
        <v>3660.2500000000009</v>
      </c>
      <c r="BJ165" s="162">
        <f>STAFF_CWS!BM227+STAFF_CWS!BM292+STAFF_CWS!BM375+STAFF_CWS!BM548</f>
        <v>3660.2500000000009</v>
      </c>
      <c r="BK165" s="162">
        <f>STAFF_CWS!BN227+STAFF_CWS!BN292+STAFF_CWS!BN375+STAFF_CWS!BN548</f>
        <v>3660.2500000000009</v>
      </c>
      <c r="BL165" s="162">
        <f>STAFF_CWS!BO227+STAFF_CWS!BO292+STAFF_CWS!BO375+STAFF_CWS!BO548</f>
        <v>3660.2500000000009</v>
      </c>
      <c r="BM165" s="168">
        <f>SUM(D165:BL165)</f>
        <v>175653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0</v>
      </c>
      <c r="Q166" s="162">
        <f>STAFF_CWS!T228+STAFF_CWS!T293+STAFF_CWS!T376+STAFF_CWS!T549</f>
        <v>0</v>
      </c>
      <c r="R166" s="162">
        <f>STAFF_CWS!U228+STAFF_CWS!U293+STAFF_CWS!U376+STAFF_CWS!U549</f>
        <v>0</v>
      </c>
      <c r="S166" s="162">
        <f>STAFF_CWS!V228+STAFF_CWS!V293+STAFF_CWS!V376+STAFF_CWS!V549</f>
        <v>0</v>
      </c>
      <c r="T166" s="162">
        <f>STAFF_CWS!W228+STAFF_CWS!W293+STAFF_CWS!W376+STAFF_CWS!W549</f>
        <v>0</v>
      </c>
      <c r="U166" s="162">
        <f>STAFF_CWS!X228+STAFF_CWS!X293+STAFF_CWS!X376+STAFF_CWS!X549</f>
        <v>0</v>
      </c>
      <c r="V166" s="162">
        <f>STAFF_CWS!Y228+STAFF_CWS!Y293+STAFF_CWS!Y376+STAFF_CWS!Y549</f>
        <v>0</v>
      </c>
      <c r="W166" s="162">
        <f>STAFF_CWS!Z228+STAFF_CWS!Z293+STAFF_CWS!Z376+STAFF_CWS!Z549</f>
        <v>0</v>
      </c>
      <c r="X166" s="162">
        <f>STAFF_CWS!AA228+STAFF_CWS!AA293+STAFF_CWS!AA376+STAFF_CWS!AA549</f>
        <v>0</v>
      </c>
      <c r="Y166" s="162">
        <f>STAFF_CWS!AB228+STAFF_CWS!AB293+STAFF_CWS!AB376+STAFF_CWS!AB549</f>
        <v>11.826000000000001</v>
      </c>
      <c r="Z166" s="162">
        <f>STAFF_CWS!AC228+STAFF_CWS!AC293+STAFF_CWS!AC376+STAFF_CWS!AC549</f>
        <v>11.826000000000001</v>
      </c>
      <c r="AA166" s="162">
        <f>STAFF_CWS!AD228+STAFF_CWS!AD293+STAFF_CWS!AD376+STAFF_CWS!AD549</f>
        <v>22.747499999999999</v>
      </c>
      <c r="AB166" s="162">
        <f>STAFF_CWS!AE228+STAFF_CWS!AE293+STAFF_CWS!AE376+STAFF_CWS!AE549</f>
        <v>48075.725700000003</v>
      </c>
      <c r="AC166" s="162">
        <f>STAFF_CWS!AF228+STAFF_CWS!AF293+STAFF_CWS!AF376+STAFF_CWS!AF549</f>
        <v>48101.839950000001</v>
      </c>
      <c r="AD166" s="162">
        <f>STAFF_CWS!AG228+STAFF_CWS!AG293+STAFF_CWS!AG376+STAFF_CWS!AG549</f>
        <v>48203.679900000003</v>
      </c>
      <c r="AE166" s="162">
        <f>STAFF_CWS!AH228+STAFF_CWS!AH293+STAFF_CWS!AH376+STAFF_CWS!AH549</f>
        <v>48203.679900000003</v>
      </c>
      <c r="AF166" s="162">
        <f>STAFF_CWS!AI228+STAFF_CWS!AI293+STAFF_CWS!AI376+STAFF_CWS!AI549</f>
        <v>48203.679900000003</v>
      </c>
      <c r="AG166" s="162">
        <f>STAFF_CWS!AJ228+STAFF_CWS!AJ293+STAFF_CWS!AJ376+STAFF_CWS!AJ549</f>
        <v>48203.679900000003</v>
      </c>
      <c r="AH166" s="162">
        <f>STAFF_CWS!AK228+STAFF_CWS!AK293+STAFF_CWS!AK376+STAFF_CWS!AK549</f>
        <v>48203.679900000003</v>
      </c>
      <c r="AI166" s="162">
        <f>STAFF_CWS!AL228+STAFF_CWS!AL293+STAFF_CWS!AL376+STAFF_CWS!AL549</f>
        <v>48229.794150000002</v>
      </c>
      <c r="AJ166" s="162">
        <f>STAFF_CWS!AM228+STAFF_CWS!AM293+STAFF_CWS!AM376+STAFF_CWS!AM549</f>
        <v>48255.9084</v>
      </c>
      <c r="AK166" s="162">
        <f>STAFF_CWS!AN228+STAFF_CWS!AN293+STAFF_CWS!AN376+STAFF_CWS!AN549</f>
        <v>48256.583400000003</v>
      </c>
      <c r="AL166" s="162">
        <f>STAFF_CWS!AO228+STAFF_CWS!AO293+STAFF_CWS!AO376+STAFF_CWS!AO549</f>
        <v>48306.208912499998</v>
      </c>
      <c r="AM166" s="162">
        <f>STAFF_CWS!AP228+STAFF_CWS!AP293+STAFF_CWS!AP376+STAFF_CWS!AP549</f>
        <v>48306.75735</v>
      </c>
      <c r="AN166" s="162">
        <f>STAFF_CWS!AQ228+STAFF_CWS!AQ293+STAFF_CWS!AQ376+STAFF_CWS!AQ549</f>
        <v>168409.60139999999</v>
      </c>
      <c r="AO166" s="162">
        <f>STAFF_CWS!AR228+STAFF_CWS!AR293+STAFF_CWS!AR376+STAFF_CWS!AR549</f>
        <v>168654.81174</v>
      </c>
      <c r="AP166" s="162">
        <f>STAFF_CWS!AS228+STAFF_CWS!AS293+STAFF_CWS!AS376+STAFF_CWS!AS549</f>
        <v>168739.056645</v>
      </c>
      <c r="AQ166" s="162">
        <f>STAFF_CWS!AT228+STAFF_CWS!AT293+STAFF_CWS!AT376+STAFF_CWS!AT549</f>
        <v>168739.056645</v>
      </c>
      <c r="AR166" s="162">
        <f>STAFF_CWS!AU228+STAFF_CWS!AU293+STAFF_CWS!AU376+STAFF_CWS!AU549</f>
        <v>168820.57529999997</v>
      </c>
      <c r="AS166" s="162">
        <f>STAFF_CWS!AV228+STAFF_CWS!AV293+STAFF_CWS!AV376+STAFF_CWS!AV549</f>
        <v>168820.57529999997</v>
      </c>
      <c r="AT166" s="162">
        <f>STAFF_CWS!AW228+STAFF_CWS!AW293+STAFF_CWS!AW376+STAFF_CWS!AW549</f>
        <v>168820.57529999997</v>
      </c>
      <c r="AU166" s="162">
        <f>STAFF_CWS!AX228+STAFF_CWS!AX293+STAFF_CWS!AX376+STAFF_CWS!AX549</f>
        <v>168739.74289499997</v>
      </c>
      <c r="AV166" s="162">
        <f>STAFF_CWS!AY228+STAFF_CWS!AY293+STAFF_CWS!AY376+STAFF_CWS!AY549</f>
        <v>168740.429145</v>
      </c>
      <c r="AW166" s="162">
        <f>STAFF_CWS!AZ228+STAFF_CWS!AZ293+STAFF_CWS!AZ376+STAFF_CWS!AZ549</f>
        <v>168659.65299</v>
      </c>
      <c r="AX166" s="162">
        <f>STAFF_CWS!BA228+STAFF_CWS!BA293+STAFF_CWS!BA376+STAFF_CWS!BA549</f>
        <v>168579.37933500001</v>
      </c>
      <c r="AY166" s="162">
        <f>STAFF_CWS!BB228+STAFF_CWS!BB293+STAFF_CWS!BB376+STAFF_CWS!BB549</f>
        <v>168498.45974249998</v>
      </c>
      <c r="AZ166" s="162">
        <f>STAFF_CWS!BC228+STAFF_CWS!BC293+STAFF_CWS!BC376+STAFF_CWS!BC549</f>
        <v>282768.62312400003</v>
      </c>
      <c r="BA166" s="162">
        <f>STAFF_CWS!BD228+STAFF_CWS!BD293+STAFF_CWS!BD376+STAFF_CWS!BD549</f>
        <v>283226.18002500001</v>
      </c>
      <c r="BB166" s="162">
        <f>STAFF_CWS!BE228+STAFF_CWS!BE293+STAFF_CWS!BE376+STAFF_CWS!BE549</f>
        <v>283383.99501149997</v>
      </c>
      <c r="BC166" s="162">
        <f>STAFF_CWS!BF228+STAFF_CWS!BF293+STAFF_CWS!BF376+STAFF_CWS!BF549</f>
        <v>283383.99501149997</v>
      </c>
      <c r="BD166" s="162">
        <f>STAFF_CWS!BG228+STAFF_CWS!BG293+STAFF_CWS!BG376+STAFF_CWS!BG549</f>
        <v>283534.87471875001</v>
      </c>
      <c r="BE166" s="162">
        <f>STAFF_CWS!BH228+STAFF_CWS!BH293+STAFF_CWS!BH376+STAFF_CWS!BH549</f>
        <v>283534.87471875001</v>
      </c>
      <c r="BF166" s="162">
        <f>STAFF_CWS!BI228+STAFF_CWS!BI293+STAFF_CWS!BI376+STAFF_CWS!BI549</f>
        <v>283534.87471875001</v>
      </c>
      <c r="BG166" s="162">
        <f>STAFF_CWS!BJ228+STAFF_CWS!BJ293+STAFF_CWS!BJ376+STAFF_CWS!BJ549</f>
        <v>283384.76001149998</v>
      </c>
      <c r="BH166" s="162">
        <f>STAFF_CWS!BK228+STAFF_CWS!BK293+STAFF_CWS!BK376+STAFF_CWS!BK549</f>
        <v>283385.52501149999</v>
      </c>
      <c r="BI166" s="162">
        <f>STAFF_CWS!BL228+STAFF_CWS!BL293+STAFF_CWS!BL376+STAFF_CWS!BL549</f>
        <v>283231.58752499998</v>
      </c>
      <c r="BJ166" s="162">
        <f>STAFF_CWS!BM228+STAFF_CWS!BM293+STAFF_CWS!BM376+STAFF_CWS!BM549</f>
        <v>283081.96031775</v>
      </c>
      <c r="BK166" s="162">
        <f>STAFF_CWS!BN228+STAFF_CWS!BN293+STAFF_CWS!BN376+STAFF_CWS!BN549</f>
        <v>282927.87095625</v>
      </c>
      <c r="BL166" s="162">
        <f>STAFF_CWS!BO228+STAFF_CWS!BO293+STAFF_CWS!BO376+STAFF_CWS!BO549</f>
        <v>301307.16632025002</v>
      </c>
      <c r="BM166" s="168">
        <f>SUM(D166:BL166)</f>
        <v>6303505.8207704993</v>
      </c>
    </row>
    <row r="167" spans="1:65" x14ac:dyDescent="0.15">
      <c r="B167" s="16" t="s">
        <v>515</v>
      </c>
      <c r="D167" s="162">
        <f>SUM(D164:D166)</f>
        <v>0</v>
      </c>
      <c r="E167" s="162">
        <f>SUM(E164:E166)</f>
        <v>103.3333333333333</v>
      </c>
      <c r="F167" s="162">
        <f t="shared" ref="F167:BL167" si="19">SUM(F164:F166)</f>
        <v>103.3333333333333</v>
      </c>
      <c r="G167" s="162">
        <f t="shared" si="19"/>
        <v>103.3333333333333</v>
      </c>
      <c r="H167" s="162">
        <f t="shared" si="19"/>
        <v>2603.3333333333335</v>
      </c>
      <c r="I167" s="162">
        <f t="shared" si="19"/>
        <v>2603.3333333333335</v>
      </c>
      <c r="J167" s="159">
        <f t="shared" si="19"/>
        <v>2603.3333333333335</v>
      </c>
      <c r="K167" s="162">
        <f t="shared" si="19"/>
        <v>2603.3333333333335</v>
      </c>
      <c r="L167" s="162">
        <f t="shared" si="19"/>
        <v>2603.3333333333335</v>
      </c>
      <c r="M167" s="162">
        <f t="shared" si="19"/>
        <v>2603.3333333333335</v>
      </c>
      <c r="N167" s="162">
        <f t="shared" si="19"/>
        <v>2638.8113333333331</v>
      </c>
      <c r="O167" s="162">
        <f t="shared" si="19"/>
        <v>2638.8113333333331</v>
      </c>
      <c r="P167" s="162">
        <f t="shared" si="19"/>
        <v>2671.5758333333333</v>
      </c>
      <c r="Q167" s="162">
        <f t="shared" si="19"/>
        <v>147080.51043333331</v>
      </c>
      <c r="R167" s="162">
        <f t="shared" si="19"/>
        <v>147158.85318333333</v>
      </c>
      <c r="S167" s="162">
        <f t="shared" si="19"/>
        <v>147464.37303333334</v>
      </c>
      <c r="T167" s="162">
        <f t="shared" si="19"/>
        <v>147464.37303333334</v>
      </c>
      <c r="U167" s="162">
        <f t="shared" si="19"/>
        <v>147464.37303333334</v>
      </c>
      <c r="V167" s="162">
        <f t="shared" si="19"/>
        <v>147464.37303333334</v>
      </c>
      <c r="W167" s="162">
        <f t="shared" si="19"/>
        <v>147464.37303333334</v>
      </c>
      <c r="X167" s="162">
        <f t="shared" si="19"/>
        <v>147542.71578333332</v>
      </c>
      <c r="Y167" s="162">
        <f t="shared" si="19"/>
        <v>147632.88453333333</v>
      </c>
      <c r="Z167" s="162">
        <f t="shared" si="19"/>
        <v>147634.90953333332</v>
      </c>
      <c r="AA167" s="162">
        <f t="shared" si="19"/>
        <v>147794.70757083333</v>
      </c>
      <c r="AB167" s="162">
        <f t="shared" si="19"/>
        <v>195849.33108333332</v>
      </c>
      <c r="AC167" s="162">
        <f t="shared" si="19"/>
        <v>556458.97748333344</v>
      </c>
      <c r="AD167" s="162">
        <f t="shared" si="19"/>
        <v>557296.44845333335</v>
      </c>
      <c r="AE167" s="162">
        <f t="shared" si="19"/>
        <v>557549.18316833337</v>
      </c>
      <c r="AF167" s="162">
        <f t="shared" si="19"/>
        <v>557549.18316833337</v>
      </c>
      <c r="AG167" s="162">
        <f t="shared" si="19"/>
        <v>557793.73913333332</v>
      </c>
      <c r="AH167" s="162">
        <f t="shared" si="19"/>
        <v>557793.73913333332</v>
      </c>
      <c r="AI167" s="162">
        <f t="shared" si="19"/>
        <v>557819.85338333331</v>
      </c>
      <c r="AJ167" s="162">
        <f t="shared" si="19"/>
        <v>557603.47041833331</v>
      </c>
      <c r="AK167" s="162">
        <f t="shared" si="19"/>
        <v>557606.20416833332</v>
      </c>
      <c r="AL167" s="162">
        <f t="shared" si="19"/>
        <v>557413.50121583324</v>
      </c>
      <c r="AM167" s="162">
        <f t="shared" si="19"/>
        <v>557173.2286883333</v>
      </c>
      <c r="AN167" s="162">
        <f t="shared" si="19"/>
        <v>677033.31396083324</v>
      </c>
      <c r="AO167" s="162">
        <f t="shared" si="19"/>
        <v>1020391.5144453333</v>
      </c>
      <c r="AP167" s="162">
        <f t="shared" si="19"/>
        <v>1021848.4300533334</v>
      </c>
      <c r="AQ167" s="162">
        <f t="shared" si="19"/>
        <v>1022321.8750128334</v>
      </c>
      <c r="AR167" s="162">
        <f t="shared" si="19"/>
        <v>1022403.3936678334</v>
      </c>
      <c r="AS167" s="162">
        <f t="shared" si="19"/>
        <v>1022856.0327895833</v>
      </c>
      <c r="AT167" s="162">
        <f t="shared" si="19"/>
        <v>1022856.0327895833</v>
      </c>
      <c r="AU167" s="162">
        <f t="shared" si="19"/>
        <v>1022775.2003845833</v>
      </c>
      <c r="AV167" s="162">
        <f t="shared" si="19"/>
        <v>1022325.5425128334</v>
      </c>
      <c r="AW167" s="162">
        <f t="shared" si="19"/>
        <v>1022247.0613578332</v>
      </c>
      <c r="AX167" s="162">
        <f t="shared" si="19"/>
        <v>1021704.9752433333</v>
      </c>
      <c r="AY167" s="162">
        <f t="shared" si="19"/>
        <v>1021175.1740290832</v>
      </c>
      <c r="AZ167" s="162">
        <f t="shared" si="19"/>
        <v>1134983.0693260832</v>
      </c>
      <c r="BA167" s="162">
        <f t="shared" si="19"/>
        <v>1190911.2623190833</v>
      </c>
      <c r="BB167" s="162">
        <f t="shared" si="19"/>
        <v>1193419.768307033</v>
      </c>
      <c r="BC167" s="162">
        <f t="shared" si="19"/>
        <v>1194211.8800991832</v>
      </c>
      <c r="BD167" s="162">
        <f t="shared" si="19"/>
        <v>1194362.7598064332</v>
      </c>
      <c r="BE167" s="162">
        <f t="shared" si="19"/>
        <v>1195145.2134735833</v>
      </c>
      <c r="BF167" s="162">
        <f t="shared" si="19"/>
        <v>1195145.2134735833</v>
      </c>
      <c r="BG167" s="162">
        <f t="shared" si="19"/>
        <v>1194995.0987663334</v>
      </c>
      <c r="BH167" s="162">
        <f t="shared" si="19"/>
        <v>1194215.7050991831</v>
      </c>
      <c r="BI167" s="162">
        <f t="shared" si="19"/>
        <v>1194064.062612683</v>
      </c>
      <c r="BJ167" s="162">
        <f t="shared" si="19"/>
        <v>1193133.9561132831</v>
      </c>
      <c r="BK167" s="162">
        <f t="shared" si="19"/>
        <v>1192201.1705846332</v>
      </c>
      <c r="BL167" s="162">
        <f t="shared" si="19"/>
        <v>1209799.5310314833</v>
      </c>
      <c r="BM167" s="168">
        <f>SUM(D167:BL167)</f>
        <v>35370479.741461255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511</v>
      </c>
      <c r="D169" s="131">
        <f t="shared" ref="D169:AI169" si="20">D167+D161+D154</f>
        <v>0</v>
      </c>
      <c r="E169" s="131">
        <f t="shared" si="20"/>
        <v>8000103.333333333</v>
      </c>
      <c r="F169" s="131">
        <f t="shared" si="20"/>
        <v>8000103.333333333</v>
      </c>
      <c r="G169" s="131">
        <f t="shared" si="20"/>
        <v>8000103.333333333</v>
      </c>
      <c r="H169" s="131">
        <f t="shared" si="20"/>
        <v>8002603.333333333</v>
      </c>
      <c r="I169" s="131">
        <f t="shared" si="20"/>
        <v>8002603.333333333</v>
      </c>
      <c r="J169" s="105">
        <f t="shared" si="20"/>
        <v>8002603.333333333</v>
      </c>
      <c r="K169" s="131">
        <f t="shared" si="20"/>
        <v>8002603.333333333</v>
      </c>
      <c r="L169" s="131">
        <f t="shared" si="20"/>
        <v>8002603.333333333</v>
      </c>
      <c r="M169" s="131">
        <f t="shared" si="20"/>
        <v>8002603.333333333</v>
      </c>
      <c r="N169" s="131">
        <f t="shared" si="20"/>
        <v>8003033.0113333333</v>
      </c>
      <c r="O169" s="131">
        <f t="shared" si="20"/>
        <v>8003033.0113333333</v>
      </c>
      <c r="P169" s="131">
        <f t="shared" si="20"/>
        <v>8003429.8258333337</v>
      </c>
      <c r="Q169" s="131">
        <f t="shared" si="20"/>
        <v>9749604.7004333325</v>
      </c>
      <c r="R169" s="131">
        <f t="shared" si="20"/>
        <v>9750553.5181833338</v>
      </c>
      <c r="S169" s="131">
        <f t="shared" si="20"/>
        <v>9754253.7030333336</v>
      </c>
      <c r="T169" s="131">
        <f t="shared" si="20"/>
        <v>9754253.7030333336</v>
      </c>
      <c r="U169" s="131">
        <f t="shared" si="20"/>
        <v>9754253.7030333336</v>
      </c>
      <c r="V169" s="131">
        <f t="shared" si="20"/>
        <v>5754253.7030333336</v>
      </c>
      <c r="W169" s="131">
        <f t="shared" si="20"/>
        <v>3754253.7030333336</v>
      </c>
      <c r="X169" s="131">
        <f t="shared" si="20"/>
        <v>3755202.5207833331</v>
      </c>
      <c r="Y169" s="131">
        <f t="shared" si="20"/>
        <v>3756163.1645333329</v>
      </c>
      <c r="Z169" s="131">
        <f t="shared" si="20"/>
        <v>3756187.6895333333</v>
      </c>
      <c r="AA169" s="131">
        <f t="shared" si="20"/>
        <v>3758001.6713208333</v>
      </c>
      <c r="AB169" s="131">
        <f t="shared" si="20"/>
        <v>3806074.5760833332</v>
      </c>
      <c r="AC169" s="131">
        <f t="shared" si="20"/>
        <v>6170112.357483333</v>
      </c>
      <c r="AD169" s="131">
        <f t="shared" si="20"/>
        <v>6179123.5064533334</v>
      </c>
      <c r="AE169" s="131">
        <f t="shared" si="20"/>
        <v>6182184.404668333</v>
      </c>
      <c r="AF169" s="131">
        <f t="shared" si="20"/>
        <v>6182184.404668333</v>
      </c>
      <c r="AG169" s="131">
        <f t="shared" si="20"/>
        <v>6185146.2491333336</v>
      </c>
      <c r="AH169" s="131">
        <f t="shared" si="20"/>
        <v>6185146.2491333336</v>
      </c>
      <c r="AI169" s="131">
        <f t="shared" si="20"/>
        <v>6185172.3633833332</v>
      </c>
      <c r="AJ169" s="131">
        <f t="shared" ref="AJ169:BL169" si="21">AJ167+AJ161+AJ154</f>
        <v>6182261.5669183331</v>
      </c>
      <c r="AK169" s="131">
        <f t="shared" si="21"/>
        <v>6182287.1756683337</v>
      </c>
      <c r="AL169" s="131">
        <f t="shared" si="21"/>
        <v>6179401.9342158334</v>
      </c>
      <c r="AM169" s="131">
        <f t="shared" si="21"/>
        <v>6176485.8731883336</v>
      </c>
      <c r="AN169" s="131">
        <f t="shared" si="21"/>
        <v>6293648.6387108341</v>
      </c>
      <c r="AO169" s="131">
        <f t="shared" si="21"/>
        <v>10446012.285245333</v>
      </c>
      <c r="AP169" s="131">
        <f t="shared" si="21"/>
        <v>10462721.097553333</v>
      </c>
      <c r="AQ169" s="131">
        <f t="shared" si="21"/>
        <v>10468455.042062834</v>
      </c>
      <c r="AR169" s="131">
        <f t="shared" si="21"/>
        <v>10468536.560717834</v>
      </c>
      <c r="AS169" s="131">
        <f t="shared" si="21"/>
        <v>10474018.523414582</v>
      </c>
      <c r="AT169" s="131">
        <f t="shared" si="21"/>
        <v>10474018.523414582</v>
      </c>
      <c r="AU169" s="131">
        <f t="shared" si="21"/>
        <v>10473937.691009583</v>
      </c>
      <c r="AV169" s="131">
        <f t="shared" si="21"/>
        <v>10468484.209562834</v>
      </c>
      <c r="AW169" s="131">
        <f t="shared" si="21"/>
        <v>10468431.228407834</v>
      </c>
      <c r="AX169" s="131">
        <f t="shared" si="21"/>
        <v>10462757.892743334</v>
      </c>
      <c r="AY169" s="131">
        <f t="shared" si="21"/>
        <v>10457240.517954083</v>
      </c>
      <c r="AZ169" s="131">
        <f t="shared" si="21"/>
        <v>10565912.101201084</v>
      </c>
      <c r="BA169" s="131">
        <f t="shared" si="21"/>
        <v>11234483.472994085</v>
      </c>
      <c r="BB169" s="131">
        <f t="shared" si="21"/>
        <v>11263110.767887034</v>
      </c>
      <c r="BC169" s="131">
        <f t="shared" si="21"/>
        <v>11272704.121814182</v>
      </c>
      <c r="BD169" s="131">
        <f t="shared" si="21"/>
        <v>11272855.001521433</v>
      </c>
      <c r="BE169" s="131">
        <f t="shared" si="21"/>
        <v>11282331.384823583</v>
      </c>
      <c r="BF169" s="131">
        <f t="shared" si="21"/>
        <v>11282331.384823583</v>
      </c>
      <c r="BG169" s="131">
        <f t="shared" si="21"/>
        <v>11282181.270116333</v>
      </c>
      <c r="BH169" s="131">
        <f t="shared" si="21"/>
        <v>11272733.446814183</v>
      </c>
      <c r="BI169" s="131">
        <f t="shared" si="21"/>
        <v>11272607.304327682</v>
      </c>
      <c r="BJ169" s="131">
        <f t="shared" si="21"/>
        <v>11263005.205693282</v>
      </c>
      <c r="BK169" s="131">
        <f t="shared" si="21"/>
        <v>11253420.240529634</v>
      </c>
      <c r="BL169" s="131">
        <f t="shared" si="21"/>
        <v>11262341.546341484</v>
      </c>
      <c r="BM169" s="168">
        <f>SUM(D169:BL169)</f>
        <v>508316267.74913633</v>
      </c>
    </row>
    <row r="170" spans="1:65" x14ac:dyDescent="0.15">
      <c r="J170" s="33"/>
    </row>
    <row r="171" spans="1:65" x14ac:dyDescent="0.15">
      <c r="B171" s="14" t="s">
        <v>324</v>
      </c>
      <c r="C171" s="14"/>
      <c r="J171" s="33"/>
    </row>
    <row r="172" spans="1:65" s="158" customFormat="1" x14ac:dyDescent="0.15">
      <c r="A172" s="157"/>
      <c r="B172" s="14" t="s">
        <v>166</v>
      </c>
      <c r="C172" s="163"/>
      <c r="D172" s="159">
        <f>'OPEX-M_CWS'!E6</f>
        <v>0</v>
      </c>
      <c r="E172" s="159">
        <f>'OPEX-M_CWS'!F6</f>
        <v>1600</v>
      </c>
      <c r="F172" s="159">
        <f>'OPEX-M_CWS'!G6</f>
        <v>1600</v>
      </c>
      <c r="G172" s="159">
        <f>'OPEX-M_CWS'!H6</f>
        <v>1600</v>
      </c>
      <c r="H172" s="159">
        <f>'OPEX-M_CWS'!I6</f>
        <v>1600</v>
      </c>
      <c r="I172" s="159">
        <f>'OPEX-M_CWS'!J6</f>
        <v>1600</v>
      </c>
      <c r="J172" s="159">
        <f>'OPEX-M_CWS'!K6</f>
        <v>1600</v>
      </c>
      <c r="K172" s="159">
        <f>'OPEX-M_CWS'!L6</f>
        <v>1600</v>
      </c>
      <c r="L172" s="159">
        <f>'OPEX-M_CWS'!M6</f>
        <v>1600</v>
      </c>
      <c r="M172" s="159">
        <f>'OPEX-M_CWS'!N6</f>
        <v>1600</v>
      </c>
      <c r="N172" s="159">
        <f>'OPEX-M_CWS'!O6</f>
        <v>1600</v>
      </c>
      <c r="O172" s="159">
        <f>'OPEX-M_CWS'!P6</f>
        <v>1600</v>
      </c>
      <c r="P172" s="159">
        <f>'OPEX-M_CWS'!Q6</f>
        <v>1600</v>
      </c>
      <c r="Q172" s="159">
        <f>'OPEX-M_CWS'!R6</f>
        <v>1600</v>
      </c>
      <c r="R172" s="159">
        <f>'OPEX-M_CWS'!S6</f>
        <v>1600</v>
      </c>
      <c r="S172" s="159">
        <f>'OPEX-M_CWS'!T6</f>
        <v>1600</v>
      </c>
      <c r="T172" s="159">
        <f>'OPEX-M_CWS'!U6</f>
        <v>1600</v>
      </c>
      <c r="U172" s="159">
        <f>'OPEX-M_CWS'!V6</f>
        <v>1600</v>
      </c>
      <c r="V172" s="159">
        <f>'OPEX-M_CWS'!W6</f>
        <v>1200</v>
      </c>
      <c r="W172" s="159">
        <f>'OPEX-M_CWS'!X6</f>
        <v>1000</v>
      </c>
      <c r="X172" s="159">
        <f>'OPEX-M_CWS'!Y6</f>
        <v>1000</v>
      </c>
      <c r="Y172" s="159">
        <f>'OPEX-M_CWS'!Z6</f>
        <v>1000</v>
      </c>
      <c r="Z172" s="159">
        <f>'OPEX-M_CWS'!AA6</f>
        <v>1000</v>
      </c>
      <c r="AA172" s="159">
        <f>'OPEX-M_CWS'!AB6</f>
        <v>1000</v>
      </c>
      <c r="AB172" s="159">
        <f>'OPEX-M_CWS'!AC6</f>
        <v>1000</v>
      </c>
      <c r="AC172" s="159">
        <f>'OPEX-M_CWS'!AD6</f>
        <v>800</v>
      </c>
      <c r="AD172" s="159">
        <f>'OPEX-M_CWS'!AE6</f>
        <v>800</v>
      </c>
      <c r="AE172" s="159">
        <f>'OPEX-M_CWS'!AF6</f>
        <v>800</v>
      </c>
      <c r="AF172" s="159">
        <f>'OPEX-M_CWS'!AG6</f>
        <v>800</v>
      </c>
      <c r="AG172" s="159">
        <f>'OPEX-M_CWS'!AH6</f>
        <v>800</v>
      </c>
      <c r="AH172" s="159">
        <f>'OPEX-M_CWS'!AI6</f>
        <v>800</v>
      </c>
      <c r="AI172" s="159">
        <f>'OPEX-M_CWS'!AJ6</f>
        <v>800</v>
      </c>
      <c r="AJ172" s="159">
        <f>'OPEX-M_CWS'!AK6</f>
        <v>800</v>
      </c>
      <c r="AK172" s="159">
        <f>'OPEX-M_CWS'!AL6</f>
        <v>800</v>
      </c>
      <c r="AL172" s="159">
        <f>'OPEX-M_CWS'!AM6</f>
        <v>800</v>
      </c>
      <c r="AM172" s="159">
        <f>'OPEX-M_CWS'!AN6</f>
        <v>800</v>
      </c>
      <c r="AN172" s="159">
        <f>'OPEX-M_CWS'!AO6</f>
        <v>800</v>
      </c>
      <c r="AO172" s="159">
        <f>'OPEX-M_CWS'!AP6</f>
        <v>800</v>
      </c>
      <c r="AP172" s="159">
        <f>'OPEX-M_CWS'!AQ6</f>
        <v>800</v>
      </c>
      <c r="AQ172" s="159">
        <f>'OPEX-M_CWS'!AR6</f>
        <v>800</v>
      </c>
      <c r="AR172" s="159">
        <f>'OPEX-M_CWS'!AS6</f>
        <v>800</v>
      </c>
      <c r="AS172" s="159">
        <f>'OPEX-M_CWS'!AT6</f>
        <v>800</v>
      </c>
      <c r="AT172" s="159">
        <f>'OPEX-M_CWS'!AU6</f>
        <v>800</v>
      </c>
      <c r="AU172" s="159">
        <f>'OPEX-M_CWS'!AV6</f>
        <v>800</v>
      </c>
      <c r="AV172" s="159">
        <f>'OPEX-M_CWS'!AW6</f>
        <v>800</v>
      </c>
      <c r="AW172" s="159">
        <f>'OPEX-M_CWS'!AX6</f>
        <v>800</v>
      </c>
      <c r="AX172" s="159">
        <f>'OPEX-M_CWS'!AY6</f>
        <v>800</v>
      </c>
      <c r="AY172" s="159">
        <f>'OPEX-M_CWS'!AZ6</f>
        <v>800</v>
      </c>
      <c r="AZ172" s="159">
        <f>'OPEX-M_CWS'!BA6</f>
        <v>800</v>
      </c>
      <c r="BA172" s="159">
        <f>'OPEX-M_CWS'!BB6</f>
        <v>800</v>
      </c>
      <c r="BB172" s="159">
        <f>'OPEX-M_CWS'!BC6</f>
        <v>800</v>
      </c>
      <c r="BC172" s="159">
        <f>'OPEX-M_CWS'!BD6</f>
        <v>800</v>
      </c>
      <c r="BD172" s="159">
        <f>'OPEX-M_CWS'!BE6</f>
        <v>800</v>
      </c>
      <c r="BE172" s="159">
        <f>'OPEX-M_CWS'!BF6</f>
        <v>800</v>
      </c>
      <c r="BF172" s="159">
        <f>'OPEX-M_CWS'!BG6</f>
        <v>800</v>
      </c>
      <c r="BG172" s="159">
        <f>'OPEX-M_CWS'!BH6</f>
        <v>800</v>
      </c>
      <c r="BH172" s="159">
        <f>'OPEX-M_CWS'!BI6</f>
        <v>800</v>
      </c>
      <c r="BI172" s="159">
        <f>'OPEX-M_CWS'!BJ6</f>
        <v>800</v>
      </c>
      <c r="BJ172" s="159">
        <f>'OPEX-M_CWS'!BK6</f>
        <v>800</v>
      </c>
      <c r="BK172" s="159">
        <f>'OPEX-M_CWS'!BL6</f>
        <v>800</v>
      </c>
      <c r="BL172" s="159">
        <f>'OPEX-M_CWS'!BM6</f>
        <v>800</v>
      </c>
      <c r="BM172" s="168">
        <f>SUM(D172:BL172)</f>
        <v>63200</v>
      </c>
    </row>
    <row r="173" spans="1:65" s="158" customFormat="1" x14ac:dyDescent="0.15">
      <c r="A173" s="157"/>
      <c r="B173" s="89" t="s">
        <v>183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181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302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168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169</v>
      </c>
      <c r="C177" s="164"/>
      <c r="D177" s="159">
        <f>'OPEX-M_CWS'!E12</f>
        <v>0</v>
      </c>
      <c r="E177" s="159">
        <f>'OPEX-M_CWS'!F12</f>
        <v>1120</v>
      </c>
      <c r="F177" s="159">
        <f>'OPEX-M_CWS'!G12</f>
        <v>360</v>
      </c>
      <c r="G177" s="159">
        <f>'OPEX-M_CWS'!H12</f>
        <v>360</v>
      </c>
      <c r="H177" s="159">
        <f>'OPEX-M_CWS'!I12</f>
        <v>360</v>
      </c>
      <c r="I177" s="159">
        <f>'OPEX-M_CWS'!J12</f>
        <v>360</v>
      </c>
      <c r="J177" s="159">
        <f>'OPEX-M_CWS'!K12</f>
        <v>360</v>
      </c>
      <c r="K177" s="159">
        <f>'OPEX-M_CWS'!L12</f>
        <v>360</v>
      </c>
      <c r="L177" s="159">
        <f>'OPEX-M_CWS'!M12</f>
        <v>360</v>
      </c>
      <c r="M177" s="159">
        <f>'OPEX-M_CWS'!N12</f>
        <v>360</v>
      </c>
      <c r="N177" s="159">
        <f>'OPEX-M_CWS'!O12</f>
        <v>360</v>
      </c>
      <c r="O177" s="159">
        <f>'OPEX-M_CWS'!P12</f>
        <v>360</v>
      </c>
      <c r="P177" s="159">
        <f>'OPEX-M_CWS'!Q12</f>
        <v>360</v>
      </c>
      <c r="Q177" s="159">
        <f>'OPEX-M_CWS'!R12</f>
        <v>360</v>
      </c>
      <c r="R177" s="159">
        <f>'OPEX-M_CWS'!S12</f>
        <v>360</v>
      </c>
      <c r="S177" s="159">
        <f>'OPEX-M_CWS'!T12</f>
        <v>360</v>
      </c>
      <c r="T177" s="159">
        <f>'OPEX-M_CWS'!U12</f>
        <v>360</v>
      </c>
      <c r="U177" s="159">
        <f>'OPEX-M_CWS'!V12</f>
        <v>360</v>
      </c>
      <c r="V177" s="159">
        <f>'OPEX-M_CWS'!W12</f>
        <v>360</v>
      </c>
      <c r="W177" s="159">
        <f>'OPEX-M_CWS'!X12</f>
        <v>360</v>
      </c>
      <c r="X177" s="159">
        <f>'OPEX-M_CWS'!Y12</f>
        <v>360</v>
      </c>
      <c r="Y177" s="159">
        <f>'OPEX-M_CWS'!Z12</f>
        <v>360</v>
      </c>
      <c r="Z177" s="159">
        <f>'OPEX-M_CWS'!AA12</f>
        <v>360</v>
      </c>
      <c r="AA177" s="159">
        <f>'OPEX-M_CWS'!AB12</f>
        <v>360</v>
      </c>
      <c r="AB177" s="159">
        <f>'OPEX-M_CWS'!AC12</f>
        <v>360</v>
      </c>
      <c r="AC177" s="159">
        <f>'OPEX-M_CWS'!AD12</f>
        <v>360</v>
      </c>
      <c r="AD177" s="159">
        <f>'OPEX-M_CWS'!AE12</f>
        <v>360</v>
      </c>
      <c r="AE177" s="159">
        <f>'OPEX-M_CWS'!AF12</f>
        <v>360</v>
      </c>
      <c r="AF177" s="159">
        <f>'OPEX-M_CWS'!AG12</f>
        <v>360</v>
      </c>
      <c r="AG177" s="159">
        <f>'OPEX-M_CWS'!AH12</f>
        <v>360</v>
      </c>
      <c r="AH177" s="159">
        <f>'OPEX-M_CWS'!AI12</f>
        <v>360</v>
      </c>
      <c r="AI177" s="159">
        <f>'OPEX-M_CWS'!AJ12</f>
        <v>360</v>
      </c>
      <c r="AJ177" s="159">
        <f>'OPEX-M_CWS'!AK12</f>
        <v>360</v>
      </c>
      <c r="AK177" s="159">
        <f>'OPEX-M_CWS'!AL12</f>
        <v>360</v>
      </c>
      <c r="AL177" s="159">
        <f>'OPEX-M_CWS'!AM12</f>
        <v>360</v>
      </c>
      <c r="AM177" s="159">
        <f>'OPEX-M_CWS'!AN12</f>
        <v>360</v>
      </c>
      <c r="AN177" s="159">
        <f>'OPEX-M_CWS'!AO12</f>
        <v>360</v>
      </c>
      <c r="AO177" s="159">
        <f>'OPEX-M_CWS'!AP12</f>
        <v>360</v>
      </c>
      <c r="AP177" s="159">
        <f>'OPEX-M_CWS'!AQ12</f>
        <v>360</v>
      </c>
      <c r="AQ177" s="159">
        <f>'OPEX-M_CWS'!AR12</f>
        <v>360</v>
      </c>
      <c r="AR177" s="159">
        <f>'OPEX-M_CWS'!AS12</f>
        <v>360</v>
      </c>
      <c r="AS177" s="159">
        <f>'OPEX-M_CWS'!AT12</f>
        <v>360</v>
      </c>
      <c r="AT177" s="159">
        <f>'OPEX-M_CWS'!AU12</f>
        <v>360</v>
      </c>
      <c r="AU177" s="159">
        <f>'OPEX-M_CWS'!AV12</f>
        <v>360</v>
      </c>
      <c r="AV177" s="159">
        <f>'OPEX-M_CWS'!AW12</f>
        <v>360</v>
      </c>
      <c r="AW177" s="159">
        <f>'OPEX-M_CWS'!AX12</f>
        <v>360</v>
      </c>
      <c r="AX177" s="159">
        <f>'OPEX-M_CWS'!AY12</f>
        <v>360</v>
      </c>
      <c r="AY177" s="159">
        <f>'OPEX-M_CWS'!AZ12</f>
        <v>360</v>
      </c>
      <c r="AZ177" s="159">
        <f>'OPEX-M_CWS'!BA12</f>
        <v>360</v>
      </c>
      <c r="BA177" s="159">
        <f>'OPEX-M_CWS'!BB12</f>
        <v>360</v>
      </c>
      <c r="BB177" s="159">
        <f>'OPEX-M_CWS'!BC12</f>
        <v>360</v>
      </c>
      <c r="BC177" s="159">
        <f>'OPEX-M_CWS'!BD12</f>
        <v>360</v>
      </c>
      <c r="BD177" s="159">
        <f>'OPEX-M_CWS'!BE12</f>
        <v>360</v>
      </c>
      <c r="BE177" s="159">
        <f>'OPEX-M_CWS'!BF12</f>
        <v>360</v>
      </c>
      <c r="BF177" s="159">
        <f>'OPEX-M_CWS'!BG12</f>
        <v>360</v>
      </c>
      <c r="BG177" s="159">
        <f>'OPEX-M_CWS'!BH12</f>
        <v>360</v>
      </c>
      <c r="BH177" s="159">
        <f>'OPEX-M_CWS'!BI12</f>
        <v>360</v>
      </c>
      <c r="BI177" s="159">
        <f>'OPEX-M_CWS'!BJ12</f>
        <v>360</v>
      </c>
      <c r="BJ177" s="159">
        <f>'OPEX-M_CWS'!BK12</f>
        <v>360</v>
      </c>
      <c r="BK177" s="159">
        <f>'OPEX-M_CWS'!BL12</f>
        <v>360</v>
      </c>
      <c r="BL177" s="159">
        <f>'OPEX-M_CWS'!BM12</f>
        <v>360</v>
      </c>
      <c r="BM177" s="168">
        <f>SUM(D177:BL177)</f>
        <v>22360</v>
      </c>
    </row>
    <row r="178" spans="1:65" s="158" customFormat="1" x14ac:dyDescent="0.15">
      <c r="A178" s="157"/>
      <c r="B178" s="16" t="s">
        <v>182</v>
      </c>
      <c r="C178" s="164"/>
      <c r="D178" s="159">
        <f>'OPEX-M_CWS'!E13</f>
        <v>3335</v>
      </c>
      <c r="E178" s="159">
        <f>'OPEX-M_CWS'!F13</f>
        <v>1810</v>
      </c>
      <c r="F178" s="159">
        <f>'OPEX-M_CWS'!G13</f>
        <v>1050</v>
      </c>
      <c r="G178" s="159">
        <f>'OPEX-M_CWS'!H13</f>
        <v>1050</v>
      </c>
      <c r="H178" s="159">
        <f>'OPEX-M_CWS'!I13</f>
        <v>1050</v>
      </c>
      <c r="I178" s="159">
        <f>'OPEX-M_CWS'!J13</f>
        <v>1050</v>
      </c>
      <c r="J178" s="159">
        <f>'OPEX-M_CWS'!K13</f>
        <v>1050</v>
      </c>
      <c r="K178" s="159">
        <f>'OPEX-M_CWS'!L13</f>
        <v>1050</v>
      </c>
      <c r="L178" s="159">
        <f>'OPEX-M_CWS'!M13</f>
        <v>1050</v>
      </c>
      <c r="M178" s="159">
        <f>'OPEX-M_CWS'!N13</f>
        <v>1050</v>
      </c>
      <c r="N178" s="159">
        <f>'OPEX-M_CWS'!O13</f>
        <v>1050</v>
      </c>
      <c r="O178" s="159">
        <f>'OPEX-M_CWS'!P13</f>
        <v>1050</v>
      </c>
      <c r="P178" s="159">
        <f>'OPEX-M_CWS'!Q13</f>
        <v>1050</v>
      </c>
      <c r="Q178" s="159">
        <f>'OPEX-M_CWS'!R13</f>
        <v>1113.25</v>
      </c>
      <c r="R178" s="159">
        <f>'OPEX-M_CWS'!S13</f>
        <v>1113.25</v>
      </c>
      <c r="S178" s="159">
        <f>'OPEX-M_CWS'!T13</f>
        <v>1113.25</v>
      </c>
      <c r="T178" s="159">
        <f>'OPEX-M_CWS'!U13</f>
        <v>1113.25</v>
      </c>
      <c r="U178" s="159">
        <f>'OPEX-M_CWS'!V13</f>
        <v>1113.25</v>
      </c>
      <c r="V178" s="159">
        <f>'OPEX-M_CWS'!W13</f>
        <v>1113.25</v>
      </c>
      <c r="W178" s="159">
        <f>'OPEX-M_CWS'!X13</f>
        <v>1113.25</v>
      </c>
      <c r="X178" s="159">
        <f>'OPEX-M_CWS'!Y13</f>
        <v>1113.25</v>
      </c>
      <c r="Y178" s="159">
        <f>'OPEX-M_CWS'!Z13</f>
        <v>1113.25</v>
      </c>
      <c r="Z178" s="159">
        <f>'OPEX-M_CWS'!AA13</f>
        <v>1113.25</v>
      </c>
      <c r="AA178" s="159">
        <f>'OPEX-M_CWS'!AB13</f>
        <v>1113.25</v>
      </c>
      <c r="AB178" s="159">
        <f>'OPEX-M_CWS'!AC13</f>
        <v>1113.25</v>
      </c>
      <c r="AC178" s="159">
        <f>'OPEX-M_CWS'!AD13</f>
        <v>1184.7562499999999</v>
      </c>
      <c r="AD178" s="159">
        <f>'OPEX-M_CWS'!AE13</f>
        <v>1184.7562499999999</v>
      </c>
      <c r="AE178" s="159">
        <f>'OPEX-M_CWS'!AF13</f>
        <v>1184.7562499999999</v>
      </c>
      <c r="AF178" s="159">
        <f>'OPEX-M_CWS'!AG13</f>
        <v>1184.7562499999999</v>
      </c>
      <c r="AG178" s="159">
        <f>'OPEX-M_CWS'!AH13</f>
        <v>1184.7562499999999</v>
      </c>
      <c r="AH178" s="159">
        <f>'OPEX-M_CWS'!AI13</f>
        <v>1184.7562499999999</v>
      </c>
      <c r="AI178" s="159">
        <f>'OPEX-M_CWS'!AJ13</f>
        <v>1184.7562499999999</v>
      </c>
      <c r="AJ178" s="159">
        <f>'OPEX-M_CWS'!AK13</f>
        <v>1184.7562499999999</v>
      </c>
      <c r="AK178" s="159">
        <f>'OPEX-M_CWS'!AL13</f>
        <v>1184.7562499999999</v>
      </c>
      <c r="AL178" s="159">
        <f>'OPEX-M_CWS'!AM13</f>
        <v>1184.7562499999999</v>
      </c>
      <c r="AM178" s="159">
        <f>'OPEX-M_CWS'!AN13</f>
        <v>1184.7562499999999</v>
      </c>
      <c r="AN178" s="159">
        <f>'OPEX-M_CWS'!AO13</f>
        <v>1184.7562499999999</v>
      </c>
      <c r="AO178" s="159">
        <f>'OPEX-M_CWS'!AP13</f>
        <v>1265.7151562499998</v>
      </c>
      <c r="AP178" s="159">
        <f>'OPEX-M_CWS'!AQ13</f>
        <v>1265.7151562499998</v>
      </c>
      <c r="AQ178" s="159">
        <f>'OPEX-M_CWS'!AR13</f>
        <v>1265.7151562499998</v>
      </c>
      <c r="AR178" s="159">
        <f>'OPEX-M_CWS'!AS13</f>
        <v>1265.7151562499998</v>
      </c>
      <c r="AS178" s="159">
        <f>'OPEX-M_CWS'!AT13</f>
        <v>1265.7151562499998</v>
      </c>
      <c r="AT178" s="159">
        <f>'OPEX-M_CWS'!AU13</f>
        <v>1265.7151562499998</v>
      </c>
      <c r="AU178" s="159">
        <f>'OPEX-M_CWS'!AV13</f>
        <v>1265.7151562499998</v>
      </c>
      <c r="AV178" s="159">
        <f>'OPEX-M_CWS'!AW13</f>
        <v>1265.7151562499998</v>
      </c>
      <c r="AW178" s="159">
        <f>'OPEX-M_CWS'!AX13</f>
        <v>1265.7151562499998</v>
      </c>
      <c r="AX178" s="159">
        <f>'OPEX-M_CWS'!AY13</f>
        <v>1265.7151562499998</v>
      </c>
      <c r="AY178" s="159">
        <f>'OPEX-M_CWS'!AZ13</f>
        <v>1265.7151562499998</v>
      </c>
      <c r="AZ178" s="159">
        <f>'OPEX-M_CWS'!BA13</f>
        <v>1265.7151562499998</v>
      </c>
      <c r="BA178" s="159">
        <f>'OPEX-M_CWS'!BB13</f>
        <v>1357.5009726562498</v>
      </c>
      <c r="BB178" s="159">
        <f>'OPEX-M_CWS'!BC13</f>
        <v>1357.5009726562498</v>
      </c>
      <c r="BC178" s="159">
        <f>'OPEX-M_CWS'!BD13</f>
        <v>1357.5009726562498</v>
      </c>
      <c r="BD178" s="159">
        <f>'OPEX-M_CWS'!BE13</f>
        <v>1357.5009726562498</v>
      </c>
      <c r="BE178" s="159">
        <f>'OPEX-M_CWS'!BF13</f>
        <v>1357.5009726562498</v>
      </c>
      <c r="BF178" s="159">
        <f>'OPEX-M_CWS'!BG13</f>
        <v>1357.5009726562498</v>
      </c>
      <c r="BG178" s="159">
        <f>'OPEX-M_CWS'!BH13</f>
        <v>1357.5009726562498</v>
      </c>
      <c r="BH178" s="159">
        <f>'OPEX-M_CWS'!BI13</f>
        <v>1357.5009726562498</v>
      </c>
      <c r="BI178" s="159">
        <f>'OPEX-M_CWS'!BJ13</f>
        <v>1357.5009726562498</v>
      </c>
      <c r="BJ178" s="159">
        <f>'OPEX-M_CWS'!BK13</f>
        <v>1357.5009726562498</v>
      </c>
      <c r="BK178" s="159">
        <f>'OPEX-M_CWS'!BL13</f>
        <v>1357.5009726562498</v>
      </c>
      <c r="BL178" s="159">
        <f>'OPEX-M_CWS'!BM13</f>
        <v>1357.5009726562498</v>
      </c>
      <c r="BM178" s="168">
        <f>SUM(D178:BL178)</f>
        <v>75749.668546875037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315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170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299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186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179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172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309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303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304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173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308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310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184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1041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180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311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178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174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171</v>
      </c>
      <c r="C203" s="33"/>
      <c r="D203" s="159">
        <f>'OPEX-M_CWS'!E38</f>
        <v>0</v>
      </c>
      <c r="E203" s="159">
        <f>'OPEX-M_CWS'!F38</f>
        <v>766.66666666666663</v>
      </c>
      <c r="F203" s="159">
        <f>'OPEX-M_CWS'!G38</f>
        <v>1358.3333333333333</v>
      </c>
      <c r="G203" s="159">
        <f>'OPEX-M_CWS'!H38</f>
        <v>1525</v>
      </c>
      <c r="H203" s="159">
        <f>'OPEX-M_CWS'!I38</f>
        <v>1691.6666666666667</v>
      </c>
      <c r="I203" s="159">
        <f>'OPEX-M_CWS'!J38</f>
        <v>1691.6666666666667</v>
      </c>
      <c r="J203" s="159">
        <f>'OPEX-M_CWS'!K38</f>
        <v>1691.6666666666667</v>
      </c>
      <c r="K203" s="159">
        <f>'OPEX-M_CWS'!L38</f>
        <v>1691.6666666666667</v>
      </c>
      <c r="L203" s="159">
        <f>'OPEX-M_CWS'!M38</f>
        <v>1691.6666666666667</v>
      </c>
      <c r="M203" s="159">
        <f>'OPEX-M_CWS'!N38</f>
        <v>1691.6666666666667</v>
      </c>
      <c r="N203" s="159">
        <f>'OPEX-M_CWS'!O38</f>
        <v>1691.6666666666667</v>
      </c>
      <c r="O203" s="159">
        <f>'OPEX-M_CWS'!P38</f>
        <v>1691.6666666666667</v>
      </c>
      <c r="P203" s="159">
        <f>'OPEX-M_CWS'!Q38</f>
        <v>1691.6666666666667</v>
      </c>
      <c r="Q203" s="159">
        <f>'OPEX-M_CWS'!R38</f>
        <v>1691.6666666666667</v>
      </c>
      <c r="R203" s="159">
        <f>'OPEX-M_CWS'!S38</f>
        <v>1691.6666666666667</v>
      </c>
      <c r="S203" s="159">
        <f>'OPEX-M_CWS'!T38</f>
        <v>1691.6666666666667</v>
      </c>
      <c r="T203" s="159">
        <f>'OPEX-M_CWS'!U38</f>
        <v>1691.6666666666667</v>
      </c>
      <c r="U203" s="159">
        <f>'OPEX-M_CWS'!V38</f>
        <v>1691.6666666666667</v>
      </c>
      <c r="V203" s="159">
        <f>'OPEX-M_CWS'!W38</f>
        <v>1600</v>
      </c>
      <c r="W203" s="159">
        <f>'OPEX-M_CWS'!X38</f>
        <v>1804.1666666666667</v>
      </c>
      <c r="X203" s="159">
        <f>'OPEX-M_CWS'!Y38</f>
        <v>1804.1666666666667</v>
      </c>
      <c r="Y203" s="159">
        <f>'OPEX-M_CWS'!Z38</f>
        <v>1804.1666666666667</v>
      </c>
      <c r="Z203" s="159">
        <f>'OPEX-M_CWS'!AA38</f>
        <v>1804.1666666666667</v>
      </c>
      <c r="AA203" s="159">
        <f>'OPEX-M_CWS'!AB38</f>
        <v>1804.1666666666667</v>
      </c>
      <c r="AB203" s="159">
        <f>'OPEX-M_CWS'!AC38</f>
        <v>1804.1666666666667</v>
      </c>
      <c r="AC203" s="159">
        <f>'OPEX-M_CWS'!AD38</f>
        <v>1758.3333333333335</v>
      </c>
      <c r="AD203" s="159">
        <f>'OPEX-M_CWS'!AE38</f>
        <v>1804.1666666666667</v>
      </c>
      <c r="AE203" s="159">
        <f>'OPEX-M_CWS'!AF38</f>
        <v>1804.1666666666667</v>
      </c>
      <c r="AF203" s="159">
        <f>'OPEX-M_CWS'!AG38</f>
        <v>1804.1666666666667</v>
      </c>
      <c r="AG203" s="159">
        <f>'OPEX-M_CWS'!AH38</f>
        <v>1804.1666666666667</v>
      </c>
      <c r="AH203" s="159">
        <f>'OPEX-M_CWS'!AI38</f>
        <v>1804.1666666666667</v>
      </c>
      <c r="AI203" s="159">
        <f>'OPEX-M_CWS'!AJ38</f>
        <v>1804.1666666666667</v>
      </c>
      <c r="AJ203" s="159">
        <f>'OPEX-M_CWS'!AK38</f>
        <v>1804.1666666666667</v>
      </c>
      <c r="AK203" s="159">
        <f>'OPEX-M_CWS'!AL38</f>
        <v>1804.1666666666667</v>
      </c>
      <c r="AL203" s="159">
        <f>'OPEX-M_CWS'!AM38</f>
        <v>1804.1666666666667</v>
      </c>
      <c r="AM203" s="159">
        <f>'OPEX-M_CWS'!AN38</f>
        <v>1804.1666666666667</v>
      </c>
      <c r="AN203" s="159">
        <f>'OPEX-M_CWS'!AO38</f>
        <v>1804.1666666666667</v>
      </c>
      <c r="AO203" s="159">
        <f>'OPEX-M_CWS'!AP38</f>
        <v>1804.1666666666667</v>
      </c>
      <c r="AP203" s="159">
        <f>'OPEX-M_CWS'!AQ38</f>
        <v>1804.1666666666667</v>
      </c>
      <c r="AQ203" s="159">
        <f>'OPEX-M_CWS'!AR38</f>
        <v>1804.1666666666667</v>
      </c>
      <c r="AR203" s="159">
        <f>'OPEX-M_CWS'!AS38</f>
        <v>1804.1666666666667</v>
      </c>
      <c r="AS203" s="159">
        <f>'OPEX-M_CWS'!AT38</f>
        <v>1804.1666666666667</v>
      </c>
      <c r="AT203" s="159">
        <f>'OPEX-M_CWS'!AU38</f>
        <v>1804.1666666666667</v>
      </c>
      <c r="AU203" s="159">
        <f>'OPEX-M_CWS'!AV38</f>
        <v>1804.1666666666667</v>
      </c>
      <c r="AV203" s="159">
        <f>'OPEX-M_CWS'!AW38</f>
        <v>1804.1666666666667</v>
      </c>
      <c r="AW203" s="159">
        <f>'OPEX-M_CWS'!AX38</f>
        <v>1804.1666666666667</v>
      </c>
      <c r="AX203" s="159">
        <f>'OPEX-M_CWS'!AY38</f>
        <v>1804.1666666666667</v>
      </c>
      <c r="AY203" s="159">
        <f>'OPEX-M_CWS'!AZ38</f>
        <v>1804.1666666666667</v>
      </c>
      <c r="AZ203" s="159">
        <f>'OPEX-M_CWS'!BA38</f>
        <v>1804.1666666666667</v>
      </c>
      <c r="BA203" s="159">
        <f>'OPEX-M_CWS'!BB38</f>
        <v>1804.1666666666667</v>
      </c>
      <c r="BB203" s="159">
        <f>'OPEX-M_CWS'!BC38</f>
        <v>1804.1666666666667</v>
      </c>
      <c r="BC203" s="159">
        <f>'OPEX-M_CWS'!BD38</f>
        <v>1804.1666666666667</v>
      </c>
      <c r="BD203" s="159">
        <f>'OPEX-M_CWS'!BE38</f>
        <v>1804.1666666666667</v>
      </c>
      <c r="BE203" s="159">
        <f>'OPEX-M_CWS'!BF38</f>
        <v>1804.1666666666667</v>
      </c>
      <c r="BF203" s="159">
        <f>'OPEX-M_CWS'!BG38</f>
        <v>1804.1666666666667</v>
      </c>
      <c r="BG203" s="159">
        <f>'OPEX-M_CWS'!BH38</f>
        <v>1804.1666666666667</v>
      </c>
      <c r="BH203" s="159">
        <f>'OPEX-M_CWS'!BI38</f>
        <v>1804.1666666666667</v>
      </c>
      <c r="BI203" s="159">
        <f>'OPEX-M_CWS'!BJ38</f>
        <v>1804.1666666666667</v>
      </c>
      <c r="BJ203" s="159">
        <f>'OPEX-M_CWS'!BK38</f>
        <v>1804.1666666666667</v>
      </c>
      <c r="BK203" s="159">
        <f>'OPEX-M_CWS'!BL38</f>
        <v>1804.1666666666667</v>
      </c>
      <c r="BL203" s="159">
        <f>'OPEX-M_CWS'!BM38</f>
        <v>1804.1666666666667</v>
      </c>
      <c r="BM203" s="168">
        <f>SUM(D203:BL203)</f>
        <v>104662.50000000007</v>
      </c>
    </row>
    <row r="204" spans="1:65" x14ac:dyDescent="0.15">
      <c r="B204" s="51"/>
      <c r="C204" s="33"/>
      <c r="J204" s="33"/>
    </row>
    <row r="205" spans="1:65" x14ac:dyDescent="0.15">
      <c r="B205" s="14" t="s">
        <v>301</v>
      </c>
      <c r="C205" s="33"/>
      <c r="D205" s="131">
        <f t="shared" ref="D205:AI205" si="22">D203+D201+D199+D197+D191+D185+D178+D172+D169+D147+D138</f>
        <v>28592</v>
      </c>
      <c r="E205" s="131">
        <f t="shared" si="22"/>
        <v>8047070</v>
      </c>
      <c r="F205" s="131">
        <f t="shared" si="22"/>
        <v>8019761.666666666</v>
      </c>
      <c r="G205" s="131">
        <f t="shared" si="22"/>
        <v>8022818.333333333</v>
      </c>
      <c r="H205" s="131">
        <f t="shared" si="22"/>
        <v>8021345</v>
      </c>
      <c r="I205" s="131">
        <f t="shared" si="22"/>
        <v>8056985</v>
      </c>
      <c r="J205" s="105">
        <f t="shared" si="22"/>
        <v>8058095</v>
      </c>
      <c r="K205" s="131">
        <f t="shared" si="22"/>
        <v>8090885</v>
      </c>
      <c r="L205" s="131">
        <f t="shared" si="22"/>
        <v>8058545</v>
      </c>
      <c r="M205" s="131">
        <f t="shared" si="22"/>
        <v>8052935</v>
      </c>
      <c r="N205" s="131">
        <f t="shared" si="22"/>
        <v>8041229.6780000003</v>
      </c>
      <c r="O205" s="131">
        <f t="shared" si="22"/>
        <v>8027254.6780000003</v>
      </c>
      <c r="P205" s="131">
        <f t="shared" si="22"/>
        <v>8027736.4925000006</v>
      </c>
      <c r="Q205" s="131">
        <f t="shared" si="22"/>
        <v>9791457.9920999985</v>
      </c>
      <c r="R205" s="131">
        <f t="shared" si="22"/>
        <v>9778101.8098499998</v>
      </c>
      <c r="S205" s="131">
        <f t="shared" si="22"/>
        <v>9781251.9946999997</v>
      </c>
      <c r="T205" s="131">
        <f t="shared" si="22"/>
        <v>9800816.9946999997</v>
      </c>
      <c r="U205" s="131">
        <f t="shared" si="22"/>
        <v>9784851.9946999997</v>
      </c>
      <c r="V205" s="131">
        <f t="shared" si="22"/>
        <v>5789070.3280333336</v>
      </c>
      <c r="W205" s="131">
        <f t="shared" si="22"/>
        <v>3790819.4947000002</v>
      </c>
      <c r="X205" s="131">
        <f t="shared" si="22"/>
        <v>3792123.3124499996</v>
      </c>
      <c r="Y205" s="131">
        <f t="shared" si="22"/>
        <v>3790213.9561999994</v>
      </c>
      <c r="Z205" s="131">
        <f t="shared" si="22"/>
        <v>3808753.4811999998</v>
      </c>
      <c r="AA205" s="131">
        <f t="shared" si="22"/>
        <v>3792052.4629874998</v>
      </c>
      <c r="AB205" s="131">
        <f t="shared" si="22"/>
        <v>3843335.3677499997</v>
      </c>
      <c r="AC205" s="131">
        <f t="shared" si="22"/>
        <v>6209762.9064416662</v>
      </c>
      <c r="AD205" s="131">
        <f t="shared" si="22"/>
        <v>6218584.8887449997</v>
      </c>
      <c r="AE205" s="131">
        <f t="shared" si="22"/>
        <v>6215525.7869599992</v>
      </c>
      <c r="AF205" s="131">
        <f t="shared" si="22"/>
        <v>6237630.7869599992</v>
      </c>
      <c r="AG205" s="131">
        <f t="shared" si="22"/>
        <v>6218487.6314249998</v>
      </c>
      <c r="AH205" s="131">
        <f t="shared" si="22"/>
        <v>6224787.6314249998</v>
      </c>
      <c r="AI205" s="131">
        <f t="shared" si="22"/>
        <v>6219868.7456749994</v>
      </c>
      <c r="AJ205" s="131">
        <f t="shared" ref="AJ205:BL205" si="23">AJ203+AJ201+AJ199+AJ197+AJ191+AJ185+AJ178+AJ172+AJ169+AJ147+AJ138</f>
        <v>6219402.9492099993</v>
      </c>
      <c r="AK205" s="131">
        <f t="shared" si="23"/>
        <v>6215628.5579599999</v>
      </c>
      <c r="AL205" s="131">
        <f t="shared" si="23"/>
        <v>6233348.3165074997</v>
      </c>
      <c r="AM205" s="131">
        <f t="shared" si="23"/>
        <v>6209827.2554799998</v>
      </c>
      <c r="AN205" s="131">
        <f t="shared" si="23"/>
        <v>6330240.0210025003</v>
      </c>
      <c r="AO205" s="131">
        <f t="shared" si="23"/>
        <v>10493519.437927624</v>
      </c>
      <c r="AP205" s="131">
        <f t="shared" si="23"/>
        <v>10507673.250235625</v>
      </c>
      <c r="AQ205" s="131">
        <f t="shared" si="23"/>
        <v>10509607.194745125</v>
      </c>
      <c r="AR205" s="131">
        <f t="shared" si="23"/>
        <v>10531793.713400126</v>
      </c>
      <c r="AS205" s="131">
        <f t="shared" si="23"/>
        <v>10515170.676096873</v>
      </c>
      <c r="AT205" s="131">
        <f t="shared" si="23"/>
        <v>10521470.676096873</v>
      </c>
      <c r="AU205" s="131">
        <f t="shared" si="23"/>
        <v>10516444.843691874</v>
      </c>
      <c r="AV205" s="131">
        <f t="shared" si="23"/>
        <v>10513436.362245126</v>
      </c>
      <c r="AW205" s="131">
        <f t="shared" si="23"/>
        <v>10509583.381090125</v>
      </c>
      <c r="AX205" s="131">
        <f t="shared" si="23"/>
        <v>10524515.045425626</v>
      </c>
      <c r="AY205" s="131">
        <f t="shared" si="23"/>
        <v>10498392.670636375</v>
      </c>
      <c r="AZ205" s="131">
        <f t="shared" si="23"/>
        <v>10610314.253883375</v>
      </c>
      <c r="BA205" s="131">
        <f t="shared" si="23"/>
        <v>11285712.968264267</v>
      </c>
      <c r="BB205" s="131">
        <f t="shared" si="23"/>
        <v>11311785.263157215</v>
      </c>
      <c r="BC205" s="131">
        <f t="shared" si="23"/>
        <v>11317578.617084363</v>
      </c>
      <c r="BD205" s="131">
        <f t="shared" si="23"/>
        <v>11339834.496791614</v>
      </c>
      <c r="BE205" s="131">
        <f t="shared" si="23"/>
        <v>11327205.880093765</v>
      </c>
      <c r="BF205" s="131">
        <f t="shared" si="23"/>
        <v>11333505.880093765</v>
      </c>
      <c r="BG205" s="131">
        <f t="shared" si="23"/>
        <v>11328410.765386514</v>
      </c>
      <c r="BH205" s="131">
        <f t="shared" si="23"/>
        <v>11321407.942084365</v>
      </c>
      <c r="BI205" s="131">
        <f t="shared" si="23"/>
        <v>11317481.799597863</v>
      </c>
      <c r="BJ205" s="131">
        <f t="shared" si="23"/>
        <v>11328484.700963464</v>
      </c>
      <c r="BK205" s="131">
        <f t="shared" si="23"/>
        <v>11298294.735799816</v>
      </c>
      <c r="BL205" s="131">
        <f t="shared" si="23"/>
        <v>11304896.041611666</v>
      </c>
      <c r="BM205" s="168">
        <f>SUM(D205:BL205)</f>
        <v>510915718.11206585</v>
      </c>
    </row>
    <row r="206" spans="1:65" x14ac:dyDescent="0.15">
      <c r="J206" s="33"/>
    </row>
    <row r="207" spans="1:65" x14ac:dyDescent="0.15">
      <c r="B207" s="14" t="s">
        <v>489</v>
      </c>
      <c r="D207" s="131">
        <f t="shared" ref="D207:AI207" si="24">D129-D205</f>
        <v>-28592</v>
      </c>
      <c r="E207" s="131">
        <f t="shared" si="24"/>
        <v>-8047070</v>
      </c>
      <c r="F207" s="131">
        <f t="shared" si="24"/>
        <v>-8019761.666666666</v>
      </c>
      <c r="G207" s="131">
        <f t="shared" si="24"/>
        <v>-8022818.333333333</v>
      </c>
      <c r="H207" s="131">
        <f t="shared" si="24"/>
        <v>-8021345</v>
      </c>
      <c r="I207" s="131">
        <f t="shared" si="24"/>
        <v>-8056985</v>
      </c>
      <c r="J207" s="105">
        <f t="shared" si="24"/>
        <v>-8058095</v>
      </c>
      <c r="K207" s="131">
        <f t="shared" si="24"/>
        <v>-8090885</v>
      </c>
      <c r="L207" s="131">
        <f t="shared" si="24"/>
        <v>-8058545</v>
      </c>
      <c r="M207" s="131">
        <f t="shared" si="24"/>
        <v>-8052935</v>
      </c>
      <c r="N207" s="131">
        <f t="shared" si="24"/>
        <v>-8025461.6780000003</v>
      </c>
      <c r="O207" s="131">
        <f t="shared" si="24"/>
        <v>-8011486.6780000003</v>
      </c>
      <c r="P207" s="131">
        <f t="shared" si="24"/>
        <v>-7997406.4925000006</v>
      </c>
      <c r="Q207" s="131">
        <f t="shared" si="24"/>
        <v>-9690490.3920999989</v>
      </c>
      <c r="R207" s="131">
        <f t="shared" si="24"/>
        <v>-9642315.2098500002</v>
      </c>
      <c r="S207" s="131">
        <f t="shared" si="24"/>
        <v>-9509678.7947000004</v>
      </c>
      <c r="T207" s="131">
        <f t="shared" si="24"/>
        <v>-9529243.7947000004</v>
      </c>
      <c r="U207" s="131">
        <f t="shared" si="24"/>
        <v>-9513278.7947000004</v>
      </c>
      <c r="V207" s="131">
        <f t="shared" si="24"/>
        <v>-5517497.1280333335</v>
      </c>
      <c r="W207" s="131">
        <f t="shared" si="24"/>
        <v>-3519246.2947</v>
      </c>
      <c r="X207" s="131">
        <f t="shared" si="24"/>
        <v>-3485731.1124499994</v>
      </c>
      <c r="Y207" s="131">
        <f t="shared" si="24"/>
        <v>-3449002.7561999992</v>
      </c>
      <c r="Z207" s="131">
        <f t="shared" si="24"/>
        <v>-3466642.2811999996</v>
      </c>
      <c r="AA207" s="131">
        <f t="shared" si="24"/>
        <v>-3383773.9129875</v>
      </c>
      <c r="AB207" s="131">
        <f t="shared" si="24"/>
        <v>-3434325.5677499999</v>
      </c>
      <c r="AC207" s="131">
        <f t="shared" si="24"/>
        <v>-5663627.706441666</v>
      </c>
      <c r="AD207" s="131">
        <f t="shared" si="24"/>
        <v>-5345502.5687449994</v>
      </c>
      <c r="AE207" s="131">
        <f t="shared" si="24"/>
        <v>-5230116.9269599989</v>
      </c>
      <c r="AF207" s="131">
        <f t="shared" si="24"/>
        <v>-5252221.9269599989</v>
      </c>
      <c r="AG207" s="131">
        <f t="shared" si="24"/>
        <v>-5124387.2314250004</v>
      </c>
      <c r="AH207" s="131">
        <f t="shared" si="24"/>
        <v>-5130687.2314250004</v>
      </c>
      <c r="AI207" s="131">
        <f t="shared" si="24"/>
        <v>-5125768.3456749991</v>
      </c>
      <c r="AJ207" s="131">
        <f t="shared" ref="AJ207:BL207" si="25">AJ129-AJ205</f>
        <v>-5233079.089209999</v>
      </c>
      <c r="AK207" s="131">
        <f t="shared" si="25"/>
        <v>-5228389.6979599996</v>
      </c>
      <c r="AL207" s="131">
        <f t="shared" si="25"/>
        <v>-5353810.9965074994</v>
      </c>
      <c r="AM207" s="131">
        <f t="shared" si="25"/>
        <v>-5437321.4754799996</v>
      </c>
      <c r="AN207" s="131">
        <f t="shared" si="25"/>
        <v>-5665627.0310025001</v>
      </c>
      <c r="AO207" s="131">
        <f t="shared" si="25"/>
        <v>-9468688.6059276238</v>
      </c>
      <c r="AP207" s="131">
        <f t="shared" si="25"/>
        <v>-8872766.5502356254</v>
      </c>
      <c r="AQ207" s="131">
        <f t="shared" si="25"/>
        <v>-8664280.5127451252</v>
      </c>
      <c r="AR207" s="131">
        <f t="shared" si="25"/>
        <v>-8686467.0314001255</v>
      </c>
      <c r="AS207" s="131">
        <f t="shared" si="25"/>
        <v>-8468671.0510968734</v>
      </c>
      <c r="AT207" s="131">
        <f t="shared" si="25"/>
        <v>-8474971.0510968734</v>
      </c>
      <c r="AU207" s="131">
        <f t="shared" si="25"/>
        <v>-8469945.2186918743</v>
      </c>
      <c r="AV207" s="131">
        <f t="shared" si="25"/>
        <v>-8667089.6802451257</v>
      </c>
      <c r="AW207" s="131">
        <f t="shared" si="25"/>
        <v>-8662216.699090125</v>
      </c>
      <c r="AX207" s="131">
        <f t="shared" si="25"/>
        <v>-8882398.3454256263</v>
      </c>
      <c r="AY207" s="131">
        <f t="shared" si="25"/>
        <v>-9055778.9136363752</v>
      </c>
      <c r="AZ207" s="131">
        <f t="shared" si="25"/>
        <v>-9373152.9788833745</v>
      </c>
      <c r="BA207" s="131">
        <f t="shared" si="25"/>
        <v>-9542824.5412642676</v>
      </c>
      <c r="BB207" s="131">
        <f t="shared" si="25"/>
        <v>-8524145.2799572144</v>
      </c>
      <c r="BC207" s="131">
        <f t="shared" si="25"/>
        <v>-8177888.948484363</v>
      </c>
      <c r="BD207" s="131">
        <f t="shared" si="25"/>
        <v>-8200144.8281916138</v>
      </c>
      <c r="BE207" s="131">
        <f t="shared" si="25"/>
        <v>-7839759.0260937642</v>
      </c>
      <c r="BF207" s="131">
        <f t="shared" si="25"/>
        <v>-7846059.0260937642</v>
      </c>
      <c r="BG207" s="131">
        <f t="shared" si="25"/>
        <v>-7840963.9113865141</v>
      </c>
      <c r="BH207" s="131">
        <f t="shared" si="25"/>
        <v>-8180698.2734843642</v>
      </c>
      <c r="BI207" s="131">
        <f t="shared" si="25"/>
        <v>-8175752.1309978627</v>
      </c>
      <c r="BJ207" s="131">
        <f t="shared" si="25"/>
        <v>-8533634.717763463</v>
      </c>
      <c r="BK207" s="131">
        <f t="shared" si="25"/>
        <v>-8849531.9379998147</v>
      </c>
      <c r="BL207" s="131">
        <f t="shared" si="25"/>
        <v>-9203215.4292116649</v>
      </c>
      <c r="BM207" s="168">
        <f>SUM(D207:BL207)</f>
        <v>-441084197.80506581</v>
      </c>
    </row>
    <row r="208" spans="1:65" x14ac:dyDescent="0.15">
      <c r="B208" s="14" t="s">
        <v>1039</v>
      </c>
      <c r="D208" s="131">
        <f>D207</f>
        <v>-28592</v>
      </c>
      <c r="E208" s="131">
        <f t="shared" ref="E208:AJ208" si="26">E207+D208</f>
        <v>-8075662</v>
      </c>
      <c r="F208" s="131">
        <f t="shared" si="26"/>
        <v>-16095423.666666666</v>
      </c>
      <c r="G208" s="131">
        <f t="shared" si="26"/>
        <v>-24118242</v>
      </c>
      <c r="H208" s="131">
        <f t="shared" si="26"/>
        <v>-32139587</v>
      </c>
      <c r="I208" s="131">
        <f t="shared" si="26"/>
        <v>-40196572</v>
      </c>
      <c r="J208" s="105">
        <f t="shared" si="26"/>
        <v>-48254667</v>
      </c>
      <c r="K208" s="131">
        <f t="shared" si="26"/>
        <v>-56345552</v>
      </c>
      <c r="L208" s="131">
        <f t="shared" si="26"/>
        <v>-64404097</v>
      </c>
      <c r="M208" s="131">
        <f t="shared" si="26"/>
        <v>-72457032</v>
      </c>
      <c r="N208" s="131">
        <f t="shared" si="26"/>
        <v>-80482493.678000003</v>
      </c>
      <c r="O208" s="131">
        <f t="shared" si="26"/>
        <v>-88493980.356000006</v>
      </c>
      <c r="P208" s="131">
        <f t="shared" si="26"/>
        <v>-96491386.848500013</v>
      </c>
      <c r="Q208" s="131">
        <f t="shared" si="26"/>
        <v>-106181877.24060002</v>
      </c>
      <c r="R208" s="131">
        <f t="shared" si="26"/>
        <v>-115824192.45045002</v>
      </c>
      <c r="S208" s="131">
        <f t="shared" si="26"/>
        <v>-125333871.24515001</v>
      </c>
      <c r="T208" s="131">
        <f t="shared" si="26"/>
        <v>-134863115.03985003</v>
      </c>
      <c r="U208" s="131">
        <f t="shared" si="26"/>
        <v>-144376393.83455002</v>
      </c>
      <c r="V208" s="131">
        <f t="shared" si="26"/>
        <v>-149893890.96258336</v>
      </c>
      <c r="W208" s="131">
        <f t="shared" si="26"/>
        <v>-153413137.25728336</v>
      </c>
      <c r="X208" s="131">
        <f t="shared" si="26"/>
        <v>-156898868.36973336</v>
      </c>
      <c r="Y208" s="131">
        <f t="shared" si="26"/>
        <v>-160347871.12593335</v>
      </c>
      <c r="Z208" s="131">
        <f t="shared" si="26"/>
        <v>-163814513.40713334</v>
      </c>
      <c r="AA208" s="131">
        <f t="shared" si="26"/>
        <v>-167198287.32012084</v>
      </c>
      <c r="AB208" s="131">
        <f t="shared" si="26"/>
        <v>-170632612.88787085</v>
      </c>
      <c r="AC208" s="131">
        <f t="shared" si="26"/>
        <v>-176296240.59431252</v>
      </c>
      <c r="AD208" s="131">
        <f t="shared" si="26"/>
        <v>-181641743.16305751</v>
      </c>
      <c r="AE208" s="131">
        <f t="shared" si="26"/>
        <v>-186871860.0900175</v>
      </c>
      <c r="AF208" s="131">
        <f t="shared" si="26"/>
        <v>-192124082.01697749</v>
      </c>
      <c r="AG208" s="131">
        <f t="shared" si="26"/>
        <v>-197248469.24840248</v>
      </c>
      <c r="AH208" s="131">
        <f t="shared" si="26"/>
        <v>-202379156.47982746</v>
      </c>
      <c r="AI208" s="131">
        <f t="shared" si="26"/>
        <v>-207504924.82550246</v>
      </c>
      <c r="AJ208" s="131">
        <f t="shared" si="26"/>
        <v>-212738003.91471246</v>
      </c>
      <c r="AK208" s="131">
        <f t="shared" ref="AK208:BL208" si="27">AK207+AJ208</f>
        <v>-217966393.61267245</v>
      </c>
      <c r="AL208" s="131">
        <f t="shared" si="27"/>
        <v>-223320204.60917994</v>
      </c>
      <c r="AM208" s="131">
        <f t="shared" si="27"/>
        <v>-228757526.08465993</v>
      </c>
      <c r="AN208" s="131">
        <f t="shared" si="27"/>
        <v>-234423153.11566243</v>
      </c>
      <c r="AO208" s="131">
        <f t="shared" si="27"/>
        <v>-243891841.72159004</v>
      </c>
      <c r="AP208" s="131">
        <f t="shared" si="27"/>
        <v>-252764608.27182567</v>
      </c>
      <c r="AQ208" s="131">
        <f t="shared" si="27"/>
        <v>-261428888.78457078</v>
      </c>
      <c r="AR208" s="131">
        <f t="shared" si="27"/>
        <v>-270115355.8159709</v>
      </c>
      <c r="AS208" s="131">
        <f t="shared" si="27"/>
        <v>-278584026.86706775</v>
      </c>
      <c r="AT208" s="131">
        <f t="shared" si="27"/>
        <v>-287058997.91816461</v>
      </c>
      <c r="AU208" s="131">
        <f t="shared" si="27"/>
        <v>-295528943.1368565</v>
      </c>
      <c r="AV208" s="131">
        <f t="shared" si="27"/>
        <v>-304196032.8171016</v>
      </c>
      <c r="AW208" s="131">
        <f t="shared" si="27"/>
        <v>-312858249.51619172</v>
      </c>
      <c r="AX208" s="131">
        <f t="shared" si="27"/>
        <v>-321740647.86161733</v>
      </c>
      <c r="AY208" s="131">
        <f t="shared" si="27"/>
        <v>-330796426.77525371</v>
      </c>
      <c r="AZ208" s="131">
        <f t="shared" si="27"/>
        <v>-340169579.7541371</v>
      </c>
      <c r="BA208" s="131">
        <f t="shared" si="27"/>
        <v>-349712404.29540139</v>
      </c>
      <c r="BB208" s="131">
        <f t="shared" si="27"/>
        <v>-358236549.57535863</v>
      </c>
      <c r="BC208" s="131">
        <f t="shared" si="27"/>
        <v>-366414438.52384299</v>
      </c>
      <c r="BD208" s="131">
        <f t="shared" si="27"/>
        <v>-374614583.35203463</v>
      </c>
      <c r="BE208" s="131">
        <f t="shared" si="27"/>
        <v>-382454342.37812841</v>
      </c>
      <c r="BF208" s="131">
        <f t="shared" si="27"/>
        <v>-390300401.40422219</v>
      </c>
      <c r="BG208" s="131">
        <f t="shared" si="27"/>
        <v>-398141365.31560868</v>
      </c>
      <c r="BH208" s="131">
        <f t="shared" si="27"/>
        <v>-406322063.58909303</v>
      </c>
      <c r="BI208" s="131">
        <f t="shared" si="27"/>
        <v>-414497815.72009087</v>
      </c>
      <c r="BJ208" s="131">
        <f t="shared" si="27"/>
        <v>-423031450.43785435</v>
      </c>
      <c r="BK208" s="131">
        <f t="shared" si="27"/>
        <v>-431880982.37585413</v>
      </c>
      <c r="BL208" s="131">
        <f t="shared" si="27"/>
        <v>-441084197.80506581</v>
      </c>
      <c r="BM208" s="168">
        <f>SUM(D208:BL208)</f>
        <v>-13073457870.458311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151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866</v>
      </c>
    </row>
    <row r="3" spans="2:63" x14ac:dyDescent="0.15">
      <c r="B3" s="137" t="s">
        <v>472</v>
      </c>
    </row>
    <row r="4" spans="2:63" x14ac:dyDescent="0.15">
      <c r="B4" s="136" t="s">
        <v>867</v>
      </c>
    </row>
    <row r="5" spans="2:63" x14ac:dyDescent="0.15">
      <c r="B5" s="137" t="s">
        <v>489</v>
      </c>
      <c r="C5" s="122">
        <f>C35</f>
        <v>-28592</v>
      </c>
      <c r="D5" s="122">
        <f>SUM(D35:O35)</f>
        <v>-96462794.848500013</v>
      </c>
      <c r="E5" s="122">
        <f>SUM(P35:AA35)</f>
        <v>-74141226.039370835</v>
      </c>
      <c r="F5" s="122">
        <f>SUM(AB35:AM35)</f>
        <v>-63790540.227791652</v>
      </c>
      <c r="G5" s="122">
        <f>SUM(AN35:AY35)</f>
        <v>-105746426.63847473</v>
      </c>
      <c r="H5" s="122">
        <f>SUM(AZ35:BK35)</f>
        <v>-100914618.05092868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472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868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504</v>
      </c>
      <c r="C8" s="122">
        <f>C38</f>
        <v>0</v>
      </c>
      <c r="D8" s="122">
        <f>SUM(D38:O38)</f>
        <v>18875</v>
      </c>
      <c r="E8" s="122">
        <f>SUM(P38:AA38)</f>
        <v>20883.333333333336</v>
      </c>
      <c r="F8" s="122">
        <f>SUM(AB38:AM38)</f>
        <v>21604.166666666668</v>
      </c>
      <c r="G8" s="122">
        <f>SUM(AN38:AY38)</f>
        <v>21650</v>
      </c>
      <c r="H8" s="122">
        <f>SUM(AZ38:BK38)</f>
        <v>21650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491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492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493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851</v>
      </c>
      <c r="C13" s="122">
        <f t="shared" ref="C13:H13" si="0">SUM(C8:C12)</f>
        <v>0</v>
      </c>
      <c r="D13" s="122">
        <f t="shared" si="0"/>
        <v>-55930</v>
      </c>
      <c r="E13" s="122">
        <f t="shared" si="0"/>
        <v>-504499.16666666674</v>
      </c>
      <c r="F13" s="122">
        <f t="shared" si="0"/>
        <v>-318287.08333333337</v>
      </c>
      <c r="G13" s="122">
        <f t="shared" si="0"/>
        <v>-689240.75</v>
      </c>
      <c r="H13" s="122">
        <f t="shared" si="0"/>
        <v>-998523.89999999991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1073</v>
      </c>
      <c r="C15" s="122">
        <f t="shared" ref="C15:H15" si="1">C5+C13</f>
        <v>-28592</v>
      </c>
      <c r="D15" s="122">
        <f t="shared" si="1"/>
        <v>-96518724.848500013</v>
      </c>
      <c r="E15" s="122">
        <f t="shared" si="1"/>
        <v>-74645725.206037506</v>
      </c>
      <c r="F15" s="122">
        <f t="shared" si="1"/>
        <v>-64108827.311124988</v>
      </c>
      <c r="G15" s="122">
        <f t="shared" si="1"/>
        <v>-106435667.38847473</v>
      </c>
      <c r="H15" s="122">
        <f t="shared" si="1"/>
        <v>-101913141.95092869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870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494</v>
      </c>
      <c r="C18" s="122">
        <f>C48</f>
        <v>0</v>
      </c>
      <c r="D18" s="122">
        <f>SUM(D48:O48)</f>
        <v>-101500</v>
      </c>
      <c r="E18" s="122">
        <f>SUM(P48:AA48)</f>
        <v>-1250</v>
      </c>
      <c r="F18" s="122">
        <f>SUM(AB48:AM48)</f>
        <v>2750</v>
      </c>
      <c r="G18" s="122">
        <f>SUM(AN48:AY48)</f>
        <v>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1075</v>
      </c>
      <c r="C20" s="122">
        <f t="shared" ref="C20:H20" si="2">C18</f>
        <v>0</v>
      </c>
      <c r="D20" s="122">
        <f t="shared" si="2"/>
        <v>-101500</v>
      </c>
      <c r="E20" s="122">
        <f t="shared" si="2"/>
        <v>-1250</v>
      </c>
      <c r="F20" s="122">
        <f t="shared" si="2"/>
        <v>2750</v>
      </c>
      <c r="G20" s="122">
        <f t="shared" si="2"/>
        <v>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872</v>
      </c>
      <c r="C22" s="122"/>
      <c r="D22" s="122"/>
      <c r="E22" s="122"/>
      <c r="F22" s="122"/>
      <c r="G22" s="122"/>
      <c r="H22" s="122"/>
      <c r="I22" s="122"/>
      <c r="J22" s="122">
        <f>+D23+C23</f>
        <v>135340298.37318334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1086</v>
      </c>
      <c r="C23" s="122">
        <f>C53</f>
        <v>40291038.666666664</v>
      </c>
      <c r="D23" s="122">
        <f>SUM(D53:O53)</f>
        <v>95049259.706516683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472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495</v>
      </c>
      <c r="C25" s="122">
        <f>+C23+C20+C15</f>
        <v>40262446.666666664</v>
      </c>
      <c r="D25" s="122">
        <f t="shared" ref="D25:H25" si="3">+D23+D20+D15</f>
        <v>-1570965.1419833302</v>
      </c>
      <c r="E25" s="122">
        <f t="shared" si="3"/>
        <v>-74646975.206037506</v>
      </c>
      <c r="F25" s="122">
        <f t="shared" si="3"/>
        <v>-64106077.311124988</v>
      </c>
      <c r="G25" s="122">
        <f t="shared" si="3"/>
        <v>-106435667.38847473</v>
      </c>
      <c r="H25" s="122">
        <f t="shared" si="3"/>
        <v>-101913141.95092869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497</v>
      </c>
      <c r="C27" s="122">
        <v>0</v>
      </c>
      <c r="D27" s="122">
        <f>+C28</f>
        <v>40262446.666666664</v>
      </c>
      <c r="E27" s="122">
        <f t="shared" ref="E27:H27" si="4">+D28</f>
        <v>38691481.524683334</v>
      </c>
      <c r="F27" s="122">
        <f t="shared" si="4"/>
        <v>-35955493.681354173</v>
      </c>
      <c r="G27" s="122">
        <f t="shared" si="4"/>
        <v>-100061570.99247916</v>
      </c>
      <c r="H27" s="122">
        <f t="shared" si="4"/>
        <v>-206497238.38095391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496</v>
      </c>
      <c r="C28" s="122">
        <f>C25</f>
        <v>40262446.666666664</v>
      </c>
      <c r="D28" s="122">
        <f>+D27+D25</f>
        <v>38691481.524683334</v>
      </c>
      <c r="E28" s="122">
        <f t="shared" ref="E28:H28" si="5">+E27+E25</f>
        <v>-35955493.681354173</v>
      </c>
      <c r="F28" s="122">
        <f t="shared" si="5"/>
        <v>-100061570.99247916</v>
      </c>
      <c r="G28" s="122">
        <f t="shared" si="5"/>
        <v>-206497238.38095391</v>
      </c>
      <c r="H28" s="122">
        <f t="shared" si="5"/>
        <v>-308410380.3318826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44" t="s">
        <v>35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36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37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38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39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866</v>
      </c>
      <c r="C32" s="76"/>
      <c r="D32" s="344" t="s">
        <v>35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36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37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38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39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7" t="s">
        <v>472</v>
      </c>
      <c r="C33" s="75" t="s">
        <v>151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867</v>
      </c>
    </row>
    <row r="35" spans="2:63" x14ac:dyDescent="0.15">
      <c r="B35" s="137" t="s">
        <v>489</v>
      </c>
      <c r="C35" s="122">
        <f>'FIN-P&amp;L_CWS'!D207</f>
        <v>-28592</v>
      </c>
      <c r="D35" s="122">
        <f>'FIN-P&amp;L_CWS'!E207</f>
        <v>-8047070</v>
      </c>
      <c r="E35" s="122">
        <f>'FIN-P&amp;L_CWS'!F207</f>
        <v>-8019761.666666666</v>
      </c>
      <c r="F35" s="122">
        <f>'FIN-P&amp;L_CWS'!G207</f>
        <v>-8022818.333333333</v>
      </c>
      <c r="G35" s="122">
        <f>'FIN-P&amp;L_CWS'!H207</f>
        <v>-8021345</v>
      </c>
      <c r="H35" s="122">
        <f>'FIN-P&amp;L_CWS'!I207</f>
        <v>-8056985</v>
      </c>
      <c r="I35" s="122">
        <f>'FIN-P&amp;L_CWS'!J207</f>
        <v>-8058095</v>
      </c>
      <c r="J35" s="122">
        <f>'FIN-P&amp;L_CWS'!K207</f>
        <v>-8090885</v>
      </c>
      <c r="K35" s="122">
        <f>'FIN-P&amp;L_CWS'!L207</f>
        <v>-8058545</v>
      </c>
      <c r="L35" s="122">
        <f>'FIN-P&amp;L_CWS'!M207</f>
        <v>-8052935</v>
      </c>
      <c r="M35" s="122">
        <f>'FIN-P&amp;L_CWS'!N207</f>
        <v>-8025461.6780000003</v>
      </c>
      <c r="N35" s="122">
        <f>'FIN-P&amp;L_CWS'!O207</f>
        <v>-8011486.6780000003</v>
      </c>
      <c r="O35" s="122">
        <f>'FIN-P&amp;L_CWS'!P207</f>
        <v>-7997406.4925000006</v>
      </c>
      <c r="P35" s="122">
        <f>'FIN-P&amp;L_CWS'!Q207</f>
        <v>-9690490.3920999989</v>
      </c>
      <c r="Q35" s="122">
        <f>'FIN-P&amp;L_CWS'!R207</f>
        <v>-9642315.2098500002</v>
      </c>
      <c r="R35" s="122">
        <f>'FIN-P&amp;L_CWS'!S207</f>
        <v>-9509678.7947000004</v>
      </c>
      <c r="S35" s="122">
        <f>'FIN-P&amp;L_CWS'!T207</f>
        <v>-9529243.7947000004</v>
      </c>
      <c r="T35" s="122">
        <f>'FIN-P&amp;L_CWS'!U207</f>
        <v>-9513278.7947000004</v>
      </c>
      <c r="U35" s="122">
        <f>'FIN-P&amp;L_CWS'!V207</f>
        <v>-5517497.1280333335</v>
      </c>
      <c r="V35" s="122">
        <f>'FIN-P&amp;L_CWS'!W207</f>
        <v>-3519246.2947</v>
      </c>
      <c r="W35" s="122">
        <f>'FIN-P&amp;L_CWS'!X207</f>
        <v>-3485731.1124499994</v>
      </c>
      <c r="X35" s="122">
        <f>'FIN-P&amp;L_CWS'!Y207</f>
        <v>-3449002.7561999992</v>
      </c>
      <c r="Y35" s="122">
        <f>'FIN-P&amp;L_CWS'!Z207</f>
        <v>-3466642.2811999996</v>
      </c>
      <c r="Z35" s="122">
        <f>'FIN-P&amp;L_CWS'!AA207</f>
        <v>-3383773.9129875</v>
      </c>
      <c r="AA35" s="122">
        <f>'FIN-P&amp;L_CWS'!AB207</f>
        <v>-3434325.5677499999</v>
      </c>
      <c r="AB35" s="122">
        <f>'FIN-P&amp;L_CWS'!AC207</f>
        <v>-5663627.706441666</v>
      </c>
      <c r="AC35" s="122">
        <f>'FIN-P&amp;L_CWS'!AD207</f>
        <v>-5345502.5687449994</v>
      </c>
      <c r="AD35" s="122">
        <f>'FIN-P&amp;L_CWS'!AE207</f>
        <v>-5230116.9269599989</v>
      </c>
      <c r="AE35" s="122">
        <f>'FIN-P&amp;L_CWS'!AF207</f>
        <v>-5252221.9269599989</v>
      </c>
      <c r="AF35" s="122">
        <f>'FIN-P&amp;L_CWS'!AG207</f>
        <v>-5124387.2314250004</v>
      </c>
      <c r="AG35" s="122">
        <f>'FIN-P&amp;L_CWS'!AH207</f>
        <v>-5130687.2314250004</v>
      </c>
      <c r="AH35" s="122">
        <f>'FIN-P&amp;L_CWS'!AI207</f>
        <v>-5125768.3456749991</v>
      </c>
      <c r="AI35" s="122">
        <f>'FIN-P&amp;L_CWS'!AJ207</f>
        <v>-5233079.089209999</v>
      </c>
      <c r="AJ35" s="122">
        <f>'FIN-P&amp;L_CWS'!AK207</f>
        <v>-5228389.6979599996</v>
      </c>
      <c r="AK35" s="122">
        <f>'FIN-P&amp;L_CWS'!AL207</f>
        <v>-5353810.9965074994</v>
      </c>
      <c r="AL35" s="122">
        <f>'FIN-P&amp;L_CWS'!AM207</f>
        <v>-5437321.4754799996</v>
      </c>
      <c r="AM35" s="122">
        <f>'FIN-P&amp;L_CWS'!AN207</f>
        <v>-5665627.0310025001</v>
      </c>
      <c r="AN35" s="122">
        <f>'FIN-P&amp;L_CWS'!AO207</f>
        <v>-9468688.6059276238</v>
      </c>
      <c r="AO35" s="122">
        <f>'FIN-P&amp;L_CWS'!AP207</f>
        <v>-8872766.5502356254</v>
      </c>
      <c r="AP35" s="122">
        <f>'FIN-P&amp;L_CWS'!AQ207</f>
        <v>-8664280.5127451252</v>
      </c>
      <c r="AQ35" s="122">
        <f>'FIN-P&amp;L_CWS'!AR207</f>
        <v>-8686467.0314001255</v>
      </c>
      <c r="AR35" s="122">
        <f>'FIN-P&amp;L_CWS'!AS207</f>
        <v>-8468671.0510968734</v>
      </c>
      <c r="AS35" s="122">
        <f>'FIN-P&amp;L_CWS'!AT207</f>
        <v>-8474971.0510968734</v>
      </c>
      <c r="AT35" s="122">
        <f>'FIN-P&amp;L_CWS'!AU207</f>
        <v>-8469945.2186918743</v>
      </c>
      <c r="AU35" s="122">
        <f>'FIN-P&amp;L_CWS'!AV207</f>
        <v>-8667089.6802451257</v>
      </c>
      <c r="AV35" s="122">
        <f>'FIN-P&amp;L_CWS'!AW207</f>
        <v>-8662216.699090125</v>
      </c>
      <c r="AW35" s="122">
        <f>'FIN-P&amp;L_CWS'!AX207</f>
        <v>-8882398.3454256263</v>
      </c>
      <c r="AX35" s="122">
        <f>'FIN-P&amp;L_CWS'!AY207</f>
        <v>-9055778.9136363752</v>
      </c>
      <c r="AY35" s="122">
        <f>'FIN-P&amp;L_CWS'!AZ207</f>
        <v>-9373152.9788833745</v>
      </c>
      <c r="AZ35" s="122">
        <f>'FIN-P&amp;L_CWS'!BA207</f>
        <v>-9542824.5412642676</v>
      </c>
      <c r="BA35" s="122">
        <f>'FIN-P&amp;L_CWS'!BB207</f>
        <v>-8524145.2799572144</v>
      </c>
      <c r="BB35" s="122">
        <f>'FIN-P&amp;L_CWS'!BC207</f>
        <v>-8177888.948484363</v>
      </c>
      <c r="BC35" s="122">
        <f>'FIN-P&amp;L_CWS'!BD207</f>
        <v>-8200144.8281916138</v>
      </c>
      <c r="BD35" s="122">
        <f>'FIN-P&amp;L_CWS'!BE207</f>
        <v>-7839759.0260937642</v>
      </c>
      <c r="BE35" s="122">
        <f>'FIN-P&amp;L_CWS'!BF207</f>
        <v>-7846059.0260937642</v>
      </c>
      <c r="BF35" s="122">
        <f>'FIN-P&amp;L_CWS'!BG207</f>
        <v>-7840963.9113865141</v>
      </c>
      <c r="BG35" s="122">
        <f>'FIN-P&amp;L_CWS'!BH207</f>
        <v>-8180698.2734843642</v>
      </c>
      <c r="BH35" s="122">
        <f>'FIN-P&amp;L_CWS'!BI207</f>
        <v>-8175752.1309978627</v>
      </c>
      <c r="BI35" s="122">
        <f>'FIN-P&amp;L_CWS'!BJ207</f>
        <v>-8533634.717763463</v>
      </c>
      <c r="BJ35" s="122">
        <f>'FIN-P&amp;L_CWS'!BK207</f>
        <v>-8849531.9379998147</v>
      </c>
      <c r="BK35" s="122">
        <f>'FIN-P&amp;L_CWS'!BL207</f>
        <v>-9203215.4292116649</v>
      </c>
    </row>
    <row r="36" spans="2:63" x14ac:dyDescent="0.15">
      <c r="B36" s="137" t="s">
        <v>472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868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504</v>
      </c>
      <c r="C38" s="122">
        <f>'FIN-P&amp;L_CWS'!D203</f>
        <v>0</v>
      </c>
      <c r="D38" s="122">
        <f>'FIN-P&amp;L_CWS'!E203</f>
        <v>766.66666666666663</v>
      </c>
      <c r="E38" s="122">
        <f>'FIN-P&amp;L_CWS'!F203</f>
        <v>1358.3333333333333</v>
      </c>
      <c r="F38" s="122">
        <f>'FIN-P&amp;L_CWS'!G203</f>
        <v>1525</v>
      </c>
      <c r="G38" s="122">
        <f>'FIN-P&amp;L_CWS'!H203</f>
        <v>1691.6666666666667</v>
      </c>
      <c r="H38" s="122">
        <f>'FIN-P&amp;L_CWS'!I203</f>
        <v>1691.6666666666667</v>
      </c>
      <c r="I38" s="122">
        <f>'FIN-P&amp;L_CWS'!J203</f>
        <v>1691.6666666666667</v>
      </c>
      <c r="J38" s="122">
        <f>'FIN-P&amp;L_CWS'!K203</f>
        <v>1691.6666666666667</v>
      </c>
      <c r="K38" s="122">
        <f>'FIN-P&amp;L_CWS'!L203</f>
        <v>1691.6666666666667</v>
      </c>
      <c r="L38" s="122">
        <f>'FIN-P&amp;L_CWS'!M203</f>
        <v>1691.6666666666667</v>
      </c>
      <c r="M38" s="122">
        <f>'FIN-P&amp;L_CWS'!N203</f>
        <v>1691.6666666666667</v>
      </c>
      <c r="N38" s="122">
        <f>'FIN-P&amp;L_CWS'!O203</f>
        <v>1691.6666666666667</v>
      </c>
      <c r="O38" s="122">
        <f>'FIN-P&amp;L_CWS'!P203</f>
        <v>1691.6666666666667</v>
      </c>
      <c r="P38" s="122">
        <f>'FIN-P&amp;L_CWS'!Q203</f>
        <v>1691.6666666666667</v>
      </c>
      <c r="Q38" s="122">
        <f>'FIN-P&amp;L_CWS'!R203</f>
        <v>1691.6666666666667</v>
      </c>
      <c r="R38" s="122">
        <f>'FIN-P&amp;L_CWS'!S203</f>
        <v>1691.6666666666667</v>
      </c>
      <c r="S38" s="122">
        <f>'FIN-P&amp;L_CWS'!T203</f>
        <v>1691.6666666666667</v>
      </c>
      <c r="T38" s="122">
        <f>'FIN-P&amp;L_CWS'!U203</f>
        <v>1691.6666666666667</v>
      </c>
      <c r="U38" s="122">
        <f>'FIN-P&amp;L_CWS'!V203</f>
        <v>1600</v>
      </c>
      <c r="V38" s="122">
        <f>'FIN-P&amp;L_CWS'!W203</f>
        <v>1804.1666666666667</v>
      </c>
      <c r="W38" s="122">
        <f>'FIN-P&amp;L_CWS'!X203</f>
        <v>1804.1666666666667</v>
      </c>
      <c r="X38" s="122">
        <f>'FIN-P&amp;L_CWS'!Y203</f>
        <v>1804.1666666666667</v>
      </c>
      <c r="Y38" s="122">
        <f>'FIN-P&amp;L_CWS'!Z203</f>
        <v>1804.1666666666667</v>
      </c>
      <c r="Z38" s="122">
        <f>'FIN-P&amp;L_CWS'!AA203</f>
        <v>1804.1666666666667</v>
      </c>
      <c r="AA38" s="122">
        <f>'FIN-P&amp;L_CWS'!AB203</f>
        <v>1804.1666666666667</v>
      </c>
      <c r="AB38" s="122">
        <f>'FIN-P&amp;L_CWS'!AC203</f>
        <v>1758.3333333333335</v>
      </c>
      <c r="AC38" s="122">
        <f>'FIN-P&amp;L_CWS'!AD203</f>
        <v>1804.1666666666667</v>
      </c>
      <c r="AD38" s="122">
        <f>'FIN-P&amp;L_CWS'!AE203</f>
        <v>1804.1666666666667</v>
      </c>
      <c r="AE38" s="122">
        <f>'FIN-P&amp;L_CWS'!AF203</f>
        <v>1804.1666666666667</v>
      </c>
      <c r="AF38" s="122">
        <f>'FIN-P&amp;L_CWS'!AG203</f>
        <v>1804.1666666666667</v>
      </c>
      <c r="AG38" s="122">
        <f>'FIN-P&amp;L_CWS'!AH203</f>
        <v>1804.1666666666667</v>
      </c>
      <c r="AH38" s="122">
        <f>'FIN-P&amp;L_CWS'!AI203</f>
        <v>1804.1666666666667</v>
      </c>
      <c r="AI38" s="122">
        <f>'FIN-P&amp;L_CWS'!AJ203</f>
        <v>1804.1666666666667</v>
      </c>
      <c r="AJ38" s="122">
        <f>'FIN-P&amp;L_CWS'!AK203</f>
        <v>1804.1666666666667</v>
      </c>
      <c r="AK38" s="122">
        <f>'FIN-P&amp;L_CWS'!AL203</f>
        <v>1804.1666666666667</v>
      </c>
      <c r="AL38" s="122">
        <f>'FIN-P&amp;L_CWS'!AM203</f>
        <v>1804.1666666666667</v>
      </c>
      <c r="AM38" s="122">
        <f>'FIN-P&amp;L_CWS'!AN203</f>
        <v>1804.1666666666667</v>
      </c>
      <c r="AN38" s="122">
        <f>'FIN-P&amp;L_CWS'!AO203</f>
        <v>1804.1666666666667</v>
      </c>
      <c r="AO38" s="122">
        <f>'FIN-P&amp;L_CWS'!AP203</f>
        <v>1804.1666666666667</v>
      </c>
      <c r="AP38" s="122">
        <f>'FIN-P&amp;L_CWS'!AQ203</f>
        <v>1804.1666666666667</v>
      </c>
      <c r="AQ38" s="122">
        <f>'FIN-P&amp;L_CWS'!AR203</f>
        <v>1804.1666666666667</v>
      </c>
      <c r="AR38" s="122">
        <f>'FIN-P&amp;L_CWS'!AS203</f>
        <v>1804.1666666666667</v>
      </c>
      <c r="AS38" s="122">
        <f>'FIN-P&amp;L_CWS'!AT203</f>
        <v>1804.1666666666667</v>
      </c>
      <c r="AT38" s="122">
        <f>'FIN-P&amp;L_CWS'!AU203</f>
        <v>1804.1666666666667</v>
      </c>
      <c r="AU38" s="122">
        <f>'FIN-P&amp;L_CWS'!AV203</f>
        <v>1804.1666666666667</v>
      </c>
      <c r="AV38" s="122">
        <f>'FIN-P&amp;L_CWS'!AW203</f>
        <v>1804.1666666666667</v>
      </c>
      <c r="AW38" s="122">
        <f>'FIN-P&amp;L_CWS'!AX203</f>
        <v>1804.1666666666667</v>
      </c>
      <c r="AX38" s="122">
        <f>'FIN-P&amp;L_CWS'!AY203</f>
        <v>1804.1666666666667</v>
      </c>
      <c r="AY38" s="122">
        <f>'FIN-P&amp;L_CWS'!AZ203</f>
        <v>1804.1666666666667</v>
      </c>
      <c r="AZ38" s="122">
        <f>'FIN-P&amp;L_CWS'!BA203</f>
        <v>1804.1666666666667</v>
      </c>
      <c r="BA38" s="122">
        <f>'FIN-P&amp;L_CWS'!BB203</f>
        <v>1804.1666666666667</v>
      </c>
      <c r="BB38" s="122">
        <f>'FIN-P&amp;L_CWS'!BC203</f>
        <v>1804.1666666666667</v>
      </c>
      <c r="BC38" s="122">
        <f>'FIN-P&amp;L_CWS'!BD203</f>
        <v>1804.1666666666667</v>
      </c>
      <c r="BD38" s="122">
        <f>'FIN-P&amp;L_CWS'!BE203</f>
        <v>1804.1666666666667</v>
      </c>
      <c r="BE38" s="122">
        <f>'FIN-P&amp;L_CWS'!BF203</f>
        <v>1804.1666666666667</v>
      </c>
      <c r="BF38" s="122">
        <f>'FIN-P&amp;L_CWS'!BG203</f>
        <v>1804.1666666666667</v>
      </c>
      <c r="BG38" s="122">
        <f>'FIN-P&amp;L_CWS'!BH203</f>
        <v>1804.1666666666667</v>
      </c>
      <c r="BH38" s="122">
        <f>'FIN-P&amp;L_CWS'!BI203</f>
        <v>1804.1666666666667</v>
      </c>
      <c r="BI38" s="122">
        <f>'FIN-P&amp;L_CWS'!BJ203</f>
        <v>1804.1666666666667</v>
      </c>
      <c r="BJ38" s="122">
        <f>'FIN-P&amp;L_CWS'!BK203</f>
        <v>1804.1666666666667</v>
      </c>
      <c r="BK38" s="122">
        <f>'FIN-P&amp;L_CWS'!BL203</f>
        <v>1804.1666666666667</v>
      </c>
    </row>
    <row r="39" spans="2:63" x14ac:dyDescent="0.15">
      <c r="B39" s="128" t="s">
        <v>491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492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493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851</v>
      </c>
      <c r="C43" s="122">
        <f>SUM(C38:C42)</f>
        <v>0</v>
      </c>
      <c r="D43" s="122">
        <f>SUM(D38:D42)</f>
        <v>766.66666666666663</v>
      </c>
      <c r="E43" s="122">
        <f>SUM(E38:E42)</f>
        <v>1358.3333333333333</v>
      </c>
      <c r="F43" s="122">
        <f t="shared" ref="F43:BK43" si="6">SUM(F38:F42)</f>
        <v>1525</v>
      </c>
      <c r="G43" s="122">
        <f t="shared" si="6"/>
        <v>1691.6666666666667</v>
      </c>
      <c r="H43" s="122">
        <f t="shared" si="6"/>
        <v>1691.6666666666667</v>
      </c>
      <c r="I43" s="122">
        <f t="shared" si="6"/>
        <v>1691.6666666666667</v>
      </c>
      <c r="J43" s="122">
        <f t="shared" si="6"/>
        <v>1691.666666666667</v>
      </c>
      <c r="K43" s="122">
        <f t="shared" si="6"/>
        <v>1691.666666666667</v>
      </c>
      <c r="L43" s="122">
        <f t="shared" si="6"/>
        <v>-8058.3333333333321</v>
      </c>
      <c r="M43" s="122">
        <f t="shared" si="6"/>
        <v>-25893.333333333328</v>
      </c>
      <c r="N43" s="122">
        <f t="shared" si="6"/>
        <v>-7308.3333333333321</v>
      </c>
      <c r="O43" s="122">
        <f t="shared" si="6"/>
        <v>-26778.333333333328</v>
      </c>
      <c r="P43" s="122">
        <f t="shared" si="6"/>
        <v>-80490.833333333328</v>
      </c>
      <c r="Q43" s="122">
        <f t="shared" si="6"/>
        <v>-73783.333333333343</v>
      </c>
      <c r="R43" s="122">
        <f t="shared" si="6"/>
        <v>-167170.83333333334</v>
      </c>
      <c r="S43" s="122">
        <f t="shared" si="6"/>
        <v>1691.6666666666667</v>
      </c>
      <c r="T43" s="122">
        <f t="shared" si="6"/>
        <v>1691.666666666667</v>
      </c>
      <c r="U43" s="122">
        <f t="shared" si="6"/>
        <v>1600</v>
      </c>
      <c r="V43" s="122">
        <f t="shared" si="6"/>
        <v>-4945.8333333333339</v>
      </c>
      <c r="W43" s="122">
        <f t="shared" si="6"/>
        <v>-48245.833333333336</v>
      </c>
      <c r="X43" s="122">
        <f t="shared" si="6"/>
        <v>-41495.833333333336</v>
      </c>
      <c r="Y43" s="122">
        <f t="shared" si="6"/>
        <v>-11920.833333333334</v>
      </c>
      <c r="Z43" s="122">
        <f t="shared" si="6"/>
        <v>-80477.083333333314</v>
      </c>
      <c r="AA43" s="122">
        <f t="shared" si="6"/>
        <v>-952.08333333332848</v>
      </c>
      <c r="AB43" s="122">
        <f t="shared" si="6"/>
        <v>-188394.16666666666</v>
      </c>
      <c r="AC43" s="122">
        <f t="shared" si="6"/>
        <v>-411635.83333333331</v>
      </c>
      <c r="AD43" s="122">
        <f t="shared" si="6"/>
        <v>-129633.33333333331</v>
      </c>
      <c r="AE43" s="122">
        <f t="shared" si="6"/>
        <v>-12775.833333333334</v>
      </c>
      <c r="AF43" s="122">
        <f t="shared" si="6"/>
        <v>-125998.33333333333</v>
      </c>
      <c r="AG43" s="122">
        <f t="shared" si="6"/>
        <v>1804.1666666666679</v>
      </c>
      <c r="AH43" s="122">
        <f t="shared" si="6"/>
        <v>16384.166666666668</v>
      </c>
      <c r="AI43" s="122">
        <f t="shared" si="6"/>
        <v>128691.66666666669</v>
      </c>
      <c r="AJ43" s="122">
        <f t="shared" si="6"/>
        <v>15469.166666666664</v>
      </c>
      <c r="AK43" s="122">
        <f t="shared" si="6"/>
        <v>143196.66666666669</v>
      </c>
      <c r="AL43" s="122">
        <f t="shared" si="6"/>
        <v>142526.66666666669</v>
      </c>
      <c r="AM43" s="122">
        <f t="shared" si="6"/>
        <v>102077.91666666667</v>
      </c>
      <c r="AN43" s="122">
        <f t="shared" si="6"/>
        <v>-464765.58333333331</v>
      </c>
      <c r="AO43" s="122">
        <f t="shared" si="6"/>
        <v>-733913.33333333337</v>
      </c>
      <c r="AP43" s="122">
        <f t="shared" si="6"/>
        <v>-237228.33333333334</v>
      </c>
      <c r="AQ43" s="122">
        <f t="shared" si="6"/>
        <v>-18425.583333333332</v>
      </c>
      <c r="AR43" s="122">
        <f t="shared" si="6"/>
        <v>-227228.33333333334</v>
      </c>
      <c r="AS43" s="122">
        <f t="shared" si="6"/>
        <v>1804.1666666666679</v>
      </c>
      <c r="AT43" s="122">
        <f t="shared" si="6"/>
        <v>22033.916666666664</v>
      </c>
      <c r="AU43" s="122">
        <f t="shared" si="6"/>
        <v>229816.66666666663</v>
      </c>
      <c r="AV43" s="122">
        <f t="shared" si="6"/>
        <v>21560.666666666664</v>
      </c>
      <c r="AW43" s="122">
        <f t="shared" si="6"/>
        <v>255896.41666666666</v>
      </c>
      <c r="AX43" s="122">
        <f t="shared" si="6"/>
        <v>249943.16666666666</v>
      </c>
      <c r="AY43" s="122">
        <f t="shared" si="6"/>
        <v>211265.41666666666</v>
      </c>
      <c r="AZ43" s="122">
        <f t="shared" si="6"/>
        <v>-572594.08333333337</v>
      </c>
      <c r="BA43" s="122">
        <f t="shared" si="6"/>
        <v>-1176942.4333333333</v>
      </c>
      <c r="BB43" s="122">
        <f t="shared" si="6"/>
        <v>-377195.83333333326</v>
      </c>
      <c r="BC43" s="122">
        <f t="shared" si="6"/>
        <v>-24767.88333333335</v>
      </c>
      <c r="BD43" s="122">
        <f t="shared" si="6"/>
        <v>-372903.33333333337</v>
      </c>
      <c r="BE43" s="122">
        <f t="shared" si="6"/>
        <v>1804.1666666666388</v>
      </c>
      <c r="BF43" s="122">
        <f t="shared" si="6"/>
        <v>28376.21666666674</v>
      </c>
      <c r="BG43" s="122">
        <f t="shared" si="6"/>
        <v>375491.66666666669</v>
      </c>
      <c r="BH43" s="122">
        <f t="shared" si="6"/>
        <v>27356.216666666689</v>
      </c>
      <c r="BI43" s="122">
        <f t="shared" si="6"/>
        <v>402206.21666666667</v>
      </c>
      <c r="BJ43" s="122">
        <f t="shared" si="6"/>
        <v>401413.71666666673</v>
      </c>
      <c r="BK43" s="122">
        <f t="shared" si="6"/>
        <v>289231.46666666662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1073</v>
      </c>
      <c r="C45" s="122">
        <f t="shared" ref="C45:AH45" si="7">C35+C43</f>
        <v>-28592</v>
      </c>
      <c r="D45" s="122">
        <f t="shared" si="7"/>
        <v>-8046303.333333333</v>
      </c>
      <c r="E45" s="122">
        <f t="shared" si="7"/>
        <v>-8018403.333333333</v>
      </c>
      <c r="F45" s="122">
        <f t="shared" si="7"/>
        <v>-8021293.333333333</v>
      </c>
      <c r="G45" s="122">
        <f t="shared" si="7"/>
        <v>-8019653.333333333</v>
      </c>
      <c r="H45" s="122">
        <f t="shared" si="7"/>
        <v>-8055293.333333333</v>
      </c>
      <c r="I45" s="122">
        <f t="shared" si="7"/>
        <v>-8056403.333333333</v>
      </c>
      <c r="J45" s="122">
        <f t="shared" si="7"/>
        <v>-8089193.333333333</v>
      </c>
      <c r="K45" s="122">
        <f t="shared" si="7"/>
        <v>-8056853.333333333</v>
      </c>
      <c r="L45" s="122">
        <f t="shared" si="7"/>
        <v>-8060993.333333333</v>
      </c>
      <c r="M45" s="122">
        <f t="shared" si="7"/>
        <v>-8051355.0113333333</v>
      </c>
      <c r="N45" s="122">
        <f t="shared" si="7"/>
        <v>-8018795.0113333333</v>
      </c>
      <c r="O45" s="122">
        <f t="shared" si="7"/>
        <v>-8024184.8258333337</v>
      </c>
      <c r="P45" s="122">
        <f t="shared" si="7"/>
        <v>-9770981.2254333328</v>
      </c>
      <c r="Q45" s="122">
        <f t="shared" si="7"/>
        <v>-9716098.5431833342</v>
      </c>
      <c r="R45" s="122">
        <f t="shared" si="7"/>
        <v>-9676849.6280333344</v>
      </c>
      <c r="S45" s="122">
        <f t="shared" si="7"/>
        <v>-9527552.1280333344</v>
      </c>
      <c r="T45" s="122">
        <f t="shared" si="7"/>
        <v>-9511587.1280333344</v>
      </c>
      <c r="U45" s="122">
        <f t="shared" si="7"/>
        <v>-5515897.1280333335</v>
      </c>
      <c r="V45" s="122">
        <f t="shared" si="7"/>
        <v>-3524192.1280333335</v>
      </c>
      <c r="W45" s="122">
        <f t="shared" si="7"/>
        <v>-3533976.9457833329</v>
      </c>
      <c r="X45" s="122">
        <f t="shared" si="7"/>
        <v>-3490498.5895333327</v>
      </c>
      <c r="Y45" s="122">
        <f t="shared" si="7"/>
        <v>-3478563.1145333331</v>
      </c>
      <c r="Z45" s="122">
        <f t="shared" si="7"/>
        <v>-3464250.9963208335</v>
      </c>
      <c r="AA45" s="122">
        <f t="shared" si="7"/>
        <v>-3435277.6510833334</v>
      </c>
      <c r="AB45" s="122">
        <f t="shared" si="7"/>
        <v>-5852021.873108333</v>
      </c>
      <c r="AC45" s="122">
        <f t="shared" si="7"/>
        <v>-5757138.4020783324</v>
      </c>
      <c r="AD45" s="122">
        <f t="shared" si="7"/>
        <v>-5359750.2602933319</v>
      </c>
      <c r="AE45" s="122">
        <f t="shared" si="7"/>
        <v>-5264997.7602933319</v>
      </c>
      <c r="AF45" s="122">
        <f t="shared" si="7"/>
        <v>-5250385.5647583334</v>
      </c>
      <c r="AG45" s="122">
        <f t="shared" si="7"/>
        <v>-5128883.0647583334</v>
      </c>
      <c r="AH45" s="122">
        <f t="shared" si="7"/>
        <v>-5109384.1790083321</v>
      </c>
      <c r="AI45" s="122">
        <f t="shared" ref="AI45:BK45" si="8">AI35+AI43</f>
        <v>-5104387.422543332</v>
      </c>
      <c r="AJ45" s="122">
        <f t="shared" si="8"/>
        <v>-5212920.5312933326</v>
      </c>
      <c r="AK45" s="122">
        <f t="shared" si="8"/>
        <v>-5210614.3298408324</v>
      </c>
      <c r="AL45" s="122">
        <f t="shared" si="8"/>
        <v>-5294794.8088133326</v>
      </c>
      <c r="AM45" s="122">
        <f t="shared" si="8"/>
        <v>-5563549.1143358331</v>
      </c>
      <c r="AN45" s="122">
        <f t="shared" si="8"/>
        <v>-9933454.1892609578</v>
      </c>
      <c r="AO45" s="122">
        <f t="shared" si="8"/>
        <v>-9606679.8835689593</v>
      </c>
      <c r="AP45" s="122">
        <f t="shared" si="8"/>
        <v>-8901508.8460784592</v>
      </c>
      <c r="AQ45" s="122">
        <f t="shared" si="8"/>
        <v>-8704892.6147334594</v>
      </c>
      <c r="AR45" s="122">
        <f t="shared" si="8"/>
        <v>-8695899.3844302073</v>
      </c>
      <c r="AS45" s="122">
        <f t="shared" si="8"/>
        <v>-8473166.8844302073</v>
      </c>
      <c r="AT45" s="122">
        <f t="shared" si="8"/>
        <v>-8447911.3020252082</v>
      </c>
      <c r="AU45" s="122">
        <f t="shared" si="8"/>
        <v>-8437273.0135784596</v>
      </c>
      <c r="AV45" s="122">
        <f t="shared" si="8"/>
        <v>-8640656.032423459</v>
      </c>
      <c r="AW45" s="122">
        <f t="shared" si="8"/>
        <v>-8626501.9287589602</v>
      </c>
      <c r="AX45" s="122">
        <f t="shared" si="8"/>
        <v>-8805835.7469697092</v>
      </c>
      <c r="AY45" s="122">
        <f t="shared" si="8"/>
        <v>-9161887.5622167084</v>
      </c>
      <c r="AZ45" s="122">
        <f t="shared" si="8"/>
        <v>-10115418.624597602</v>
      </c>
      <c r="BA45" s="122">
        <f t="shared" si="8"/>
        <v>-9701087.713290548</v>
      </c>
      <c r="BB45" s="122">
        <f t="shared" si="8"/>
        <v>-8555084.781817697</v>
      </c>
      <c r="BC45" s="122">
        <f t="shared" si="8"/>
        <v>-8224912.7115249475</v>
      </c>
      <c r="BD45" s="122">
        <f t="shared" si="8"/>
        <v>-8212662.3594270973</v>
      </c>
      <c r="BE45" s="122">
        <f t="shared" si="8"/>
        <v>-7844254.8594270973</v>
      </c>
      <c r="BF45" s="122">
        <f t="shared" si="8"/>
        <v>-7812587.6947198473</v>
      </c>
      <c r="BG45" s="122">
        <f t="shared" si="8"/>
        <v>-7805206.6068176972</v>
      </c>
      <c r="BH45" s="122">
        <f t="shared" si="8"/>
        <v>-8148395.9143311959</v>
      </c>
      <c r="BI45" s="122">
        <f t="shared" si="8"/>
        <v>-8131428.5010967962</v>
      </c>
      <c r="BJ45" s="122">
        <f t="shared" si="8"/>
        <v>-8448118.221333148</v>
      </c>
      <c r="BK45" s="122">
        <f t="shared" si="8"/>
        <v>-8913983.9625449982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870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494</v>
      </c>
      <c r="C48" s="122">
        <f>'CAPEX _CWS '!E40*-1</f>
        <v>0</v>
      </c>
      <c r="D48" s="122">
        <f>'CAPEX _CWS '!F40*-1</f>
        <v>-46000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-10000</v>
      </c>
      <c r="H48" s="122">
        <f>'CAPEX _CWS '!J40*-1</f>
        <v>0</v>
      </c>
      <c r="I48" s="122">
        <f>'CAPEX _CWS '!K40*-1</f>
        <v>0</v>
      </c>
      <c r="J48" s="122">
        <f>'CAPEX _CWS '!L40*-1</f>
        <v>0</v>
      </c>
      <c r="K48" s="122">
        <f>'CAPEX _CWS '!M40*-1</f>
        <v>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-6750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1074</v>
      </c>
      <c r="C50" s="122">
        <f>SUM(C48:C49)</f>
        <v>0</v>
      </c>
      <c r="D50" s="122">
        <f>SUM(D48:D49)</f>
        <v>-46000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-10000</v>
      </c>
      <c r="H50" s="122">
        <f t="shared" si="9"/>
        <v>0</v>
      </c>
      <c r="I50" s="122">
        <f t="shared" si="9"/>
        <v>0</v>
      </c>
      <c r="J50" s="122">
        <f t="shared" si="9"/>
        <v>0</v>
      </c>
      <c r="K50" s="122">
        <f t="shared" si="9"/>
        <v>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-6750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872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1086</v>
      </c>
      <c r="C53" s="122">
        <f>'FIN-VALUE_CWS'!C13</f>
        <v>40291038.666666664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48333593.355999999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46715666.350516677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472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495</v>
      </c>
      <c r="C55" s="122">
        <f>+C45+C50+C53</f>
        <v>40262446.666666664</v>
      </c>
      <c r="D55" s="122">
        <f t="shared" ref="D55:BK55" si="10">+D45+D50+D53</f>
        <v>-8092303.333333333</v>
      </c>
      <c r="E55" s="122">
        <f t="shared" si="10"/>
        <v>-8053903.333333333</v>
      </c>
      <c r="F55" s="122">
        <f t="shared" si="10"/>
        <v>-8031293.333333333</v>
      </c>
      <c r="G55" s="122">
        <f t="shared" si="10"/>
        <v>-8029653.333333333</v>
      </c>
      <c r="H55" s="122">
        <f t="shared" si="10"/>
        <v>40278300.022666663</v>
      </c>
      <c r="I55" s="122">
        <f t="shared" si="10"/>
        <v>-8056403.333333333</v>
      </c>
      <c r="J55" s="122">
        <f t="shared" si="10"/>
        <v>-8089193.333333333</v>
      </c>
      <c r="K55" s="122">
        <f t="shared" si="10"/>
        <v>-8056853.333333333</v>
      </c>
      <c r="L55" s="122">
        <f t="shared" si="10"/>
        <v>-8060993.333333333</v>
      </c>
      <c r="M55" s="122">
        <f t="shared" si="10"/>
        <v>-8051355.0113333333</v>
      </c>
      <c r="N55" s="122">
        <f t="shared" si="10"/>
        <v>38696871.339183345</v>
      </c>
      <c r="O55" s="122">
        <f t="shared" si="10"/>
        <v>-8024184.8258333337</v>
      </c>
      <c r="P55" s="122">
        <f t="shared" si="10"/>
        <v>-9770981.2254333328</v>
      </c>
      <c r="Q55" s="122">
        <f t="shared" si="10"/>
        <v>-9716098.5431833342</v>
      </c>
      <c r="R55" s="122">
        <f t="shared" si="10"/>
        <v>-9676849.6280333344</v>
      </c>
      <c r="S55" s="122">
        <f t="shared" si="10"/>
        <v>-9527552.1280333344</v>
      </c>
      <c r="T55" s="122">
        <f t="shared" si="10"/>
        <v>-9511587.1280333344</v>
      </c>
      <c r="U55" s="122">
        <f t="shared" si="10"/>
        <v>-5510397.1280333335</v>
      </c>
      <c r="V55" s="122">
        <f t="shared" si="10"/>
        <v>-3530942.1280333335</v>
      </c>
      <c r="W55" s="122">
        <f t="shared" si="10"/>
        <v>-3533976.9457833329</v>
      </c>
      <c r="X55" s="122">
        <f t="shared" si="10"/>
        <v>-3490498.5895333327</v>
      </c>
      <c r="Y55" s="122">
        <f t="shared" si="10"/>
        <v>-3478563.1145333331</v>
      </c>
      <c r="Z55" s="122">
        <f t="shared" si="10"/>
        <v>-3464250.9963208335</v>
      </c>
      <c r="AA55" s="122">
        <f t="shared" si="10"/>
        <v>-3435277.6510833334</v>
      </c>
      <c r="AB55" s="122">
        <f t="shared" si="10"/>
        <v>-5849271.873108333</v>
      </c>
      <c r="AC55" s="122">
        <f t="shared" si="10"/>
        <v>-5757138.4020783324</v>
      </c>
      <c r="AD55" s="122">
        <f t="shared" si="10"/>
        <v>-5359750.2602933319</v>
      </c>
      <c r="AE55" s="122">
        <f t="shared" si="10"/>
        <v>-5264997.7602933319</v>
      </c>
      <c r="AF55" s="122">
        <f t="shared" si="10"/>
        <v>-5250385.5647583334</v>
      </c>
      <c r="AG55" s="122">
        <f t="shared" si="10"/>
        <v>-5128883.0647583334</v>
      </c>
      <c r="AH55" s="122">
        <f t="shared" si="10"/>
        <v>-5109384.1790083321</v>
      </c>
      <c r="AI55" s="122">
        <f t="shared" si="10"/>
        <v>-5104387.422543332</v>
      </c>
      <c r="AJ55" s="122">
        <f t="shared" si="10"/>
        <v>-5212920.5312933326</v>
      </c>
      <c r="AK55" s="122">
        <f t="shared" si="10"/>
        <v>-5210614.3298408324</v>
      </c>
      <c r="AL55" s="122">
        <f t="shared" si="10"/>
        <v>-5294794.8088133326</v>
      </c>
      <c r="AM55" s="122">
        <f t="shared" si="10"/>
        <v>-5563549.1143358331</v>
      </c>
      <c r="AN55" s="122">
        <f t="shared" si="10"/>
        <v>-9933454.1892609578</v>
      </c>
      <c r="AO55" s="122">
        <f t="shared" si="10"/>
        <v>-9606679.8835689593</v>
      </c>
      <c r="AP55" s="122">
        <f t="shared" si="10"/>
        <v>-8901508.8460784592</v>
      </c>
      <c r="AQ55" s="122">
        <f t="shared" si="10"/>
        <v>-8704892.6147334594</v>
      </c>
      <c r="AR55" s="122">
        <f t="shared" si="10"/>
        <v>-8695899.3844302073</v>
      </c>
      <c r="AS55" s="122">
        <f t="shared" si="10"/>
        <v>-8473166.8844302073</v>
      </c>
      <c r="AT55" s="122">
        <f t="shared" si="10"/>
        <v>-8447911.3020252082</v>
      </c>
      <c r="AU55" s="122">
        <f t="shared" si="10"/>
        <v>-8437273.0135784596</v>
      </c>
      <c r="AV55" s="122">
        <f t="shared" si="10"/>
        <v>-8640656.032423459</v>
      </c>
      <c r="AW55" s="122">
        <f t="shared" si="10"/>
        <v>-8626501.9287589602</v>
      </c>
      <c r="AX55" s="122">
        <f t="shared" si="10"/>
        <v>-8805835.7469697092</v>
      </c>
      <c r="AY55" s="122">
        <f t="shared" si="10"/>
        <v>-9161887.5622167084</v>
      </c>
      <c r="AZ55" s="122">
        <f t="shared" si="10"/>
        <v>-10115418.624597602</v>
      </c>
      <c r="BA55" s="122">
        <f t="shared" si="10"/>
        <v>-9701087.713290548</v>
      </c>
      <c r="BB55" s="122">
        <f t="shared" si="10"/>
        <v>-8555084.781817697</v>
      </c>
      <c r="BC55" s="122">
        <f t="shared" si="10"/>
        <v>-8224912.7115249475</v>
      </c>
      <c r="BD55" s="122">
        <f t="shared" si="10"/>
        <v>-8212662.3594270973</v>
      </c>
      <c r="BE55" s="122">
        <f t="shared" si="10"/>
        <v>-7844254.8594270973</v>
      </c>
      <c r="BF55" s="122">
        <f t="shared" si="10"/>
        <v>-7812587.6947198473</v>
      </c>
      <c r="BG55" s="122">
        <f t="shared" si="10"/>
        <v>-7805206.6068176972</v>
      </c>
      <c r="BH55" s="122">
        <f t="shared" si="10"/>
        <v>-8148395.9143311959</v>
      </c>
      <c r="BI55" s="122">
        <f t="shared" si="10"/>
        <v>-8131428.5010967962</v>
      </c>
      <c r="BJ55" s="122">
        <f t="shared" si="10"/>
        <v>-8448118.221333148</v>
      </c>
      <c r="BK55" s="122">
        <f t="shared" si="10"/>
        <v>-8913983.9625449982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497</v>
      </c>
      <c r="C57" s="122">
        <v>0</v>
      </c>
      <c r="D57" s="122">
        <f t="shared" ref="D57:AI57" si="11">C58</f>
        <v>40262446.666666664</v>
      </c>
      <c r="E57" s="122">
        <f t="shared" si="11"/>
        <v>32170143.333333332</v>
      </c>
      <c r="F57" s="122">
        <f t="shared" si="11"/>
        <v>24116240</v>
      </c>
      <c r="G57" s="122">
        <f t="shared" si="11"/>
        <v>16084946.666666668</v>
      </c>
      <c r="H57" s="122">
        <f t="shared" si="11"/>
        <v>8055293.3333333349</v>
      </c>
      <c r="I57" s="122">
        <f t="shared" si="11"/>
        <v>48333593.355999999</v>
      </c>
      <c r="J57" s="122">
        <f t="shared" si="11"/>
        <v>40277190.022666663</v>
      </c>
      <c r="K57" s="122">
        <f t="shared" si="11"/>
        <v>32187996.689333331</v>
      </c>
      <c r="L57" s="122">
        <f t="shared" si="11"/>
        <v>24131143.355999999</v>
      </c>
      <c r="M57" s="122">
        <f t="shared" si="11"/>
        <v>16070150.022666667</v>
      </c>
      <c r="N57" s="122">
        <f t="shared" si="11"/>
        <v>8018795.0113333333</v>
      </c>
      <c r="O57" s="122">
        <f t="shared" si="11"/>
        <v>46715666.350516677</v>
      </c>
      <c r="P57" s="122">
        <f t="shared" si="11"/>
        <v>38691481.524683341</v>
      </c>
      <c r="Q57" s="122">
        <f t="shared" si="11"/>
        <v>28920500.299250007</v>
      </c>
      <c r="R57" s="122">
        <f t="shared" si="11"/>
        <v>19204401.756066673</v>
      </c>
      <c r="S57" s="122">
        <f t="shared" si="11"/>
        <v>9527552.1280333381</v>
      </c>
      <c r="T57" s="122">
        <f t="shared" si="11"/>
        <v>0</v>
      </c>
      <c r="U57" s="122">
        <f t="shared" si="11"/>
        <v>-9511587.1280333344</v>
      </c>
      <c r="V57" s="122">
        <f t="shared" si="11"/>
        <v>-15021984.256066669</v>
      </c>
      <c r="W57" s="122">
        <f t="shared" si="11"/>
        <v>-18552926.384100001</v>
      </c>
      <c r="X57" s="122">
        <f t="shared" si="11"/>
        <v>-22086903.329883333</v>
      </c>
      <c r="Y57" s="122">
        <f t="shared" si="11"/>
        <v>-25577401.919416666</v>
      </c>
      <c r="Z57" s="122">
        <f t="shared" si="11"/>
        <v>-29055965.033950001</v>
      </c>
      <c r="AA57" s="122">
        <f t="shared" si="11"/>
        <v>-32520216.030270834</v>
      </c>
      <c r="AB57" s="122">
        <f t="shared" si="11"/>
        <v>-35955493.681354165</v>
      </c>
      <c r="AC57" s="122">
        <f t="shared" si="11"/>
        <v>-41804765.5544625</v>
      </c>
      <c r="AD57" s="122">
        <f t="shared" si="11"/>
        <v>-47561903.95654083</v>
      </c>
      <c r="AE57" s="122">
        <f t="shared" si="11"/>
        <v>-52921654.216834165</v>
      </c>
      <c r="AF57" s="122">
        <f t="shared" si="11"/>
        <v>-58186651.9771275</v>
      </c>
      <c r="AG57" s="122">
        <f t="shared" si="11"/>
        <v>-63437037.54188583</v>
      </c>
      <c r="AH57" s="122">
        <f t="shared" si="11"/>
        <v>-68565920.606644168</v>
      </c>
      <c r="AI57" s="122">
        <f t="shared" si="11"/>
        <v>-73675304.785652503</v>
      </c>
      <c r="AJ57" s="122">
        <f t="shared" ref="AJ57:BK57" si="12">AI58</f>
        <v>-78779692.208195835</v>
      </c>
      <c r="AK57" s="122">
        <f t="shared" si="12"/>
        <v>-83992612.739489168</v>
      </c>
      <c r="AL57" s="122">
        <f t="shared" si="12"/>
        <v>-89203227.069330007</v>
      </c>
      <c r="AM57" s="122">
        <f t="shared" si="12"/>
        <v>-94498021.87814334</v>
      </c>
      <c r="AN57" s="122">
        <f t="shared" si="12"/>
        <v>-100061570.99247918</v>
      </c>
      <c r="AO57" s="122">
        <f t="shared" si="12"/>
        <v>-109995025.18174013</v>
      </c>
      <c r="AP57" s="122">
        <f t="shared" si="12"/>
        <v>-119601705.06530909</v>
      </c>
      <c r="AQ57" s="122">
        <f t="shared" si="12"/>
        <v>-128503213.91138755</v>
      </c>
      <c r="AR57" s="122">
        <f t="shared" si="12"/>
        <v>-137208106.52612102</v>
      </c>
      <c r="AS57" s="122">
        <f t="shared" si="12"/>
        <v>-145904005.91055122</v>
      </c>
      <c r="AT57" s="122">
        <f t="shared" si="12"/>
        <v>-154377172.79498142</v>
      </c>
      <c r="AU57" s="122">
        <f t="shared" si="12"/>
        <v>-162825084.09700662</v>
      </c>
      <c r="AV57" s="122">
        <f t="shared" si="12"/>
        <v>-171262357.11058509</v>
      </c>
      <c r="AW57" s="122">
        <f t="shared" si="12"/>
        <v>-179903013.14300856</v>
      </c>
      <c r="AX57" s="122">
        <f t="shared" si="12"/>
        <v>-188529515.07176751</v>
      </c>
      <c r="AY57" s="122">
        <f t="shared" si="12"/>
        <v>-197335350.81873721</v>
      </c>
      <c r="AZ57" s="122">
        <f t="shared" si="12"/>
        <v>-206497238.38095391</v>
      </c>
      <c r="BA57" s="122">
        <f t="shared" si="12"/>
        <v>-216612657.00555152</v>
      </c>
      <c r="BB57" s="122">
        <f t="shared" si="12"/>
        <v>-226313744.71884206</v>
      </c>
      <c r="BC57" s="122">
        <f t="shared" si="12"/>
        <v>-234868829.50065976</v>
      </c>
      <c r="BD57" s="122">
        <f t="shared" si="12"/>
        <v>-243093742.2121847</v>
      </c>
      <c r="BE57" s="122">
        <f t="shared" si="12"/>
        <v>-251306404.57161179</v>
      </c>
      <c r="BF57" s="122">
        <f t="shared" si="12"/>
        <v>-259150659.43103889</v>
      </c>
      <c r="BG57" s="122">
        <f t="shared" si="12"/>
        <v>-266963247.12575874</v>
      </c>
      <c r="BH57" s="122">
        <f t="shared" si="12"/>
        <v>-274768453.73257643</v>
      </c>
      <c r="BI57" s="122">
        <f t="shared" si="12"/>
        <v>-282916849.64690763</v>
      </c>
      <c r="BJ57" s="122">
        <f t="shared" si="12"/>
        <v>-291048278.14800441</v>
      </c>
      <c r="BK57" s="122">
        <f t="shared" si="12"/>
        <v>-299496396.36933756</v>
      </c>
      <c r="BL57" s="131"/>
    </row>
    <row r="58" spans="2:64" x14ac:dyDescent="0.15">
      <c r="B58" s="137" t="s">
        <v>496</v>
      </c>
      <c r="C58" s="122">
        <f>C55</f>
        <v>40262446.666666664</v>
      </c>
      <c r="D58" s="122">
        <f t="shared" ref="D58:AI58" si="13">D57+D55</f>
        <v>32170143.333333332</v>
      </c>
      <c r="E58" s="122">
        <f t="shared" si="13"/>
        <v>24116240</v>
      </c>
      <c r="F58" s="122">
        <f t="shared" si="13"/>
        <v>16084946.666666668</v>
      </c>
      <c r="G58" s="122">
        <f t="shared" si="13"/>
        <v>8055293.3333333349</v>
      </c>
      <c r="H58" s="122">
        <f t="shared" si="13"/>
        <v>48333593.355999999</v>
      </c>
      <c r="I58" s="122">
        <f t="shared" si="13"/>
        <v>40277190.022666663</v>
      </c>
      <c r="J58" s="122">
        <f t="shared" si="13"/>
        <v>32187996.689333331</v>
      </c>
      <c r="K58" s="122">
        <f t="shared" si="13"/>
        <v>24131143.355999999</v>
      </c>
      <c r="L58" s="122">
        <f t="shared" si="13"/>
        <v>16070150.022666667</v>
      </c>
      <c r="M58" s="122">
        <f t="shared" si="13"/>
        <v>8018795.0113333333</v>
      </c>
      <c r="N58" s="122">
        <f t="shared" si="13"/>
        <v>46715666.350516677</v>
      </c>
      <c r="O58" s="122">
        <f t="shared" si="13"/>
        <v>38691481.524683341</v>
      </c>
      <c r="P58" s="122">
        <f t="shared" si="13"/>
        <v>28920500.299250007</v>
      </c>
      <c r="Q58" s="122">
        <f t="shared" si="13"/>
        <v>19204401.756066673</v>
      </c>
      <c r="R58" s="122">
        <f t="shared" si="13"/>
        <v>9527552.1280333381</v>
      </c>
      <c r="S58" s="122">
        <f t="shared" si="13"/>
        <v>0</v>
      </c>
      <c r="T58" s="122">
        <f t="shared" si="13"/>
        <v>-9511587.1280333344</v>
      </c>
      <c r="U58" s="122">
        <f t="shared" si="13"/>
        <v>-15021984.256066669</v>
      </c>
      <c r="V58" s="122">
        <f t="shared" si="13"/>
        <v>-18552926.384100001</v>
      </c>
      <c r="W58" s="122">
        <f t="shared" si="13"/>
        <v>-22086903.329883333</v>
      </c>
      <c r="X58" s="122">
        <f t="shared" si="13"/>
        <v>-25577401.919416666</v>
      </c>
      <c r="Y58" s="122">
        <f t="shared" si="13"/>
        <v>-29055965.033950001</v>
      </c>
      <c r="Z58" s="122">
        <f t="shared" si="13"/>
        <v>-32520216.030270834</v>
      </c>
      <c r="AA58" s="122">
        <f t="shared" si="13"/>
        <v>-35955493.681354165</v>
      </c>
      <c r="AB58" s="122">
        <f t="shared" si="13"/>
        <v>-41804765.5544625</v>
      </c>
      <c r="AC58" s="122">
        <f t="shared" si="13"/>
        <v>-47561903.95654083</v>
      </c>
      <c r="AD58" s="122">
        <f t="shared" si="13"/>
        <v>-52921654.216834165</v>
      </c>
      <c r="AE58" s="122">
        <f t="shared" si="13"/>
        <v>-58186651.9771275</v>
      </c>
      <c r="AF58" s="122">
        <f t="shared" si="13"/>
        <v>-63437037.54188583</v>
      </c>
      <c r="AG58" s="122">
        <f t="shared" si="13"/>
        <v>-68565920.606644168</v>
      </c>
      <c r="AH58" s="122">
        <f t="shared" si="13"/>
        <v>-73675304.785652503</v>
      </c>
      <c r="AI58" s="122">
        <f t="shared" si="13"/>
        <v>-78779692.208195835</v>
      </c>
      <c r="AJ58" s="122">
        <f t="shared" ref="AJ58:BK58" si="14">AJ57+AJ55</f>
        <v>-83992612.739489168</v>
      </c>
      <c r="AK58" s="122">
        <f t="shared" si="14"/>
        <v>-89203227.069330007</v>
      </c>
      <c r="AL58" s="122">
        <f t="shared" si="14"/>
        <v>-94498021.87814334</v>
      </c>
      <c r="AM58" s="122">
        <f t="shared" si="14"/>
        <v>-100061570.99247918</v>
      </c>
      <c r="AN58" s="122">
        <f t="shared" si="14"/>
        <v>-109995025.18174013</v>
      </c>
      <c r="AO58" s="122">
        <f t="shared" si="14"/>
        <v>-119601705.06530909</v>
      </c>
      <c r="AP58" s="122">
        <f t="shared" si="14"/>
        <v>-128503213.91138755</v>
      </c>
      <c r="AQ58" s="122">
        <f t="shared" si="14"/>
        <v>-137208106.52612102</v>
      </c>
      <c r="AR58" s="122">
        <f t="shared" si="14"/>
        <v>-145904005.91055122</v>
      </c>
      <c r="AS58" s="122">
        <f t="shared" si="14"/>
        <v>-154377172.79498142</v>
      </c>
      <c r="AT58" s="122">
        <f t="shared" si="14"/>
        <v>-162825084.09700662</v>
      </c>
      <c r="AU58" s="122">
        <f t="shared" si="14"/>
        <v>-171262357.11058509</v>
      </c>
      <c r="AV58" s="122">
        <f t="shared" si="14"/>
        <v>-179903013.14300856</v>
      </c>
      <c r="AW58" s="122">
        <f t="shared" si="14"/>
        <v>-188529515.07176751</v>
      </c>
      <c r="AX58" s="122">
        <f t="shared" si="14"/>
        <v>-197335350.81873721</v>
      </c>
      <c r="AY58" s="122">
        <f t="shared" si="14"/>
        <v>-206497238.38095391</v>
      </c>
      <c r="AZ58" s="122">
        <f t="shared" si="14"/>
        <v>-216612657.00555152</v>
      </c>
      <c r="BA58" s="122">
        <f t="shared" si="14"/>
        <v>-226313744.71884206</v>
      </c>
      <c r="BB58" s="122">
        <f t="shared" si="14"/>
        <v>-234868829.50065976</v>
      </c>
      <c r="BC58" s="122">
        <f t="shared" si="14"/>
        <v>-243093742.2121847</v>
      </c>
      <c r="BD58" s="122">
        <f t="shared" si="14"/>
        <v>-251306404.57161179</v>
      </c>
      <c r="BE58" s="122">
        <f t="shared" si="14"/>
        <v>-259150659.43103889</v>
      </c>
      <c r="BF58" s="122">
        <f t="shared" si="14"/>
        <v>-266963247.12575874</v>
      </c>
      <c r="BG58" s="122">
        <f t="shared" si="14"/>
        <v>-274768453.73257643</v>
      </c>
      <c r="BH58" s="122">
        <f t="shared" si="14"/>
        <v>-282916849.64690763</v>
      </c>
      <c r="BI58" s="122">
        <f t="shared" si="14"/>
        <v>-291048278.14800441</v>
      </c>
      <c r="BJ58" s="122">
        <f t="shared" si="14"/>
        <v>-299496396.36933756</v>
      </c>
      <c r="BK58" s="122">
        <f t="shared" si="14"/>
        <v>-308410380.33188254</v>
      </c>
      <c r="BL58" s="131"/>
    </row>
    <row r="60" spans="2:64" x14ac:dyDescent="0.15">
      <c r="B60" s="139" t="s">
        <v>1100</v>
      </c>
      <c r="C60" s="131">
        <f>C53</f>
        <v>40291038.666666664</v>
      </c>
      <c r="D60" s="131">
        <f t="shared" ref="D60:AI60" si="15">D53+C60</f>
        <v>40291038.666666664</v>
      </c>
      <c r="E60" s="131">
        <f t="shared" si="15"/>
        <v>40291038.666666664</v>
      </c>
      <c r="F60" s="131">
        <f t="shared" si="15"/>
        <v>40291038.666666664</v>
      </c>
      <c r="G60" s="131">
        <f t="shared" si="15"/>
        <v>40291038.666666664</v>
      </c>
      <c r="H60" s="131">
        <f t="shared" si="15"/>
        <v>88624632.022666663</v>
      </c>
      <c r="I60" s="131">
        <f t="shared" si="15"/>
        <v>88624632.022666663</v>
      </c>
      <c r="J60" s="131">
        <f t="shared" si="15"/>
        <v>88624632.022666663</v>
      </c>
      <c r="K60" s="131">
        <f t="shared" si="15"/>
        <v>88624632.022666663</v>
      </c>
      <c r="L60" s="131">
        <f t="shared" si="15"/>
        <v>88624632.022666663</v>
      </c>
      <c r="M60" s="131">
        <f t="shared" si="15"/>
        <v>88624632.022666663</v>
      </c>
      <c r="N60" s="131">
        <f t="shared" si="15"/>
        <v>135340298.37318334</v>
      </c>
      <c r="O60" s="131">
        <f t="shared" si="15"/>
        <v>135340298.37318334</v>
      </c>
      <c r="P60" s="131">
        <f t="shared" si="15"/>
        <v>135340298.37318334</v>
      </c>
      <c r="Q60" s="131">
        <f t="shared" si="15"/>
        <v>135340298.37318334</v>
      </c>
      <c r="R60" s="131">
        <f t="shared" si="15"/>
        <v>135340298.37318334</v>
      </c>
      <c r="S60" s="131">
        <f t="shared" si="15"/>
        <v>135340298.37318334</v>
      </c>
      <c r="T60" s="131">
        <f t="shared" si="15"/>
        <v>135340298.37318334</v>
      </c>
      <c r="U60" s="131">
        <f t="shared" si="15"/>
        <v>135340298.37318334</v>
      </c>
      <c r="V60" s="131">
        <f t="shared" si="15"/>
        <v>135340298.37318334</v>
      </c>
      <c r="W60" s="131">
        <f t="shared" si="15"/>
        <v>135340298.37318334</v>
      </c>
      <c r="X60" s="131">
        <f t="shared" si="15"/>
        <v>135340298.37318334</v>
      </c>
      <c r="Y60" s="131">
        <f t="shared" si="15"/>
        <v>135340298.37318334</v>
      </c>
      <c r="Z60" s="131">
        <f t="shared" si="15"/>
        <v>135340298.37318334</v>
      </c>
      <c r="AA60" s="131">
        <f t="shared" si="15"/>
        <v>135340298.37318334</v>
      </c>
      <c r="AB60" s="131">
        <f t="shared" si="15"/>
        <v>135340298.37318334</v>
      </c>
      <c r="AC60" s="131">
        <f t="shared" si="15"/>
        <v>135340298.37318334</v>
      </c>
      <c r="AD60" s="131">
        <f t="shared" si="15"/>
        <v>135340298.37318334</v>
      </c>
      <c r="AE60" s="131">
        <f t="shared" si="15"/>
        <v>135340298.37318334</v>
      </c>
      <c r="AF60" s="131">
        <f t="shared" si="15"/>
        <v>135340298.37318334</v>
      </c>
      <c r="AG60" s="131">
        <f t="shared" si="15"/>
        <v>135340298.37318334</v>
      </c>
      <c r="AH60" s="131">
        <f t="shared" si="15"/>
        <v>135340298.37318334</v>
      </c>
      <c r="AI60" s="131">
        <f t="shared" si="15"/>
        <v>135340298.37318334</v>
      </c>
      <c r="AJ60" s="131">
        <f t="shared" ref="AJ60:BK60" si="16">AJ53+AI60</f>
        <v>135340298.37318334</v>
      </c>
      <c r="AK60" s="131">
        <f t="shared" si="16"/>
        <v>135340298.37318334</v>
      </c>
      <c r="AL60" s="131">
        <f t="shared" si="16"/>
        <v>135340298.37318334</v>
      </c>
      <c r="AM60" s="131">
        <f t="shared" si="16"/>
        <v>135340298.37318334</v>
      </c>
      <c r="AN60" s="131">
        <f t="shared" si="16"/>
        <v>135340298.37318334</v>
      </c>
      <c r="AO60" s="131">
        <f t="shared" si="16"/>
        <v>135340298.37318334</v>
      </c>
      <c r="AP60" s="131">
        <f t="shared" si="16"/>
        <v>135340298.37318334</v>
      </c>
      <c r="AQ60" s="131">
        <f t="shared" si="16"/>
        <v>135340298.37318334</v>
      </c>
      <c r="AR60" s="131">
        <f t="shared" si="16"/>
        <v>135340298.37318334</v>
      </c>
      <c r="AS60" s="131">
        <f t="shared" si="16"/>
        <v>135340298.37318334</v>
      </c>
      <c r="AT60" s="131">
        <f t="shared" si="16"/>
        <v>135340298.37318334</v>
      </c>
      <c r="AU60" s="131">
        <f t="shared" si="16"/>
        <v>135340298.37318334</v>
      </c>
      <c r="AV60" s="131">
        <f t="shared" si="16"/>
        <v>135340298.37318334</v>
      </c>
      <c r="AW60" s="131">
        <f t="shared" si="16"/>
        <v>135340298.37318334</v>
      </c>
      <c r="AX60" s="131">
        <f t="shared" si="16"/>
        <v>135340298.37318334</v>
      </c>
      <c r="AY60" s="131">
        <f t="shared" si="16"/>
        <v>135340298.37318334</v>
      </c>
      <c r="AZ60" s="131">
        <f t="shared" si="16"/>
        <v>135340298.37318334</v>
      </c>
      <c r="BA60" s="131">
        <f t="shared" si="16"/>
        <v>135340298.37318334</v>
      </c>
      <c r="BB60" s="131">
        <f t="shared" si="16"/>
        <v>135340298.37318334</v>
      </c>
      <c r="BC60" s="131">
        <f t="shared" si="16"/>
        <v>135340298.37318334</v>
      </c>
      <c r="BD60" s="131">
        <f t="shared" si="16"/>
        <v>135340298.37318334</v>
      </c>
      <c r="BE60" s="131">
        <f t="shared" si="16"/>
        <v>135340298.37318334</v>
      </c>
      <c r="BF60" s="131">
        <f t="shared" si="16"/>
        <v>135340298.37318334</v>
      </c>
      <c r="BG60" s="131">
        <f t="shared" si="16"/>
        <v>135340298.37318334</v>
      </c>
      <c r="BH60" s="131">
        <f t="shared" si="16"/>
        <v>135340298.37318334</v>
      </c>
      <c r="BI60" s="131">
        <f t="shared" si="16"/>
        <v>135340298.37318334</v>
      </c>
      <c r="BJ60" s="131">
        <f t="shared" si="16"/>
        <v>135340298.37318334</v>
      </c>
      <c r="BK60" s="131">
        <f t="shared" si="16"/>
        <v>135340298.37318334</v>
      </c>
    </row>
    <row r="62" spans="2:64" x14ac:dyDescent="0.15">
      <c r="B62" s="262" t="s">
        <v>1042</v>
      </c>
    </row>
    <row r="63" spans="2:64" x14ac:dyDescent="0.15">
      <c r="B63" s="262"/>
    </row>
    <row r="64" spans="2:64" x14ac:dyDescent="0.15">
      <c r="B64" s="136" t="s">
        <v>872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1086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472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495</v>
      </c>
      <c r="C67" s="122">
        <f>C45+C50+C65</f>
        <v>-28592</v>
      </c>
      <c r="D67" s="122">
        <f t="shared" ref="D67:BK67" si="17">D45+D50+D65</f>
        <v>-8092303.333333333</v>
      </c>
      <c r="E67" s="122">
        <f t="shared" si="17"/>
        <v>-8053903.333333333</v>
      </c>
      <c r="F67" s="122">
        <f t="shared" si="17"/>
        <v>-8031293.333333333</v>
      </c>
      <c r="G67" s="122">
        <f t="shared" si="17"/>
        <v>-8029653.333333333</v>
      </c>
      <c r="H67" s="122">
        <f t="shared" si="17"/>
        <v>-8055293.333333333</v>
      </c>
      <c r="I67" s="122">
        <f t="shared" si="17"/>
        <v>-8056403.333333333</v>
      </c>
      <c r="J67" s="122">
        <f t="shared" si="17"/>
        <v>-8089193.333333333</v>
      </c>
      <c r="K67" s="122">
        <f t="shared" si="17"/>
        <v>-8056853.333333333</v>
      </c>
      <c r="L67" s="122">
        <f t="shared" si="17"/>
        <v>-8060993.333333333</v>
      </c>
      <c r="M67" s="122">
        <f t="shared" si="17"/>
        <v>-8051355.0113333333</v>
      </c>
      <c r="N67" s="122">
        <f t="shared" si="17"/>
        <v>-8018795.0113333333</v>
      </c>
      <c r="O67" s="122">
        <f t="shared" si="17"/>
        <v>-8024184.8258333337</v>
      </c>
      <c r="P67" s="122">
        <f t="shared" si="17"/>
        <v>-9770981.2254333328</v>
      </c>
      <c r="Q67" s="122">
        <f t="shared" si="17"/>
        <v>-9716098.5431833342</v>
      </c>
      <c r="R67" s="122">
        <f t="shared" si="17"/>
        <v>-9676849.6280333344</v>
      </c>
      <c r="S67" s="122">
        <f t="shared" si="17"/>
        <v>-9527552.1280333344</v>
      </c>
      <c r="T67" s="122">
        <f t="shared" si="17"/>
        <v>-9511587.1280333344</v>
      </c>
      <c r="U67" s="122">
        <f t="shared" si="17"/>
        <v>-5510397.1280333335</v>
      </c>
      <c r="V67" s="122">
        <f t="shared" si="17"/>
        <v>-3530942.1280333335</v>
      </c>
      <c r="W67" s="122">
        <f t="shared" si="17"/>
        <v>-3533976.9457833329</v>
      </c>
      <c r="X67" s="122">
        <f t="shared" si="17"/>
        <v>-3490498.5895333327</v>
      </c>
      <c r="Y67" s="122">
        <f t="shared" si="17"/>
        <v>-3478563.1145333331</v>
      </c>
      <c r="Z67" s="122">
        <f t="shared" si="17"/>
        <v>-3464250.9963208335</v>
      </c>
      <c r="AA67" s="122">
        <f t="shared" si="17"/>
        <v>-3435277.6510833334</v>
      </c>
      <c r="AB67" s="122">
        <f t="shared" si="17"/>
        <v>-5849271.873108333</v>
      </c>
      <c r="AC67" s="122">
        <f t="shared" si="17"/>
        <v>-5757138.4020783324</v>
      </c>
      <c r="AD67" s="122">
        <f t="shared" si="17"/>
        <v>-5359750.2602933319</v>
      </c>
      <c r="AE67" s="122">
        <f t="shared" si="17"/>
        <v>-5264997.7602933319</v>
      </c>
      <c r="AF67" s="122">
        <f t="shared" si="17"/>
        <v>-5250385.5647583334</v>
      </c>
      <c r="AG67" s="122">
        <f t="shared" si="17"/>
        <v>-5128883.0647583334</v>
      </c>
      <c r="AH67" s="122">
        <f t="shared" si="17"/>
        <v>-5109384.1790083321</v>
      </c>
      <c r="AI67" s="122">
        <f t="shared" si="17"/>
        <v>-5104387.422543332</v>
      </c>
      <c r="AJ67" s="122">
        <f t="shared" si="17"/>
        <v>-5212920.5312933326</v>
      </c>
      <c r="AK67" s="122">
        <f t="shared" si="17"/>
        <v>-5210614.3298408324</v>
      </c>
      <c r="AL67" s="122">
        <f t="shared" si="17"/>
        <v>-5294794.8088133326</v>
      </c>
      <c r="AM67" s="122">
        <f t="shared" si="17"/>
        <v>-5563549.1143358331</v>
      </c>
      <c r="AN67" s="122">
        <f t="shared" si="17"/>
        <v>-9933454.1892609578</v>
      </c>
      <c r="AO67" s="122">
        <f t="shared" si="17"/>
        <v>-9606679.8835689593</v>
      </c>
      <c r="AP67" s="122">
        <f t="shared" si="17"/>
        <v>-8901508.8460784592</v>
      </c>
      <c r="AQ67" s="122">
        <f t="shared" si="17"/>
        <v>-8704892.6147334594</v>
      </c>
      <c r="AR67" s="122">
        <f t="shared" si="17"/>
        <v>-8695899.3844302073</v>
      </c>
      <c r="AS67" s="122">
        <f t="shared" si="17"/>
        <v>-8473166.8844302073</v>
      </c>
      <c r="AT67" s="122">
        <f t="shared" si="17"/>
        <v>-8447911.3020252082</v>
      </c>
      <c r="AU67" s="122">
        <f t="shared" si="17"/>
        <v>-8437273.0135784596</v>
      </c>
      <c r="AV67" s="122">
        <f t="shared" si="17"/>
        <v>-8640656.032423459</v>
      </c>
      <c r="AW67" s="122">
        <f t="shared" si="17"/>
        <v>-8626501.9287589602</v>
      </c>
      <c r="AX67" s="122">
        <f t="shared" si="17"/>
        <v>-8805835.7469697092</v>
      </c>
      <c r="AY67" s="122">
        <f t="shared" si="17"/>
        <v>-9161887.5622167084</v>
      </c>
      <c r="AZ67" s="122">
        <f t="shared" si="17"/>
        <v>-10115418.624597602</v>
      </c>
      <c r="BA67" s="122">
        <f t="shared" si="17"/>
        <v>-9701087.713290548</v>
      </c>
      <c r="BB67" s="122">
        <f t="shared" si="17"/>
        <v>-8555084.781817697</v>
      </c>
      <c r="BC67" s="122">
        <f t="shared" si="17"/>
        <v>-8224912.7115249475</v>
      </c>
      <c r="BD67" s="122">
        <f t="shared" si="17"/>
        <v>-8212662.3594270973</v>
      </c>
      <c r="BE67" s="122">
        <f t="shared" si="17"/>
        <v>-7844254.8594270973</v>
      </c>
      <c r="BF67" s="122">
        <f t="shared" si="17"/>
        <v>-7812587.6947198473</v>
      </c>
      <c r="BG67" s="122">
        <f t="shared" si="17"/>
        <v>-7805206.6068176972</v>
      </c>
      <c r="BH67" s="122">
        <f t="shared" si="17"/>
        <v>-8148395.9143311959</v>
      </c>
      <c r="BI67" s="122">
        <f t="shared" si="17"/>
        <v>-8131428.5010967962</v>
      </c>
      <c r="BJ67" s="122">
        <f t="shared" si="17"/>
        <v>-8448118.221333148</v>
      </c>
      <c r="BK67" s="122">
        <f t="shared" si="17"/>
        <v>-8913983.9625449982</v>
      </c>
      <c r="BL67" s="49">
        <f>SUM(C67:BK67)</f>
        <v>-443750678.70506603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497</v>
      </c>
      <c r="C69" s="122">
        <f>C65</f>
        <v>0</v>
      </c>
      <c r="D69" s="122">
        <f t="shared" ref="D69:AI69" si="18">C70</f>
        <v>-28592</v>
      </c>
      <c r="E69" s="122">
        <f t="shared" si="18"/>
        <v>-8120895.333333333</v>
      </c>
      <c r="F69" s="122">
        <f t="shared" si="18"/>
        <v>-16174798.666666666</v>
      </c>
      <c r="G69" s="122">
        <f t="shared" si="18"/>
        <v>-24206092</v>
      </c>
      <c r="H69" s="122">
        <f t="shared" si="18"/>
        <v>-32235745.333333332</v>
      </c>
      <c r="I69" s="122">
        <f t="shared" si="18"/>
        <v>-40291038.666666664</v>
      </c>
      <c r="J69" s="122">
        <f t="shared" si="18"/>
        <v>-48347442</v>
      </c>
      <c r="K69" s="122">
        <f t="shared" si="18"/>
        <v>-56436635.333333336</v>
      </c>
      <c r="L69" s="122">
        <f t="shared" si="18"/>
        <v>-64493488.666666672</v>
      </c>
      <c r="M69" s="122">
        <f t="shared" si="18"/>
        <v>-72554482</v>
      </c>
      <c r="N69" s="122">
        <f t="shared" si="18"/>
        <v>-80605837.011333331</v>
      </c>
      <c r="O69" s="122">
        <f t="shared" si="18"/>
        <v>-88624632.022666663</v>
      </c>
      <c r="P69" s="122">
        <f t="shared" si="18"/>
        <v>-96648816.848499998</v>
      </c>
      <c r="Q69" s="122">
        <f t="shared" si="18"/>
        <v>-106419798.07393333</v>
      </c>
      <c r="R69" s="122">
        <f t="shared" si="18"/>
        <v>-116135896.61711666</v>
      </c>
      <c r="S69" s="122">
        <f t="shared" si="18"/>
        <v>-125812746.24515</v>
      </c>
      <c r="T69" s="122">
        <f t="shared" si="18"/>
        <v>-135340298.37318334</v>
      </c>
      <c r="U69" s="122">
        <f t="shared" si="18"/>
        <v>-144851885.50121668</v>
      </c>
      <c r="V69" s="122">
        <f t="shared" si="18"/>
        <v>-150362282.62925002</v>
      </c>
      <c r="W69" s="122">
        <f t="shared" si="18"/>
        <v>-153893224.75728336</v>
      </c>
      <c r="X69" s="122">
        <f t="shared" si="18"/>
        <v>-157427201.70306671</v>
      </c>
      <c r="Y69" s="122">
        <f t="shared" si="18"/>
        <v>-160917700.29260004</v>
      </c>
      <c r="Z69" s="122">
        <f t="shared" si="18"/>
        <v>-164396263.40713337</v>
      </c>
      <c r="AA69" s="122">
        <f t="shared" si="18"/>
        <v>-167860514.40345421</v>
      </c>
      <c r="AB69" s="122">
        <f t="shared" si="18"/>
        <v>-171295792.05453753</v>
      </c>
      <c r="AC69" s="122">
        <f t="shared" si="18"/>
        <v>-177145063.92764586</v>
      </c>
      <c r="AD69" s="122">
        <f t="shared" si="18"/>
        <v>-182902202.32972419</v>
      </c>
      <c r="AE69" s="122">
        <f t="shared" si="18"/>
        <v>-188261952.59001753</v>
      </c>
      <c r="AF69" s="122">
        <f t="shared" si="18"/>
        <v>-193526950.35031086</v>
      </c>
      <c r="AG69" s="122">
        <f t="shared" si="18"/>
        <v>-198777335.91506919</v>
      </c>
      <c r="AH69" s="122">
        <f t="shared" si="18"/>
        <v>-203906218.97982752</v>
      </c>
      <c r="AI69" s="122">
        <f t="shared" si="18"/>
        <v>-209015603.15883586</v>
      </c>
      <c r="AJ69" s="122">
        <f t="shared" ref="AJ69:BK69" si="19">AI70</f>
        <v>-214119990.58137918</v>
      </c>
      <c r="AK69" s="122">
        <f t="shared" si="19"/>
        <v>-219332911.11267251</v>
      </c>
      <c r="AL69" s="122">
        <f t="shared" si="19"/>
        <v>-224543525.44251335</v>
      </c>
      <c r="AM69" s="122">
        <f t="shared" si="19"/>
        <v>-229838320.25132668</v>
      </c>
      <c r="AN69" s="122">
        <f t="shared" si="19"/>
        <v>-235401869.36566252</v>
      </c>
      <c r="AO69" s="122">
        <f t="shared" si="19"/>
        <v>-245335323.55492347</v>
      </c>
      <c r="AP69" s="122">
        <f t="shared" si="19"/>
        <v>-254942003.43849245</v>
      </c>
      <c r="AQ69" s="122">
        <f t="shared" si="19"/>
        <v>-263843512.2845709</v>
      </c>
      <c r="AR69" s="122">
        <f t="shared" si="19"/>
        <v>-272548404.89930439</v>
      </c>
      <c r="AS69" s="122">
        <f t="shared" si="19"/>
        <v>-281244304.28373462</v>
      </c>
      <c r="AT69" s="122">
        <f t="shared" si="19"/>
        <v>-289717471.16816485</v>
      </c>
      <c r="AU69" s="122">
        <f t="shared" si="19"/>
        <v>-298165382.47019005</v>
      </c>
      <c r="AV69" s="122">
        <f t="shared" si="19"/>
        <v>-306602655.48376852</v>
      </c>
      <c r="AW69" s="122">
        <f t="shared" si="19"/>
        <v>-315243311.51619196</v>
      </c>
      <c r="AX69" s="122">
        <f t="shared" si="19"/>
        <v>-323869813.44495094</v>
      </c>
      <c r="AY69" s="122">
        <f t="shared" si="19"/>
        <v>-332675649.19192064</v>
      </c>
      <c r="AZ69" s="122">
        <f t="shared" si="19"/>
        <v>-341837536.75413734</v>
      </c>
      <c r="BA69" s="122">
        <f t="shared" si="19"/>
        <v>-351952955.37873495</v>
      </c>
      <c r="BB69" s="122">
        <f t="shared" si="19"/>
        <v>-361654043.09202552</v>
      </c>
      <c r="BC69" s="122">
        <f t="shared" si="19"/>
        <v>-370209127.87384319</v>
      </c>
      <c r="BD69" s="122">
        <f t="shared" si="19"/>
        <v>-378434040.58536816</v>
      </c>
      <c r="BE69" s="122">
        <f t="shared" si="19"/>
        <v>-386646702.94479525</v>
      </c>
      <c r="BF69" s="122">
        <f t="shared" si="19"/>
        <v>-394490957.80422235</v>
      </c>
      <c r="BG69" s="122">
        <f t="shared" si="19"/>
        <v>-402303545.4989422</v>
      </c>
      <c r="BH69" s="122">
        <f t="shared" si="19"/>
        <v>-410108752.10575992</v>
      </c>
      <c r="BI69" s="122">
        <f t="shared" si="19"/>
        <v>-418257148.02009112</v>
      </c>
      <c r="BJ69" s="122">
        <f t="shared" si="19"/>
        <v>-426388576.5211879</v>
      </c>
      <c r="BK69" s="122">
        <f t="shared" si="19"/>
        <v>-434836694.74252105</v>
      </c>
    </row>
    <row r="70" spans="2:64" x14ac:dyDescent="0.15">
      <c r="B70" s="137" t="s">
        <v>496</v>
      </c>
      <c r="C70" s="122">
        <f>C67</f>
        <v>-28592</v>
      </c>
      <c r="D70" s="122">
        <f t="shared" ref="D70:AI70" si="20">D69+D67</f>
        <v>-8120895.333333333</v>
      </c>
      <c r="E70" s="122">
        <f t="shared" si="20"/>
        <v>-16174798.666666666</v>
      </c>
      <c r="F70" s="122">
        <f t="shared" si="20"/>
        <v>-24206092</v>
      </c>
      <c r="G70" s="122">
        <f t="shared" si="20"/>
        <v>-32235745.333333332</v>
      </c>
      <c r="H70" s="122">
        <f t="shared" si="20"/>
        <v>-40291038.666666664</v>
      </c>
      <c r="I70" s="122">
        <f t="shared" si="20"/>
        <v>-48347442</v>
      </c>
      <c r="J70" s="122">
        <f t="shared" si="20"/>
        <v>-56436635.333333336</v>
      </c>
      <c r="K70" s="122">
        <f t="shared" si="20"/>
        <v>-64493488.666666672</v>
      </c>
      <c r="L70" s="122">
        <f t="shared" si="20"/>
        <v>-72554482</v>
      </c>
      <c r="M70" s="122">
        <f t="shared" si="20"/>
        <v>-80605837.011333331</v>
      </c>
      <c r="N70" s="122">
        <f t="shared" si="20"/>
        <v>-88624632.022666663</v>
      </c>
      <c r="O70" s="122">
        <f t="shared" si="20"/>
        <v>-96648816.848499998</v>
      </c>
      <c r="P70" s="122">
        <f t="shared" si="20"/>
        <v>-106419798.07393333</v>
      </c>
      <c r="Q70" s="122">
        <f t="shared" si="20"/>
        <v>-116135896.61711666</v>
      </c>
      <c r="R70" s="122">
        <f t="shared" si="20"/>
        <v>-125812746.24515</v>
      </c>
      <c r="S70" s="122">
        <f t="shared" si="20"/>
        <v>-135340298.37318334</v>
      </c>
      <c r="T70" s="122">
        <f t="shared" si="20"/>
        <v>-144851885.50121668</v>
      </c>
      <c r="U70" s="122">
        <f t="shared" si="20"/>
        <v>-150362282.62925002</v>
      </c>
      <c r="V70" s="122">
        <f t="shared" si="20"/>
        <v>-153893224.75728336</v>
      </c>
      <c r="W70" s="122">
        <f t="shared" si="20"/>
        <v>-157427201.70306671</v>
      </c>
      <c r="X70" s="122">
        <f t="shared" si="20"/>
        <v>-160917700.29260004</v>
      </c>
      <c r="Y70" s="122">
        <f t="shared" si="20"/>
        <v>-164396263.40713337</v>
      </c>
      <c r="Z70" s="122">
        <f t="shared" si="20"/>
        <v>-167860514.40345421</v>
      </c>
      <c r="AA70" s="122">
        <f t="shared" si="20"/>
        <v>-171295792.05453753</v>
      </c>
      <c r="AB70" s="122">
        <f t="shared" si="20"/>
        <v>-177145063.92764586</v>
      </c>
      <c r="AC70" s="122">
        <f t="shared" si="20"/>
        <v>-182902202.32972419</v>
      </c>
      <c r="AD70" s="122">
        <f t="shared" si="20"/>
        <v>-188261952.59001753</v>
      </c>
      <c r="AE70" s="122">
        <f t="shared" si="20"/>
        <v>-193526950.35031086</v>
      </c>
      <c r="AF70" s="122">
        <f t="shared" si="20"/>
        <v>-198777335.91506919</v>
      </c>
      <c r="AG70" s="122">
        <f t="shared" si="20"/>
        <v>-203906218.97982752</v>
      </c>
      <c r="AH70" s="122">
        <f t="shared" si="20"/>
        <v>-209015603.15883586</v>
      </c>
      <c r="AI70" s="122">
        <f t="shared" si="20"/>
        <v>-214119990.58137918</v>
      </c>
      <c r="AJ70" s="122">
        <f t="shared" ref="AJ70:BK70" si="21">AJ69+AJ67</f>
        <v>-219332911.11267251</v>
      </c>
      <c r="AK70" s="122">
        <f t="shared" si="21"/>
        <v>-224543525.44251335</v>
      </c>
      <c r="AL70" s="122">
        <f t="shared" si="21"/>
        <v>-229838320.25132668</v>
      </c>
      <c r="AM70" s="122">
        <f t="shared" si="21"/>
        <v>-235401869.36566252</v>
      </c>
      <c r="AN70" s="122">
        <f t="shared" si="21"/>
        <v>-245335323.55492347</v>
      </c>
      <c r="AO70" s="122">
        <f t="shared" si="21"/>
        <v>-254942003.43849245</v>
      </c>
      <c r="AP70" s="122">
        <f t="shared" si="21"/>
        <v>-263843512.2845709</v>
      </c>
      <c r="AQ70" s="122">
        <f t="shared" si="21"/>
        <v>-272548404.89930439</v>
      </c>
      <c r="AR70" s="122">
        <f t="shared" si="21"/>
        <v>-281244304.28373462</v>
      </c>
      <c r="AS70" s="122">
        <f t="shared" si="21"/>
        <v>-289717471.16816485</v>
      </c>
      <c r="AT70" s="122">
        <f t="shared" si="21"/>
        <v>-298165382.47019005</v>
      </c>
      <c r="AU70" s="122">
        <f t="shared" si="21"/>
        <v>-306602655.48376852</v>
      </c>
      <c r="AV70" s="122">
        <f t="shared" si="21"/>
        <v>-315243311.51619196</v>
      </c>
      <c r="AW70" s="122">
        <f t="shared" si="21"/>
        <v>-323869813.44495094</v>
      </c>
      <c r="AX70" s="122">
        <f t="shared" si="21"/>
        <v>-332675649.19192064</v>
      </c>
      <c r="AY70" s="122">
        <f t="shared" si="21"/>
        <v>-341837536.75413734</v>
      </c>
      <c r="AZ70" s="122">
        <f t="shared" si="21"/>
        <v>-351952955.37873495</v>
      </c>
      <c r="BA70" s="122">
        <f t="shared" si="21"/>
        <v>-361654043.09202552</v>
      </c>
      <c r="BB70" s="122">
        <f t="shared" si="21"/>
        <v>-370209127.87384319</v>
      </c>
      <c r="BC70" s="122">
        <f t="shared" si="21"/>
        <v>-378434040.58536816</v>
      </c>
      <c r="BD70" s="122">
        <f t="shared" si="21"/>
        <v>-386646702.94479525</v>
      </c>
      <c r="BE70" s="122">
        <f t="shared" si="21"/>
        <v>-394490957.80422235</v>
      </c>
      <c r="BF70" s="122">
        <f t="shared" si="21"/>
        <v>-402303545.4989422</v>
      </c>
      <c r="BG70" s="122">
        <f t="shared" si="21"/>
        <v>-410108752.10575992</v>
      </c>
      <c r="BH70" s="122">
        <f t="shared" si="21"/>
        <v>-418257148.02009112</v>
      </c>
      <c r="BI70" s="122">
        <f t="shared" si="21"/>
        <v>-426388576.5211879</v>
      </c>
      <c r="BJ70" s="122">
        <f t="shared" si="21"/>
        <v>-434836694.74252105</v>
      </c>
      <c r="BK70" s="122">
        <f t="shared" si="21"/>
        <v>-443750678.70506603</v>
      </c>
      <c r="BL70" s="131">
        <f>+BK58-BK70</f>
        <v>135340298.37318349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1141</v>
      </c>
      <c r="D1" s="75" t="s">
        <v>151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40262446.666666664</v>
      </c>
      <c r="E7" s="122">
        <f>P50</f>
        <v>38691481.524683341</v>
      </c>
      <c r="F7" s="122">
        <f>AB50</f>
        <v>-35955493.681354165</v>
      </c>
      <c r="G7" s="122">
        <f>AN50</f>
        <v>-100061570.99247918</v>
      </c>
      <c r="H7" s="122">
        <f>AZ50</f>
        <v>-206497238.38095391</v>
      </c>
      <c r="I7" s="122">
        <f>BL50</f>
        <v>-308410380.33188254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40262446.666666664</v>
      </c>
      <c r="E10" s="122">
        <f>P53</f>
        <v>38854036.524683341</v>
      </c>
      <c r="F10" s="122">
        <f>AB53</f>
        <v>-35079906.181354165</v>
      </c>
      <c r="G10" s="122">
        <f>SUM(G7:G9)</f>
        <v>-98733907.242479175</v>
      </c>
      <c r="H10" s="122">
        <f>SUM(H7:H9)</f>
        <v>-204344352.38095391</v>
      </c>
      <c r="I10" s="122">
        <f>SUM(I7:I9)</f>
        <v>-305173350.68188256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472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0</v>
      </c>
      <c r="E13" s="122">
        <f>P56</f>
        <v>101500</v>
      </c>
      <c r="F13" s="122">
        <f>AB56</f>
        <v>102750</v>
      </c>
      <c r="G13" s="122">
        <f>AN56</f>
        <v>100000</v>
      </c>
      <c r="H13" s="122">
        <f>AZ56</f>
        <v>100000</v>
      </c>
      <c r="I13" s="122">
        <f>BL56</f>
        <v>100000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0</v>
      </c>
      <c r="E14" s="122">
        <f>P57</f>
        <v>-18875</v>
      </c>
      <c r="F14" s="122">
        <f>AB57</f>
        <v>-39758.333333333336</v>
      </c>
      <c r="G14" s="122">
        <f>AN57</f>
        <v>-61362.499999999978</v>
      </c>
      <c r="H14" s="122">
        <f>AZ57</f>
        <v>-83012.500000000015</v>
      </c>
      <c r="I14" s="122">
        <f>BL57</f>
        <v>-104662.50000000007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0</v>
      </c>
      <c r="E15" s="122">
        <f>P58</f>
        <v>82625</v>
      </c>
      <c r="F15" s="122">
        <f>AB58</f>
        <v>62991.666666666664</v>
      </c>
      <c r="G15" s="122">
        <f>AN58</f>
        <v>38637.500000000022</v>
      </c>
      <c r="H15" s="122">
        <f>AZ58</f>
        <v>16987.499999999985</v>
      </c>
      <c r="I15" s="122">
        <f>BL58</f>
        <v>-4662.5000000000728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472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40262446.666666664</v>
      </c>
      <c r="E17" s="122">
        <f>E15+E10</f>
        <v>38936661.524683341</v>
      </c>
      <c r="F17" s="122">
        <f>F15+F10</f>
        <v>-35016914.514687501</v>
      </c>
      <c r="G17" s="122">
        <f>G15+G10</f>
        <v>-98695269.742479175</v>
      </c>
      <c r="H17" s="122">
        <f>H15+H10</f>
        <v>-204327364.88095391</v>
      </c>
      <c r="I17" s="122">
        <f>I15+I10</f>
        <v>-305178013.18188256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472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472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40291038.666666664</v>
      </c>
      <c r="E34" s="122">
        <f>P77</f>
        <v>135340298.37318334</v>
      </c>
      <c r="F34" s="122">
        <f>AB77</f>
        <v>135340298.37318334</v>
      </c>
      <c r="G34" s="122">
        <f>AN77</f>
        <v>135340298.37318334</v>
      </c>
      <c r="H34" s="122">
        <f>AZ77</f>
        <v>135340298.37318334</v>
      </c>
      <c r="I34" s="122">
        <f>BL77</f>
        <v>135340298.37318334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-88493980.356000006</v>
      </c>
      <c r="F35" s="122">
        <f>AB78</f>
        <v>-167198287.32012084</v>
      </c>
      <c r="G35" s="122">
        <f>AN78</f>
        <v>-228757526.08465993</v>
      </c>
      <c r="H35" s="122">
        <f>AZ78</f>
        <v>-330796426.77525371</v>
      </c>
      <c r="I35" s="122">
        <f>BL78</f>
        <v>-431880982.37585413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-28592</v>
      </c>
      <c r="E36" s="122">
        <f>P79</f>
        <v>-7997406.4925000006</v>
      </c>
      <c r="F36" s="122">
        <f>AB79</f>
        <v>-3434325.5677499999</v>
      </c>
      <c r="G36" s="122">
        <f>AN79</f>
        <v>-5665627.0310025001</v>
      </c>
      <c r="H36" s="122">
        <f>AZ79</f>
        <v>-9373152.9788833745</v>
      </c>
      <c r="I36" s="122">
        <f>BL79</f>
        <v>-9203215.4292116649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40262446.666666664</v>
      </c>
      <c r="E37" s="122">
        <f>P80</f>
        <v>38848911.524683334</v>
      </c>
      <c r="F37" s="122">
        <f>AB80</f>
        <v>-35292314.514687501</v>
      </c>
      <c r="G37" s="122">
        <f>AN80</f>
        <v>-99082854.742479101</v>
      </c>
      <c r="H37" s="122">
        <f>AZ80</f>
        <v>-204829281.38095376</v>
      </c>
      <c r="I37" s="122">
        <f>BL80</f>
        <v>-305743899.43188244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40262446.666666664</v>
      </c>
      <c r="E39" s="122">
        <f>E37+E31</f>
        <v>38936661.524683334</v>
      </c>
      <c r="F39" s="122">
        <f>F37+F31</f>
        <v>-35016914.514687501</v>
      </c>
      <c r="G39" s="122">
        <f>G37+G31</f>
        <v>-98695269.742479101</v>
      </c>
      <c r="H39" s="122">
        <f>H37+H31</f>
        <v>-204327364.88095376</v>
      </c>
      <c r="I39" s="122">
        <f>I37+I31</f>
        <v>-305178013.18188244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1004</v>
      </c>
      <c r="C42" s="324"/>
      <c r="D42" s="277" t="s">
        <v>64</v>
      </c>
      <c r="E42" s="344" t="s">
        <v>35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36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37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38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39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473</v>
      </c>
      <c r="D44" s="75" t="s">
        <v>151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474</v>
      </c>
      <c r="C47" s="136"/>
    </row>
    <row r="48" spans="2:64" x14ac:dyDescent="0.15">
      <c r="B48" s="308"/>
      <c r="C48" s="136"/>
    </row>
    <row r="49" spans="2:64" x14ac:dyDescent="0.15">
      <c r="B49" s="308" t="s">
        <v>475</v>
      </c>
      <c r="C49" s="136"/>
    </row>
    <row r="50" spans="2:64" x14ac:dyDescent="0.15">
      <c r="B50" s="311" t="s">
        <v>471</v>
      </c>
      <c r="C50" s="137"/>
      <c r="D50" s="122">
        <f>IF($D42="Y",'FIN-CASHFLOW_CWS'!C58,'FIN-CASHFLOW_CWS'!C70)</f>
        <v>40262446.666666664</v>
      </c>
      <c r="E50" s="122">
        <f>IF($D42="Y",'FIN-CASHFLOW_CWS'!D58,'FIN-CASHFLOW_CWS'!D70)</f>
        <v>32170143.333333332</v>
      </c>
      <c r="F50" s="122">
        <f>IF($D42="Y",'FIN-CASHFLOW_CWS'!E58,'FIN-CASHFLOW_CWS'!E70)</f>
        <v>24116240</v>
      </c>
      <c r="G50" s="122">
        <f>IF($D42="Y",'FIN-CASHFLOW_CWS'!F58,'FIN-CASHFLOW_CWS'!F70)</f>
        <v>16084946.666666668</v>
      </c>
      <c r="H50" s="122">
        <f>IF($D42="Y",'FIN-CASHFLOW_CWS'!G58,'FIN-CASHFLOW_CWS'!G70)</f>
        <v>8055293.3333333349</v>
      </c>
      <c r="I50" s="122">
        <f>IF($D42="Y",'FIN-CASHFLOW_CWS'!H58,'FIN-CASHFLOW_CWS'!H70)</f>
        <v>48333593.355999999</v>
      </c>
      <c r="J50" s="122">
        <f>IF($D42="Y",'FIN-CASHFLOW_CWS'!I58,'FIN-CASHFLOW_CWS'!I70)</f>
        <v>40277190.022666663</v>
      </c>
      <c r="K50" s="122">
        <f>IF($D42="Y",'FIN-CASHFLOW_CWS'!J58,'FIN-CASHFLOW_CWS'!J70)</f>
        <v>32187996.689333331</v>
      </c>
      <c r="L50" s="122">
        <f>IF($D42="Y",'FIN-CASHFLOW_CWS'!K58,'FIN-CASHFLOW_CWS'!K70)</f>
        <v>24131143.355999999</v>
      </c>
      <c r="M50" s="122">
        <f>IF($D42="Y",'FIN-CASHFLOW_CWS'!L58,'FIN-CASHFLOW_CWS'!L70)</f>
        <v>16070150.022666667</v>
      </c>
      <c r="N50" s="122">
        <f>IF($D42="Y",'FIN-CASHFLOW_CWS'!M58,'FIN-CASHFLOW_CWS'!M70)</f>
        <v>8018795.0113333333</v>
      </c>
      <c r="O50" s="122">
        <f>IF($D42="Y",'FIN-CASHFLOW_CWS'!N58,'FIN-CASHFLOW_CWS'!N70)</f>
        <v>46715666.350516677</v>
      </c>
      <c r="P50" s="122">
        <f>IF($D42="Y",'FIN-CASHFLOW_CWS'!O58,'FIN-CASHFLOW_CWS'!O70)</f>
        <v>38691481.524683341</v>
      </c>
      <c r="Q50" s="122">
        <f>IF($D42="Y",'FIN-CASHFLOW_CWS'!P58,'FIN-CASHFLOW_CWS'!P70)</f>
        <v>28920500.299250007</v>
      </c>
      <c r="R50" s="122">
        <f>IF($D42="Y",'FIN-CASHFLOW_CWS'!Q58,'FIN-CASHFLOW_CWS'!Q70)</f>
        <v>19204401.756066673</v>
      </c>
      <c r="S50" s="122">
        <f>IF($D42="Y",'FIN-CASHFLOW_CWS'!R58,'FIN-CASHFLOW_CWS'!R70)</f>
        <v>9527552.1280333381</v>
      </c>
      <c r="T50" s="122">
        <f>IF($D42="Y",'FIN-CASHFLOW_CWS'!S58,'FIN-CASHFLOW_CWS'!S70)</f>
        <v>0</v>
      </c>
      <c r="U50" s="122">
        <f>IF($D42="Y",'FIN-CASHFLOW_CWS'!T58,'FIN-CASHFLOW_CWS'!T70)</f>
        <v>-9511587.1280333344</v>
      </c>
      <c r="V50" s="122">
        <f>IF($D42="Y",'FIN-CASHFLOW_CWS'!U58,'FIN-CASHFLOW_CWS'!U70)</f>
        <v>-15021984.256066669</v>
      </c>
      <c r="W50" s="122">
        <f>IF($D42="Y",'FIN-CASHFLOW_CWS'!V58,'FIN-CASHFLOW_CWS'!V70)</f>
        <v>-18552926.384100001</v>
      </c>
      <c r="X50" s="122">
        <f>IF($D42="Y",'FIN-CASHFLOW_CWS'!W58,'FIN-CASHFLOW_CWS'!W70)</f>
        <v>-22086903.329883333</v>
      </c>
      <c r="Y50" s="122">
        <f>IF($D42="Y",'FIN-CASHFLOW_CWS'!X58,'FIN-CASHFLOW_CWS'!X70)</f>
        <v>-25577401.919416666</v>
      </c>
      <c r="Z50" s="122">
        <f>IF($D42="Y",'FIN-CASHFLOW_CWS'!Y58,'FIN-CASHFLOW_CWS'!Y70)</f>
        <v>-29055965.033950001</v>
      </c>
      <c r="AA50" s="122">
        <f>IF($D42="Y",'FIN-CASHFLOW_CWS'!Z58,'FIN-CASHFLOW_CWS'!Z70)</f>
        <v>-32520216.030270834</v>
      </c>
      <c r="AB50" s="122">
        <f>IF($D42="Y",'FIN-CASHFLOW_CWS'!AA58,'FIN-CASHFLOW_CWS'!AA70)</f>
        <v>-35955493.681354165</v>
      </c>
      <c r="AC50" s="122">
        <f>IF($D42="Y",'FIN-CASHFLOW_CWS'!AB58,'FIN-CASHFLOW_CWS'!AB70)</f>
        <v>-41804765.5544625</v>
      </c>
      <c r="AD50" s="122">
        <f>IF($D42="Y",'FIN-CASHFLOW_CWS'!AC58,'FIN-CASHFLOW_CWS'!AC70)</f>
        <v>-47561903.95654083</v>
      </c>
      <c r="AE50" s="122">
        <f>IF($D42="Y",'FIN-CASHFLOW_CWS'!AD58,'FIN-CASHFLOW_CWS'!AD70)</f>
        <v>-52921654.216834165</v>
      </c>
      <c r="AF50" s="122">
        <f>IF($D42="Y",'FIN-CASHFLOW_CWS'!AE58,'FIN-CASHFLOW_CWS'!AE70)</f>
        <v>-58186651.9771275</v>
      </c>
      <c r="AG50" s="122">
        <f>IF($D42="Y",'FIN-CASHFLOW_CWS'!AF58,'FIN-CASHFLOW_CWS'!AF70)</f>
        <v>-63437037.54188583</v>
      </c>
      <c r="AH50" s="122">
        <f>IF($D42="Y",'FIN-CASHFLOW_CWS'!AG58,'FIN-CASHFLOW_CWS'!AG70)</f>
        <v>-68565920.606644168</v>
      </c>
      <c r="AI50" s="122">
        <f>IF($D42="Y",'FIN-CASHFLOW_CWS'!AH58,'FIN-CASHFLOW_CWS'!AH70)</f>
        <v>-73675304.785652503</v>
      </c>
      <c r="AJ50" s="122">
        <f>IF($D42="Y",'FIN-CASHFLOW_CWS'!AI58,'FIN-CASHFLOW_CWS'!AI70)</f>
        <v>-78779692.208195835</v>
      </c>
      <c r="AK50" s="122">
        <f>IF($D42="Y",'FIN-CASHFLOW_CWS'!AJ58,'FIN-CASHFLOW_CWS'!AJ70)</f>
        <v>-83992612.739489168</v>
      </c>
      <c r="AL50" s="122">
        <f>IF($D42="Y",'FIN-CASHFLOW_CWS'!AK58,'FIN-CASHFLOW_CWS'!AK70)</f>
        <v>-89203227.069330007</v>
      </c>
      <c r="AM50" s="122">
        <f>IF($D42="Y",'FIN-CASHFLOW_CWS'!AL58,'FIN-CASHFLOW_CWS'!AL70)</f>
        <v>-94498021.87814334</v>
      </c>
      <c r="AN50" s="122">
        <f>IF($D42="Y",'FIN-CASHFLOW_CWS'!AM58,'FIN-CASHFLOW_CWS'!AM70)</f>
        <v>-100061570.99247918</v>
      </c>
      <c r="AO50" s="122">
        <f>IF($D42="Y",'FIN-CASHFLOW_CWS'!AN58,'FIN-CASHFLOW_CWS'!AN70)</f>
        <v>-109995025.18174013</v>
      </c>
      <c r="AP50" s="122">
        <f>IF($D42="Y",'FIN-CASHFLOW_CWS'!AO58,'FIN-CASHFLOW_CWS'!AO70)</f>
        <v>-119601705.06530909</v>
      </c>
      <c r="AQ50" s="122">
        <f>IF($D42="Y",'FIN-CASHFLOW_CWS'!AP58,'FIN-CASHFLOW_CWS'!AP70)</f>
        <v>-128503213.91138755</v>
      </c>
      <c r="AR50" s="122">
        <f>IF($D42="Y",'FIN-CASHFLOW_CWS'!AQ58,'FIN-CASHFLOW_CWS'!AQ70)</f>
        <v>-137208106.52612102</v>
      </c>
      <c r="AS50" s="122">
        <f>IF($D42="Y",'FIN-CASHFLOW_CWS'!AR58,'FIN-CASHFLOW_CWS'!AR70)</f>
        <v>-145904005.91055122</v>
      </c>
      <c r="AT50" s="122">
        <f>IF($D42="Y",'FIN-CASHFLOW_CWS'!AS58,'FIN-CASHFLOW_CWS'!AS70)</f>
        <v>-154377172.79498142</v>
      </c>
      <c r="AU50" s="122">
        <f>IF($D42="Y",'FIN-CASHFLOW_CWS'!AT58,'FIN-CASHFLOW_CWS'!AT70)</f>
        <v>-162825084.09700662</v>
      </c>
      <c r="AV50" s="122">
        <f>IF($D42="Y",'FIN-CASHFLOW_CWS'!AU58,'FIN-CASHFLOW_CWS'!AU70)</f>
        <v>-171262357.11058509</v>
      </c>
      <c r="AW50" s="122">
        <f>IF($D42="Y",'FIN-CASHFLOW_CWS'!AV58,'FIN-CASHFLOW_CWS'!AV70)</f>
        <v>-179903013.14300856</v>
      </c>
      <c r="AX50" s="122">
        <f>IF($D42="Y",'FIN-CASHFLOW_CWS'!AW58,'FIN-CASHFLOW_CWS'!AW70)</f>
        <v>-188529515.07176751</v>
      </c>
      <c r="AY50" s="122">
        <f>IF($D42="Y",'FIN-CASHFLOW_CWS'!AX58,'FIN-CASHFLOW_CWS'!AX70)</f>
        <v>-197335350.81873721</v>
      </c>
      <c r="AZ50" s="122">
        <f>IF($D42="Y",'FIN-CASHFLOW_CWS'!AY58,'FIN-CASHFLOW_CWS'!AY70)</f>
        <v>-206497238.38095391</v>
      </c>
      <c r="BA50" s="122">
        <f>IF($D42="Y",'FIN-CASHFLOW_CWS'!AZ58,'FIN-CASHFLOW_CWS'!AZ70)</f>
        <v>-216612657.00555152</v>
      </c>
      <c r="BB50" s="122">
        <f>IF($D42="Y",'FIN-CASHFLOW_CWS'!BA58,'FIN-CASHFLOW_CWS'!BA70)</f>
        <v>-226313744.71884206</v>
      </c>
      <c r="BC50" s="122">
        <f>IF($D42="Y",'FIN-CASHFLOW_CWS'!BB58,'FIN-CASHFLOW_CWS'!BB70)</f>
        <v>-234868829.50065976</v>
      </c>
      <c r="BD50" s="122">
        <f>IF($D42="Y",'FIN-CASHFLOW_CWS'!BC58,'FIN-CASHFLOW_CWS'!BC70)</f>
        <v>-243093742.2121847</v>
      </c>
      <c r="BE50" s="122">
        <f>IF($D42="Y",'FIN-CASHFLOW_CWS'!BD58,'FIN-CASHFLOW_CWS'!BD70)</f>
        <v>-251306404.57161179</v>
      </c>
      <c r="BF50" s="122">
        <f>IF($D42="Y",'FIN-CASHFLOW_CWS'!BE58,'FIN-CASHFLOW_CWS'!BE70)</f>
        <v>-259150659.43103889</v>
      </c>
      <c r="BG50" s="122">
        <f>IF($D42="Y",'FIN-CASHFLOW_CWS'!BF58,'FIN-CASHFLOW_CWS'!BF70)</f>
        <v>-266963247.12575874</v>
      </c>
      <c r="BH50" s="122">
        <f>IF($D42="Y",'FIN-CASHFLOW_CWS'!BG58,'FIN-CASHFLOW_CWS'!BG70)</f>
        <v>-274768453.73257643</v>
      </c>
      <c r="BI50" s="122">
        <f>IF($D42="Y",'FIN-CASHFLOW_CWS'!BH58,'FIN-CASHFLOW_CWS'!BH70)</f>
        <v>-282916849.64690763</v>
      </c>
      <c r="BJ50" s="122">
        <f>IF($D42="Y",'FIN-CASHFLOW_CWS'!BI58,'FIN-CASHFLOW_CWS'!BI70)</f>
        <v>-291048278.14800441</v>
      </c>
      <c r="BK50" s="122">
        <f>IF($D42="Y",'FIN-CASHFLOW_CWS'!BJ58,'FIN-CASHFLOW_CWS'!BJ70)</f>
        <v>-299496396.36933756</v>
      </c>
      <c r="BL50" s="122">
        <f>IF($D42="Y",'FIN-CASHFLOW_CWS'!BK58,'FIN-CASHFLOW_CWS'!BK70)</f>
        <v>-308410380.33188254</v>
      </c>
    </row>
    <row r="51" spans="2:64" x14ac:dyDescent="0.15">
      <c r="B51" s="311" t="s">
        <v>476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477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478</v>
      </c>
      <c r="C53" s="136"/>
      <c r="D53" s="122">
        <f>SUM(D50:D52)</f>
        <v>40262446.666666664</v>
      </c>
      <c r="E53" s="122">
        <f>SUM(E50:E52)</f>
        <v>32170143.333333332</v>
      </c>
      <c r="F53" s="122">
        <f t="shared" ref="F53:BL53" si="3">SUM(F50:F52)</f>
        <v>24116240</v>
      </c>
      <c r="G53" s="122">
        <f t="shared" si="3"/>
        <v>16084946.666666668</v>
      </c>
      <c r="H53" s="122">
        <f t="shared" si="3"/>
        <v>8055293.3333333349</v>
      </c>
      <c r="I53" s="122">
        <f t="shared" si="3"/>
        <v>48333593.355999999</v>
      </c>
      <c r="J53" s="122">
        <f t="shared" si="3"/>
        <v>40277190.022666663</v>
      </c>
      <c r="K53" s="122">
        <f t="shared" si="3"/>
        <v>32197746.689333331</v>
      </c>
      <c r="L53" s="122">
        <f t="shared" si="3"/>
        <v>24150643.355999999</v>
      </c>
      <c r="M53" s="122">
        <f t="shared" si="3"/>
        <v>16108400.022666667</v>
      </c>
      <c r="N53" s="122">
        <f t="shared" si="3"/>
        <v>8096630.0113333333</v>
      </c>
      <c r="O53" s="122">
        <f t="shared" si="3"/>
        <v>46813001.350516677</v>
      </c>
      <c r="P53" s="122">
        <f t="shared" si="3"/>
        <v>38854036.524683341</v>
      </c>
      <c r="Q53" s="122">
        <f t="shared" si="3"/>
        <v>29188637.799250007</v>
      </c>
      <c r="R53" s="122">
        <f t="shared" si="3"/>
        <v>19542164.256066673</v>
      </c>
      <c r="S53" s="122">
        <f t="shared" si="3"/>
        <v>10034177.128033338</v>
      </c>
      <c r="T53" s="122">
        <f t="shared" si="3"/>
        <v>506625</v>
      </c>
      <c r="U53" s="122">
        <f t="shared" si="3"/>
        <v>-8998212.1280333344</v>
      </c>
      <c r="V53" s="122">
        <f t="shared" si="3"/>
        <v>-14495109.256066669</v>
      </c>
      <c r="W53" s="122">
        <f t="shared" si="3"/>
        <v>-18012551.384100001</v>
      </c>
      <c r="X53" s="122">
        <f t="shared" si="3"/>
        <v>-21483653.329883333</v>
      </c>
      <c r="Y53" s="122">
        <f t="shared" si="3"/>
        <v>-24918026.919416666</v>
      </c>
      <c r="Z53" s="122">
        <f t="shared" si="3"/>
        <v>-28380840.033950001</v>
      </c>
      <c r="AA53" s="122">
        <f t="shared" si="3"/>
        <v>-31712184.780270834</v>
      </c>
      <c r="AB53" s="122">
        <f t="shared" si="3"/>
        <v>-35079906.181354165</v>
      </c>
      <c r="AC53" s="122">
        <f t="shared" si="3"/>
        <v>-40737405.5544625</v>
      </c>
      <c r="AD53" s="122">
        <f t="shared" si="3"/>
        <v>-46081103.95654083</v>
      </c>
      <c r="AE53" s="122">
        <f t="shared" si="3"/>
        <v>-51294836.716834165</v>
      </c>
      <c r="AF53" s="122">
        <f t="shared" si="3"/>
        <v>-56545254.4771275</v>
      </c>
      <c r="AG53" s="122">
        <f t="shared" si="3"/>
        <v>-61682417.54188583</v>
      </c>
      <c r="AH53" s="122">
        <f t="shared" si="3"/>
        <v>-66825880.606644168</v>
      </c>
      <c r="AI53" s="122">
        <f t="shared" si="3"/>
        <v>-71964424.785652503</v>
      </c>
      <c r="AJ53" s="122">
        <f t="shared" si="3"/>
        <v>-77224859.708195835</v>
      </c>
      <c r="AK53" s="122">
        <f t="shared" si="3"/>
        <v>-82480605.239489168</v>
      </c>
      <c r="AL53" s="122">
        <f t="shared" si="3"/>
        <v>-87820462.069330007</v>
      </c>
      <c r="AM53" s="122">
        <f t="shared" si="3"/>
        <v>-93161209.37814334</v>
      </c>
      <c r="AN53" s="122">
        <f t="shared" si="3"/>
        <v>-98733907.242479175</v>
      </c>
      <c r="AO53" s="122">
        <f t="shared" si="3"/>
        <v>-108198240.18174013</v>
      </c>
      <c r="AP53" s="122">
        <f t="shared" si="3"/>
        <v>-117069506.31530909</v>
      </c>
      <c r="AQ53" s="122">
        <f t="shared" si="3"/>
        <v>-125711752.91138755</v>
      </c>
      <c r="AR53" s="122">
        <f t="shared" si="3"/>
        <v>-134396415.77612102</v>
      </c>
      <c r="AS53" s="122">
        <f t="shared" si="3"/>
        <v>-142883512.41055122</v>
      </c>
      <c r="AT53" s="122">
        <f t="shared" si="3"/>
        <v>-151376909.04498142</v>
      </c>
      <c r="AU53" s="122">
        <f t="shared" si="3"/>
        <v>-159865826.59700662</v>
      </c>
      <c r="AV53" s="122">
        <f t="shared" si="3"/>
        <v>-168572118.36058509</v>
      </c>
      <c r="AW53" s="122">
        <f t="shared" si="3"/>
        <v>-177273537.14300856</v>
      </c>
      <c r="AX53" s="122">
        <f t="shared" si="3"/>
        <v>-186150304.07176751</v>
      </c>
      <c r="AY53" s="122">
        <f t="shared" si="3"/>
        <v>-195091101.56873721</v>
      </c>
      <c r="AZ53" s="122">
        <f t="shared" si="3"/>
        <v>-204344352.38095391</v>
      </c>
      <c r="BA53" s="122">
        <f t="shared" si="3"/>
        <v>-213882420.30555153</v>
      </c>
      <c r="BB53" s="122">
        <f t="shared" si="3"/>
        <v>-222404761.41884205</v>
      </c>
      <c r="BC53" s="122">
        <f t="shared" si="3"/>
        <v>-230554274.15065977</v>
      </c>
      <c r="BD53" s="122">
        <f t="shared" si="3"/>
        <v>-238752614.81218469</v>
      </c>
      <c r="BE53" s="122">
        <f t="shared" si="3"/>
        <v>-246617141.7216118</v>
      </c>
      <c r="BF53" s="122">
        <f t="shared" si="3"/>
        <v>-254487968.63103887</v>
      </c>
      <c r="BG53" s="122">
        <f t="shared" si="3"/>
        <v>-262353700.42575875</v>
      </c>
      <c r="BH53" s="122">
        <f t="shared" si="3"/>
        <v>-270585738.63257641</v>
      </c>
      <c r="BI53" s="122">
        <f t="shared" si="3"/>
        <v>-278812830.69690764</v>
      </c>
      <c r="BJ53" s="122">
        <f t="shared" si="3"/>
        <v>-287284628.0980044</v>
      </c>
      <c r="BK53" s="122">
        <f t="shared" si="3"/>
        <v>-296045750.66933757</v>
      </c>
      <c r="BL53" s="122">
        <f t="shared" si="3"/>
        <v>-305173350.68188256</v>
      </c>
    </row>
    <row r="54" spans="2:64" x14ac:dyDescent="0.15">
      <c r="B54" s="311" t="s">
        <v>472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479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283</v>
      </c>
      <c r="C56" s="137"/>
      <c r="D56" s="122">
        <f>'CAPEX-FA_CWS '!C19</f>
        <v>0</v>
      </c>
      <c r="E56" s="122">
        <f>'CAPEX-FA_CWS '!D19</f>
        <v>46000</v>
      </c>
      <c r="F56" s="122">
        <f>'CAPEX-FA_CWS '!E19</f>
        <v>81500</v>
      </c>
      <c r="G56" s="122">
        <f>'CAPEX-FA_CWS '!F19</f>
        <v>91500</v>
      </c>
      <c r="H56" s="122">
        <f>'CAPEX-FA_CWS '!G19</f>
        <v>101500</v>
      </c>
      <c r="I56" s="122">
        <f>'CAPEX-FA_CWS '!H19</f>
        <v>101500</v>
      </c>
      <c r="J56" s="122">
        <f>'CAPEX-FA_CWS '!I19</f>
        <v>101500</v>
      </c>
      <c r="K56" s="122">
        <f>'CAPEX-FA_CWS '!J19</f>
        <v>101500</v>
      </c>
      <c r="L56" s="122">
        <f>'CAPEX-FA_CWS '!K19</f>
        <v>101500</v>
      </c>
      <c r="M56" s="122">
        <f>'CAPEX-FA_CWS '!L19</f>
        <v>101500</v>
      </c>
      <c r="N56" s="122">
        <f>'CAPEX-FA_CWS '!M19</f>
        <v>101500</v>
      </c>
      <c r="O56" s="122">
        <f>'CAPEX-FA_CWS '!N19</f>
        <v>101500</v>
      </c>
      <c r="P56" s="122">
        <f>'CAPEX-FA_CWS '!O19</f>
        <v>101500</v>
      </c>
      <c r="Q56" s="122">
        <f>'CAPEX-FA_CWS '!P19</f>
        <v>101500</v>
      </c>
      <c r="R56" s="122">
        <f>'CAPEX-FA_CWS '!Q19</f>
        <v>101500</v>
      </c>
      <c r="S56" s="122">
        <f>'CAPEX-FA_CWS '!R19</f>
        <v>101500</v>
      </c>
      <c r="T56" s="122">
        <f>'CAPEX-FA_CWS '!S19</f>
        <v>101500</v>
      </c>
      <c r="U56" s="122">
        <f>'CAPEX-FA_CWS '!T19</f>
        <v>101500</v>
      </c>
      <c r="V56" s="122">
        <f>'CAPEX-FA_CWS '!U19</f>
        <v>96000</v>
      </c>
      <c r="W56" s="122">
        <f>'CAPEX-FA_CWS '!V19</f>
        <v>102750</v>
      </c>
      <c r="X56" s="122">
        <f>'CAPEX-FA_CWS '!W19</f>
        <v>102750</v>
      </c>
      <c r="Y56" s="122">
        <f>'CAPEX-FA_CWS '!X19</f>
        <v>102750</v>
      </c>
      <c r="Z56" s="122">
        <f>'CAPEX-FA_CWS '!Y19</f>
        <v>102750</v>
      </c>
      <c r="AA56" s="122">
        <f>'CAPEX-FA_CWS '!Z19</f>
        <v>102750</v>
      </c>
      <c r="AB56" s="122">
        <f>'CAPEX-FA_CWS '!AA19</f>
        <v>102750</v>
      </c>
      <c r="AC56" s="122">
        <f>'CAPEX-FA_CWS '!AB19</f>
        <v>100000</v>
      </c>
      <c r="AD56" s="122">
        <f>'CAPEX-FA_CWS '!AC19</f>
        <v>100000</v>
      </c>
      <c r="AE56" s="122">
        <f>'CAPEX-FA_CWS '!AD19</f>
        <v>100000</v>
      </c>
      <c r="AF56" s="122">
        <f>'CAPEX-FA_CWS '!AE19</f>
        <v>100000</v>
      </c>
      <c r="AG56" s="122">
        <f>'CAPEX-FA_CWS '!AF19</f>
        <v>100000</v>
      </c>
      <c r="AH56" s="122">
        <f>'CAPEX-FA_CWS '!AG19</f>
        <v>100000</v>
      </c>
      <c r="AI56" s="122">
        <f>'CAPEX-FA_CWS '!AH19</f>
        <v>100000</v>
      </c>
      <c r="AJ56" s="122">
        <f>'CAPEX-FA_CWS '!AI19</f>
        <v>100000</v>
      </c>
      <c r="AK56" s="122">
        <f>'CAPEX-FA_CWS '!AJ19</f>
        <v>100000</v>
      </c>
      <c r="AL56" s="122">
        <f>'CAPEX-FA_CWS '!AK19</f>
        <v>100000</v>
      </c>
      <c r="AM56" s="122">
        <f>'CAPEX-FA_CWS '!AL19</f>
        <v>100000</v>
      </c>
      <c r="AN56" s="122">
        <f>'CAPEX-FA_CWS '!AM19</f>
        <v>100000</v>
      </c>
      <c r="AO56" s="122">
        <f>'CAPEX-FA_CWS '!AN19</f>
        <v>100000</v>
      </c>
      <c r="AP56" s="122">
        <f>'CAPEX-FA_CWS '!AO19</f>
        <v>100000</v>
      </c>
      <c r="AQ56" s="122">
        <f>'CAPEX-FA_CWS '!AP19</f>
        <v>100000</v>
      </c>
      <c r="AR56" s="122">
        <f>'CAPEX-FA_CWS '!AQ19</f>
        <v>100000</v>
      </c>
      <c r="AS56" s="122">
        <f>'CAPEX-FA_CWS '!AR19</f>
        <v>100000</v>
      </c>
      <c r="AT56" s="122">
        <f>'CAPEX-FA_CWS '!AS19</f>
        <v>100000</v>
      </c>
      <c r="AU56" s="122">
        <f>'CAPEX-FA_CWS '!AT19</f>
        <v>100000</v>
      </c>
      <c r="AV56" s="122">
        <f>'CAPEX-FA_CWS '!AU19</f>
        <v>100000</v>
      </c>
      <c r="AW56" s="122">
        <f>'CAPEX-FA_CWS '!AV19</f>
        <v>100000</v>
      </c>
      <c r="AX56" s="122">
        <f>'CAPEX-FA_CWS '!AW19</f>
        <v>100000</v>
      </c>
      <c r="AY56" s="122">
        <f>'CAPEX-FA_CWS '!AX19</f>
        <v>100000</v>
      </c>
      <c r="AZ56" s="122">
        <f>'CAPEX-FA_CWS '!AY19</f>
        <v>100000</v>
      </c>
      <c r="BA56" s="122">
        <f>'CAPEX-FA_CWS '!AZ19</f>
        <v>100000</v>
      </c>
      <c r="BB56" s="122">
        <f>'CAPEX-FA_CWS '!BA19</f>
        <v>100000</v>
      </c>
      <c r="BC56" s="122">
        <f>'CAPEX-FA_CWS '!BB19</f>
        <v>100000</v>
      </c>
      <c r="BD56" s="122">
        <f>'CAPEX-FA_CWS '!BC19</f>
        <v>100000</v>
      </c>
      <c r="BE56" s="122">
        <f>'CAPEX-FA_CWS '!BD19</f>
        <v>100000</v>
      </c>
      <c r="BF56" s="122">
        <f>'CAPEX-FA_CWS '!BE19</f>
        <v>100000</v>
      </c>
      <c r="BG56" s="122">
        <f>'CAPEX-FA_CWS '!BF19</f>
        <v>100000</v>
      </c>
      <c r="BH56" s="122">
        <f>'CAPEX-FA_CWS '!BG19</f>
        <v>100000</v>
      </c>
      <c r="BI56" s="122">
        <f>'CAPEX-FA_CWS '!BH19</f>
        <v>100000</v>
      </c>
      <c r="BJ56" s="122">
        <f>'CAPEX-FA_CWS '!BI19</f>
        <v>100000</v>
      </c>
      <c r="BK56" s="122">
        <f>'CAPEX-FA_CWS '!BJ19</f>
        <v>100000</v>
      </c>
      <c r="BL56" s="122">
        <f>'CAPEX-FA_CWS '!BK19</f>
        <v>100000</v>
      </c>
    </row>
    <row r="57" spans="2:64" x14ac:dyDescent="0.15">
      <c r="B57" s="311" t="s">
        <v>287</v>
      </c>
      <c r="C57" s="137"/>
      <c r="D57" s="122">
        <f>'CAPEX-FA_CWS '!C22</f>
        <v>0</v>
      </c>
      <c r="E57" s="122">
        <f>'CAPEX-FA_CWS '!D22</f>
        <v>-766.66666666666663</v>
      </c>
      <c r="F57" s="122">
        <f>'CAPEX-FA_CWS '!E22</f>
        <v>-2125</v>
      </c>
      <c r="G57" s="122">
        <f>'CAPEX-FA_CWS '!F22</f>
        <v>-3650</v>
      </c>
      <c r="H57" s="122">
        <f>'CAPEX-FA_CWS '!G22</f>
        <v>-5341.666666666667</v>
      </c>
      <c r="I57" s="122">
        <f>'CAPEX-FA_CWS '!H22</f>
        <v>-7033.3333333333339</v>
      </c>
      <c r="J57" s="122">
        <f>'CAPEX-FA_CWS '!I22</f>
        <v>-8725</v>
      </c>
      <c r="K57" s="122">
        <f>'CAPEX-FA_CWS '!J22</f>
        <v>-10416.666666666666</v>
      </c>
      <c r="L57" s="122">
        <f>'CAPEX-FA_CWS '!K22</f>
        <v>-12108.333333333332</v>
      </c>
      <c r="M57" s="122">
        <f>'CAPEX-FA_CWS '!L22</f>
        <v>-13799.999999999998</v>
      </c>
      <c r="N57" s="122">
        <f>'CAPEX-FA_CWS '!M22</f>
        <v>-15491.666666666664</v>
      </c>
      <c r="O57" s="122">
        <f>'CAPEX-FA_CWS '!N22</f>
        <v>-17183.333333333332</v>
      </c>
      <c r="P57" s="122">
        <f>'CAPEX-FA_CWS '!O22</f>
        <v>-18875</v>
      </c>
      <c r="Q57" s="122">
        <f>'CAPEX-FA_CWS '!P22</f>
        <v>-20566.666666666668</v>
      </c>
      <c r="R57" s="122">
        <f>'CAPEX-FA_CWS '!Q22</f>
        <v>-22258.333333333336</v>
      </c>
      <c r="S57" s="122">
        <f>'CAPEX-FA_CWS '!R22</f>
        <v>-23950.000000000004</v>
      </c>
      <c r="T57" s="122">
        <f>'CAPEX-FA_CWS '!S22</f>
        <v>-25641.666666666672</v>
      </c>
      <c r="U57" s="122">
        <f>'CAPEX-FA_CWS '!T22</f>
        <v>-27333.333333333339</v>
      </c>
      <c r="V57" s="122">
        <f>'CAPEX-FA_CWS '!U22</f>
        <v>-28933.333333333339</v>
      </c>
      <c r="W57" s="122">
        <f>'CAPEX-FA_CWS '!V22</f>
        <v>-30737.500000000007</v>
      </c>
      <c r="X57" s="122">
        <f>'CAPEX-FA_CWS '!W22</f>
        <v>-32541.666666666675</v>
      </c>
      <c r="Y57" s="122">
        <f>'CAPEX-FA_CWS '!X22</f>
        <v>-34345.833333333343</v>
      </c>
      <c r="Z57" s="122">
        <f>'CAPEX-FA_CWS '!Y22</f>
        <v>-36150.000000000007</v>
      </c>
      <c r="AA57" s="122">
        <f>'CAPEX-FA_CWS '!Z22</f>
        <v>-37954.166666666672</v>
      </c>
      <c r="AB57" s="122">
        <f>'CAPEX-FA_CWS '!AA22</f>
        <v>-39758.333333333336</v>
      </c>
      <c r="AC57" s="122">
        <f>'CAPEX-FA_CWS '!AB22</f>
        <v>-41516.666666666672</v>
      </c>
      <c r="AD57" s="122">
        <f>'CAPEX-FA_CWS '!AC22</f>
        <v>-43320.833333333336</v>
      </c>
      <c r="AE57" s="122">
        <f>'CAPEX-FA_CWS '!AD22</f>
        <v>-45125</v>
      </c>
      <c r="AF57" s="122">
        <f>'CAPEX-FA_CWS '!AE22</f>
        <v>-46929.166666666664</v>
      </c>
      <c r="AG57" s="122">
        <f>'CAPEX-FA_CWS '!AF22</f>
        <v>-48733.333333333328</v>
      </c>
      <c r="AH57" s="122">
        <f>'CAPEX-FA_CWS '!AG22</f>
        <v>-50537.499999999993</v>
      </c>
      <c r="AI57" s="122">
        <f>'CAPEX-FA_CWS '!AH22</f>
        <v>-52341.666666666657</v>
      </c>
      <c r="AJ57" s="122">
        <f>'CAPEX-FA_CWS '!AI22</f>
        <v>-54145.833333333321</v>
      </c>
      <c r="AK57" s="122">
        <f>'CAPEX-FA_CWS '!AJ22</f>
        <v>-55949.999999999985</v>
      </c>
      <c r="AL57" s="122">
        <f>'CAPEX-FA_CWS '!AK22</f>
        <v>-57754.16666666665</v>
      </c>
      <c r="AM57" s="122">
        <f>'CAPEX-FA_CWS '!AL22</f>
        <v>-59558.333333333314</v>
      </c>
      <c r="AN57" s="122">
        <f>'CAPEX-FA_CWS '!AM22</f>
        <v>-61362.499999999978</v>
      </c>
      <c r="AO57" s="122">
        <f>'CAPEX-FA_CWS '!AN22</f>
        <v>-63166.666666666642</v>
      </c>
      <c r="AP57" s="122">
        <f>'CAPEX-FA_CWS '!AO22</f>
        <v>-64970.833333333307</v>
      </c>
      <c r="AQ57" s="122">
        <f>'CAPEX-FA_CWS '!AP22</f>
        <v>-66774.999999999971</v>
      </c>
      <c r="AR57" s="122">
        <f>'CAPEX-FA_CWS '!AQ22</f>
        <v>-68579.166666666642</v>
      </c>
      <c r="AS57" s="122">
        <f>'CAPEX-FA_CWS '!AR22</f>
        <v>-70383.333333333314</v>
      </c>
      <c r="AT57" s="122">
        <f>'CAPEX-FA_CWS '!AS22</f>
        <v>-72187.499999999985</v>
      </c>
      <c r="AU57" s="122">
        <f>'CAPEX-FA_CWS '!AT22</f>
        <v>-73991.666666666657</v>
      </c>
      <c r="AV57" s="122">
        <f>'CAPEX-FA_CWS '!AU22</f>
        <v>-75795.833333333328</v>
      </c>
      <c r="AW57" s="122">
        <f>'CAPEX-FA_CWS '!AV22</f>
        <v>-77600</v>
      </c>
      <c r="AX57" s="122">
        <f>'CAPEX-FA_CWS '!AW22</f>
        <v>-79404.166666666672</v>
      </c>
      <c r="AY57" s="122">
        <f>'CAPEX-FA_CWS '!AX22</f>
        <v>-81208.333333333343</v>
      </c>
      <c r="AZ57" s="122">
        <f>'CAPEX-FA_CWS '!AY22</f>
        <v>-83012.500000000015</v>
      </c>
      <c r="BA57" s="122">
        <f>'CAPEX-FA_CWS '!AZ22</f>
        <v>-84816.666666666686</v>
      </c>
      <c r="BB57" s="122">
        <f>'CAPEX-FA_CWS '!BA22</f>
        <v>-86620.833333333358</v>
      </c>
      <c r="BC57" s="122">
        <f>'CAPEX-FA_CWS '!BB22</f>
        <v>-88425.000000000029</v>
      </c>
      <c r="BD57" s="122">
        <f>'CAPEX-FA_CWS '!BC22</f>
        <v>-90229.166666666701</v>
      </c>
      <c r="BE57" s="122">
        <f>'CAPEX-FA_CWS '!BD22</f>
        <v>-92033.333333333372</v>
      </c>
      <c r="BF57" s="122">
        <f>'CAPEX-FA_CWS '!BE22</f>
        <v>-93837.500000000044</v>
      </c>
      <c r="BG57" s="122">
        <f>'CAPEX-FA_CWS '!BF22</f>
        <v>-95641.666666666715</v>
      </c>
      <c r="BH57" s="122">
        <f>'CAPEX-FA_CWS '!BG22</f>
        <v>-97445.833333333387</v>
      </c>
      <c r="BI57" s="122">
        <f>'CAPEX-FA_CWS '!BH22</f>
        <v>-99250.000000000058</v>
      </c>
      <c r="BJ57" s="122">
        <f>'CAPEX-FA_CWS '!BI22</f>
        <v>-101054.16666666673</v>
      </c>
      <c r="BK57" s="122">
        <f>'CAPEX-FA_CWS '!BJ22</f>
        <v>-102858.3333333334</v>
      </c>
      <c r="BL57" s="122">
        <f>'CAPEX-FA_CWS '!BK22</f>
        <v>-104662.50000000007</v>
      </c>
    </row>
    <row r="58" spans="2:64" x14ac:dyDescent="0.15">
      <c r="B58" s="308" t="s">
        <v>480</v>
      </c>
      <c r="C58" s="136"/>
      <c r="D58" s="122">
        <f>SUM(D56:D57)</f>
        <v>0</v>
      </c>
      <c r="E58" s="122">
        <f>SUM(E56:E57)</f>
        <v>45233.333333333336</v>
      </c>
      <c r="F58" s="122">
        <f t="shared" ref="F58:BL58" si="4">SUM(F56:F57)</f>
        <v>79375</v>
      </c>
      <c r="G58" s="122">
        <f t="shared" si="4"/>
        <v>87850</v>
      </c>
      <c r="H58" s="122">
        <f t="shared" si="4"/>
        <v>96158.333333333328</v>
      </c>
      <c r="I58" s="122">
        <f t="shared" si="4"/>
        <v>94466.666666666672</v>
      </c>
      <c r="J58" s="122">
        <f t="shared" si="4"/>
        <v>92775</v>
      </c>
      <c r="K58" s="122">
        <f t="shared" si="4"/>
        <v>91083.333333333328</v>
      </c>
      <c r="L58" s="122">
        <f t="shared" si="4"/>
        <v>89391.666666666672</v>
      </c>
      <c r="M58" s="122">
        <f t="shared" si="4"/>
        <v>87700</v>
      </c>
      <c r="N58" s="122">
        <f t="shared" si="4"/>
        <v>86008.333333333343</v>
      </c>
      <c r="O58" s="122">
        <f t="shared" si="4"/>
        <v>84316.666666666672</v>
      </c>
      <c r="P58" s="122">
        <f t="shared" si="4"/>
        <v>82625</v>
      </c>
      <c r="Q58" s="122">
        <f t="shared" si="4"/>
        <v>80933.333333333328</v>
      </c>
      <c r="R58" s="122">
        <f t="shared" si="4"/>
        <v>79241.666666666657</v>
      </c>
      <c r="S58" s="122">
        <f t="shared" si="4"/>
        <v>77550</v>
      </c>
      <c r="T58" s="122">
        <f t="shared" si="4"/>
        <v>75858.333333333328</v>
      </c>
      <c r="U58" s="122">
        <f t="shared" si="4"/>
        <v>74166.666666666657</v>
      </c>
      <c r="V58" s="122">
        <f t="shared" si="4"/>
        <v>67066.666666666657</v>
      </c>
      <c r="W58" s="122">
        <f t="shared" si="4"/>
        <v>72012.5</v>
      </c>
      <c r="X58" s="122">
        <f t="shared" si="4"/>
        <v>70208.333333333328</v>
      </c>
      <c r="Y58" s="122">
        <f t="shared" si="4"/>
        <v>68404.166666666657</v>
      </c>
      <c r="Z58" s="122">
        <f t="shared" si="4"/>
        <v>66600</v>
      </c>
      <c r="AA58" s="122">
        <f t="shared" si="4"/>
        <v>64795.833333333328</v>
      </c>
      <c r="AB58" s="122">
        <f t="shared" si="4"/>
        <v>62991.666666666664</v>
      </c>
      <c r="AC58" s="122">
        <f t="shared" si="4"/>
        <v>58483.333333333328</v>
      </c>
      <c r="AD58" s="122">
        <f t="shared" si="4"/>
        <v>56679.166666666664</v>
      </c>
      <c r="AE58" s="122">
        <f t="shared" si="4"/>
        <v>54875</v>
      </c>
      <c r="AF58" s="122">
        <f t="shared" si="4"/>
        <v>53070.833333333336</v>
      </c>
      <c r="AG58" s="122">
        <f t="shared" si="4"/>
        <v>51266.666666666672</v>
      </c>
      <c r="AH58" s="122">
        <f t="shared" si="4"/>
        <v>49462.500000000007</v>
      </c>
      <c r="AI58" s="122">
        <f t="shared" si="4"/>
        <v>47658.333333333343</v>
      </c>
      <c r="AJ58" s="122">
        <f t="shared" si="4"/>
        <v>45854.166666666679</v>
      </c>
      <c r="AK58" s="122">
        <f t="shared" si="4"/>
        <v>44050.000000000015</v>
      </c>
      <c r="AL58" s="122">
        <f t="shared" si="4"/>
        <v>42245.83333333335</v>
      </c>
      <c r="AM58" s="122">
        <f t="shared" si="4"/>
        <v>40441.666666666686</v>
      </c>
      <c r="AN58" s="122">
        <f t="shared" si="4"/>
        <v>38637.500000000022</v>
      </c>
      <c r="AO58" s="122">
        <f t="shared" si="4"/>
        <v>36833.333333333358</v>
      </c>
      <c r="AP58" s="122">
        <f t="shared" si="4"/>
        <v>35029.166666666693</v>
      </c>
      <c r="AQ58" s="122">
        <f t="shared" si="4"/>
        <v>33225.000000000029</v>
      </c>
      <c r="AR58" s="122">
        <f t="shared" si="4"/>
        <v>31420.833333333358</v>
      </c>
      <c r="AS58" s="122">
        <f t="shared" si="4"/>
        <v>29616.666666666686</v>
      </c>
      <c r="AT58" s="122">
        <f t="shared" si="4"/>
        <v>27812.500000000015</v>
      </c>
      <c r="AU58" s="122">
        <f t="shared" si="4"/>
        <v>26008.333333333343</v>
      </c>
      <c r="AV58" s="122">
        <f t="shared" si="4"/>
        <v>24204.166666666672</v>
      </c>
      <c r="AW58" s="122">
        <f t="shared" si="4"/>
        <v>22400</v>
      </c>
      <c r="AX58" s="122">
        <f t="shared" si="4"/>
        <v>20595.833333333328</v>
      </c>
      <c r="AY58" s="122">
        <f t="shared" si="4"/>
        <v>18791.666666666657</v>
      </c>
      <c r="AZ58" s="122">
        <f t="shared" si="4"/>
        <v>16987.499999999985</v>
      </c>
      <c r="BA58" s="122">
        <f t="shared" si="4"/>
        <v>15183.333333333314</v>
      </c>
      <c r="BB58" s="122">
        <f t="shared" si="4"/>
        <v>13379.166666666642</v>
      </c>
      <c r="BC58" s="122">
        <f t="shared" si="4"/>
        <v>11574.999999999971</v>
      </c>
      <c r="BD58" s="122">
        <f t="shared" si="4"/>
        <v>9770.8333333332994</v>
      </c>
      <c r="BE58" s="122">
        <f t="shared" si="4"/>
        <v>7966.6666666666279</v>
      </c>
      <c r="BF58" s="122">
        <f t="shared" si="4"/>
        <v>6162.4999999999563</v>
      </c>
      <c r="BG58" s="122">
        <f t="shared" si="4"/>
        <v>4358.3333333332848</v>
      </c>
      <c r="BH58" s="122">
        <f t="shared" si="4"/>
        <v>2554.1666666666133</v>
      </c>
      <c r="BI58" s="122">
        <f t="shared" si="4"/>
        <v>749.99999999994179</v>
      </c>
      <c r="BJ58" s="122">
        <f t="shared" si="4"/>
        <v>-1054.1666666667297</v>
      </c>
      <c r="BK58" s="122">
        <f t="shared" si="4"/>
        <v>-2858.3333333334012</v>
      </c>
      <c r="BL58" s="122">
        <f t="shared" si="4"/>
        <v>-4662.5000000000728</v>
      </c>
    </row>
    <row r="59" spans="2:64" x14ac:dyDescent="0.15">
      <c r="B59" s="311" t="s">
        <v>472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481</v>
      </c>
      <c r="C60" s="136"/>
      <c r="D60" s="122">
        <f t="shared" ref="D60:AI60" si="5">D58+D53</f>
        <v>40262446.666666664</v>
      </c>
      <c r="E60" s="122">
        <f t="shared" si="5"/>
        <v>32215376.666666664</v>
      </c>
      <c r="F60" s="122">
        <f t="shared" si="5"/>
        <v>24195615</v>
      </c>
      <c r="G60" s="122">
        <f t="shared" si="5"/>
        <v>16172796.666666668</v>
      </c>
      <c r="H60" s="122">
        <f t="shared" si="5"/>
        <v>8151451.6666666679</v>
      </c>
      <c r="I60" s="122">
        <f t="shared" si="5"/>
        <v>48428060.022666663</v>
      </c>
      <c r="J60" s="122">
        <f t="shared" si="5"/>
        <v>40369965.022666663</v>
      </c>
      <c r="K60" s="122">
        <f t="shared" si="5"/>
        <v>32288830.022666663</v>
      </c>
      <c r="L60" s="122">
        <f t="shared" si="5"/>
        <v>24240035.022666667</v>
      </c>
      <c r="M60" s="122">
        <f t="shared" si="5"/>
        <v>16196100.022666667</v>
      </c>
      <c r="N60" s="122">
        <f t="shared" si="5"/>
        <v>8182638.3446666664</v>
      </c>
      <c r="O60" s="122">
        <f t="shared" si="5"/>
        <v>46897318.017183341</v>
      </c>
      <c r="P60" s="122">
        <f t="shared" si="5"/>
        <v>38936661.524683341</v>
      </c>
      <c r="Q60" s="122">
        <f t="shared" si="5"/>
        <v>29269571.132583339</v>
      </c>
      <c r="R60" s="122">
        <f t="shared" si="5"/>
        <v>19621405.92273334</v>
      </c>
      <c r="S60" s="122">
        <f t="shared" si="5"/>
        <v>10111727.128033338</v>
      </c>
      <c r="T60" s="122">
        <f t="shared" si="5"/>
        <v>582483.33333333337</v>
      </c>
      <c r="U60" s="122">
        <f t="shared" si="5"/>
        <v>-8924045.4613666683</v>
      </c>
      <c r="V60" s="122">
        <f t="shared" si="5"/>
        <v>-14428042.589400003</v>
      </c>
      <c r="W60" s="122">
        <f t="shared" si="5"/>
        <v>-17940538.884100001</v>
      </c>
      <c r="X60" s="122">
        <f t="shared" si="5"/>
        <v>-21413444.996550001</v>
      </c>
      <c r="Y60" s="122">
        <f t="shared" si="5"/>
        <v>-24849622.752749998</v>
      </c>
      <c r="Z60" s="122">
        <f t="shared" si="5"/>
        <v>-28314240.033950001</v>
      </c>
      <c r="AA60" s="122">
        <f t="shared" si="5"/>
        <v>-31647388.946937501</v>
      </c>
      <c r="AB60" s="122">
        <f t="shared" si="5"/>
        <v>-35016914.514687501</v>
      </c>
      <c r="AC60" s="122">
        <f t="shared" si="5"/>
        <v>-40678922.221129164</v>
      </c>
      <c r="AD60" s="122">
        <f t="shared" si="5"/>
        <v>-46024424.789874166</v>
      </c>
      <c r="AE60" s="122">
        <f t="shared" si="5"/>
        <v>-51239961.716834165</v>
      </c>
      <c r="AF60" s="122">
        <f t="shared" si="5"/>
        <v>-56492183.643794164</v>
      </c>
      <c r="AG60" s="122">
        <f t="shared" si="5"/>
        <v>-61631150.875219166</v>
      </c>
      <c r="AH60" s="122">
        <f t="shared" si="5"/>
        <v>-66776418.106644168</v>
      </c>
      <c r="AI60" s="122">
        <f t="shared" si="5"/>
        <v>-71916766.452319175</v>
      </c>
      <c r="AJ60" s="122">
        <f t="shared" ref="AJ60:BL60" si="6">AJ58+AJ53</f>
        <v>-77179005.541529164</v>
      </c>
      <c r="AK60" s="122">
        <f t="shared" si="6"/>
        <v>-82436555.239489168</v>
      </c>
      <c r="AL60" s="122">
        <f t="shared" si="6"/>
        <v>-87778216.235996678</v>
      </c>
      <c r="AM60" s="122">
        <f t="shared" si="6"/>
        <v>-93120767.711476669</v>
      </c>
      <c r="AN60" s="122">
        <f t="shared" si="6"/>
        <v>-98695269.742479175</v>
      </c>
      <c r="AO60" s="122">
        <f t="shared" si="6"/>
        <v>-108161406.84840681</v>
      </c>
      <c r="AP60" s="122">
        <f t="shared" si="6"/>
        <v>-117034477.14864242</v>
      </c>
      <c r="AQ60" s="122">
        <f t="shared" si="6"/>
        <v>-125678527.91138755</v>
      </c>
      <c r="AR60" s="122">
        <f t="shared" si="6"/>
        <v>-134364994.94278768</v>
      </c>
      <c r="AS60" s="122">
        <f t="shared" si="6"/>
        <v>-142853895.74388456</v>
      </c>
      <c r="AT60" s="122">
        <f t="shared" si="6"/>
        <v>-151349096.54498142</v>
      </c>
      <c r="AU60" s="122">
        <f t="shared" si="6"/>
        <v>-159839818.26367328</v>
      </c>
      <c r="AV60" s="122">
        <f t="shared" si="6"/>
        <v>-168547914.19391844</v>
      </c>
      <c r="AW60" s="122">
        <f t="shared" si="6"/>
        <v>-177251137.14300856</v>
      </c>
      <c r="AX60" s="122">
        <f t="shared" si="6"/>
        <v>-186129708.23843417</v>
      </c>
      <c r="AY60" s="122">
        <f t="shared" si="6"/>
        <v>-195072309.90207055</v>
      </c>
      <c r="AZ60" s="122">
        <f t="shared" si="6"/>
        <v>-204327364.88095391</v>
      </c>
      <c r="BA60" s="122">
        <f t="shared" si="6"/>
        <v>-213867236.97221819</v>
      </c>
      <c r="BB60" s="122">
        <f t="shared" si="6"/>
        <v>-222391382.25217539</v>
      </c>
      <c r="BC60" s="122">
        <f t="shared" si="6"/>
        <v>-230542699.15065977</v>
      </c>
      <c r="BD60" s="122">
        <f t="shared" si="6"/>
        <v>-238742843.97885135</v>
      </c>
      <c r="BE60" s="122">
        <f t="shared" si="6"/>
        <v>-246609175.05494514</v>
      </c>
      <c r="BF60" s="122">
        <f t="shared" si="6"/>
        <v>-254481806.13103887</v>
      </c>
      <c r="BG60" s="122">
        <f t="shared" si="6"/>
        <v>-262349342.09242541</v>
      </c>
      <c r="BH60" s="122">
        <f t="shared" si="6"/>
        <v>-270583184.46590972</v>
      </c>
      <c r="BI60" s="122">
        <f t="shared" si="6"/>
        <v>-278812080.69690764</v>
      </c>
      <c r="BJ60" s="122">
        <f t="shared" si="6"/>
        <v>-287285682.26467109</v>
      </c>
      <c r="BK60" s="122">
        <f t="shared" si="6"/>
        <v>-296048609.00267088</v>
      </c>
      <c r="BL60" s="122">
        <f t="shared" si="6"/>
        <v>-305178013.18188256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1084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482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389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483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472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484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485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486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472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1085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1086</v>
      </c>
      <c r="C77" s="137"/>
      <c r="D77" s="122">
        <f>IF($D42="Y",'FIN-CASHFLOW_CWS'!C60,'FIN-CASHFLOW_CWS'!C65)</f>
        <v>40291038.666666664</v>
      </c>
      <c r="E77" s="122">
        <f>IF($D42="Y",'FIN-CASHFLOW_CWS'!D60,'FIN-CASHFLOW_CWS'!D65)</f>
        <v>40291038.666666664</v>
      </c>
      <c r="F77" s="122">
        <f>IF($D42="Y",'FIN-CASHFLOW_CWS'!E60,'FIN-CASHFLOW_CWS'!E65)</f>
        <v>40291038.666666664</v>
      </c>
      <c r="G77" s="122">
        <f>IF($D42="Y",'FIN-CASHFLOW_CWS'!F60,'FIN-CASHFLOW_CWS'!F65)</f>
        <v>40291038.666666664</v>
      </c>
      <c r="H77" s="122">
        <f>IF($D42="Y",'FIN-CASHFLOW_CWS'!G60,'FIN-CASHFLOW_CWS'!G65)</f>
        <v>40291038.666666664</v>
      </c>
      <c r="I77" s="122">
        <f>IF($D42="Y",'FIN-CASHFLOW_CWS'!H60,'FIN-CASHFLOW_CWS'!H65)</f>
        <v>88624632.022666663</v>
      </c>
      <c r="J77" s="122">
        <f>IF($D42="Y",'FIN-CASHFLOW_CWS'!I60,'FIN-CASHFLOW_CWS'!I65)</f>
        <v>88624632.022666663</v>
      </c>
      <c r="K77" s="122">
        <f>IF($D42="Y",'FIN-CASHFLOW_CWS'!J60,'FIN-CASHFLOW_CWS'!J65)</f>
        <v>88624632.022666663</v>
      </c>
      <c r="L77" s="122">
        <f>IF($D42="Y",'FIN-CASHFLOW_CWS'!K60,'FIN-CASHFLOW_CWS'!K65)</f>
        <v>88624632.022666663</v>
      </c>
      <c r="M77" s="122">
        <f>IF($D42="Y",'FIN-CASHFLOW_CWS'!L60,'FIN-CASHFLOW_CWS'!L65)</f>
        <v>88624632.022666663</v>
      </c>
      <c r="N77" s="122">
        <f>IF($D42="Y",'FIN-CASHFLOW_CWS'!M60,'FIN-CASHFLOW_CWS'!M65)</f>
        <v>88624632.022666663</v>
      </c>
      <c r="O77" s="122">
        <f>IF($D42="Y",'FIN-CASHFLOW_CWS'!N60,'FIN-CASHFLOW_CWS'!N65)</f>
        <v>135340298.37318334</v>
      </c>
      <c r="P77" s="122">
        <f>IF($D42="Y",'FIN-CASHFLOW_CWS'!O60,'FIN-CASHFLOW_CWS'!O65)</f>
        <v>135340298.37318334</v>
      </c>
      <c r="Q77" s="122">
        <f>IF($D42="Y",'FIN-CASHFLOW_CWS'!P60,'FIN-CASHFLOW_CWS'!P65)</f>
        <v>135340298.37318334</v>
      </c>
      <c r="R77" s="122">
        <f>IF($D42="Y",'FIN-CASHFLOW_CWS'!Q60,'FIN-CASHFLOW_CWS'!Q65)</f>
        <v>135340298.37318334</v>
      </c>
      <c r="S77" s="122">
        <f>IF($D42="Y",'FIN-CASHFLOW_CWS'!R60,'FIN-CASHFLOW_CWS'!R65)</f>
        <v>135340298.37318334</v>
      </c>
      <c r="T77" s="122">
        <f>IF($D42="Y",'FIN-CASHFLOW_CWS'!S60,'FIN-CASHFLOW_CWS'!S65)</f>
        <v>135340298.37318334</v>
      </c>
      <c r="U77" s="122">
        <f>IF($D42="Y",'FIN-CASHFLOW_CWS'!T60,'FIN-CASHFLOW_CWS'!T65)</f>
        <v>135340298.37318334</v>
      </c>
      <c r="V77" s="122">
        <f>IF($D42="Y",'FIN-CASHFLOW_CWS'!U60,'FIN-CASHFLOW_CWS'!U65)</f>
        <v>135340298.37318334</v>
      </c>
      <c r="W77" s="122">
        <f>IF($D42="Y",'FIN-CASHFLOW_CWS'!V60,'FIN-CASHFLOW_CWS'!V65)</f>
        <v>135340298.37318334</v>
      </c>
      <c r="X77" s="122">
        <f>IF($D42="Y",'FIN-CASHFLOW_CWS'!W60,'FIN-CASHFLOW_CWS'!W65)</f>
        <v>135340298.37318334</v>
      </c>
      <c r="Y77" s="122">
        <f>IF($D42="Y",'FIN-CASHFLOW_CWS'!X60,'FIN-CASHFLOW_CWS'!X65)</f>
        <v>135340298.37318334</v>
      </c>
      <c r="Z77" s="122">
        <f>IF($D42="Y",'FIN-CASHFLOW_CWS'!Y60,'FIN-CASHFLOW_CWS'!Y65)</f>
        <v>135340298.37318334</v>
      </c>
      <c r="AA77" s="122">
        <f>IF($D42="Y",'FIN-CASHFLOW_CWS'!Z60,'FIN-CASHFLOW_CWS'!Z65)</f>
        <v>135340298.37318334</v>
      </c>
      <c r="AB77" s="122">
        <f>IF($D42="Y",'FIN-CASHFLOW_CWS'!AA60,'FIN-CASHFLOW_CWS'!AA65)</f>
        <v>135340298.37318334</v>
      </c>
      <c r="AC77" s="122">
        <f>IF($D42="Y",'FIN-CASHFLOW_CWS'!AB60,'FIN-CASHFLOW_CWS'!AB65)</f>
        <v>135340298.37318334</v>
      </c>
      <c r="AD77" s="122">
        <f>IF($D42="Y",'FIN-CASHFLOW_CWS'!AC60,'FIN-CASHFLOW_CWS'!AC65)</f>
        <v>135340298.37318334</v>
      </c>
      <c r="AE77" s="122">
        <f>IF($D42="Y",'FIN-CASHFLOW_CWS'!AD60,'FIN-CASHFLOW_CWS'!AD65)</f>
        <v>135340298.37318334</v>
      </c>
      <c r="AF77" s="122">
        <f>IF($D42="Y",'FIN-CASHFLOW_CWS'!AE60,'FIN-CASHFLOW_CWS'!AE65)</f>
        <v>135340298.37318334</v>
      </c>
      <c r="AG77" s="122">
        <f>IF($D42="Y",'FIN-CASHFLOW_CWS'!AF60,'FIN-CASHFLOW_CWS'!AF65)</f>
        <v>135340298.37318334</v>
      </c>
      <c r="AH77" s="122">
        <f>IF($D42="Y",'FIN-CASHFLOW_CWS'!AG60,'FIN-CASHFLOW_CWS'!AG65)</f>
        <v>135340298.37318334</v>
      </c>
      <c r="AI77" s="122">
        <f>IF($D42="Y",'FIN-CASHFLOW_CWS'!AH60,'FIN-CASHFLOW_CWS'!AH65)</f>
        <v>135340298.37318334</v>
      </c>
      <c r="AJ77" s="122">
        <f>IF($D42="Y",'FIN-CASHFLOW_CWS'!AI60,'FIN-CASHFLOW_CWS'!AI65)</f>
        <v>135340298.37318334</v>
      </c>
      <c r="AK77" s="122">
        <f>IF($D42="Y",'FIN-CASHFLOW_CWS'!AJ60,'FIN-CASHFLOW_CWS'!AJ65)</f>
        <v>135340298.37318334</v>
      </c>
      <c r="AL77" s="122">
        <f>IF($D42="Y",'FIN-CASHFLOW_CWS'!AK60,'FIN-CASHFLOW_CWS'!AK65)</f>
        <v>135340298.37318334</v>
      </c>
      <c r="AM77" s="122">
        <f>IF($D42="Y",'FIN-CASHFLOW_CWS'!AL60,'FIN-CASHFLOW_CWS'!AL65)</f>
        <v>135340298.37318334</v>
      </c>
      <c r="AN77" s="122">
        <f>IF($D42="Y",'FIN-CASHFLOW_CWS'!AM60,'FIN-CASHFLOW_CWS'!AM65)</f>
        <v>135340298.37318334</v>
      </c>
      <c r="AO77" s="122">
        <f>IF($D42="Y",'FIN-CASHFLOW_CWS'!AN60,'FIN-CASHFLOW_CWS'!AN65)</f>
        <v>135340298.37318334</v>
      </c>
      <c r="AP77" s="122">
        <f>IF($D42="Y",'FIN-CASHFLOW_CWS'!AO60,'FIN-CASHFLOW_CWS'!AO65)</f>
        <v>135340298.37318334</v>
      </c>
      <c r="AQ77" s="122">
        <f>IF($D42="Y",'FIN-CASHFLOW_CWS'!AP60,'FIN-CASHFLOW_CWS'!AP65)</f>
        <v>135340298.37318334</v>
      </c>
      <c r="AR77" s="122">
        <f>IF($D42="Y",'FIN-CASHFLOW_CWS'!AQ60,'FIN-CASHFLOW_CWS'!AQ65)</f>
        <v>135340298.37318334</v>
      </c>
      <c r="AS77" s="122">
        <f>IF($D42="Y",'FIN-CASHFLOW_CWS'!AR60,'FIN-CASHFLOW_CWS'!AR65)</f>
        <v>135340298.37318334</v>
      </c>
      <c r="AT77" s="122">
        <f>IF($D42="Y",'FIN-CASHFLOW_CWS'!AS60,'FIN-CASHFLOW_CWS'!AS65)</f>
        <v>135340298.37318334</v>
      </c>
      <c r="AU77" s="122">
        <f>IF($D42="Y",'FIN-CASHFLOW_CWS'!AT60,'FIN-CASHFLOW_CWS'!AT65)</f>
        <v>135340298.37318334</v>
      </c>
      <c r="AV77" s="122">
        <f>IF($D42="Y",'FIN-CASHFLOW_CWS'!AU60,'FIN-CASHFLOW_CWS'!AU65)</f>
        <v>135340298.37318334</v>
      </c>
      <c r="AW77" s="122">
        <f>IF($D42="Y",'FIN-CASHFLOW_CWS'!AV60,'FIN-CASHFLOW_CWS'!AV65)</f>
        <v>135340298.37318334</v>
      </c>
      <c r="AX77" s="122">
        <f>IF($D42="Y",'FIN-CASHFLOW_CWS'!AW60,'FIN-CASHFLOW_CWS'!AW65)</f>
        <v>135340298.37318334</v>
      </c>
      <c r="AY77" s="122">
        <f>IF($D42="Y",'FIN-CASHFLOW_CWS'!AX60,'FIN-CASHFLOW_CWS'!AX65)</f>
        <v>135340298.37318334</v>
      </c>
      <c r="AZ77" s="122">
        <f>IF($D42="Y",'FIN-CASHFLOW_CWS'!AY60,'FIN-CASHFLOW_CWS'!AY65)</f>
        <v>135340298.37318334</v>
      </c>
      <c r="BA77" s="122">
        <f>IF($D42="Y",'FIN-CASHFLOW_CWS'!AZ60,'FIN-CASHFLOW_CWS'!AZ65)</f>
        <v>135340298.37318334</v>
      </c>
      <c r="BB77" s="122">
        <f>IF($D42="Y",'FIN-CASHFLOW_CWS'!BA60,'FIN-CASHFLOW_CWS'!BA65)</f>
        <v>135340298.37318334</v>
      </c>
      <c r="BC77" s="122">
        <f>IF($D42="Y",'FIN-CASHFLOW_CWS'!BB60,'FIN-CASHFLOW_CWS'!BB65)</f>
        <v>135340298.37318334</v>
      </c>
      <c r="BD77" s="122">
        <f>IF($D42="Y",'FIN-CASHFLOW_CWS'!BC60,'FIN-CASHFLOW_CWS'!BC65)</f>
        <v>135340298.37318334</v>
      </c>
      <c r="BE77" s="122">
        <f>IF($D42="Y",'FIN-CASHFLOW_CWS'!BD60,'FIN-CASHFLOW_CWS'!BD65)</f>
        <v>135340298.37318334</v>
      </c>
      <c r="BF77" s="122">
        <f>IF($D42="Y",'FIN-CASHFLOW_CWS'!BE60,'FIN-CASHFLOW_CWS'!BE65)</f>
        <v>135340298.37318334</v>
      </c>
      <c r="BG77" s="122">
        <f>IF($D42="Y",'FIN-CASHFLOW_CWS'!BF60,'FIN-CASHFLOW_CWS'!BF65)</f>
        <v>135340298.37318334</v>
      </c>
      <c r="BH77" s="122">
        <f>IF($D42="Y",'FIN-CASHFLOW_CWS'!BG60,'FIN-CASHFLOW_CWS'!BG65)</f>
        <v>135340298.37318334</v>
      </c>
      <c r="BI77" s="122">
        <f>IF($D42="Y",'FIN-CASHFLOW_CWS'!BH60,'FIN-CASHFLOW_CWS'!BH65)</f>
        <v>135340298.37318334</v>
      </c>
      <c r="BJ77" s="122">
        <f>IF($D42="Y",'FIN-CASHFLOW_CWS'!BI60,'FIN-CASHFLOW_CWS'!BI65)</f>
        <v>135340298.37318334</v>
      </c>
      <c r="BK77" s="122">
        <f>IF($D42="Y",'FIN-CASHFLOW_CWS'!BJ60,'FIN-CASHFLOW_CWS'!BJ65)</f>
        <v>135340298.37318334</v>
      </c>
      <c r="BL77" s="122">
        <f>IF($D42="Y",'FIN-CASHFLOW_CWS'!BK60,'FIN-CASHFLOW_CWS'!BK65)</f>
        <v>135340298.37318334</v>
      </c>
    </row>
    <row r="78" spans="2:64" x14ac:dyDescent="0.15">
      <c r="B78" s="311" t="s">
        <v>1005</v>
      </c>
      <c r="C78" s="137"/>
      <c r="D78" s="122">
        <v>0</v>
      </c>
      <c r="E78" s="122">
        <f>D78+D79</f>
        <v>-28592</v>
      </c>
      <c r="F78" s="122">
        <f t="shared" ref="F78:BL78" si="10">E78+E79</f>
        <v>-8075662</v>
      </c>
      <c r="G78" s="122">
        <f t="shared" si="10"/>
        <v>-16095423.666666666</v>
      </c>
      <c r="H78" s="122">
        <f t="shared" si="10"/>
        <v>-24118242</v>
      </c>
      <c r="I78" s="122">
        <f t="shared" si="10"/>
        <v>-32139587</v>
      </c>
      <c r="J78" s="122">
        <f t="shared" si="10"/>
        <v>-40196572</v>
      </c>
      <c r="K78" s="122">
        <f t="shared" si="10"/>
        <v>-48254667</v>
      </c>
      <c r="L78" s="122">
        <f t="shared" si="10"/>
        <v>-56345552</v>
      </c>
      <c r="M78" s="122">
        <f t="shared" si="10"/>
        <v>-64404097</v>
      </c>
      <c r="N78" s="122">
        <f t="shared" si="10"/>
        <v>-72457032</v>
      </c>
      <c r="O78" s="122">
        <f t="shared" si="10"/>
        <v>-80482493.678000003</v>
      </c>
      <c r="P78" s="122">
        <f t="shared" si="10"/>
        <v>-88493980.356000006</v>
      </c>
      <c r="Q78" s="122">
        <f t="shared" si="10"/>
        <v>-96491386.848500013</v>
      </c>
      <c r="R78" s="122">
        <f t="shared" si="10"/>
        <v>-106181877.24060002</v>
      </c>
      <c r="S78" s="122">
        <f t="shared" si="10"/>
        <v>-115824192.45045002</v>
      </c>
      <c r="T78" s="122">
        <f t="shared" si="10"/>
        <v>-125333871.24515001</v>
      </c>
      <c r="U78" s="122">
        <f t="shared" si="10"/>
        <v>-134863115.03985003</v>
      </c>
      <c r="V78" s="122">
        <f t="shared" si="10"/>
        <v>-144376393.83455002</v>
      </c>
      <c r="W78" s="122">
        <f t="shared" si="10"/>
        <v>-149893890.96258336</v>
      </c>
      <c r="X78" s="122">
        <f t="shared" si="10"/>
        <v>-153413137.25728336</v>
      </c>
      <c r="Y78" s="122">
        <f t="shared" si="10"/>
        <v>-156898868.36973336</v>
      </c>
      <c r="Z78" s="122">
        <f t="shared" si="10"/>
        <v>-160347871.12593335</v>
      </c>
      <c r="AA78" s="122">
        <f t="shared" si="10"/>
        <v>-163814513.40713334</v>
      </c>
      <c r="AB78" s="122">
        <f t="shared" si="10"/>
        <v>-167198287.32012084</v>
      </c>
      <c r="AC78" s="122">
        <f t="shared" si="10"/>
        <v>-170632612.88787085</v>
      </c>
      <c r="AD78" s="122">
        <f t="shared" si="10"/>
        <v>-176296240.59431252</v>
      </c>
      <c r="AE78" s="122">
        <f t="shared" si="10"/>
        <v>-181641743.16305751</v>
      </c>
      <c r="AF78" s="122">
        <f t="shared" si="10"/>
        <v>-186871860.0900175</v>
      </c>
      <c r="AG78" s="122">
        <f t="shared" si="10"/>
        <v>-192124082.01697749</v>
      </c>
      <c r="AH78" s="122">
        <f t="shared" si="10"/>
        <v>-197248469.24840248</v>
      </c>
      <c r="AI78" s="122">
        <f t="shared" si="10"/>
        <v>-202379156.47982746</v>
      </c>
      <c r="AJ78" s="122">
        <f t="shared" si="10"/>
        <v>-207504924.82550246</v>
      </c>
      <c r="AK78" s="122">
        <f t="shared" si="10"/>
        <v>-212738003.91471246</v>
      </c>
      <c r="AL78" s="122">
        <f t="shared" si="10"/>
        <v>-217966393.61267245</v>
      </c>
      <c r="AM78" s="122">
        <f t="shared" si="10"/>
        <v>-223320204.60917994</v>
      </c>
      <c r="AN78" s="122">
        <f t="shared" si="10"/>
        <v>-228757526.08465993</v>
      </c>
      <c r="AO78" s="122">
        <f t="shared" si="10"/>
        <v>-234423153.11566243</v>
      </c>
      <c r="AP78" s="122">
        <f t="shared" si="10"/>
        <v>-243891841.72159004</v>
      </c>
      <c r="AQ78" s="122">
        <f t="shared" si="10"/>
        <v>-252764608.27182567</v>
      </c>
      <c r="AR78" s="122">
        <f t="shared" si="10"/>
        <v>-261428888.78457078</v>
      </c>
      <c r="AS78" s="122">
        <f t="shared" si="10"/>
        <v>-270115355.8159709</v>
      </c>
      <c r="AT78" s="122">
        <f t="shared" si="10"/>
        <v>-278584026.86706775</v>
      </c>
      <c r="AU78" s="122">
        <f t="shared" si="10"/>
        <v>-287058997.91816461</v>
      </c>
      <c r="AV78" s="122">
        <f t="shared" si="10"/>
        <v>-295528943.1368565</v>
      </c>
      <c r="AW78" s="122">
        <f t="shared" si="10"/>
        <v>-304196032.8171016</v>
      </c>
      <c r="AX78" s="122">
        <f t="shared" si="10"/>
        <v>-312858249.51619172</v>
      </c>
      <c r="AY78" s="122">
        <f t="shared" si="10"/>
        <v>-321740647.86161733</v>
      </c>
      <c r="AZ78" s="122">
        <f t="shared" si="10"/>
        <v>-330796426.77525371</v>
      </c>
      <c r="BA78" s="122">
        <f t="shared" si="10"/>
        <v>-340169579.7541371</v>
      </c>
      <c r="BB78" s="122">
        <f t="shared" si="10"/>
        <v>-349712404.29540139</v>
      </c>
      <c r="BC78" s="122">
        <f t="shared" si="10"/>
        <v>-358236549.57535863</v>
      </c>
      <c r="BD78" s="122">
        <f t="shared" si="10"/>
        <v>-366414438.52384299</v>
      </c>
      <c r="BE78" s="122">
        <f t="shared" si="10"/>
        <v>-374614583.35203463</v>
      </c>
      <c r="BF78" s="122">
        <f t="shared" si="10"/>
        <v>-382454342.37812841</v>
      </c>
      <c r="BG78" s="122">
        <f t="shared" si="10"/>
        <v>-390300401.40422219</v>
      </c>
      <c r="BH78" s="122">
        <f t="shared" si="10"/>
        <v>-398141365.31560868</v>
      </c>
      <c r="BI78" s="122">
        <f t="shared" si="10"/>
        <v>-406322063.58909303</v>
      </c>
      <c r="BJ78" s="122">
        <f t="shared" si="10"/>
        <v>-414497815.72009087</v>
      </c>
      <c r="BK78" s="122">
        <f t="shared" si="10"/>
        <v>-423031450.43785435</v>
      </c>
      <c r="BL78" s="122">
        <f t="shared" si="10"/>
        <v>-431880982.37585413</v>
      </c>
    </row>
    <row r="79" spans="2:64" s="33" customFormat="1" x14ac:dyDescent="0.15">
      <c r="B79" s="312" t="s">
        <v>489</v>
      </c>
      <c r="C79" s="138"/>
      <c r="D79" s="71">
        <f>'FIN-CASHFLOW_CWS'!C35</f>
        <v>-28592</v>
      </c>
      <c r="E79" s="71">
        <f>'FIN-CASHFLOW_CWS'!D35</f>
        <v>-8047070</v>
      </c>
      <c r="F79" s="71">
        <f>'FIN-CASHFLOW_CWS'!E35</f>
        <v>-8019761.666666666</v>
      </c>
      <c r="G79" s="71">
        <f>'FIN-CASHFLOW_CWS'!F35</f>
        <v>-8022818.333333333</v>
      </c>
      <c r="H79" s="71">
        <f>'FIN-CASHFLOW_CWS'!G35</f>
        <v>-8021345</v>
      </c>
      <c r="I79" s="71">
        <f>'FIN-CASHFLOW_CWS'!H35</f>
        <v>-8056985</v>
      </c>
      <c r="J79" s="71">
        <f>'FIN-CASHFLOW_CWS'!I35</f>
        <v>-8058095</v>
      </c>
      <c r="K79" s="71">
        <f>'FIN-CASHFLOW_CWS'!J35</f>
        <v>-8090885</v>
      </c>
      <c r="L79" s="71">
        <f>'FIN-CASHFLOW_CWS'!K35</f>
        <v>-8058545</v>
      </c>
      <c r="M79" s="71">
        <f>'FIN-CASHFLOW_CWS'!L35</f>
        <v>-8052935</v>
      </c>
      <c r="N79" s="71">
        <f>'FIN-CASHFLOW_CWS'!M35</f>
        <v>-8025461.6780000003</v>
      </c>
      <c r="O79" s="71">
        <f>'FIN-CASHFLOW_CWS'!N35</f>
        <v>-8011486.6780000003</v>
      </c>
      <c r="P79" s="71">
        <f>'FIN-CASHFLOW_CWS'!O35</f>
        <v>-7997406.4925000006</v>
      </c>
      <c r="Q79" s="71">
        <f>'FIN-CASHFLOW_CWS'!P35</f>
        <v>-9690490.3920999989</v>
      </c>
      <c r="R79" s="71">
        <f>'FIN-CASHFLOW_CWS'!Q35</f>
        <v>-9642315.2098500002</v>
      </c>
      <c r="S79" s="71">
        <f>'FIN-CASHFLOW_CWS'!R35</f>
        <v>-9509678.7947000004</v>
      </c>
      <c r="T79" s="71">
        <f>'FIN-CASHFLOW_CWS'!S35</f>
        <v>-9529243.7947000004</v>
      </c>
      <c r="U79" s="71">
        <f>'FIN-CASHFLOW_CWS'!T35</f>
        <v>-9513278.7947000004</v>
      </c>
      <c r="V79" s="71">
        <f>'FIN-CASHFLOW_CWS'!U35</f>
        <v>-5517497.1280333335</v>
      </c>
      <c r="W79" s="71">
        <f>'FIN-CASHFLOW_CWS'!V35</f>
        <v>-3519246.2947</v>
      </c>
      <c r="X79" s="71">
        <f>'FIN-CASHFLOW_CWS'!W35</f>
        <v>-3485731.1124499994</v>
      </c>
      <c r="Y79" s="71">
        <f>'FIN-CASHFLOW_CWS'!X35</f>
        <v>-3449002.7561999992</v>
      </c>
      <c r="Z79" s="71">
        <f>'FIN-CASHFLOW_CWS'!Y35</f>
        <v>-3466642.2811999996</v>
      </c>
      <c r="AA79" s="71">
        <f>'FIN-CASHFLOW_CWS'!Z35</f>
        <v>-3383773.9129875</v>
      </c>
      <c r="AB79" s="71">
        <f>'FIN-CASHFLOW_CWS'!AA35</f>
        <v>-3434325.5677499999</v>
      </c>
      <c r="AC79" s="71">
        <f>'FIN-CASHFLOW_CWS'!AB35</f>
        <v>-5663627.706441666</v>
      </c>
      <c r="AD79" s="71">
        <f>'FIN-CASHFLOW_CWS'!AC35</f>
        <v>-5345502.5687449994</v>
      </c>
      <c r="AE79" s="71">
        <f>'FIN-CASHFLOW_CWS'!AD35</f>
        <v>-5230116.9269599989</v>
      </c>
      <c r="AF79" s="71">
        <f>'FIN-CASHFLOW_CWS'!AE35</f>
        <v>-5252221.9269599989</v>
      </c>
      <c r="AG79" s="71">
        <f>'FIN-CASHFLOW_CWS'!AF35</f>
        <v>-5124387.2314250004</v>
      </c>
      <c r="AH79" s="71">
        <f>'FIN-CASHFLOW_CWS'!AG35</f>
        <v>-5130687.2314250004</v>
      </c>
      <c r="AI79" s="71">
        <f>'FIN-CASHFLOW_CWS'!AH35</f>
        <v>-5125768.3456749991</v>
      </c>
      <c r="AJ79" s="71">
        <f>'FIN-CASHFLOW_CWS'!AI35</f>
        <v>-5233079.089209999</v>
      </c>
      <c r="AK79" s="71">
        <f>'FIN-CASHFLOW_CWS'!AJ35</f>
        <v>-5228389.6979599996</v>
      </c>
      <c r="AL79" s="71">
        <f>'FIN-CASHFLOW_CWS'!AK35</f>
        <v>-5353810.9965074994</v>
      </c>
      <c r="AM79" s="71">
        <f>'FIN-CASHFLOW_CWS'!AL35</f>
        <v>-5437321.4754799996</v>
      </c>
      <c r="AN79" s="71">
        <f>'FIN-CASHFLOW_CWS'!AM35</f>
        <v>-5665627.0310025001</v>
      </c>
      <c r="AO79" s="71">
        <f>'FIN-CASHFLOW_CWS'!AN35</f>
        <v>-9468688.6059276238</v>
      </c>
      <c r="AP79" s="71">
        <f>'FIN-CASHFLOW_CWS'!AO35</f>
        <v>-8872766.5502356254</v>
      </c>
      <c r="AQ79" s="71">
        <f>'FIN-CASHFLOW_CWS'!AP35</f>
        <v>-8664280.5127451252</v>
      </c>
      <c r="AR79" s="71">
        <f>'FIN-CASHFLOW_CWS'!AQ35</f>
        <v>-8686467.0314001255</v>
      </c>
      <c r="AS79" s="71">
        <f>'FIN-CASHFLOW_CWS'!AR35</f>
        <v>-8468671.0510968734</v>
      </c>
      <c r="AT79" s="71">
        <f>'FIN-CASHFLOW_CWS'!AS35</f>
        <v>-8474971.0510968734</v>
      </c>
      <c r="AU79" s="71">
        <f>'FIN-CASHFLOW_CWS'!AT35</f>
        <v>-8469945.2186918743</v>
      </c>
      <c r="AV79" s="71">
        <f>'FIN-CASHFLOW_CWS'!AU35</f>
        <v>-8667089.6802451257</v>
      </c>
      <c r="AW79" s="71">
        <f>'FIN-CASHFLOW_CWS'!AV35</f>
        <v>-8662216.699090125</v>
      </c>
      <c r="AX79" s="71">
        <f>'FIN-CASHFLOW_CWS'!AW35</f>
        <v>-8882398.3454256263</v>
      </c>
      <c r="AY79" s="71">
        <f>'FIN-CASHFLOW_CWS'!AX35</f>
        <v>-9055778.9136363752</v>
      </c>
      <c r="AZ79" s="71">
        <f>'FIN-CASHFLOW_CWS'!AY35</f>
        <v>-9373152.9788833745</v>
      </c>
      <c r="BA79" s="71">
        <f>'FIN-CASHFLOW_CWS'!AZ35</f>
        <v>-9542824.5412642676</v>
      </c>
      <c r="BB79" s="71">
        <f>'FIN-CASHFLOW_CWS'!BA35</f>
        <v>-8524145.2799572144</v>
      </c>
      <c r="BC79" s="71">
        <f>'FIN-CASHFLOW_CWS'!BB35</f>
        <v>-8177888.948484363</v>
      </c>
      <c r="BD79" s="71">
        <f>'FIN-CASHFLOW_CWS'!BC35</f>
        <v>-8200144.8281916138</v>
      </c>
      <c r="BE79" s="71">
        <f>'FIN-CASHFLOW_CWS'!BD35</f>
        <v>-7839759.0260937642</v>
      </c>
      <c r="BF79" s="71">
        <f>'FIN-CASHFLOW_CWS'!BE35</f>
        <v>-7846059.0260937642</v>
      </c>
      <c r="BG79" s="71">
        <f>'FIN-CASHFLOW_CWS'!BF35</f>
        <v>-7840963.9113865141</v>
      </c>
      <c r="BH79" s="71">
        <f>'FIN-CASHFLOW_CWS'!BG35</f>
        <v>-8180698.2734843642</v>
      </c>
      <c r="BI79" s="71">
        <f>'FIN-CASHFLOW_CWS'!BH35</f>
        <v>-8175752.1309978627</v>
      </c>
      <c r="BJ79" s="71">
        <f>'FIN-CASHFLOW_CWS'!BI35</f>
        <v>-8533634.717763463</v>
      </c>
      <c r="BK79" s="71">
        <f>'FIN-CASHFLOW_CWS'!BJ35</f>
        <v>-8849531.9379998147</v>
      </c>
      <c r="BL79" s="71">
        <f>'FIN-CASHFLOW_CWS'!BK35</f>
        <v>-9203215.4292116649</v>
      </c>
    </row>
    <row r="80" spans="2:64" x14ac:dyDescent="0.15">
      <c r="B80" s="308" t="s">
        <v>1087</v>
      </c>
      <c r="C80" s="136"/>
      <c r="D80" s="122">
        <f>SUM(D77:D79)</f>
        <v>40262446.666666664</v>
      </c>
      <c r="E80" s="122">
        <f>SUM(E77:E79)</f>
        <v>32215376.666666664</v>
      </c>
      <c r="F80" s="122">
        <f t="shared" ref="F80:BL80" si="11">SUM(F77:F79)</f>
        <v>24195615</v>
      </c>
      <c r="G80" s="122">
        <f t="shared" si="11"/>
        <v>16172796.666666668</v>
      </c>
      <c r="H80" s="122">
        <f t="shared" si="11"/>
        <v>8151451.6666666642</v>
      </c>
      <c r="I80" s="122">
        <f t="shared" si="11"/>
        <v>48428060.022666663</v>
      </c>
      <c r="J80" s="122">
        <f t="shared" si="11"/>
        <v>40369965.022666663</v>
      </c>
      <c r="K80" s="122">
        <f t="shared" si="11"/>
        <v>32279080.022666663</v>
      </c>
      <c r="L80" s="122">
        <f t="shared" si="11"/>
        <v>24220535.022666663</v>
      </c>
      <c r="M80" s="122">
        <f t="shared" si="11"/>
        <v>16167600.022666663</v>
      </c>
      <c r="N80" s="122">
        <f t="shared" si="11"/>
        <v>8142138.3446666626</v>
      </c>
      <c r="O80" s="122">
        <f t="shared" si="11"/>
        <v>46846318.017183334</v>
      </c>
      <c r="P80" s="122">
        <f t="shared" si="11"/>
        <v>38848911.524683334</v>
      </c>
      <c r="Q80" s="122">
        <f t="shared" si="11"/>
        <v>29158421.132583328</v>
      </c>
      <c r="R80" s="122">
        <f t="shared" si="11"/>
        <v>19516105.922733322</v>
      </c>
      <c r="S80" s="122">
        <f t="shared" si="11"/>
        <v>10006427.128033321</v>
      </c>
      <c r="T80" s="122">
        <f t="shared" si="11"/>
        <v>477183.33333332464</v>
      </c>
      <c r="U80" s="122">
        <f t="shared" si="11"/>
        <v>-9036095.461366687</v>
      </c>
      <c r="V80" s="122">
        <f t="shared" si="11"/>
        <v>-14553592.589400016</v>
      </c>
      <c r="W80" s="122">
        <f t="shared" si="11"/>
        <v>-18072838.884100024</v>
      </c>
      <c r="X80" s="122">
        <f t="shared" si="11"/>
        <v>-21558569.99655002</v>
      </c>
      <c r="Y80" s="122">
        <f t="shared" si="11"/>
        <v>-25007572.752750024</v>
      </c>
      <c r="Z80" s="122">
        <f t="shared" si="11"/>
        <v>-28474215.033950008</v>
      </c>
      <c r="AA80" s="122">
        <f t="shared" si="11"/>
        <v>-31857988.946937501</v>
      </c>
      <c r="AB80" s="122">
        <f t="shared" si="11"/>
        <v>-35292314.514687501</v>
      </c>
      <c r="AC80" s="122">
        <f t="shared" si="11"/>
        <v>-40955942.221129172</v>
      </c>
      <c r="AD80" s="122">
        <f t="shared" si="11"/>
        <v>-46301444.789874181</v>
      </c>
      <c r="AE80" s="122">
        <f t="shared" si="11"/>
        <v>-51531561.716834165</v>
      </c>
      <c r="AF80" s="122">
        <f t="shared" si="11"/>
        <v>-56783783.643794157</v>
      </c>
      <c r="AG80" s="122">
        <f t="shared" si="11"/>
        <v>-61908170.875219151</v>
      </c>
      <c r="AH80" s="122">
        <f t="shared" si="11"/>
        <v>-67038858.106644139</v>
      </c>
      <c r="AI80" s="122">
        <f t="shared" si="11"/>
        <v>-72164626.452319115</v>
      </c>
      <c r="AJ80" s="122">
        <f t="shared" si="11"/>
        <v>-77397705.541529119</v>
      </c>
      <c r="AK80" s="122">
        <f t="shared" si="11"/>
        <v>-82626095.239489123</v>
      </c>
      <c r="AL80" s="122">
        <f t="shared" si="11"/>
        <v>-87979906.235996604</v>
      </c>
      <c r="AM80" s="122">
        <f t="shared" si="11"/>
        <v>-93417227.711476609</v>
      </c>
      <c r="AN80" s="122">
        <f t="shared" si="11"/>
        <v>-99082854.742479101</v>
      </c>
      <c r="AO80" s="122">
        <f t="shared" si="11"/>
        <v>-108551543.3484067</v>
      </c>
      <c r="AP80" s="122">
        <f t="shared" si="11"/>
        <v>-117424309.89864233</v>
      </c>
      <c r="AQ80" s="122">
        <f t="shared" si="11"/>
        <v>-126088590.41138746</v>
      </c>
      <c r="AR80" s="122">
        <f t="shared" si="11"/>
        <v>-134775057.44278756</v>
      </c>
      <c r="AS80" s="122">
        <f t="shared" si="11"/>
        <v>-143243728.49388444</v>
      </c>
      <c r="AT80" s="122">
        <f t="shared" si="11"/>
        <v>-151718699.5449813</v>
      </c>
      <c r="AU80" s="122">
        <f t="shared" si="11"/>
        <v>-160188644.76367316</v>
      </c>
      <c r="AV80" s="122">
        <f t="shared" si="11"/>
        <v>-168855734.44391829</v>
      </c>
      <c r="AW80" s="122">
        <f t="shared" si="11"/>
        <v>-177517951.14300838</v>
      </c>
      <c r="AX80" s="122">
        <f t="shared" si="11"/>
        <v>-186400349.48843402</v>
      </c>
      <c r="AY80" s="122">
        <f t="shared" si="11"/>
        <v>-195456128.40207037</v>
      </c>
      <c r="AZ80" s="122">
        <f t="shared" si="11"/>
        <v>-204829281.38095376</v>
      </c>
      <c r="BA80" s="122">
        <f t="shared" si="11"/>
        <v>-214372105.92221802</v>
      </c>
      <c r="BB80" s="122">
        <f t="shared" si="11"/>
        <v>-222896251.20217526</v>
      </c>
      <c r="BC80" s="122">
        <f t="shared" si="11"/>
        <v>-231074140.15065965</v>
      </c>
      <c r="BD80" s="122">
        <f t="shared" si="11"/>
        <v>-239274284.97885126</v>
      </c>
      <c r="BE80" s="122">
        <f t="shared" si="11"/>
        <v>-247114044.00494504</v>
      </c>
      <c r="BF80" s="122">
        <f t="shared" si="11"/>
        <v>-254960103.03103882</v>
      </c>
      <c r="BG80" s="122">
        <f t="shared" si="11"/>
        <v>-262801066.94242537</v>
      </c>
      <c r="BH80" s="122">
        <f t="shared" si="11"/>
        <v>-270981765.21590972</v>
      </c>
      <c r="BI80" s="122">
        <f t="shared" si="11"/>
        <v>-279157517.34690756</v>
      </c>
      <c r="BJ80" s="122">
        <f t="shared" si="11"/>
        <v>-287691152.06467098</v>
      </c>
      <c r="BK80" s="122">
        <f t="shared" si="11"/>
        <v>-296540684.00267088</v>
      </c>
      <c r="BL80" s="122">
        <f t="shared" si="11"/>
        <v>-305743899.43188244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1088</v>
      </c>
      <c r="C82" s="136"/>
      <c r="D82" s="122">
        <f t="shared" ref="D82:AI82" si="12">D80+D74</f>
        <v>40262446.666666664</v>
      </c>
      <c r="E82" s="122">
        <f t="shared" si="12"/>
        <v>32215376.666666664</v>
      </c>
      <c r="F82" s="122">
        <f t="shared" si="12"/>
        <v>24195615</v>
      </c>
      <c r="G82" s="122">
        <f t="shared" si="12"/>
        <v>16172796.666666668</v>
      </c>
      <c r="H82" s="122">
        <f t="shared" si="12"/>
        <v>8151451.6666666642</v>
      </c>
      <c r="I82" s="122">
        <f t="shared" si="12"/>
        <v>48428060.022666663</v>
      </c>
      <c r="J82" s="122">
        <f t="shared" si="12"/>
        <v>40369965.022666663</v>
      </c>
      <c r="K82" s="122">
        <f t="shared" si="12"/>
        <v>32288830.022666663</v>
      </c>
      <c r="L82" s="122">
        <f t="shared" si="12"/>
        <v>24240035.022666663</v>
      </c>
      <c r="M82" s="122">
        <f t="shared" si="12"/>
        <v>16196100.022666663</v>
      </c>
      <c r="N82" s="122">
        <f t="shared" si="12"/>
        <v>8182638.3446666626</v>
      </c>
      <c r="O82" s="122">
        <f t="shared" si="12"/>
        <v>46897318.017183334</v>
      </c>
      <c r="P82" s="122">
        <f t="shared" si="12"/>
        <v>38936661.524683334</v>
      </c>
      <c r="Q82" s="122">
        <f t="shared" si="12"/>
        <v>29269571.132583328</v>
      </c>
      <c r="R82" s="122">
        <f t="shared" si="12"/>
        <v>19621405.922733322</v>
      </c>
      <c r="S82" s="122">
        <f t="shared" si="12"/>
        <v>10111727.128033321</v>
      </c>
      <c r="T82" s="122">
        <f t="shared" si="12"/>
        <v>582483.33333332464</v>
      </c>
      <c r="U82" s="122">
        <f t="shared" si="12"/>
        <v>-8924045.461366687</v>
      </c>
      <c r="V82" s="122">
        <f t="shared" si="12"/>
        <v>-14428042.589400016</v>
      </c>
      <c r="W82" s="122">
        <f t="shared" si="12"/>
        <v>-17940538.884100024</v>
      </c>
      <c r="X82" s="122">
        <f t="shared" si="12"/>
        <v>-21413444.99655002</v>
      </c>
      <c r="Y82" s="122">
        <f t="shared" si="12"/>
        <v>-24849622.752750024</v>
      </c>
      <c r="Z82" s="122">
        <f t="shared" si="12"/>
        <v>-28314240.033950008</v>
      </c>
      <c r="AA82" s="122">
        <f t="shared" si="12"/>
        <v>-31647388.946937501</v>
      </c>
      <c r="AB82" s="122">
        <f t="shared" si="12"/>
        <v>-35016914.514687501</v>
      </c>
      <c r="AC82" s="122">
        <f t="shared" si="12"/>
        <v>-40678922.221129172</v>
      </c>
      <c r="AD82" s="122">
        <f t="shared" si="12"/>
        <v>-46024424.789874181</v>
      </c>
      <c r="AE82" s="122">
        <f t="shared" si="12"/>
        <v>-51239961.716834165</v>
      </c>
      <c r="AF82" s="122">
        <f t="shared" si="12"/>
        <v>-56492183.643794157</v>
      </c>
      <c r="AG82" s="122">
        <f t="shared" si="12"/>
        <v>-61631150.875219151</v>
      </c>
      <c r="AH82" s="122">
        <f t="shared" si="12"/>
        <v>-66776418.106644139</v>
      </c>
      <c r="AI82" s="122">
        <f t="shared" si="12"/>
        <v>-71916766.452319115</v>
      </c>
      <c r="AJ82" s="122">
        <f t="shared" ref="AJ82:BL82" si="13">AJ80+AJ74</f>
        <v>-77179005.541529119</v>
      </c>
      <c r="AK82" s="122">
        <f t="shared" si="13"/>
        <v>-82436555.239489123</v>
      </c>
      <c r="AL82" s="122">
        <f t="shared" si="13"/>
        <v>-87778216.235996604</v>
      </c>
      <c r="AM82" s="122">
        <f t="shared" si="13"/>
        <v>-93120767.711476609</v>
      </c>
      <c r="AN82" s="122">
        <f t="shared" si="13"/>
        <v>-98695269.742479101</v>
      </c>
      <c r="AO82" s="122">
        <f t="shared" si="13"/>
        <v>-108161406.8484067</v>
      </c>
      <c r="AP82" s="122">
        <f t="shared" si="13"/>
        <v>-117034477.14864233</v>
      </c>
      <c r="AQ82" s="122">
        <f t="shared" si="13"/>
        <v>-125678527.91138746</v>
      </c>
      <c r="AR82" s="122">
        <f t="shared" si="13"/>
        <v>-134364994.94278756</v>
      </c>
      <c r="AS82" s="122">
        <f t="shared" si="13"/>
        <v>-142853895.74388444</v>
      </c>
      <c r="AT82" s="122">
        <f t="shared" si="13"/>
        <v>-151349096.5449813</v>
      </c>
      <c r="AU82" s="122">
        <f t="shared" si="13"/>
        <v>-159839818.26367316</v>
      </c>
      <c r="AV82" s="122">
        <f t="shared" si="13"/>
        <v>-168547914.19391829</v>
      </c>
      <c r="AW82" s="122">
        <f t="shared" si="13"/>
        <v>-177251137.14300838</v>
      </c>
      <c r="AX82" s="122">
        <f t="shared" si="13"/>
        <v>-186129708.23843402</v>
      </c>
      <c r="AY82" s="122">
        <f t="shared" si="13"/>
        <v>-195072309.90207037</v>
      </c>
      <c r="AZ82" s="122">
        <f t="shared" si="13"/>
        <v>-204327364.88095376</v>
      </c>
      <c r="BA82" s="122">
        <f t="shared" si="13"/>
        <v>-213867236.97221804</v>
      </c>
      <c r="BB82" s="122">
        <f t="shared" si="13"/>
        <v>-222391382.25217527</v>
      </c>
      <c r="BC82" s="122">
        <f t="shared" si="13"/>
        <v>-230542699.15065965</v>
      </c>
      <c r="BD82" s="122">
        <f t="shared" si="13"/>
        <v>-238742843.97885126</v>
      </c>
      <c r="BE82" s="122">
        <f t="shared" si="13"/>
        <v>-246609175.05494505</v>
      </c>
      <c r="BF82" s="122">
        <f t="shared" si="13"/>
        <v>-254481806.13103881</v>
      </c>
      <c r="BG82" s="122">
        <f t="shared" si="13"/>
        <v>-262349342.09242538</v>
      </c>
      <c r="BH82" s="122">
        <f t="shared" si="13"/>
        <v>-270583184.46590972</v>
      </c>
      <c r="BI82" s="122">
        <f t="shared" si="13"/>
        <v>-278812080.69690758</v>
      </c>
      <c r="BJ82" s="122">
        <f t="shared" si="13"/>
        <v>-287285682.26467097</v>
      </c>
      <c r="BK82" s="122">
        <f t="shared" si="13"/>
        <v>-296048609.00267088</v>
      </c>
      <c r="BL82" s="122">
        <f t="shared" si="13"/>
        <v>-305178013.18188244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968</v>
      </c>
      <c r="D2" s="75" t="s">
        <v>873</v>
      </c>
      <c r="E2" s="75" t="s">
        <v>874</v>
      </c>
      <c r="F2" s="10"/>
      <c r="G2" s="262" t="s">
        <v>942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-111131538.85342999</v>
      </c>
      <c r="E4" s="122">
        <f>'FIN-VALUE_CWS'!E34</f>
        <v>48333593.355999999</v>
      </c>
      <c r="G4" s="246">
        <f>'FIN-VALUE_CWS'!F34</f>
        <v>-0.43492237986325893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-149478092.51121336</v>
      </c>
      <c r="E5" s="122">
        <f>'FIN-VALUE_CWS'!E35</f>
        <v>46715666.350516677</v>
      </c>
      <c r="G5" s="246">
        <f>'FIN-VALUE_CWS'!F35</f>
        <v>-0.31252517051628964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-182033073.06321502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891</v>
      </c>
      <c r="C10" s="14" t="s">
        <v>887</v>
      </c>
      <c r="D10" s="14" t="s">
        <v>888</v>
      </c>
      <c r="E10" s="14" t="s">
        <v>941</v>
      </c>
      <c r="F10" s="10"/>
      <c r="G10" s="10" t="s">
        <v>924</v>
      </c>
    </row>
    <row r="11" spans="2:15" s="6" customFormat="1" x14ac:dyDescent="0.15">
      <c r="B11" s="139"/>
      <c r="C11" s="175"/>
    </row>
    <row r="12" spans="2:15" x14ac:dyDescent="0.15">
      <c r="B12" s="17" t="s">
        <v>892</v>
      </c>
      <c r="C12" s="230">
        <v>0.06</v>
      </c>
      <c r="D12" s="230">
        <v>0.06</v>
      </c>
      <c r="E12" s="230">
        <v>0.06</v>
      </c>
      <c r="F12" s="230"/>
      <c r="G12" s="33" t="s">
        <v>925</v>
      </c>
    </row>
    <row r="13" spans="2:15" x14ac:dyDescent="0.15">
      <c r="B13" s="125" t="s">
        <v>893</v>
      </c>
      <c r="C13" s="230">
        <v>0.1</v>
      </c>
      <c r="D13" s="230">
        <v>0.08</v>
      </c>
      <c r="E13" s="230">
        <v>0.02</v>
      </c>
      <c r="F13" s="230"/>
      <c r="G13" s="33" t="s">
        <v>940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1139</v>
      </c>
      <c r="C15" s="230"/>
      <c r="D15" s="230"/>
      <c r="E15" s="230"/>
      <c r="F15" s="230"/>
    </row>
    <row r="16" spans="2:15" x14ac:dyDescent="0.15">
      <c r="B16" s="125" t="s">
        <v>912</v>
      </c>
      <c r="C16" s="230">
        <v>0.02</v>
      </c>
      <c r="D16" s="230">
        <v>0.02</v>
      </c>
      <c r="E16" s="230">
        <v>0</v>
      </c>
      <c r="F16" s="230"/>
      <c r="G16" s="33" t="s">
        <v>917</v>
      </c>
    </row>
    <row r="17" spans="2:14" x14ac:dyDescent="0.15">
      <c r="B17" s="125" t="s">
        <v>913</v>
      </c>
      <c r="C17" s="230">
        <v>0.05</v>
      </c>
      <c r="D17" s="230">
        <v>2.5000000000000001E-2</v>
      </c>
      <c r="E17" s="230">
        <v>0</v>
      </c>
      <c r="F17" s="230"/>
      <c r="G17" s="33" t="s">
        <v>918</v>
      </c>
    </row>
    <row r="18" spans="2:14" x14ac:dyDescent="0.15">
      <c r="B18" s="125" t="s">
        <v>894</v>
      </c>
      <c r="C18" s="230"/>
      <c r="D18" s="230"/>
      <c r="E18" s="230"/>
      <c r="F18" s="230"/>
    </row>
    <row r="19" spans="2:14" x14ac:dyDescent="0.15">
      <c r="B19" s="229" t="s">
        <v>895</v>
      </c>
      <c r="C19" s="230">
        <v>0.05</v>
      </c>
      <c r="D19" s="230">
        <v>0.01</v>
      </c>
      <c r="E19" s="230">
        <v>0</v>
      </c>
      <c r="F19" s="230"/>
      <c r="G19" s="33" t="s">
        <v>919</v>
      </c>
    </row>
    <row r="20" spans="2:14" x14ac:dyDescent="0.15">
      <c r="B20" s="229" t="s">
        <v>914</v>
      </c>
      <c r="C20" s="230">
        <v>0.05</v>
      </c>
      <c r="D20" s="230">
        <v>0</v>
      </c>
      <c r="E20" s="230">
        <v>0</v>
      </c>
      <c r="F20" s="230"/>
      <c r="G20" s="33" t="s">
        <v>920</v>
      </c>
    </row>
    <row r="21" spans="2:14" x14ac:dyDescent="0.15">
      <c r="B21" s="229" t="s">
        <v>915</v>
      </c>
      <c r="C21" s="230">
        <v>0.03</v>
      </c>
      <c r="D21" s="230">
        <v>0</v>
      </c>
      <c r="E21" s="230">
        <v>0</v>
      </c>
      <c r="F21" s="230"/>
      <c r="G21" s="33" t="s">
        <v>921</v>
      </c>
    </row>
    <row r="22" spans="2:14" x14ac:dyDescent="0.15">
      <c r="B22" s="229" t="s">
        <v>896</v>
      </c>
      <c r="C22" s="230">
        <v>0.05</v>
      </c>
      <c r="D22" s="230">
        <v>0</v>
      </c>
      <c r="E22" s="230">
        <v>0</v>
      </c>
      <c r="F22" s="230"/>
      <c r="G22" s="33" t="s">
        <v>922</v>
      </c>
      <c r="K22" s="25"/>
      <c r="M22" s="25"/>
      <c r="N22" s="25"/>
    </row>
    <row r="23" spans="2:14" x14ac:dyDescent="0.15">
      <c r="B23" s="229" t="s">
        <v>897</v>
      </c>
      <c r="C23" s="230">
        <v>0.02</v>
      </c>
      <c r="D23" s="230">
        <v>0.01</v>
      </c>
      <c r="E23" s="230">
        <v>0</v>
      </c>
      <c r="F23" s="230"/>
      <c r="G23" s="33" t="s">
        <v>923</v>
      </c>
      <c r="K23" s="33"/>
    </row>
    <row r="24" spans="2:14" x14ac:dyDescent="0.15">
      <c r="B24" s="229" t="s">
        <v>916</v>
      </c>
      <c r="C24" s="230">
        <v>0.05</v>
      </c>
      <c r="D24" s="230">
        <v>0.05</v>
      </c>
      <c r="E24" s="230">
        <v>0.02</v>
      </c>
      <c r="F24" s="230"/>
      <c r="G24" s="33" t="s">
        <v>943</v>
      </c>
      <c r="K24" s="33"/>
    </row>
    <row r="25" spans="2:14" x14ac:dyDescent="0.15">
      <c r="B25" s="125" t="s">
        <v>898</v>
      </c>
      <c r="C25" s="230"/>
      <c r="D25" s="230"/>
      <c r="E25" s="230"/>
      <c r="F25" s="230"/>
    </row>
    <row r="26" spans="2:14" x14ac:dyDescent="0.15">
      <c r="B26" s="229" t="s">
        <v>899</v>
      </c>
      <c r="C26" s="230">
        <v>0.05</v>
      </c>
      <c r="D26" s="230">
        <v>2.5000000000000001E-2</v>
      </c>
      <c r="E26" s="230">
        <v>0</v>
      </c>
      <c r="F26" s="230"/>
      <c r="G26" s="33" t="s">
        <v>926</v>
      </c>
    </row>
    <row r="27" spans="2:14" x14ac:dyDescent="0.15">
      <c r="B27" s="229" t="s">
        <v>540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927</v>
      </c>
    </row>
    <row r="28" spans="2:14" x14ac:dyDescent="0.15">
      <c r="B28" s="229" t="s">
        <v>900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928</v>
      </c>
    </row>
    <row r="29" spans="2:14" x14ac:dyDescent="0.15">
      <c r="B29" s="229" t="s">
        <v>901</v>
      </c>
      <c r="C29" s="230">
        <v>0.01</v>
      </c>
      <c r="D29" s="230">
        <v>0.01</v>
      </c>
      <c r="E29" s="230">
        <v>0.01</v>
      </c>
      <c r="F29" s="230"/>
      <c r="G29" s="33" t="s">
        <v>929</v>
      </c>
    </row>
    <row r="30" spans="2:14" x14ac:dyDescent="0.15">
      <c r="B30" s="49" t="s">
        <v>902</v>
      </c>
      <c r="C30" s="230"/>
      <c r="D30" s="230"/>
      <c r="E30" s="230"/>
      <c r="F30" s="230"/>
    </row>
    <row r="31" spans="2:14" x14ac:dyDescent="0.15">
      <c r="B31" s="229" t="s">
        <v>903</v>
      </c>
      <c r="C31" s="230">
        <v>0.01</v>
      </c>
      <c r="D31" s="230">
        <v>0.01</v>
      </c>
      <c r="E31" s="230">
        <v>4.4999999999999998E-2</v>
      </c>
      <c r="F31" s="230"/>
      <c r="G31" s="33" t="s">
        <v>930</v>
      </c>
    </row>
    <row r="32" spans="2:14" x14ac:dyDescent="0.15">
      <c r="B32" s="107" t="s">
        <v>909</v>
      </c>
      <c r="C32" s="230">
        <v>0.01</v>
      </c>
      <c r="D32" s="230">
        <v>0.01</v>
      </c>
      <c r="E32" s="230">
        <v>2.5000000000000001E-2</v>
      </c>
      <c r="F32" s="230"/>
      <c r="G32" s="33" t="s">
        <v>931</v>
      </c>
    </row>
    <row r="33" spans="2:15" x14ac:dyDescent="0.15">
      <c r="B33" s="107" t="s">
        <v>910</v>
      </c>
      <c r="C33" s="230">
        <v>0.02</v>
      </c>
      <c r="D33" s="230">
        <v>0.02</v>
      </c>
      <c r="E33" s="230">
        <v>0.01</v>
      </c>
      <c r="F33" s="230"/>
      <c r="G33" s="33" t="s">
        <v>935</v>
      </c>
    </row>
    <row r="34" spans="2:15" x14ac:dyDescent="0.15">
      <c r="B34" s="107" t="s">
        <v>911</v>
      </c>
      <c r="C34" s="230">
        <v>0.05</v>
      </c>
      <c r="D34" s="230">
        <v>0.05</v>
      </c>
      <c r="E34" s="230">
        <v>0.01</v>
      </c>
      <c r="F34" s="230"/>
      <c r="G34" s="33" t="s">
        <v>936</v>
      </c>
    </row>
    <row r="35" spans="2:15" x14ac:dyDescent="0.15">
      <c r="B35" s="107" t="s">
        <v>904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937</v>
      </c>
    </row>
    <row r="36" spans="2:15" x14ac:dyDescent="0.15">
      <c r="B36" s="107" t="s">
        <v>905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932</v>
      </c>
    </row>
    <row r="37" spans="2:15" x14ac:dyDescent="0.15">
      <c r="B37" s="107" t="s">
        <v>906</v>
      </c>
      <c r="C37" s="230">
        <v>0.05</v>
      </c>
      <c r="D37" s="230">
        <v>0.05</v>
      </c>
      <c r="E37" s="230">
        <v>2.5000000000000001E-2</v>
      </c>
      <c r="F37" s="230"/>
      <c r="G37" s="33" t="s">
        <v>933</v>
      </c>
    </row>
    <row r="38" spans="2:15" x14ac:dyDescent="0.15">
      <c r="B38" s="107" t="s">
        <v>907</v>
      </c>
      <c r="C38" s="231">
        <v>-0.05</v>
      </c>
      <c r="D38" s="231">
        <v>-0.05</v>
      </c>
      <c r="E38" s="231">
        <v>-0.05</v>
      </c>
      <c r="F38" s="231"/>
      <c r="G38" s="33" t="s">
        <v>934</v>
      </c>
    </row>
    <row r="39" spans="2:15" x14ac:dyDescent="0.15">
      <c r="B39" s="107" t="s">
        <v>908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938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969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939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45" t="s">
        <v>35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36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37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38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39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6" t="s">
        <v>962</v>
      </c>
      <c r="C2" s="75" t="s">
        <v>151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1086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472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495</v>
      </c>
      <c r="C6" s="122">
        <f>'FIN-CASHFLOW_CWS'!C67</f>
        <v>-28592</v>
      </c>
      <c r="D6" s="122">
        <f>'FIN-CASHFLOW_CWS'!D67</f>
        <v>-8092303.333333333</v>
      </c>
      <c r="E6" s="122">
        <f>'FIN-CASHFLOW_CWS'!E67</f>
        <v>-8053903.333333333</v>
      </c>
      <c r="F6" s="122">
        <f>'FIN-CASHFLOW_CWS'!F67</f>
        <v>-8031293.333333333</v>
      </c>
      <c r="G6" s="122">
        <f>'FIN-CASHFLOW_CWS'!G67</f>
        <v>-8029653.333333333</v>
      </c>
      <c r="H6" s="122">
        <f>'FIN-CASHFLOW_CWS'!H67</f>
        <v>-8055293.333333333</v>
      </c>
      <c r="I6" s="122">
        <f>'FIN-CASHFLOW_CWS'!I67</f>
        <v>-8056403.333333333</v>
      </c>
      <c r="J6" s="122">
        <f>'FIN-CASHFLOW_CWS'!J67</f>
        <v>-8089193.333333333</v>
      </c>
      <c r="K6" s="122">
        <f>'FIN-CASHFLOW_CWS'!K67</f>
        <v>-8056853.333333333</v>
      </c>
      <c r="L6" s="122">
        <f>'FIN-CASHFLOW_CWS'!L67</f>
        <v>-8060993.333333333</v>
      </c>
      <c r="M6" s="122">
        <f>'FIN-CASHFLOW_CWS'!M67</f>
        <v>-8051355.0113333333</v>
      </c>
      <c r="N6" s="122">
        <f>'FIN-CASHFLOW_CWS'!N67</f>
        <v>-8018795.0113333333</v>
      </c>
      <c r="O6" s="122">
        <f>'FIN-CASHFLOW_CWS'!O67</f>
        <v>-8024184.8258333337</v>
      </c>
      <c r="P6" s="122">
        <f>'FIN-CASHFLOW_CWS'!P67</f>
        <v>-9770981.2254333328</v>
      </c>
      <c r="Q6" s="122">
        <f>'FIN-CASHFLOW_CWS'!Q67</f>
        <v>-9716098.5431833342</v>
      </c>
      <c r="R6" s="122">
        <f>'FIN-CASHFLOW_CWS'!R67</f>
        <v>-9676849.6280333344</v>
      </c>
      <c r="S6" s="122">
        <f>'FIN-CASHFLOW_CWS'!S67</f>
        <v>-9527552.1280333344</v>
      </c>
      <c r="T6" s="122">
        <f>'FIN-CASHFLOW_CWS'!T67</f>
        <v>-9511587.1280333344</v>
      </c>
      <c r="U6" s="122">
        <f>'FIN-CASHFLOW_CWS'!U67</f>
        <v>-5510397.1280333335</v>
      </c>
      <c r="V6" s="122">
        <f>'FIN-CASHFLOW_CWS'!V67</f>
        <v>-3530942.1280333335</v>
      </c>
      <c r="W6" s="122">
        <f>'FIN-CASHFLOW_CWS'!W67</f>
        <v>-3533976.9457833329</v>
      </c>
      <c r="X6" s="122">
        <f>'FIN-CASHFLOW_CWS'!X67</f>
        <v>-3490498.5895333327</v>
      </c>
      <c r="Y6" s="122">
        <f>'FIN-CASHFLOW_CWS'!Y67</f>
        <v>-3478563.1145333331</v>
      </c>
      <c r="Z6" s="122">
        <f>'FIN-CASHFLOW_CWS'!Z67</f>
        <v>-3464250.9963208335</v>
      </c>
      <c r="AA6" s="122">
        <f>'FIN-CASHFLOW_CWS'!AA67</f>
        <v>-3435277.6510833334</v>
      </c>
      <c r="AB6" s="122">
        <f>'FIN-CASHFLOW_CWS'!AB67</f>
        <v>-5849271.873108333</v>
      </c>
      <c r="AC6" s="122">
        <f>'FIN-CASHFLOW_CWS'!AC67</f>
        <v>-5757138.4020783324</v>
      </c>
      <c r="AD6" s="122">
        <f>'FIN-CASHFLOW_CWS'!AD67</f>
        <v>-5359750.2602933319</v>
      </c>
      <c r="AE6" s="122">
        <f>'FIN-CASHFLOW_CWS'!AE67</f>
        <v>-5264997.7602933319</v>
      </c>
      <c r="AF6" s="122">
        <f>'FIN-CASHFLOW_CWS'!AF67</f>
        <v>-5250385.5647583334</v>
      </c>
      <c r="AG6" s="122">
        <f>'FIN-CASHFLOW_CWS'!AG67</f>
        <v>-5128883.0647583334</v>
      </c>
      <c r="AH6" s="122">
        <f>'FIN-CASHFLOW_CWS'!AH67</f>
        <v>-5109384.1790083321</v>
      </c>
      <c r="AI6" s="122">
        <f>'FIN-CASHFLOW_CWS'!AI67</f>
        <v>-5104387.422543332</v>
      </c>
      <c r="AJ6" s="122">
        <f>'FIN-CASHFLOW_CWS'!AJ67</f>
        <v>-5212920.5312933326</v>
      </c>
      <c r="AK6" s="122">
        <f>'FIN-CASHFLOW_CWS'!AK67</f>
        <v>-5210614.3298408324</v>
      </c>
      <c r="AL6" s="122">
        <f>'FIN-CASHFLOW_CWS'!AL67</f>
        <v>-5294794.8088133326</v>
      </c>
      <c r="AM6" s="122">
        <f>'FIN-CASHFLOW_CWS'!AM67</f>
        <v>-5563549.1143358331</v>
      </c>
      <c r="AN6" s="122">
        <f>'FIN-CASHFLOW_CWS'!AN67</f>
        <v>-9933454.1892609578</v>
      </c>
      <c r="AO6" s="122">
        <f>'FIN-CASHFLOW_CWS'!AO67</f>
        <v>-9606679.8835689593</v>
      </c>
      <c r="AP6" s="122">
        <f>'FIN-CASHFLOW_CWS'!AP67</f>
        <v>-8901508.8460784592</v>
      </c>
      <c r="AQ6" s="122">
        <f>'FIN-CASHFLOW_CWS'!AQ67</f>
        <v>-8704892.6147334594</v>
      </c>
      <c r="AR6" s="122">
        <f>'FIN-CASHFLOW_CWS'!AR67</f>
        <v>-8695899.3844302073</v>
      </c>
      <c r="AS6" s="122">
        <f>'FIN-CASHFLOW_CWS'!AS67</f>
        <v>-8473166.8844302073</v>
      </c>
      <c r="AT6" s="122">
        <f>'FIN-CASHFLOW_CWS'!AT67</f>
        <v>-8447911.3020252082</v>
      </c>
      <c r="AU6" s="122">
        <f>'FIN-CASHFLOW_CWS'!AU67</f>
        <v>-8437273.0135784596</v>
      </c>
      <c r="AV6" s="122">
        <f>'FIN-CASHFLOW_CWS'!AV67</f>
        <v>-8640656.032423459</v>
      </c>
      <c r="AW6" s="122">
        <f>'FIN-CASHFLOW_CWS'!AW67</f>
        <v>-8626501.9287589602</v>
      </c>
      <c r="AX6" s="122">
        <f>'FIN-CASHFLOW_CWS'!AX67</f>
        <v>-8805835.7469697092</v>
      </c>
      <c r="AY6" s="122">
        <f>'FIN-CASHFLOW_CWS'!AY67</f>
        <v>-9161887.5622167084</v>
      </c>
      <c r="AZ6" s="122">
        <f>'FIN-CASHFLOW_CWS'!AZ67</f>
        <v>-10115418.624597602</v>
      </c>
      <c r="BA6" s="122">
        <f>'FIN-CASHFLOW_CWS'!BA67</f>
        <v>-9701087.713290548</v>
      </c>
      <c r="BB6" s="122">
        <f>'FIN-CASHFLOW_CWS'!BB67</f>
        <v>-8555084.781817697</v>
      </c>
      <c r="BC6" s="122">
        <f>'FIN-CASHFLOW_CWS'!BC67</f>
        <v>-8224912.7115249475</v>
      </c>
      <c r="BD6" s="122">
        <f>'FIN-CASHFLOW_CWS'!BD67</f>
        <v>-8212662.3594270973</v>
      </c>
      <c r="BE6" s="122">
        <f>'FIN-CASHFLOW_CWS'!BE67</f>
        <v>-7844254.8594270973</v>
      </c>
      <c r="BF6" s="122">
        <f>'FIN-CASHFLOW_CWS'!BF67</f>
        <v>-7812587.6947198473</v>
      </c>
      <c r="BG6" s="122">
        <f>'FIN-CASHFLOW_CWS'!BG67</f>
        <v>-7805206.6068176972</v>
      </c>
      <c r="BH6" s="122">
        <f>'FIN-CASHFLOW_CWS'!BH67</f>
        <v>-8148395.9143311959</v>
      </c>
      <c r="BI6" s="122">
        <f>'FIN-CASHFLOW_CWS'!BI67</f>
        <v>-8131428.5010967962</v>
      </c>
      <c r="BJ6" s="122">
        <f>'FIN-CASHFLOW_CWS'!BJ67</f>
        <v>-8448118.221333148</v>
      </c>
      <c r="BK6" s="122">
        <f>'FIN-CASHFLOW_CWS'!BK67</f>
        <v>-8913983.9625449982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497</v>
      </c>
      <c r="C8" s="122">
        <f>'FIN-CASHFLOW_CWS'!C69</f>
        <v>0</v>
      </c>
      <c r="D8" s="122">
        <f>'FIN-CASHFLOW_CWS'!D69</f>
        <v>-28592</v>
      </c>
      <c r="E8" s="122">
        <f>'FIN-CASHFLOW_CWS'!E69</f>
        <v>-8120895.333333333</v>
      </c>
      <c r="F8" s="122">
        <f>'FIN-CASHFLOW_CWS'!F69</f>
        <v>-16174798.666666666</v>
      </c>
      <c r="G8" s="122">
        <f>'FIN-CASHFLOW_CWS'!G69</f>
        <v>-24206092</v>
      </c>
      <c r="H8" s="122">
        <f>'FIN-CASHFLOW_CWS'!H69</f>
        <v>-32235745.333333332</v>
      </c>
      <c r="I8" s="122">
        <f>'FIN-CASHFLOW_CWS'!I69</f>
        <v>-40291038.666666664</v>
      </c>
      <c r="J8" s="122">
        <f>'FIN-CASHFLOW_CWS'!J69</f>
        <v>-48347442</v>
      </c>
      <c r="K8" s="122">
        <f>'FIN-CASHFLOW_CWS'!K69</f>
        <v>-56436635.333333336</v>
      </c>
      <c r="L8" s="122">
        <f>'FIN-CASHFLOW_CWS'!L69</f>
        <v>-64493488.666666672</v>
      </c>
      <c r="M8" s="122">
        <f>'FIN-CASHFLOW_CWS'!M69</f>
        <v>-72554482</v>
      </c>
      <c r="N8" s="122">
        <f>'FIN-CASHFLOW_CWS'!N69</f>
        <v>-80605837.011333331</v>
      </c>
      <c r="O8" s="122">
        <f>'FIN-CASHFLOW_CWS'!O69</f>
        <v>-88624632.022666663</v>
      </c>
      <c r="P8" s="122">
        <f>'FIN-CASHFLOW_CWS'!P69</f>
        <v>-96648816.848499998</v>
      </c>
      <c r="Q8" s="122">
        <f>'FIN-CASHFLOW_CWS'!Q69</f>
        <v>-106419798.07393333</v>
      </c>
      <c r="R8" s="122">
        <f>'FIN-CASHFLOW_CWS'!R69</f>
        <v>-116135896.61711666</v>
      </c>
      <c r="S8" s="122">
        <f>'FIN-CASHFLOW_CWS'!S69</f>
        <v>-125812746.24515</v>
      </c>
      <c r="T8" s="122">
        <f>'FIN-CASHFLOW_CWS'!T69</f>
        <v>-135340298.37318334</v>
      </c>
      <c r="U8" s="122">
        <f>'FIN-CASHFLOW_CWS'!U69</f>
        <v>-144851885.50121668</v>
      </c>
      <c r="V8" s="122">
        <f>'FIN-CASHFLOW_CWS'!V69</f>
        <v>-150362282.62925002</v>
      </c>
      <c r="W8" s="122">
        <f>'FIN-CASHFLOW_CWS'!W69</f>
        <v>-153893224.75728336</v>
      </c>
      <c r="X8" s="122">
        <f>'FIN-CASHFLOW_CWS'!X69</f>
        <v>-157427201.70306671</v>
      </c>
      <c r="Y8" s="122">
        <f>'FIN-CASHFLOW_CWS'!Y69</f>
        <v>-160917700.29260004</v>
      </c>
      <c r="Z8" s="122">
        <f>'FIN-CASHFLOW_CWS'!Z69</f>
        <v>-164396263.40713337</v>
      </c>
      <c r="AA8" s="122">
        <f>'FIN-CASHFLOW_CWS'!AA69</f>
        <v>-167860514.40345421</v>
      </c>
      <c r="AB8" s="122">
        <f>'FIN-CASHFLOW_CWS'!AB69</f>
        <v>-171295792.05453753</v>
      </c>
      <c r="AC8" s="122">
        <f>'FIN-CASHFLOW_CWS'!AC69</f>
        <v>-177145063.92764586</v>
      </c>
      <c r="AD8" s="122">
        <f>'FIN-CASHFLOW_CWS'!AD69</f>
        <v>-182902202.32972419</v>
      </c>
      <c r="AE8" s="122">
        <f>'FIN-CASHFLOW_CWS'!AE69</f>
        <v>-188261952.59001753</v>
      </c>
      <c r="AF8" s="122">
        <f>'FIN-CASHFLOW_CWS'!AF69</f>
        <v>-193526950.35031086</v>
      </c>
      <c r="AG8" s="122">
        <f>'FIN-CASHFLOW_CWS'!AG69</f>
        <v>-198777335.91506919</v>
      </c>
      <c r="AH8" s="122">
        <f>'FIN-CASHFLOW_CWS'!AH69</f>
        <v>-203906218.97982752</v>
      </c>
      <c r="AI8" s="122">
        <f>'FIN-CASHFLOW_CWS'!AI69</f>
        <v>-209015603.15883586</v>
      </c>
      <c r="AJ8" s="122">
        <f>'FIN-CASHFLOW_CWS'!AJ69</f>
        <v>-214119990.58137918</v>
      </c>
      <c r="AK8" s="122">
        <f>'FIN-CASHFLOW_CWS'!AK69</f>
        <v>-219332911.11267251</v>
      </c>
      <c r="AL8" s="122">
        <f>'FIN-CASHFLOW_CWS'!AL69</f>
        <v>-224543525.44251335</v>
      </c>
      <c r="AM8" s="122">
        <f>'FIN-CASHFLOW_CWS'!AM69</f>
        <v>-229838320.25132668</v>
      </c>
      <c r="AN8" s="122">
        <f>'FIN-CASHFLOW_CWS'!AN69</f>
        <v>-235401869.36566252</v>
      </c>
      <c r="AO8" s="122">
        <f>'FIN-CASHFLOW_CWS'!AO69</f>
        <v>-245335323.55492347</v>
      </c>
      <c r="AP8" s="122">
        <f>'FIN-CASHFLOW_CWS'!AP69</f>
        <v>-254942003.43849245</v>
      </c>
      <c r="AQ8" s="122">
        <f>'FIN-CASHFLOW_CWS'!AQ69</f>
        <v>-263843512.2845709</v>
      </c>
      <c r="AR8" s="122">
        <f>'FIN-CASHFLOW_CWS'!AR69</f>
        <v>-272548404.89930439</v>
      </c>
      <c r="AS8" s="122">
        <f>'FIN-CASHFLOW_CWS'!AS69</f>
        <v>-281244304.28373462</v>
      </c>
      <c r="AT8" s="122">
        <f>'FIN-CASHFLOW_CWS'!AT69</f>
        <v>-289717471.16816485</v>
      </c>
      <c r="AU8" s="122">
        <f>'FIN-CASHFLOW_CWS'!AU69</f>
        <v>-298165382.47019005</v>
      </c>
      <c r="AV8" s="122">
        <f>'FIN-CASHFLOW_CWS'!AV69</f>
        <v>-306602655.48376852</v>
      </c>
      <c r="AW8" s="122">
        <f>'FIN-CASHFLOW_CWS'!AW69</f>
        <v>-315243311.51619196</v>
      </c>
      <c r="AX8" s="122">
        <f>'FIN-CASHFLOW_CWS'!AX69</f>
        <v>-323869813.44495094</v>
      </c>
      <c r="AY8" s="122">
        <f>'FIN-CASHFLOW_CWS'!AY69</f>
        <v>-332675649.19192064</v>
      </c>
      <c r="AZ8" s="122">
        <f>'FIN-CASHFLOW_CWS'!AZ69</f>
        <v>-341837536.75413734</v>
      </c>
      <c r="BA8" s="122">
        <f>'FIN-CASHFLOW_CWS'!BA69</f>
        <v>-351952955.37873495</v>
      </c>
      <c r="BB8" s="122">
        <f>'FIN-CASHFLOW_CWS'!BB69</f>
        <v>-361654043.09202552</v>
      </c>
      <c r="BC8" s="122">
        <f>'FIN-CASHFLOW_CWS'!BC69</f>
        <v>-370209127.87384319</v>
      </c>
      <c r="BD8" s="122">
        <f>'FIN-CASHFLOW_CWS'!BD69</f>
        <v>-378434040.58536816</v>
      </c>
      <c r="BE8" s="122">
        <f>'FIN-CASHFLOW_CWS'!BE69</f>
        <v>-386646702.94479525</v>
      </c>
      <c r="BF8" s="122">
        <f>'FIN-CASHFLOW_CWS'!BF69</f>
        <v>-394490957.80422235</v>
      </c>
      <c r="BG8" s="122">
        <f>'FIN-CASHFLOW_CWS'!BG69</f>
        <v>-402303545.4989422</v>
      </c>
      <c r="BH8" s="122">
        <f>'FIN-CASHFLOW_CWS'!BH69</f>
        <v>-410108752.10575992</v>
      </c>
      <c r="BI8" s="122">
        <f>'FIN-CASHFLOW_CWS'!BI69</f>
        <v>-418257148.02009112</v>
      </c>
      <c r="BJ8" s="122">
        <f>'FIN-CASHFLOW_CWS'!BJ69</f>
        <v>-426388576.5211879</v>
      </c>
      <c r="BK8" s="122">
        <f>'FIN-CASHFLOW_CWS'!BK69</f>
        <v>-434836694.74252105</v>
      </c>
    </row>
    <row r="9" spans="2:63" x14ac:dyDescent="0.15">
      <c r="B9" s="128" t="s">
        <v>496</v>
      </c>
      <c r="C9" s="122">
        <f>'FIN-CASHFLOW_CWS'!C70</f>
        <v>-28592</v>
      </c>
      <c r="D9" s="122">
        <f>'FIN-CASHFLOW_CWS'!D70</f>
        <v>-8120895.333333333</v>
      </c>
      <c r="E9" s="122">
        <f>'FIN-CASHFLOW_CWS'!E70</f>
        <v>-16174798.666666666</v>
      </c>
      <c r="F9" s="122">
        <f>'FIN-CASHFLOW_CWS'!F70</f>
        <v>-24206092</v>
      </c>
      <c r="G9" s="122">
        <f>'FIN-CASHFLOW_CWS'!G70</f>
        <v>-32235745.333333332</v>
      </c>
      <c r="H9" s="122">
        <f>'FIN-CASHFLOW_CWS'!H70</f>
        <v>-40291038.666666664</v>
      </c>
      <c r="I9" s="122">
        <f>'FIN-CASHFLOW_CWS'!I70</f>
        <v>-48347442</v>
      </c>
      <c r="J9" s="122">
        <f>'FIN-CASHFLOW_CWS'!J70</f>
        <v>-56436635.333333336</v>
      </c>
      <c r="K9" s="122">
        <f>'FIN-CASHFLOW_CWS'!K70</f>
        <v>-64493488.666666672</v>
      </c>
      <c r="L9" s="122">
        <f>'FIN-CASHFLOW_CWS'!L70</f>
        <v>-72554482</v>
      </c>
      <c r="M9" s="122">
        <f>'FIN-CASHFLOW_CWS'!M70</f>
        <v>-80605837.011333331</v>
      </c>
      <c r="N9" s="122">
        <f>'FIN-CASHFLOW_CWS'!N70</f>
        <v>-88624632.022666663</v>
      </c>
      <c r="O9" s="122">
        <f>'FIN-CASHFLOW_CWS'!O70</f>
        <v>-96648816.848499998</v>
      </c>
      <c r="P9" s="122">
        <f>'FIN-CASHFLOW_CWS'!P70</f>
        <v>-106419798.07393333</v>
      </c>
      <c r="Q9" s="122">
        <f>'FIN-CASHFLOW_CWS'!Q70</f>
        <v>-116135896.61711666</v>
      </c>
      <c r="R9" s="122">
        <f>'FIN-CASHFLOW_CWS'!R70</f>
        <v>-125812746.24515</v>
      </c>
      <c r="S9" s="122">
        <f>'FIN-CASHFLOW_CWS'!S70</f>
        <v>-135340298.37318334</v>
      </c>
      <c r="T9" s="122">
        <f>'FIN-CASHFLOW_CWS'!T70</f>
        <v>-144851885.50121668</v>
      </c>
      <c r="U9" s="122">
        <f>'FIN-CASHFLOW_CWS'!U70</f>
        <v>-150362282.62925002</v>
      </c>
      <c r="V9" s="122">
        <f>'FIN-CASHFLOW_CWS'!V70</f>
        <v>-153893224.75728336</v>
      </c>
      <c r="W9" s="122">
        <f>'FIN-CASHFLOW_CWS'!W70</f>
        <v>-157427201.70306671</v>
      </c>
      <c r="X9" s="122">
        <f>'FIN-CASHFLOW_CWS'!X70</f>
        <v>-160917700.29260004</v>
      </c>
      <c r="Y9" s="122">
        <f>'FIN-CASHFLOW_CWS'!Y70</f>
        <v>-164396263.40713337</v>
      </c>
      <c r="Z9" s="122">
        <f>'FIN-CASHFLOW_CWS'!Z70</f>
        <v>-167860514.40345421</v>
      </c>
      <c r="AA9" s="122">
        <f>'FIN-CASHFLOW_CWS'!AA70</f>
        <v>-171295792.05453753</v>
      </c>
      <c r="AB9" s="122">
        <f>'FIN-CASHFLOW_CWS'!AB70</f>
        <v>-177145063.92764586</v>
      </c>
      <c r="AC9" s="122">
        <f>'FIN-CASHFLOW_CWS'!AC70</f>
        <v>-182902202.32972419</v>
      </c>
      <c r="AD9" s="122">
        <f>'FIN-CASHFLOW_CWS'!AD70</f>
        <v>-188261952.59001753</v>
      </c>
      <c r="AE9" s="122">
        <f>'FIN-CASHFLOW_CWS'!AE70</f>
        <v>-193526950.35031086</v>
      </c>
      <c r="AF9" s="122">
        <f>'FIN-CASHFLOW_CWS'!AF70</f>
        <v>-198777335.91506919</v>
      </c>
      <c r="AG9" s="122">
        <f>'FIN-CASHFLOW_CWS'!AG70</f>
        <v>-203906218.97982752</v>
      </c>
      <c r="AH9" s="122">
        <f>'FIN-CASHFLOW_CWS'!AH70</f>
        <v>-209015603.15883586</v>
      </c>
      <c r="AI9" s="122">
        <f>'FIN-CASHFLOW_CWS'!AI70</f>
        <v>-214119990.58137918</v>
      </c>
      <c r="AJ9" s="122">
        <f>'FIN-CASHFLOW_CWS'!AJ70</f>
        <v>-219332911.11267251</v>
      </c>
      <c r="AK9" s="122">
        <f>'FIN-CASHFLOW_CWS'!AK70</f>
        <v>-224543525.44251335</v>
      </c>
      <c r="AL9" s="122">
        <f>'FIN-CASHFLOW_CWS'!AL70</f>
        <v>-229838320.25132668</v>
      </c>
      <c r="AM9" s="122">
        <f>'FIN-CASHFLOW_CWS'!AM70</f>
        <v>-235401869.36566252</v>
      </c>
      <c r="AN9" s="122">
        <f>'FIN-CASHFLOW_CWS'!AN70</f>
        <v>-245335323.55492347</v>
      </c>
      <c r="AO9" s="122">
        <f>'FIN-CASHFLOW_CWS'!AO70</f>
        <v>-254942003.43849245</v>
      </c>
      <c r="AP9" s="122">
        <f>'FIN-CASHFLOW_CWS'!AP70</f>
        <v>-263843512.2845709</v>
      </c>
      <c r="AQ9" s="122">
        <f>'FIN-CASHFLOW_CWS'!AQ70</f>
        <v>-272548404.89930439</v>
      </c>
      <c r="AR9" s="122">
        <f>'FIN-CASHFLOW_CWS'!AR70</f>
        <v>-281244304.28373462</v>
      </c>
      <c r="AS9" s="122">
        <f>'FIN-CASHFLOW_CWS'!AS70</f>
        <v>-289717471.16816485</v>
      </c>
      <c r="AT9" s="122">
        <f>'FIN-CASHFLOW_CWS'!AT70</f>
        <v>-298165382.47019005</v>
      </c>
      <c r="AU9" s="122">
        <f>'FIN-CASHFLOW_CWS'!AU70</f>
        <v>-306602655.48376852</v>
      </c>
      <c r="AV9" s="122">
        <f>'FIN-CASHFLOW_CWS'!AV70</f>
        <v>-315243311.51619196</v>
      </c>
      <c r="AW9" s="122">
        <f>'FIN-CASHFLOW_CWS'!AW70</f>
        <v>-323869813.44495094</v>
      </c>
      <c r="AX9" s="122">
        <f>'FIN-CASHFLOW_CWS'!AX70</f>
        <v>-332675649.19192064</v>
      </c>
      <c r="AY9" s="122">
        <f>'FIN-CASHFLOW_CWS'!AY70</f>
        <v>-341837536.75413734</v>
      </c>
      <c r="AZ9" s="122">
        <f>'FIN-CASHFLOW_CWS'!AZ70</f>
        <v>-351952955.37873495</v>
      </c>
      <c r="BA9" s="122">
        <f>'FIN-CASHFLOW_CWS'!BA70</f>
        <v>-361654043.09202552</v>
      </c>
      <c r="BB9" s="122">
        <f>'FIN-CASHFLOW_CWS'!BB70</f>
        <v>-370209127.87384319</v>
      </c>
      <c r="BC9" s="122">
        <f>'FIN-CASHFLOW_CWS'!BC70</f>
        <v>-378434040.58536816</v>
      </c>
      <c r="BD9" s="122">
        <f>'FIN-CASHFLOW_CWS'!BD70</f>
        <v>-386646702.94479525</v>
      </c>
      <c r="BE9" s="122">
        <f>'FIN-CASHFLOW_CWS'!BE70</f>
        <v>-394490957.80422235</v>
      </c>
      <c r="BF9" s="122">
        <f>'FIN-CASHFLOW_CWS'!BF70</f>
        <v>-402303545.4989422</v>
      </c>
      <c r="BG9" s="122">
        <f>'FIN-CASHFLOW_CWS'!BG70</f>
        <v>-410108752.10575992</v>
      </c>
      <c r="BH9" s="122">
        <f>'FIN-CASHFLOW_CWS'!BH70</f>
        <v>-418257148.02009112</v>
      </c>
      <c r="BI9" s="122">
        <f>'FIN-CASHFLOW_CWS'!BI70</f>
        <v>-426388576.5211879</v>
      </c>
      <c r="BJ9" s="122">
        <f>'FIN-CASHFLOW_CWS'!BJ70</f>
        <v>-434836694.74252105</v>
      </c>
      <c r="BK9" s="122">
        <f>'FIN-CASHFLOW_CWS'!BK70</f>
        <v>-443750678.70506603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963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1086</v>
      </c>
      <c r="C13" s="122">
        <f>C28*-1</f>
        <v>40291038.666666664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48333593.355999999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46715666.350516677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495</v>
      </c>
      <c r="C15" s="122">
        <f>C6</f>
        <v>-28592</v>
      </c>
      <c r="D15" s="122">
        <f t="shared" ref="D15:AI15" si="0">D6+D13</f>
        <v>-8092303.333333333</v>
      </c>
      <c r="E15" s="122">
        <f t="shared" si="0"/>
        <v>-8053903.333333333</v>
      </c>
      <c r="F15" s="122">
        <f t="shared" si="0"/>
        <v>-8031293.333333333</v>
      </c>
      <c r="G15" s="122">
        <f t="shared" si="0"/>
        <v>-8029653.333333333</v>
      </c>
      <c r="H15" s="122">
        <f t="shared" si="0"/>
        <v>40278300.022666663</v>
      </c>
      <c r="I15" s="122">
        <f t="shared" si="0"/>
        <v>-8056403.333333333</v>
      </c>
      <c r="J15" s="122">
        <f t="shared" si="0"/>
        <v>-8089193.333333333</v>
      </c>
      <c r="K15" s="122">
        <f t="shared" si="0"/>
        <v>-8056853.333333333</v>
      </c>
      <c r="L15" s="122">
        <f t="shared" si="0"/>
        <v>-8060993.333333333</v>
      </c>
      <c r="M15" s="122">
        <f t="shared" si="0"/>
        <v>-8051355.0113333333</v>
      </c>
      <c r="N15" s="122">
        <f t="shared" si="0"/>
        <v>38696871.339183345</v>
      </c>
      <c r="O15" s="122">
        <f t="shared" si="0"/>
        <v>-8024184.8258333337</v>
      </c>
      <c r="P15" s="122">
        <f t="shared" si="0"/>
        <v>-9770981.2254333328</v>
      </c>
      <c r="Q15" s="122">
        <f t="shared" si="0"/>
        <v>-9716098.5431833342</v>
      </c>
      <c r="R15" s="122">
        <f t="shared" si="0"/>
        <v>-9676849.6280333344</v>
      </c>
      <c r="S15" s="122">
        <f t="shared" si="0"/>
        <v>-9527552.1280333344</v>
      </c>
      <c r="T15" s="122">
        <f t="shared" si="0"/>
        <v>-9511587.1280333344</v>
      </c>
      <c r="U15" s="122">
        <f t="shared" si="0"/>
        <v>-5510397.1280333335</v>
      </c>
      <c r="V15" s="122">
        <f t="shared" si="0"/>
        <v>-3530942.1280333335</v>
      </c>
      <c r="W15" s="122">
        <f t="shared" si="0"/>
        <v>-3533976.9457833329</v>
      </c>
      <c r="X15" s="122">
        <f t="shared" si="0"/>
        <v>-3490498.5895333327</v>
      </c>
      <c r="Y15" s="122">
        <f t="shared" si="0"/>
        <v>-3478563.1145333331</v>
      </c>
      <c r="Z15" s="122">
        <f t="shared" si="0"/>
        <v>-3464250.9963208335</v>
      </c>
      <c r="AA15" s="122">
        <f t="shared" si="0"/>
        <v>-3435277.6510833334</v>
      </c>
      <c r="AB15" s="122">
        <f t="shared" si="0"/>
        <v>-5849271.873108333</v>
      </c>
      <c r="AC15" s="122">
        <f t="shared" si="0"/>
        <v>-5757138.4020783324</v>
      </c>
      <c r="AD15" s="122">
        <f t="shared" si="0"/>
        <v>-5359750.2602933319</v>
      </c>
      <c r="AE15" s="122">
        <f t="shared" si="0"/>
        <v>-5264997.7602933319</v>
      </c>
      <c r="AF15" s="122">
        <f t="shared" si="0"/>
        <v>-5250385.5647583334</v>
      </c>
      <c r="AG15" s="122">
        <f t="shared" si="0"/>
        <v>-5128883.0647583334</v>
      </c>
      <c r="AH15" s="122">
        <f t="shared" si="0"/>
        <v>-5109384.1790083321</v>
      </c>
      <c r="AI15" s="122">
        <f t="shared" si="0"/>
        <v>-5104387.422543332</v>
      </c>
      <c r="AJ15" s="122">
        <f t="shared" ref="AJ15:BK15" si="1">AJ6+AJ13</f>
        <v>-5212920.5312933326</v>
      </c>
      <c r="AK15" s="122">
        <f t="shared" si="1"/>
        <v>-5210614.3298408324</v>
      </c>
      <c r="AL15" s="122">
        <f t="shared" si="1"/>
        <v>-5294794.8088133326</v>
      </c>
      <c r="AM15" s="122">
        <f t="shared" si="1"/>
        <v>-5563549.1143358331</v>
      </c>
      <c r="AN15" s="122">
        <f t="shared" si="1"/>
        <v>-9933454.1892609578</v>
      </c>
      <c r="AO15" s="122">
        <f t="shared" si="1"/>
        <v>-9606679.8835689593</v>
      </c>
      <c r="AP15" s="122">
        <f t="shared" si="1"/>
        <v>-8901508.8460784592</v>
      </c>
      <c r="AQ15" s="122">
        <f t="shared" si="1"/>
        <v>-8704892.6147334594</v>
      </c>
      <c r="AR15" s="122">
        <f t="shared" si="1"/>
        <v>-8695899.3844302073</v>
      </c>
      <c r="AS15" s="122">
        <f t="shared" si="1"/>
        <v>-8473166.8844302073</v>
      </c>
      <c r="AT15" s="122">
        <f t="shared" si="1"/>
        <v>-8447911.3020252082</v>
      </c>
      <c r="AU15" s="122">
        <f t="shared" si="1"/>
        <v>-8437273.0135784596</v>
      </c>
      <c r="AV15" s="122">
        <f t="shared" si="1"/>
        <v>-8640656.032423459</v>
      </c>
      <c r="AW15" s="122">
        <f t="shared" si="1"/>
        <v>-8626501.9287589602</v>
      </c>
      <c r="AX15" s="122">
        <f t="shared" si="1"/>
        <v>-8805835.7469697092</v>
      </c>
      <c r="AY15" s="122">
        <f t="shared" si="1"/>
        <v>-9161887.5622167084</v>
      </c>
      <c r="AZ15" s="122">
        <f t="shared" si="1"/>
        <v>-10115418.624597602</v>
      </c>
      <c r="BA15" s="122">
        <f t="shared" si="1"/>
        <v>-9701087.713290548</v>
      </c>
      <c r="BB15" s="122">
        <f t="shared" si="1"/>
        <v>-8555084.781817697</v>
      </c>
      <c r="BC15" s="122">
        <f t="shared" si="1"/>
        <v>-8224912.7115249475</v>
      </c>
      <c r="BD15" s="122">
        <f t="shared" si="1"/>
        <v>-8212662.3594270973</v>
      </c>
      <c r="BE15" s="122">
        <f t="shared" si="1"/>
        <v>-7844254.8594270973</v>
      </c>
      <c r="BF15" s="122">
        <f t="shared" si="1"/>
        <v>-7812587.6947198473</v>
      </c>
      <c r="BG15" s="122">
        <f t="shared" si="1"/>
        <v>-7805206.6068176972</v>
      </c>
      <c r="BH15" s="122">
        <f t="shared" si="1"/>
        <v>-8148395.9143311959</v>
      </c>
      <c r="BI15" s="122">
        <f t="shared" si="1"/>
        <v>-8131428.5010967962</v>
      </c>
      <c r="BJ15" s="122">
        <f t="shared" si="1"/>
        <v>-8448118.221333148</v>
      </c>
      <c r="BK15" s="122">
        <f t="shared" si="1"/>
        <v>-8913983.9625449982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497</v>
      </c>
      <c r="C17" s="122">
        <f>C13</f>
        <v>40291038.666666664</v>
      </c>
      <c r="D17" s="122">
        <f t="shared" ref="D17:AI17" si="2">C18</f>
        <v>40262446.666666664</v>
      </c>
      <c r="E17" s="122">
        <f t="shared" si="2"/>
        <v>32170143.333333332</v>
      </c>
      <c r="F17" s="122">
        <f t="shared" si="2"/>
        <v>24116240</v>
      </c>
      <c r="G17" s="122">
        <f t="shared" si="2"/>
        <v>16084946.666666668</v>
      </c>
      <c r="H17" s="122">
        <f t="shared" si="2"/>
        <v>8055293.3333333349</v>
      </c>
      <c r="I17" s="122">
        <f t="shared" si="2"/>
        <v>48333593.355999999</v>
      </c>
      <c r="J17" s="122">
        <f t="shared" si="2"/>
        <v>40277190.022666663</v>
      </c>
      <c r="K17" s="122">
        <f t="shared" si="2"/>
        <v>32187996.689333331</v>
      </c>
      <c r="L17" s="122">
        <f t="shared" si="2"/>
        <v>24131143.355999999</v>
      </c>
      <c r="M17" s="122">
        <f t="shared" si="2"/>
        <v>16070150.022666667</v>
      </c>
      <c r="N17" s="122">
        <f t="shared" si="2"/>
        <v>8018795.0113333333</v>
      </c>
      <c r="O17" s="122">
        <f t="shared" si="2"/>
        <v>46715666.350516677</v>
      </c>
      <c r="P17" s="122">
        <f t="shared" si="2"/>
        <v>38691481.524683341</v>
      </c>
      <c r="Q17" s="122">
        <f t="shared" si="2"/>
        <v>28920500.299250007</v>
      </c>
      <c r="R17" s="122">
        <f t="shared" si="2"/>
        <v>19204401.756066673</v>
      </c>
      <c r="S17" s="122">
        <f t="shared" si="2"/>
        <v>9527552.1280333381</v>
      </c>
      <c r="T17" s="122">
        <f t="shared" si="2"/>
        <v>0</v>
      </c>
      <c r="U17" s="122">
        <f t="shared" si="2"/>
        <v>-9511587.1280333344</v>
      </c>
      <c r="V17" s="122">
        <f t="shared" si="2"/>
        <v>-15021984.256066669</v>
      </c>
      <c r="W17" s="122">
        <f t="shared" si="2"/>
        <v>-18552926.384100001</v>
      </c>
      <c r="X17" s="122">
        <f t="shared" si="2"/>
        <v>-22086903.329883333</v>
      </c>
      <c r="Y17" s="122">
        <f t="shared" si="2"/>
        <v>-25577401.919416666</v>
      </c>
      <c r="Z17" s="122">
        <f t="shared" si="2"/>
        <v>-29055965.033950001</v>
      </c>
      <c r="AA17" s="122">
        <f t="shared" si="2"/>
        <v>-32520216.030270834</v>
      </c>
      <c r="AB17" s="122">
        <f t="shared" si="2"/>
        <v>-35955493.681354165</v>
      </c>
      <c r="AC17" s="122">
        <f t="shared" si="2"/>
        <v>-41804765.5544625</v>
      </c>
      <c r="AD17" s="122">
        <f t="shared" si="2"/>
        <v>-47561903.95654083</v>
      </c>
      <c r="AE17" s="122">
        <f t="shared" si="2"/>
        <v>-52921654.216834165</v>
      </c>
      <c r="AF17" s="122">
        <f t="shared" si="2"/>
        <v>-58186651.9771275</v>
      </c>
      <c r="AG17" s="122">
        <f t="shared" si="2"/>
        <v>-63437037.54188583</v>
      </c>
      <c r="AH17" s="122">
        <f t="shared" si="2"/>
        <v>-68565920.606644168</v>
      </c>
      <c r="AI17" s="122">
        <f t="shared" si="2"/>
        <v>-73675304.785652503</v>
      </c>
      <c r="AJ17" s="122">
        <f t="shared" ref="AJ17:BK17" si="3">AI18</f>
        <v>-78779692.208195835</v>
      </c>
      <c r="AK17" s="122">
        <f t="shared" si="3"/>
        <v>-83992612.739489168</v>
      </c>
      <c r="AL17" s="122">
        <f t="shared" si="3"/>
        <v>-89203227.069330007</v>
      </c>
      <c r="AM17" s="122">
        <f t="shared" si="3"/>
        <v>-94498021.87814334</v>
      </c>
      <c r="AN17" s="122">
        <f t="shared" si="3"/>
        <v>-100061570.99247918</v>
      </c>
      <c r="AO17" s="122">
        <f t="shared" si="3"/>
        <v>-109995025.18174013</v>
      </c>
      <c r="AP17" s="122">
        <f t="shared" si="3"/>
        <v>-119601705.06530909</v>
      </c>
      <c r="AQ17" s="122">
        <f t="shared" si="3"/>
        <v>-128503213.91138755</v>
      </c>
      <c r="AR17" s="122">
        <f t="shared" si="3"/>
        <v>-137208106.52612102</v>
      </c>
      <c r="AS17" s="122">
        <f t="shared" si="3"/>
        <v>-145904005.91055122</v>
      </c>
      <c r="AT17" s="122">
        <f t="shared" si="3"/>
        <v>-154377172.79498142</v>
      </c>
      <c r="AU17" s="122">
        <f t="shared" si="3"/>
        <v>-162825084.09700662</v>
      </c>
      <c r="AV17" s="122">
        <f t="shared" si="3"/>
        <v>-171262357.11058509</v>
      </c>
      <c r="AW17" s="122">
        <f t="shared" si="3"/>
        <v>-179903013.14300856</v>
      </c>
      <c r="AX17" s="122">
        <f t="shared" si="3"/>
        <v>-188529515.07176751</v>
      </c>
      <c r="AY17" s="122">
        <f t="shared" si="3"/>
        <v>-197335350.81873721</v>
      </c>
      <c r="AZ17" s="122">
        <f t="shared" si="3"/>
        <v>-206497238.38095391</v>
      </c>
      <c r="BA17" s="122">
        <f t="shared" si="3"/>
        <v>-216612657.00555152</v>
      </c>
      <c r="BB17" s="122">
        <f t="shared" si="3"/>
        <v>-226313744.71884206</v>
      </c>
      <c r="BC17" s="122">
        <f t="shared" si="3"/>
        <v>-234868829.50065976</v>
      </c>
      <c r="BD17" s="122">
        <f t="shared" si="3"/>
        <v>-243093742.2121847</v>
      </c>
      <c r="BE17" s="122">
        <f t="shared" si="3"/>
        <v>-251306404.57161179</v>
      </c>
      <c r="BF17" s="122">
        <f t="shared" si="3"/>
        <v>-259150659.43103889</v>
      </c>
      <c r="BG17" s="122">
        <f t="shared" si="3"/>
        <v>-266963247.12575874</v>
      </c>
      <c r="BH17" s="122">
        <f t="shared" si="3"/>
        <v>-274768453.73257643</v>
      </c>
      <c r="BI17" s="122">
        <f t="shared" si="3"/>
        <v>-282916849.64690763</v>
      </c>
      <c r="BJ17" s="122">
        <f t="shared" si="3"/>
        <v>-291048278.14800441</v>
      </c>
      <c r="BK17" s="122">
        <f t="shared" si="3"/>
        <v>-299496396.36933756</v>
      </c>
    </row>
    <row r="18" spans="2:64" x14ac:dyDescent="0.15">
      <c r="B18" s="128" t="s">
        <v>496</v>
      </c>
      <c r="C18" s="122">
        <f>C13+C15</f>
        <v>40262446.666666664</v>
      </c>
      <c r="D18" s="122">
        <f t="shared" ref="D18:AI18" si="4">D15+D17</f>
        <v>32170143.333333332</v>
      </c>
      <c r="E18" s="122">
        <f t="shared" si="4"/>
        <v>24116240</v>
      </c>
      <c r="F18" s="122">
        <f t="shared" si="4"/>
        <v>16084946.666666668</v>
      </c>
      <c r="G18" s="122">
        <f t="shared" si="4"/>
        <v>8055293.3333333349</v>
      </c>
      <c r="H18" s="122">
        <f t="shared" si="4"/>
        <v>48333593.355999999</v>
      </c>
      <c r="I18" s="122">
        <f t="shared" si="4"/>
        <v>40277190.022666663</v>
      </c>
      <c r="J18" s="122">
        <f t="shared" si="4"/>
        <v>32187996.689333331</v>
      </c>
      <c r="K18" s="122">
        <f t="shared" si="4"/>
        <v>24131143.355999999</v>
      </c>
      <c r="L18" s="122">
        <f t="shared" si="4"/>
        <v>16070150.022666667</v>
      </c>
      <c r="M18" s="122">
        <f t="shared" si="4"/>
        <v>8018795.0113333333</v>
      </c>
      <c r="N18" s="122">
        <f t="shared" si="4"/>
        <v>46715666.350516677</v>
      </c>
      <c r="O18" s="122">
        <f t="shared" si="4"/>
        <v>38691481.524683341</v>
      </c>
      <c r="P18" s="122">
        <f t="shared" si="4"/>
        <v>28920500.299250007</v>
      </c>
      <c r="Q18" s="122">
        <f t="shared" si="4"/>
        <v>19204401.756066673</v>
      </c>
      <c r="R18" s="122">
        <f t="shared" si="4"/>
        <v>9527552.1280333381</v>
      </c>
      <c r="S18" s="122">
        <f t="shared" si="4"/>
        <v>0</v>
      </c>
      <c r="T18" s="122">
        <f t="shared" si="4"/>
        <v>-9511587.1280333344</v>
      </c>
      <c r="U18" s="122">
        <f t="shared" si="4"/>
        <v>-15021984.256066669</v>
      </c>
      <c r="V18" s="122">
        <f t="shared" si="4"/>
        <v>-18552926.384100001</v>
      </c>
      <c r="W18" s="122">
        <f t="shared" si="4"/>
        <v>-22086903.329883333</v>
      </c>
      <c r="X18" s="122">
        <f t="shared" si="4"/>
        <v>-25577401.919416666</v>
      </c>
      <c r="Y18" s="122">
        <f t="shared" si="4"/>
        <v>-29055965.033950001</v>
      </c>
      <c r="Z18" s="122">
        <f t="shared" si="4"/>
        <v>-32520216.030270834</v>
      </c>
      <c r="AA18" s="122">
        <f t="shared" si="4"/>
        <v>-35955493.681354165</v>
      </c>
      <c r="AB18" s="122">
        <f t="shared" si="4"/>
        <v>-41804765.5544625</v>
      </c>
      <c r="AC18" s="122">
        <f t="shared" si="4"/>
        <v>-47561903.95654083</v>
      </c>
      <c r="AD18" s="122">
        <f t="shared" si="4"/>
        <v>-52921654.216834165</v>
      </c>
      <c r="AE18" s="122">
        <f t="shared" si="4"/>
        <v>-58186651.9771275</v>
      </c>
      <c r="AF18" s="122">
        <f t="shared" si="4"/>
        <v>-63437037.54188583</v>
      </c>
      <c r="AG18" s="122">
        <f t="shared" si="4"/>
        <v>-68565920.606644168</v>
      </c>
      <c r="AH18" s="122">
        <f t="shared" si="4"/>
        <v>-73675304.785652503</v>
      </c>
      <c r="AI18" s="122">
        <f t="shared" si="4"/>
        <v>-78779692.208195835</v>
      </c>
      <c r="AJ18" s="122">
        <f t="shared" ref="AJ18:BK18" si="5">AJ15+AJ17</f>
        <v>-83992612.739489168</v>
      </c>
      <c r="AK18" s="122">
        <f t="shared" si="5"/>
        <v>-89203227.069330007</v>
      </c>
      <c r="AL18" s="122">
        <f t="shared" si="5"/>
        <v>-94498021.87814334</v>
      </c>
      <c r="AM18" s="122">
        <f t="shared" si="5"/>
        <v>-100061570.99247918</v>
      </c>
      <c r="AN18" s="122">
        <f t="shared" si="5"/>
        <v>-109995025.18174013</v>
      </c>
      <c r="AO18" s="122">
        <f t="shared" si="5"/>
        <v>-119601705.06530909</v>
      </c>
      <c r="AP18" s="122">
        <f t="shared" si="5"/>
        <v>-128503213.91138755</v>
      </c>
      <c r="AQ18" s="122">
        <f t="shared" si="5"/>
        <v>-137208106.52612102</v>
      </c>
      <c r="AR18" s="122">
        <f t="shared" si="5"/>
        <v>-145904005.91055122</v>
      </c>
      <c r="AS18" s="122">
        <f t="shared" si="5"/>
        <v>-154377172.79498142</v>
      </c>
      <c r="AT18" s="122">
        <f t="shared" si="5"/>
        <v>-162825084.09700662</v>
      </c>
      <c r="AU18" s="122">
        <f t="shared" si="5"/>
        <v>-171262357.11058509</v>
      </c>
      <c r="AV18" s="122">
        <f t="shared" si="5"/>
        <v>-179903013.14300856</v>
      </c>
      <c r="AW18" s="122">
        <f t="shared" si="5"/>
        <v>-188529515.07176751</v>
      </c>
      <c r="AX18" s="122">
        <f t="shared" si="5"/>
        <v>-197335350.81873721</v>
      </c>
      <c r="AY18" s="122">
        <f t="shared" si="5"/>
        <v>-206497238.38095391</v>
      </c>
      <c r="AZ18" s="122">
        <f t="shared" si="5"/>
        <v>-216612657.00555152</v>
      </c>
      <c r="BA18" s="122">
        <f t="shared" si="5"/>
        <v>-226313744.71884206</v>
      </c>
      <c r="BB18" s="122">
        <f t="shared" si="5"/>
        <v>-234868829.50065976</v>
      </c>
      <c r="BC18" s="122">
        <f t="shared" si="5"/>
        <v>-243093742.2121847</v>
      </c>
      <c r="BD18" s="122">
        <f t="shared" si="5"/>
        <v>-251306404.57161179</v>
      </c>
      <c r="BE18" s="122">
        <f t="shared" si="5"/>
        <v>-259150659.43103889</v>
      </c>
      <c r="BF18" s="122">
        <f t="shared" si="5"/>
        <v>-266963247.12575874</v>
      </c>
      <c r="BG18" s="122">
        <f t="shared" si="5"/>
        <v>-274768453.73257643</v>
      </c>
      <c r="BH18" s="122">
        <f t="shared" si="5"/>
        <v>-282916849.64690763</v>
      </c>
      <c r="BI18" s="122">
        <f t="shared" si="5"/>
        <v>-291048278.14800441</v>
      </c>
      <c r="BJ18" s="122">
        <f t="shared" si="5"/>
        <v>-299496396.36933756</v>
      </c>
      <c r="BK18" s="122">
        <f t="shared" si="5"/>
        <v>-308410380.33188254</v>
      </c>
      <c r="BL18" s="131">
        <f>BK18-BK9</f>
        <v>135340298.37318349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997</v>
      </c>
      <c r="C21" s="76" t="s">
        <v>889</v>
      </c>
      <c r="D21" s="76" t="s">
        <v>887</v>
      </c>
      <c r="E21" s="76" t="s">
        <v>888</v>
      </c>
      <c r="F21" s="76" t="s">
        <v>885</v>
      </c>
      <c r="G21" s="76" t="s">
        <v>886</v>
      </c>
      <c r="L21" s="131"/>
      <c r="U21" s="131"/>
    </row>
    <row r="22" spans="2:64" x14ac:dyDescent="0.15">
      <c r="B22" s="137" t="s">
        <v>1000</v>
      </c>
      <c r="C22" s="76" t="s">
        <v>151</v>
      </c>
      <c r="D22" s="76" t="s">
        <v>966</v>
      </c>
      <c r="E22" s="76" t="s">
        <v>882</v>
      </c>
      <c r="L22" s="131"/>
    </row>
    <row r="23" spans="2:64" x14ac:dyDescent="0.15">
      <c r="B23" s="137" t="s">
        <v>964</v>
      </c>
      <c r="C23" s="76" t="s">
        <v>151</v>
      </c>
      <c r="D23" s="227" t="s">
        <v>990</v>
      </c>
      <c r="E23" s="76" t="s">
        <v>991</v>
      </c>
      <c r="L23" s="131"/>
    </row>
    <row r="24" spans="2:64" x14ac:dyDescent="0.15">
      <c r="B24" s="139" t="s">
        <v>965</v>
      </c>
      <c r="C24" s="76" t="s">
        <v>966</v>
      </c>
      <c r="D24" s="227" t="s">
        <v>882</v>
      </c>
      <c r="E24" s="76" t="s">
        <v>883</v>
      </c>
      <c r="L24" s="131"/>
    </row>
    <row r="25" spans="2:64" x14ac:dyDescent="0.15">
      <c r="B25" s="139" t="s">
        <v>1001</v>
      </c>
      <c r="C25" s="76" t="s">
        <v>993</v>
      </c>
      <c r="D25" s="227" t="s">
        <v>967</v>
      </c>
      <c r="E25" s="76" t="s">
        <v>996</v>
      </c>
      <c r="F25" s="76" t="s">
        <v>994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875</v>
      </c>
      <c r="C27" s="122">
        <f>C4</f>
        <v>0</v>
      </c>
      <c r="D27" s="131">
        <f>C29</f>
        <v>-40291038.666666664</v>
      </c>
      <c r="E27" s="131">
        <f>D29</f>
        <v>-88624632.022666663</v>
      </c>
      <c r="F27" s="226">
        <f>C27</f>
        <v>0</v>
      </c>
      <c r="G27" s="226">
        <f>F29</f>
        <v>-135340298.37318334</v>
      </c>
      <c r="L27" s="131"/>
    </row>
    <row r="28" spans="2:64" x14ac:dyDescent="0.15">
      <c r="B28" s="139" t="s">
        <v>876</v>
      </c>
      <c r="C28" s="122">
        <f>C29-C27</f>
        <v>-40291038.666666664</v>
      </c>
      <c r="D28" s="122">
        <f>D29-D27</f>
        <v>-48333593.355999999</v>
      </c>
      <c r="E28" s="122">
        <f>E29-E27</f>
        <v>-46715666.350516677</v>
      </c>
      <c r="F28" s="226">
        <f>SUM(C28:E28)</f>
        <v>-135340298.37318334</v>
      </c>
      <c r="G28" s="146">
        <f>G29-G27</f>
        <v>-173070081.9586992</v>
      </c>
      <c r="L28" s="131"/>
    </row>
    <row r="29" spans="2:64" x14ac:dyDescent="0.15">
      <c r="B29" s="139" t="s">
        <v>877</v>
      </c>
      <c r="C29" s="122">
        <f>H9</f>
        <v>-40291038.666666664</v>
      </c>
      <c r="D29" s="131">
        <f>N9</f>
        <v>-88624632.022666663</v>
      </c>
      <c r="E29" s="131">
        <f>S9</f>
        <v>-135340298.37318334</v>
      </c>
      <c r="F29" s="226">
        <f>E29</f>
        <v>-135340298.37318334</v>
      </c>
      <c r="G29" s="226">
        <f>'FIN-CASHFLOW_CWS'!BK58</f>
        <v>-308410380.33188254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995</v>
      </c>
      <c r="D32" s="76" t="s">
        <v>873</v>
      </c>
      <c r="E32" s="76" t="s">
        <v>874</v>
      </c>
      <c r="F32" s="76" t="s">
        <v>942</v>
      </c>
    </row>
    <row r="33" spans="1:15" x14ac:dyDescent="0.15">
      <c r="C33" s="226"/>
      <c r="D33" s="76"/>
      <c r="E33" s="76"/>
    </row>
    <row r="34" spans="1:15" x14ac:dyDescent="0.15">
      <c r="B34" s="139" t="s">
        <v>1145</v>
      </c>
      <c r="C34" s="223">
        <f>'FIN-VALUE_DB'!C41</f>
        <v>0.75500000000000012</v>
      </c>
      <c r="D34" s="122">
        <f>NPV(+C34/12,I6:BK6)</f>
        <v>-111131538.85342999</v>
      </c>
      <c r="E34" s="131">
        <f>D28*-1</f>
        <v>48333593.355999999</v>
      </c>
      <c r="F34" s="239">
        <f>E34/D34</f>
        <v>-0.43492237986325893</v>
      </c>
    </row>
    <row r="35" spans="1:15" x14ac:dyDescent="0.15">
      <c r="B35" s="139" t="s">
        <v>992</v>
      </c>
      <c r="C35" s="223">
        <f>'FIN-VALUE_DB'!D41</f>
        <v>0.48000000000000009</v>
      </c>
      <c r="D35" s="122">
        <f>NPV(+C35/12,N6:BK6)</f>
        <v>-149478092.51121336</v>
      </c>
      <c r="E35" s="131">
        <f>E28*-1</f>
        <v>46715666.350516677</v>
      </c>
      <c r="F35" s="239">
        <f>E35/D35</f>
        <v>-0.31252517051628964</v>
      </c>
    </row>
    <row r="36" spans="1:15" x14ac:dyDescent="0.15">
      <c r="B36" s="139" t="s">
        <v>890</v>
      </c>
      <c r="C36" s="223">
        <f>'FIN-VALUE_DB'!E41</f>
        <v>0.25000000000000006</v>
      </c>
      <c r="D36" s="122">
        <f>NPV(+C36/12,V6:BK6)</f>
        <v>-182033073.06321502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880</v>
      </c>
      <c r="B39" s="49" t="s">
        <v>988</v>
      </c>
      <c r="C39" s="34" t="s">
        <v>959</v>
      </c>
      <c r="D39" s="34" t="s">
        <v>961</v>
      </c>
      <c r="E39" s="34" t="s">
        <v>987</v>
      </c>
      <c r="F39" s="346" t="s">
        <v>880</v>
      </c>
      <c r="G39" s="346"/>
      <c r="H39" s="346"/>
    </row>
    <row r="40" spans="1:15" ht="13.5" customHeight="1" x14ac:dyDescent="0.15">
      <c r="A40" s="34"/>
      <c r="B40" s="49"/>
      <c r="C40" s="34"/>
      <c r="D40" s="34"/>
      <c r="E40" s="34"/>
      <c r="F40" s="76" t="s">
        <v>960</v>
      </c>
      <c r="G40" s="76" t="s">
        <v>887</v>
      </c>
      <c r="H40" s="76" t="s">
        <v>888</v>
      </c>
    </row>
    <row r="41" spans="1:15" x14ac:dyDescent="0.15">
      <c r="B41" s="33" t="s">
        <v>944</v>
      </c>
    </row>
    <row r="42" spans="1:15" x14ac:dyDescent="0.15">
      <c r="B42" s="107" t="s">
        <v>879</v>
      </c>
      <c r="C42" s="33" t="s">
        <v>151</v>
      </c>
      <c r="D42" s="122">
        <f>C13/2</f>
        <v>20145519.333333332</v>
      </c>
      <c r="F42" s="240">
        <f>D42/E44</f>
        <v>0.5</v>
      </c>
      <c r="G42" s="241">
        <f>F42*(1-G52)</f>
        <v>0.71746118993162944</v>
      </c>
      <c r="H42" s="242">
        <f>G42*(1-H60)</f>
        <v>0.94168587065383202</v>
      </c>
      <c r="L42" s="225"/>
    </row>
    <row r="43" spans="1:15" x14ac:dyDescent="0.15">
      <c r="B43" s="107" t="s">
        <v>945</v>
      </c>
      <c r="C43" s="33" t="s">
        <v>151</v>
      </c>
      <c r="D43" s="122">
        <f>C13/2</f>
        <v>20145519.333333332</v>
      </c>
      <c r="F43" s="240">
        <f>D43/E44</f>
        <v>0.5</v>
      </c>
      <c r="G43" s="241">
        <f>F43*(1-G52)</f>
        <v>0.71746118993162944</v>
      </c>
      <c r="H43" s="242">
        <f>G43*(1-H60)</f>
        <v>0.94168587065383202</v>
      </c>
    </row>
    <row r="44" spans="1:15" x14ac:dyDescent="0.15">
      <c r="B44" s="48" t="s">
        <v>878</v>
      </c>
      <c r="E44" s="122">
        <f>D43+D42</f>
        <v>40291038.666666664</v>
      </c>
    </row>
    <row r="45" spans="1:15" x14ac:dyDescent="0.15">
      <c r="B45" s="107" t="s">
        <v>955</v>
      </c>
      <c r="D45" s="236">
        <v>50000</v>
      </c>
      <c r="L45" s="225"/>
    </row>
    <row r="46" spans="1:15" x14ac:dyDescent="0.15">
      <c r="B46" s="107" t="s">
        <v>956</v>
      </c>
      <c r="D46" s="236">
        <v>50000</v>
      </c>
    </row>
    <row r="47" spans="1:15" x14ac:dyDescent="0.15">
      <c r="B47" s="48" t="s">
        <v>946</v>
      </c>
      <c r="D47" s="237">
        <f>SUM(D45:D46)</f>
        <v>100000</v>
      </c>
    </row>
    <row r="48" spans="1:15" x14ac:dyDescent="0.15">
      <c r="B48" s="48" t="s">
        <v>947</v>
      </c>
      <c r="D48" s="132">
        <f>E44/D47</f>
        <v>402.91038666666662</v>
      </c>
    </row>
    <row r="49" spans="2:12" x14ac:dyDescent="0.15">
      <c r="B49" s="48" t="s">
        <v>950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881</v>
      </c>
    </row>
    <row r="52" spans="2:12" x14ac:dyDescent="0.15">
      <c r="B52" s="107" t="s">
        <v>948</v>
      </c>
      <c r="C52" s="33" t="s">
        <v>966</v>
      </c>
      <c r="D52" s="122">
        <f>E34</f>
        <v>48333593.355999999</v>
      </c>
      <c r="F52" s="240"/>
      <c r="G52" s="244">
        <f>D52/E53</f>
        <v>-0.43492237986325893</v>
      </c>
      <c r="H52" s="244">
        <f>G52*(1-H60)</f>
        <v>-0.57084657079137446</v>
      </c>
      <c r="L52" s="225"/>
    </row>
    <row r="53" spans="2:12" x14ac:dyDescent="0.15">
      <c r="B53" s="48" t="s">
        <v>878</v>
      </c>
      <c r="E53" s="122">
        <f>D34</f>
        <v>-111131538.85342999</v>
      </c>
    </row>
    <row r="54" spans="2:12" x14ac:dyDescent="0.15">
      <c r="B54" s="107" t="s">
        <v>957</v>
      </c>
      <c r="D54" s="236">
        <f>D47/(1-G52)-D47</f>
        <v>-30309.819260377335</v>
      </c>
      <c r="L54" s="225"/>
    </row>
    <row r="55" spans="2:12" x14ac:dyDescent="0.15">
      <c r="B55" s="48" t="s">
        <v>946</v>
      </c>
      <c r="D55" s="237">
        <f>D47+D54</f>
        <v>69690.180739622665</v>
      </c>
    </row>
    <row r="56" spans="2:12" x14ac:dyDescent="0.15">
      <c r="B56" s="48" t="s">
        <v>947</v>
      </c>
      <c r="D56" s="132">
        <f>E53/D55</f>
        <v>-1594.6513220942998</v>
      </c>
    </row>
    <row r="57" spans="2:12" x14ac:dyDescent="0.15">
      <c r="B57" s="48" t="s">
        <v>950</v>
      </c>
      <c r="D57" s="132"/>
      <c r="F57" s="243"/>
      <c r="G57" s="297">
        <f>SUM(G42:G56)</f>
        <v>1</v>
      </c>
    </row>
    <row r="58" spans="2:12" x14ac:dyDescent="0.15">
      <c r="B58" s="33"/>
    </row>
    <row r="59" spans="2:12" x14ac:dyDescent="0.15">
      <c r="B59" s="33" t="s">
        <v>881</v>
      </c>
    </row>
    <row r="60" spans="2:12" x14ac:dyDescent="0.15">
      <c r="B60" s="107" t="s">
        <v>949</v>
      </c>
      <c r="C60" s="33" t="s">
        <v>882</v>
      </c>
      <c r="D60" s="122">
        <f>E35</f>
        <v>46715666.350516677</v>
      </c>
      <c r="F60" s="240"/>
      <c r="H60" s="244">
        <f>D60/E61</f>
        <v>-0.31252517051628964</v>
      </c>
      <c r="L60" s="225"/>
    </row>
    <row r="61" spans="2:12" x14ac:dyDescent="0.15">
      <c r="B61" s="48" t="s">
        <v>878</v>
      </c>
      <c r="E61" s="122">
        <f>D35</f>
        <v>-149478092.51121336</v>
      </c>
    </row>
    <row r="62" spans="2:12" x14ac:dyDescent="0.15">
      <c r="B62" s="107" t="s">
        <v>958</v>
      </c>
      <c r="D62" s="236">
        <f>D55/(1-H60)-D55</f>
        <v>-16593.918431594233</v>
      </c>
      <c r="L62" s="225"/>
    </row>
    <row r="63" spans="2:12" x14ac:dyDescent="0.15">
      <c r="B63" s="48" t="s">
        <v>946</v>
      </c>
      <c r="D63" s="237">
        <f>D55+D62</f>
        <v>53096.262308028432</v>
      </c>
    </row>
    <row r="64" spans="2:12" x14ac:dyDescent="0.15">
      <c r="B64" s="48" t="s">
        <v>947</v>
      </c>
      <c r="D64" s="132">
        <f>E61/D63</f>
        <v>-2815.2281538019201</v>
      </c>
    </row>
    <row r="65" spans="2:8" x14ac:dyDescent="0.15">
      <c r="B65" s="33" t="s">
        <v>950</v>
      </c>
      <c r="F65" s="243"/>
      <c r="G65" s="244"/>
      <c r="H65" s="297">
        <f>H60+H52+H43+H42</f>
        <v>1</v>
      </c>
    </row>
    <row r="66" spans="2:8" x14ac:dyDescent="0.15">
      <c r="B66" s="49"/>
    </row>
    <row r="67" spans="2:8" x14ac:dyDescent="0.15">
      <c r="B67" s="139" t="s">
        <v>989</v>
      </c>
      <c r="C67" s="76" t="s">
        <v>951</v>
      </c>
      <c r="D67" s="76" t="s">
        <v>942</v>
      </c>
      <c r="E67" s="76" t="s">
        <v>952</v>
      </c>
      <c r="F67" s="76" t="s">
        <v>954</v>
      </c>
    </row>
    <row r="68" spans="2:8" x14ac:dyDescent="0.15">
      <c r="C68" s="76"/>
      <c r="D68" s="76"/>
      <c r="E68" s="76"/>
    </row>
    <row r="69" spans="2:8" x14ac:dyDescent="0.15">
      <c r="B69" s="33" t="s">
        <v>999</v>
      </c>
      <c r="C69" s="131">
        <f>D36</f>
        <v>-182033073.06321502</v>
      </c>
    </row>
    <row r="70" spans="2:8" x14ac:dyDescent="0.15">
      <c r="B70" s="139" t="s">
        <v>879</v>
      </c>
      <c r="C70" s="131">
        <f>D42</f>
        <v>20145519.333333332</v>
      </c>
      <c r="D70" s="238">
        <f>H42</f>
        <v>0.94168587065383202</v>
      </c>
      <c r="E70" s="131">
        <f>$C$69*D70</f>
        <v>-171417972.89532626</v>
      </c>
      <c r="F70" s="245">
        <f>E70/C70</f>
        <v>-8.5089875350938886</v>
      </c>
    </row>
    <row r="71" spans="2:8" x14ac:dyDescent="0.15">
      <c r="B71" s="139" t="s">
        <v>945</v>
      </c>
      <c r="C71" s="131">
        <f>D43</f>
        <v>20145519.333333332</v>
      </c>
      <c r="D71" s="238">
        <f>H43</f>
        <v>0.94168587065383202</v>
      </c>
      <c r="E71" s="131">
        <f>$C$69*D71</f>
        <v>-171417972.89532626</v>
      </c>
      <c r="F71" s="245">
        <f>E71/C71</f>
        <v>-8.5089875350938886</v>
      </c>
    </row>
    <row r="72" spans="2:8" x14ac:dyDescent="0.15">
      <c r="B72" s="139" t="s">
        <v>948</v>
      </c>
      <c r="C72" s="131">
        <f>D52</f>
        <v>48333593.355999999</v>
      </c>
      <c r="D72" s="238">
        <f>H52</f>
        <v>-0.57084657079137446</v>
      </c>
      <c r="E72" s="131">
        <f>$C$69*D72</f>
        <v>103912955.52875201</v>
      </c>
      <c r="F72" s="245">
        <f>E72/C72</f>
        <v>2.1499116517860251</v>
      </c>
    </row>
    <row r="73" spans="2:8" x14ac:dyDescent="0.15">
      <c r="B73" s="139" t="s">
        <v>949</v>
      </c>
      <c r="C73" s="131">
        <f>D60</f>
        <v>46715666.350516677</v>
      </c>
      <c r="D73" s="238">
        <f>H60</f>
        <v>-0.31252517051628964</v>
      </c>
      <c r="E73" s="131">
        <f>$C$69*D73</f>
        <v>56889917.198685482</v>
      </c>
      <c r="F73" s="245">
        <f>E73/C73</f>
        <v>1.2177909819765693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953</v>
      </c>
      <c r="C75" s="131">
        <f>SUM(C70:C73)</f>
        <v>135340298.37318334</v>
      </c>
      <c r="D75" s="238">
        <f>SUM(D70:D73)</f>
        <v>0.99999999999999978</v>
      </c>
      <c r="E75" s="131">
        <f>SUM(E70:E73)</f>
        <v>-182033073.06321502</v>
      </c>
      <c r="F75" s="245">
        <f>E75/C75</f>
        <v>-1.3450027467893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154</v>
      </c>
      <c r="B1" s="248"/>
    </row>
    <row r="2" spans="1:62" x14ac:dyDescent="0.15">
      <c r="A2" s="250"/>
      <c r="B2" s="10"/>
    </row>
    <row r="3" spans="1:62" x14ac:dyDescent="0.15">
      <c r="A3" s="347" t="s">
        <v>155</v>
      </c>
      <c r="B3" s="344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157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156</v>
      </c>
      <c r="C7" s="252">
        <f>STAFF_CWS!H570</f>
        <v>8000103.333333333</v>
      </c>
      <c r="D7" s="252">
        <f>STAFF_CWS!I570</f>
        <v>8000103.333333333</v>
      </c>
      <c r="E7" s="252">
        <f>STAFF_CWS!J570</f>
        <v>8000103.333333333</v>
      </c>
      <c r="F7" s="252">
        <f>STAFF_CWS!K570</f>
        <v>8002603.333333334</v>
      </c>
      <c r="G7" s="252">
        <f>STAFF_CWS!L570</f>
        <v>8002603.333333334</v>
      </c>
      <c r="H7" s="252">
        <f>STAFF_CWS!M570</f>
        <v>8002603.333333334</v>
      </c>
      <c r="I7" s="252">
        <f>STAFF_CWS!N570</f>
        <v>8002603.333333334</v>
      </c>
      <c r="J7" s="252">
        <f>STAFF_CWS!O570</f>
        <v>8002603.333333334</v>
      </c>
      <c r="K7" s="252">
        <f>STAFF_CWS!P570</f>
        <v>8002603.333333334</v>
      </c>
      <c r="L7" s="252">
        <f>STAFF_CWS!Q570</f>
        <v>8003033.0113333343</v>
      </c>
      <c r="M7" s="252">
        <f>STAFF_CWS!R570</f>
        <v>8003033.0113333343</v>
      </c>
      <c r="N7" s="252">
        <f>STAFF_CWS!S570</f>
        <v>8003429.8258333337</v>
      </c>
      <c r="O7" s="252">
        <f>STAFF_CWS!T570</f>
        <v>9749604.7004333325</v>
      </c>
      <c r="P7" s="252">
        <f>STAFF_CWS!U570</f>
        <v>9750553.5181833338</v>
      </c>
      <c r="Q7" s="252">
        <f>STAFF_CWS!V570</f>
        <v>9754253.7030333336</v>
      </c>
      <c r="R7" s="252">
        <f>STAFF_CWS!W570</f>
        <v>9754253.7030333336</v>
      </c>
      <c r="S7" s="252">
        <f>STAFF_CWS!X570</f>
        <v>9754253.7030333336</v>
      </c>
      <c r="T7" s="252">
        <f>STAFF_CWS!Y570</f>
        <v>5754253.7030333336</v>
      </c>
      <c r="U7" s="252">
        <f>STAFF_CWS!Z570</f>
        <v>3754253.7030333332</v>
      </c>
      <c r="V7" s="252">
        <f>STAFF_CWS!AA570</f>
        <v>3755202.5207833331</v>
      </c>
      <c r="W7" s="252">
        <f>STAFF_CWS!AB570</f>
        <v>3756163.1645333334</v>
      </c>
      <c r="X7" s="252">
        <f>STAFF_CWS!AC570</f>
        <v>3756187.6895333333</v>
      </c>
      <c r="Y7" s="252">
        <f>STAFF_CWS!AD570</f>
        <v>3758001.6713208333</v>
      </c>
      <c r="Z7" s="252">
        <f>STAFF_CWS!AE570</f>
        <v>3806074.5760833332</v>
      </c>
      <c r="AA7" s="252">
        <f>STAFF_CWS!AF570</f>
        <v>6170112.357483333</v>
      </c>
      <c r="AB7" s="252">
        <f>STAFF_CWS!AG570</f>
        <v>6179123.5064533334</v>
      </c>
      <c r="AC7" s="252">
        <f>STAFF_CWS!AH570</f>
        <v>6182184.404668333</v>
      </c>
      <c r="AD7" s="252">
        <f>STAFF_CWS!AI570</f>
        <v>6182184.404668333</v>
      </c>
      <c r="AE7" s="252">
        <f>STAFF_CWS!AJ570</f>
        <v>6185146.2491333326</v>
      </c>
      <c r="AF7" s="252">
        <f>STAFF_CWS!AK570</f>
        <v>6185146.2491333326</v>
      </c>
      <c r="AG7" s="252">
        <f>STAFF_CWS!AL570</f>
        <v>6185172.3633833332</v>
      </c>
      <c r="AH7" s="252">
        <f>STAFF_CWS!AM570</f>
        <v>6182261.5669183331</v>
      </c>
      <c r="AI7" s="252">
        <f>STAFF_CWS!AN570</f>
        <v>6182287.1756683327</v>
      </c>
      <c r="AJ7" s="252">
        <f>STAFF_CWS!AO570</f>
        <v>6179401.9342158334</v>
      </c>
      <c r="AK7" s="252">
        <f>STAFF_CWS!AP570</f>
        <v>6176485.8731883327</v>
      </c>
      <c r="AL7" s="252">
        <f>STAFF_CWS!AQ570</f>
        <v>6293648.6387108332</v>
      </c>
      <c r="AM7" s="252">
        <f>STAFF_CWS!AR570</f>
        <v>10446012.285245333</v>
      </c>
      <c r="AN7" s="252">
        <f>STAFF_CWS!AS570</f>
        <v>10462721.097553333</v>
      </c>
      <c r="AO7" s="252">
        <f>STAFF_CWS!AT570</f>
        <v>10468455.042062834</v>
      </c>
      <c r="AP7" s="252">
        <f>STAFF_CWS!AU570</f>
        <v>10468536.560717834</v>
      </c>
      <c r="AQ7" s="252">
        <f>STAFF_CWS!AV570</f>
        <v>10474018.523414582</v>
      </c>
      <c r="AR7" s="252">
        <f>STAFF_CWS!AW570</f>
        <v>10474018.523414582</v>
      </c>
      <c r="AS7" s="252">
        <f>STAFF_CWS!AX570</f>
        <v>10473937.691009583</v>
      </c>
      <c r="AT7" s="252">
        <f>STAFF_CWS!AY570</f>
        <v>10468484.209562834</v>
      </c>
      <c r="AU7" s="252">
        <f>STAFF_CWS!AZ570</f>
        <v>10468431.228407834</v>
      </c>
      <c r="AV7" s="252">
        <f>STAFF_CWS!BA570</f>
        <v>10462757.892743334</v>
      </c>
      <c r="AW7" s="252">
        <f>STAFF_CWS!BB570</f>
        <v>10457240.517954083</v>
      </c>
      <c r="AX7" s="252">
        <f>STAFF_CWS!BC570</f>
        <v>10565912.101201084</v>
      </c>
      <c r="AY7" s="252">
        <f>STAFF_CWS!BD570</f>
        <v>11234483.472994084</v>
      </c>
      <c r="AZ7" s="252">
        <f>STAFF_CWS!BE570</f>
        <v>11263110.767887034</v>
      </c>
      <c r="BA7" s="252">
        <f>STAFF_CWS!BF570</f>
        <v>11272704.121814184</v>
      </c>
      <c r="BB7" s="252">
        <f>STAFF_CWS!BG570</f>
        <v>11272855.001521435</v>
      </c>
      <c r="BC7" s="252">
        <f>STAFF_CWS!BH570</f>
        <v>11282331.384823585</v>
      </c>
      <c r="BD7" s="252">
        <f>STAFF_CWS!BI570</f>
        <v>11282331.384823585</v>
      </c>
      <c r="BE7" s="252">
        <f>STAFF_CWS!BJ570</f>
        <v>11282181.270116335</v>
      </c>
      <c r="BF7" s="252">
        <f>STAFF_CWS!BK570</f>
        <v>11272733.446814183</v>
      </c>
      <c r="BG7" s="252">
        <f>STAFF_CWS!BL570</f>
        <v>11272607.304327684</v>
      </c>
      <c r="BH7" s="252">
        <f>STAFF_CWS!BM570</f>
        <v>11263005.205693284</v>
      </c>
      <c r="BI7" s="252">
        <f>STAFF_CWS!BN570</f>
        <v>11253420.240529634</v>
      </c>
      <c r="BJ7" s="252">
        <f>STAFF_CWS!BO570</f>
        <v>11262341.546341484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47" t="s">
        <v>158</v>
      </c>
      <c r="B9" s="344"/>
    </row>
    <row r="10" spans="1:62" x14ac:dyDescent="0.15">
      <c r="C10" s="344" t="s">
        <v>35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36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37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38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39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159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162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160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163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161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3" t="s">
        <v>601</v>
      </c>
    </row>
    <row r="19" spans="1:62" x14ac:dyDescent="0.15">
      <c r="C19" s="344" t="s">
        <v>35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36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37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38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39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219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323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605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602</v>
      </c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603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604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44" t="s">
        <v>35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36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37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38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39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1046</v>
      </c>
      <c r="C40" s="75" t="s">
        <v>151</v>
      </c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815</v>
      </c>
      <c r="C42" s="252">
        <f>+'FIN-P&amp;L_CWS'!D207</f>
        <v>-28592</v>
      </c>
      <c r="D42" s="252">
        <f>+'FIN-P&amp;L_CWS'!E207</f>
        <v>-8047070</v>
      </c>
      <c r="E42" s="252">
        <f>+'FIN-P&amp;L_CWS'!F207</f>
        <v>-8019761.666666666</v>
      </c>
      <c r="F42" s="252">
        <f>+'FIN-P&amp;L_CWS'!G207</f>
        <v>-8022818.333333333</v>
      </c>
      <c r="G42" s="252">
        <f>+'FIN-P&amp;L_CWS'!H207</f>
        <v>-8021345</v>
      </c>
      <c r="H42" s="252">
        <f>+'FIN-P&amp;L_CWS'!I207</f>
        <v>-8056985</v>
      </c>
      <c r="I42" s="252">
        <f>+'FIN-P&amp;L_CWS'!J207</f>
        <v>-8058095</v>
      </c>
      <c r="J42" s="252">
        <f>+'FIN-P&amp;L_CWS'!K207</f>
        <v>-8090885</v>
      </c>
      <c r="K42" s="252">
        <f>+'FIN-P&amp;L_CWS'!L207</f>
        <v>-8058545</v>
      </c>
      <c r="L42" s="252">
        <f>+'FIN-P&amp;L_CWS'!M207</f>
        <v>-8052935</v>
      </c>
      <c r="M42" s="252">
        <f>+'FIN-P&amp;L_CWS'!N207</f>
        <v>-8025461.6780000003</v>
      </c>
      <c r="N42" s="252">
        <f>+'FIN-P&amp;L_CWS'!O207</f>
        <v>-8011486.6780000003</v>
      </c>
      <c r="O42" s="252">
        <f>+'FIN-P&amp;L_CWS'!P207</f>
        <v>-7997406.4925000006</v>
      </c>
      <c r="P42" s="252">
        <f>+'FIN-P&amp;L_CWS'!Q207</f>
        <v>-9690490.3920999989</v>
      </c>
      <c r="Q42" s="252">
        <f>+'FIN-P&amp;L_CWS'!R207</f>
        <v>-9642315.2098500002</v>
      </c>
      <c r="R42" s="252">
        <f>+'FIN-P&amp;L_CWS'!S207</f>
        <v>-9509678.7947000004</v>
      </c>
      <c r="S42" s="252">
        <f>+'FIN-P&amp;L_CWS'!T207</f>
        <v>-9529243.7947000004</v>
      </c>
      <c r="T42" s="252">
        <f>+'FIN-P&amp;L_CWS'!U207</f>
        <v>-9513278.7947000004</v>
      </c>
      <c r="U42" s="252">
        <f>+'FIN-P&amp;L_CWS'!V207</f>
        <v>-5517497.1280333335</v>
      </c>
      <c r="V42" s="252">
        <f>+'FIN-P&amp;L_CWS'!W207</f>
        <v>-3519246.2947</v>
      </c>
      <c r="W42" s="252">
        <f>+'FIN-P&amp;L_CWS'!X207</f>
        <v>-3485731.1124499994</v>
      </c>
      <c r="X42" s="252">
        <f>+'FIN-P&amp;L_CWS'!Y207</f>
        <v>-3449002.7561999992</v>
      </c>
      <c r="Y42" s="252">
        <f>+'FIN-P&amp;L_CWS'!Z207</f>
        <v>-3466642.2811999996</v>
      </c>
      <c r="Z42" s="252">
        <f>+'FIN-P&amp;L_CWS'!AA207</f>
        <v>-3383773.9129875</v>
      </c>
      <c r="AA42" s="252">
        <f>+'FIN-P&amp;L_CWS'!AB207</f>
        <v>-3434325.5677499999</v>
      </c>
      <c r="AB42" s="252">
        <f>+'FIN-P&amp;L_CWS'!AC207</f>
        <v>-5663627.706441666</v>
      </c>
      <c r="AC42" s="252">
        <f>+'FIN-P&amp;L_CWS'!AD207</f>
        <v>-5345502.5687449994</v>
      </c>
      <c r="AD42" s="252">
        <f>+'FIN-P&amp;L_CWS'!AE207</f>
        <v>-5230116.9269599989</v>
      </c>
      <c r="AE42" s="252">
        <f>+'FIN-P&amp;L_CWS'!AF207</f>
        <v>-5252221.9269599989</v>
      </c>
      <c r="AF42" s="252">
        <f>+'FIN-P&amp;L_CWS'!AG207</f>
        <v>-5124387.2314250004</v>
      </c>
      <c r="AG42" s="252">
        <f>+'FIN-P&amp;L_CWS'!AH207</f>
        <v>-5130687.2314250004</v>
      </c>
      <c r="AH42" s="252">
        <f>+'FIN-P&amp;L_CWS'!AI207</f>
        <v>-5125768.3456749991</v>
      </c>
      <c r="AI42" s="252">
        <f>+'FIN-P&amp;L_CWS'!AJ207</f>
        <v>-5233079.089209999</v>
      </c>
      <c r="AJ42" s="252">
        <f>+'FIN-P&amp;L_CWS'!AK207</f>
        <v>-5228389.6979599996</v>
      </c>
      <c r="AK42" s="252">
        <f>+'FIN-P&amp;L_CWS'!AL207</f>
        <v>-5353810.9965074994</v>
      </c>
      <c r="AL42" s="252">
        <f>+'FIN-P&amp;L_CWS'!AM207</f>
        <v>-5437321.4754799996</v>
      </c>
      <c r="AM42" s="252">
        <f>+'FIN-P&amp;L_CWS'!AN207</f>
        <v>-5665627.0310025001</v>
      </c>
      <c r="AN42" s="252">
        <f>+'FIN-P&amp;L_CWS'!AO207</f>
        <v>-9468688.6059276238</v>
      </c>
      <c r="AO42" s="252">
        <f>+'FIN-P&amp;L_CWS'!AP207</f>
        <v>-8872766.5502356254</v>
      </c>
      <c r="AP42" s="252">
        <f>+'FIN-P&amp;L_CWS'!AQ207</f>
        <v>-8664280.5127451252</v>
      </c>
      <c r="AQ42" s="252">
        <f>+'FIN-P&amp;L_CWS'!AR207</f>
        <v>-8686467.0314001255</v>
      </c>
      <c r="AR42" s="252">
        <f>+'FIN-P&amp;L_CWS'!AS207</f>
        <v>-8468671.0510968734</v>
      </c>
      <c r="AS42" s="252">
        <f>+'FIN-P&amp;L_CWS'!AT207</f>
        <v>-8474971.0510968734</v>
      </c>
      <c r="AT42" s="252">
        <f>+'FIN-P&amp;L_CWS'!AU207</f>
        <v>-8469945.2186918743</v>
      </c>
      <c r="AU42" s="252">
        <f>+'FIN-P&amp;L_CWS'!AV207</f>
        <v>-8667089.6802451257</v>
      </c>
      <c r="AV42" s="252">
        <f>+'FIN-P&amp;L_CWS'!AW207</f>
        <v>-8662216.699090125</v>
      </c>
      <c r="AW42" s="252">
        <f>+'FIN-P&amp;L_CWS'!AX207</f>
        <v>-8882398.3454256263</v>
      </c>
      <c r="AX42" s="252">
        <f>+'FIN-P&amp;L_CWS'!AY207</f>
        <v>-9055778.9136363752</v>
      </c>
      <c r="AY42" s="252">
        <f>+'FIN-P&amp;L_CWS'!AZ207</f>
        <v>-9373152.9788833745</v>
      </c>
      <c r="AZ42" s="252">
        <f>+'FIN-P&amp;L_CWS'!BA207</f>
        <v>-9542824.5412642676</v>
      </c>
      <c r="BA42" s="252">
        <f>+'FIN-P&amp;L_CWS'!BB207</f>
        <v>-8524145.2799572144</v>
      </c>
      <c r="BB42" s="252">
        <f>+'FIN-P&amp;L_CWS'!BC207</f>
        <v>-8177888.948484363</v>
      </c>
      <c r="BC42" s="252">
        <f>+'FIN-P&amp;L_CWS'!BD207</f>
        <v>-8200144.8281916138</v>
      </c>
      <c r="BD42" s="252">
        <f>+'FIN-P&amp;L_CWS'!BE207</f>
        <v>-7839759.0260937642</v>
      </c>
      <c r="BE42" s="252">
        <f>+'FIN-P&amp;L_CWS'!BF207</f>
        <v>-7846059.0260937642</v>
      </c>
      <c r="BF42" s="252">
        <f>+'FIN-P&amp;L_CWS'!BG207</f>
        <v>-7840963.9113865141</v>
      </c>
      <c r="BG42" s="252">
        <f>+'FIN-P&amp;L_CWS'!BH207</f>
        <v>-8180698.2734843642</v>
      </c>
      <c r="BH42" s="252">
        <f>+'FIN-P&amp;L_CWS'!BI207</f>
        <v>-8175752.1309978627</v>
      </c>
      <c r="BI42" s="252">
        <f>+'FIN-P&amp;L_CWS'!BJ207</f>
        <v>-8533634.717763463</v>
      </c>
      <c r="BJ42" s="252">
        <f>+'FIN-P&amp;L_CWS'!BK207</f>
        <v>-8849531.9379998147</v>
      </c>
      <c r="BK42" s="252">
        <f>+'FIN-P&amp;L_CWS'!BL207</f>
        <v>-9203215.4292116649</v>
      </c>
    </row>
    <row r="43" spans="1:64" x14ac:dyDescent="0.15">
      <c r="B43" s="33" t="s">
        <v>1134</v>
      </c>
      <c r="C43" s="252">
        <f>+'FIN-P&amp;L_CWS'!D208</f>
        <v>-28592</v>
      </c>
      <c r="D43" s="252">
        <f>+'FIN-P&amp;L_CWS'!E208</f>
        <v>-8075662</v>
      </c>
      <c r="E43" s="252">
        <f>+'FIN-P&amp;L_CWS'!F208</f>
        <v>-16095423.666666666</v>
      </c>
      <c r="F43" s="252">
        <f>+'FIN-P&amp;L_CWS'!G208</f>
        <v>-24118242</v>
      </c>
      <c r="G43" s="252">
        <f>+'FIN-P&amp;L_CWS'!H208</f>
        <v>-32139587</v>
      </c>
      <c r="H43" s="252">
        <f>+'FIN-P&amp;L_CWS'!I208</f>
        <v>-40196572</v>
      </c>
      <c r="I43" s="252">
        <f>+'FIN-P&amp;L_CWS'!J208</f>
        <v>-48254667</v>
      </c>
      <c r="J43" s="252">
        <f>+'FIN-P&amp;L_CWS'!K208</f>
        <v>-56345552</v>
      </c>
      <c r="K43" s="252">
        <f>+'FIN-P&amp;L_CWS'!L208</f>
        <v>-64404097</v>
      </c>
      <c r="L43" s="252">
        <f>+'FIN-P&amp;L_CWS'!M208</f>
        <v>-72457032</v>
      </c>
      <c r="M43" s="252">
        <f>+'FIN-P&amp;L_CWS'!N208</f>
        <v>-80482493.678000003</v>
      </c>
      <c r="N43" s="252">
        <f>+'FIN-P&amp;L_CWS'!O208</f>
        <v>-88493980.356000006</v>
      </c>
      <c r="O43" s="252">
        <f>+'FIN-P&amp;L_CWS'!P208</f>
        <v>-96491386.848500013</v>
      </c>
      <c r="P43" s="252">
        <f>+'FIN-P&amp;L_CWS'!Q208</f>
        <v>-106181877.24060002</v>
      </c>
      <c r="Q43" s="252">
        <f>+'FIN-P&amp;L_CWS'!R208</f>
        <v>-115824192.45045002</v>
      </c>
      <c r="R43" s="252">
        <f>+'FIN-P&amp;L_CWS'!S208</f>
        <v>-125333871.24515001</v>
      </c>
      <c r="S43" s="252">
        <f>+'FIN-P&amp;L_CWS'!T208</f>
        <v>-134863115.03985003</v>
      </c>
      <c r="T43" s="252">
        <f>+'FIN-P&amp;L_CWS'!U208</f>
        <v>-144376393.83455002</v>
      </c>
      <c r="U43" s="252">
        <f>+'FIN-P&amp;L_CWS'!V208</f>
        <v>-149893890.96258336</v>
      </c>
      <c r="V43" s="252">
        <f>+'FIN-P&amp;L_CWS'!W208</f>
        <v>-153413137.25728336</v>
      </c>
      <c r="W43" s="252">
        <f>+'FIN-P&amp;L_CWS'!X208</f>
        <v>-156898868.36973336</v>
      </c>
      <c r="X43" s="252">
        <f>+'FIN-P&amp;L_CWS'!Y208</f>
        <v>-160347871.12593335</v>
      </c>
      <c r="Y43" s="252">
        <f>+'FIN-P&amp;L_CWS'!Z208</f>
        <v>-163814513.40713334</v>
      </c>
      <c r="Z43" s="252">
        <f>+'FIN-P&amp;L_CWS'!AA208</f>
        <v>-167198287.32012084</v>
      </c>
      <c r="AA43" s="252">
        <f>+'FIN-P&amp;L_CWS'!AB208</f>
        <v>-170632612.88787085</v>
      </c>
      <c r="AB43" s="252">
        <f>+'FIN-P&amp;L_CWS'!AC208</f>
        <v>-176296240.59431252</v>
      </c>
      <c r="AC43" s="252">
        <f>+'FIN-P&amp;L_CWS'!AD208</f>
        <v>-181641743.16305751</v>
      </c>
      <c r="AD43" s="252">
        <f>+'FIN-P&amp;L_CWS'!AE208</f>
        <v>-186871860.0900175</v>
      </c>
      <c r="AE43" s="252">
        <f>+'FIN-P&amp;L_CWS'!AF208</f>
        <v>-192124082.01697749</v>
      </c>
      <c r="AF43" s="252">
        <f>+'FIN-P&amp;L_CWS'!AG208</f>
        <v>-197248469.24840248</v>
      </c>
      <c r="AG43" s="252">
        <f>+'FIN-P&amp;L_CWS'!AH208</f>
        <v>-202379156.47982746</v>
      </c>
      <c r="AH43" s="252">
        <f>+'FIN-P&amp;L_CWS'!AI208</f>
        <v>-207504924.82550246</v>
      </c>
      <c r="AI43" s="252">
        <f>+'FIN-P&amp;L_CWS'!AJ208</f>
        <v>-212738003.91471246</v>
      </c>
      <c r="AJ43" s="252">
        <f>+'FIN-P&amp;L_CWS'!AK208</f>
        <v>-217966393.61267245</v>
      </c>
      <c r="AK43" s="252">
        <f>+'FIN-P&amp;L_CWS'!AL208</f>
        <v>-223320204.60917994</v>
      </c>
      <c r="AL43" s="252">
        <f>+'FIN-P&amp;L_CWS'!AM208</f>
        <v>-228757526.08465993</v>
      </c>
      <c r="AM43" s="252">
        <f>+'FIN-P&amp;L_CWS'!AN208</f>
        <v>-234423153.11566243</v>
      </c>
      <c r="AN43" s="252">
        <f>+'FIN-P&amp;L_CWS'!AO208</f>
        <v>-243891841.72159004</v>
      </c>
      <c r="AO43" s="252">
        <f>+'FIN-P&amp;L_CWS'!AP208</f>
        <v>-252764608.27182567</v>
      </c>
      <c r="AP43" s="252">
        <f>+'FIN-P&amp;L_CWS'!AQ208</f>
        <v>-261428888.78457078</v>
      </c>
      <c r="AQ43" s="252">
        <f>+'FIN-P&amp;L_CWS'!AR208</f>
        <v>-270115355.8159709</v>
      </c>
      <c r="AR43" s="252">
        <f>+'FIN-P&amp;L_CWS'!AS208</f>
        <v>-278584026.86706775</v>
      </c>
      <c r="AS43" s="252">
        <f>+'FIN-P&amp;L_CWS'!AT208</f>
        <v>-287058997.91816461</v>
      </c>
      <c r="AT43" s="252">
        <f>+'FIN-P&amp;L_CWS'!AU208</f>
        <v>-295528943.1368565</v>
      </c>
      <c r="AU43" s="252">
        <f>+'FIN-P&amp;L_CWS'!AV208</f>
        <v>-304196032.8171016</v>
      </c>
      <c r="AV43" s="252">
        <f>+'FIN-P&amp;L_CWS'!AW208</f>
        <v>-312858249.51619172</v>
      </c>
      <c r="AW43" s="252">
        <f>+'FIN-P&amp;L_CWS'!AX208</f>
        <v>-321740647.86161733</v>
      </c>
      <c r="AX43" s="252">
        <f>+'FIN-P&amp;L_CWS'!AY208</f>
        <v>-330796426.77525371</v>
      </c>
      <c r="AY43" s="252">
        <f>+'FIN-P&amp;L_CWS'!AZ208</f>
        <v>-340169579.7541371</v>
      </c>
      <c r="AZ43" s="252">
        <f>+'FIN-P&amp;L_CWS'!BA208</f>
        <v>-349712404.29540139</v>
      </c>
      <c r="BA43" s="252">
        <f>+'FIN-P&amp;L_CWS'!BB208</f>
        <v>-358236549.57535863</v>
      </c>
      <c r="BB43" s="252">
        <f>+'FIN-P&amp;L_CWS'!BC208</f>
        <v>-366414438.52384299</v>
      </c>
      <c r="BC43" s="252">
        <f>+'FIN-P&amp;L_CWS'!BD208</f>
        <v>-374614583.35203463</v>
      </c>
      <c r="BD43" s="252">
        <f>+'FIN-P&amp;L_CWS'!BE208</f>
        <v>-382454342.37812841</v>
      </c>
      <c r="BE43" s="252">
        <f>+'FIN-P&amp;L_CWS'!BF208</f>
        <v>-390300401.40422219</v>
      </c>
      <c r="BF43" s="252">
        <f>+'FIN-P&amp;L_CWS'!BG208</f>
        <v>-398141365.31560868</v>
      </c>
      <c r="BG43" s="252">
        <f>+'FIN-P&amp;L_CWS'!BH208</f>
        <v>-406322063.58909303</v>
      </c>
      <c r="BH43" s="252">
        <f>+'FIN-P&amp;L_CWS'!BI208</f>
        <v>-414497815.72009087</v>
      </c>
      <c r="BI43" s="252">
        <f>+'FIN-P&amp;L_CWS'!BJ208</f>
        <v>-423031450.43785435</v>
      </c>
      <c r="BJ43" s="252">
        <f>+'FIN-P&amp;L_CWS'!BK208</f>
        <v>-431880982.37585413</v>
      </c>
      <c r="BK43" s="252">
        <f>+'FIN-P&amp;L_CWS'!BL208</f>
        <v>-441084197.80506581</v>
      </c>
    </row>
    <row r="44" spans="1:64" x14ac:dyDescent="0.15">
      <c r="B44" s="33" t="s">
        <v>1136</v>
      </c>
      <c r="C44" s="252">
        <f>+'FIN-CASHFLOW_CWS'!C67</f>
        <v>-28592</v>
      </c>
      <c r="D44" s="252">
        <f>+'FIN-CASHFLOW_CWS'!D67</f>
        <v>-8092303.333333333</v>
      </c>
      <c r="E44" s="252">
        <f>+'FIN-CASHFLOW_CWS'!E67</f>
        <v>-8053903.333333333</v>
      </c>
      <c r="F44" s="252">
        <f>+'FIN-CASHFLOW_CWS'!F67</f>
        <v>-8031293.333333333</v>
      </c>
      <c r="G44" s="252">
        <f>+'FIN-CASHFLOW_CWS'!G67</f>
        <v>-8029653.333333333</v>
      </c>
      <c r="H44" s="252">
        <f>+'FIN-CASHFLOW_CWS'!H67</f>
        <v>-8055293.333333333</v>
      </c>
      <c r="I44" s="252">
        <f>+'FIN-CASHFLOW_CWS'!I67</f>
        <v>-8056403.333333333</v>
      </c>
      <c r="J44" s="252">
        <f>+'FIN-CASHFLOW_CWS'!J67</f>
        <v>-8089193.333333333</v>
      </c>
      <c r="K44" s="252">
        <f>+'FIN-CASHFLOW_CWS'!K67</f>
        <v>-8056853.333333333</v>
      </c>
      <c r="L44" s="252">
        <f>+'FIN-CASHFLOW_CWS'!L67</f>
        <v>-8060993.333333333</v>
      </c>
      <c r="M44" s="252">
        <f>+'FIN-CASHFLOW_CWS'!M67</f>
        <v>-8051355.0113333333</v>
      </c>
      <c r="N44" s="252">
        <f>+'FIN-CASHFLOW_CWS'!N67</f>
        <v>-8018795.0113333333</v>
      </c>
      <c r="O44" s="252">
        <f>+'FIN-CASHFLOW_CWS'!O67</f>
        <v>-8024184.8258333337</v>
      </c>
      <c r="P44" s="252">
        <f>+'FIN-CASHFLOW_CWS'!P67</f>
        <v>-9770981.2254333328</v>
      </c>
      <c r="Q44" s="252">
        <f>+'FIN-CASHFLOW_CWS'!Q67</f>
        <v>-9716098.5431833342</v>
      </c>
      <c r="R44" s="252">
        <f>+'FIN-CASHFLOW_CWS'!R67</f>
        <v>-9676849.6280333344</v>
      </c>
      <c r="S44" s="252">
        <f>+'FIN-CASHFLOW_CWS'!S67</f>
        <v>-9527552.1280333344</v>
      </c>
      <c r="T44" s="252">
        <f>+'FIN-CASHFLOW_CWS'!T67</f>
        <v>-9511587.1280333344</v>
      </c>
      <c r="U44" s="252">
        <f>+'FIN-CASHFLOW_CWS'!U67</f>
        <v>-5510397.1280333335</v>
      </c>
      <c r="V44" s="252">
        <f>+'FIN-CASHFLOW_CWS'!V67</f>
        <v>-3530942.1280333335</v>
      </c>
      <c r="W44" s="252">
        <f>+'FIN-CASHFLOW_CWS'!W67</f>
        <v>-3533976.9457833329</v>
      </c>
      <c r="X44" s="252">
        <f>+'FIN-CASHFLOW_CWS'!X67</f>
        <v>-3490498.5895333327</v>
      </c>
      <c r="Y44" s="252">
        <f>+'FIN-CASHFLOW_CWS'!Y67</f>
        <v>-3478563.1145333331</v>
      </c>
      <c r="Z44" s="252">
        <f>+'FIN-CASHFLOW_CWS'!Z67</f>
        <v>-3464250.9963208335</v>
      </c>
      <c r="AA44" s="252">
        <f>+'FIN-CASHFLOW_CWS'!AA67</f>
        <v>-3435277.6510833334</v>
      </c>
      <c r="AB44" s="252">
        <f>+'FIN-CASHFLOW_CWS'!AB67</f>
        <v>-5849271.873108333</v>
      </c>
      <c r="AC44" s="252">
        <f>+'FIN-CASHFLOW_CWS'!AC67</f>
        <v>-5757138.4020783324</v>
      </c>
      <c r="AD44" s="252">
        <f>+'FIN-CASHFLOW_CWS'!AD67</f>
        <v>-5359750.2602933319</v>
      </c>
      <c r="AE44" s="252">
        <f>+'FIN-CASHFLOW_CWS'!AE67</f>
        <v>-5264997.7602933319</v>
      </c>
      <c r="AF44" s="252">
        <f>+'FIN-CASHFLOW_CWS'!AF67</f>
        <v>-5250385.5647583334</v>
      </c>
      <c r="AG44" s="252">
        <f>+'FIN-CASHFLOW_CWS'!AG67</f>
        <v>-5128883.0647583334</v>
      </c>
      <c r="AH44" s="252">
        <f>+'FIN-CASHFLOW_CWS'!AH67</f>
        <v>-5109384.1790083321</v>
      </c>
      <c r="AI44" s="252">
        <f>+'FIN-CASHFLOW_CWS'!AI67</f>
        <v>-5104387.422543332</v>
      </c>
      <c r="AJ44" s="252">
        <f>+'FIN-CASHFLOW_CWS'!AJ67</f>
        <v>-5212920.5312933326</v>
      </c>
      <c r="AK44" s="252">
        <f>+'FIN-CASHFLOW_CWS'!AK67</f>
        <v>-5210614.3298408324</v>
      </c>
      <c r="AL44" s="252">
        <f>+'FIN-CASHFLOW_CWS'!AL67</f>
        <v>-5294794.8088133326</v>
      </c>
      <c r="AM44" s="252">
        <f>+'FIN-CASHFLOW_CWS'!AM67</f>
        <v>-5563549.1143358331</v>
      </c>
      <c r="AN44" s="252">
        <f>+'FIN-CASHFLOW_CWS'!AN67</f>
        <v>-9933454.1892609578</v>
      </c>
      <c r="AO44" s="252">
        <f>+'FIN-CASHFLOW_CWS'!AO67</f>
        <v>-9606679.8835689593</v>
      </c>
      <c r="AP44" s="252">
        <f>+'FIN-CASHFLOW_CWS'!AP67</f>
        <v>-8901508.8460784592</v>
      </c>
      <c r="AQ44" s="252">
        <f>+'FIN-CASHFLOW_CWS'!AQ67</f>
        <v>-8704892.6147334594</v>
      </c>
      <c r="AR44" s="252">
        <f>+'FIN-CASHFLOW_CWS'!AR67</f>
        <v>-8695899.3844302073</v>
      </c>
      <c r="AS44" s="252">
        <f>+'FIN-CASHFLOW_CWS'!AS67</f>
        <v>-8473166.8844302073</v>
      </c>
      <c r="AT44" s="252">
        <f>+'FIN-CASHFLOW_CWS'!AT67</f>
        <v>-8447911.3020252082</v>
      </c>
      <c r="AU44" s="252">
        <f>+'FIN-CASHFLOW_CWS'!AU67</f>
        <v>-8437273.0135784596</v>
      </c>
      <c r="AV44" s="252">
        <f>+'FIN-CASHFLOW_CWS'!AV67</f>
        <v>-8640656.032423459</v>
      </c>
      <c r="AW44" s="252">
        <f>+'FIN-CASHFLOW_CWS'!AW67</f>
        <v>-8626501.9287589602</v>
      </c>
      <c r="AX44" s="252">
        <f>+'FIN-CASHFLOW_CWS'!AX67</f>
        <v>-8805835.7469697092</v>
      </c>
      <c r="AY44" s="252">
        <f>+'FIN-CASHFLOW_CWS'!AY67</f>
        <v>-9161887.5622167084</v>
      </c>
      <c r="AZ44" s="252">
        <f>+'FIN-CASHFLOW_CWS'!AZ67</f>
        <v>-10115418.624597602</v>
      </c>
      <c r="BA44" s="252">
        <f>+'FIN-CASHFLOW_CWS'!BA67</f>
        <v>-9701087.713290548</v>
      </c>
      <c r="BB44" s="252">
        <f>+'FIN-CASHFLOW_CWS'!BB67</f>
        <v>-8555084.781817697</v>
      </c>
      <c r="BC44" s="252">
        <f>+'FIN-CASHFLOW_CWS'!BC67</f>
        <v>-8224912.7115249475</v>
      </c>
      <c r="BD44" s="252">
        <f>+'FIN-CASHFLOW_CWS'!BD67</f>
        <v>-8212662.3594270973</v>
      </c>
      <c r="BE44" s="252">
        <f>+'FIN-CASHFLOW_CWS'!BE67</f>
        <v>-7844254.8594270973</v>
      </c>
      <c r="BF44" s="252">
        <f>+'FIN-CASHFLOW_CWS'!BF67</f>
        <v>-7812587.6947198473</v>
      </c>
      <c r="BG44" s="252">
        <f>+'FIN-CASHFLOW_CWS'!BG67</f>
        <v>-7805206.6068176972</v>
      </c>
      <c r="BH44" s="252">
        <f>+'FIN-CASHFLOW_CWS'!BH67</f>
        <v>-8148395.9143311959</v>
      </c>
      <c r="BI44" s="252">
        <f>+'FIN-CASHFLOW_CWS'!BI67</f>
        <v>-8131428.5010967962</v>
      </c>
      <c r="BJ44" s="252">
        <f>+'FIN-CASHFLOW_CWS'!BJ67</f>
        <v>-8448118.221333148</v>
      </c>
      <c r="BK44" s="252">
        <f>+'FIN-CASHFLOW_CWS'!BK67</f>
        <v>-8913983.9625449982</v>
      </c>
      <c r="BL44" s="67"/>
    </row>
    <row r="45" spans="1:64" x14ac:dyDescent="0.15">
      <c r="B45" s="33" t="s">
        <v>1135</v>
      </c>
      <c r="C45" s="252">
        <f>+'FIN-CASHFLOW_CWS'!C70</f>
        <v>-28592</v>
      </c>
      <c r="D45" s="252">
        <f>+'FIN-CASHFLOW_CWS'!D70</f>
        <v>-8120895.333333333</v>
      </c>
      <c r="E45" s="252">
        <f>+'FIN-CASHFLOW_CWS'!E70</f>
        <v>-16174798.666666666</v>
      </c>
      <c r="F45" s="252">
        <f>+'FIN-CASHFLOW_CWS'!F70</f>
        <v>-24206092</v>
      </c>
      <c r="G45" s="252">
        <f>+'FIN-CASHFLOW_CWS'!G70</f>
        <v>-32235745.333333332</v>
      </c>
      <c r="H45" s="252">
        <f>+'FIN-CASHFLOW_CWS'!H70</f>
        <v>-40291038.666666664</v>
      </c>
      <c r="I45" s="252">
        <f>+'FIN-CASHFLOW_CWS'!I70</f>
        <v>-48347442</v>
      </c>
      <c r="J45" s="252">
        <f>+'FIN-CASHFLOW_CWS'!J70</f>
        <v>-56436635.333333336</v>
      </c>
      <c r="K45" s="252">
        <f>+'FIN-CASHFLOW_CWS'!K70</f>
        <v>-64493488.666666672</v>
      </c>
      <c r="L45" s="252">
        <f>+'FIN-CASHFLOW_CWS'!L70</f>
        <v>-72554482</v>
      </c>
      <c r="M45" s="252">
        <f>+'FIN-CASHFLOW_CWS'!M70</f>
        <v>-80605837.011333331</v>
      </c>
      <c r="N45" s="252">
        <f>+'FIN-CASHFLOW_CWS'!N70</f>
        <v>-88624632.022666663</v>
      </c>
      <c r="O45" s="252">
        <f>+'FIN-CASHFLOW_CWS'!O70</f>
        <v>-96648816.848499998</v>
      </c>
      <c r="P45" s="252">
        <f>+'FIN-CASHFLOW_CWS'!P70</f>
        <v>-106419798.07393333</v>
      </c>
      <c r="Q45" s="252">
        <f>+'FIN-CASHFLOW_CWS'!Q70</f>
        <v>-116135896.61711666</v>
      </c>
      <c r="R45" s="252">
        <f>+'FIN-CASHFLOW_CWS'!R70</f>
        <v>-125812746.24515</v>
      </c>
      <c r="S45" s="252">
        <f>+'FIN-CASHFLOW_CWS'!S70</f>
        <v>-135340298.37318334</v>
      </c>
      <c r="T45" s="252">
        <f>+'FIN-CASHFLOW_CWS'!T70</f>
        <v>-144851885.50121668</v>
      </c>
      <c r="U45" s="252">
        <f>+'FIN-CASHFLOW_CWS'!U70</f>
        <v>-150362282.62925002</v>
      </c>
      <c r="V45" s="252">
        <f>+'FIN-CASHFLOW_CWS'!V70</f>
        <v>-153893224.75728336</v>
      </c>
      <c r="W45" s="252">
        <f>+'FIN-CASHFLOW_CWS'!W70</f>
        <v>-157427201.70306671</v>
      </c>
      <c r="X45" s="252">
        <f>+'FIN-CASHFLOW_CWS'!X70</f>
        <v>-160917700.29260004</v>
      </c>
      <c r="Y45" s="252">
        <f>+'FIN-CASHFLOW_CWS'!Y70</f>
        <v>-164396263.40713337</v>
      </c>
      <c r="Z45" s="252">
        <f>+'FIN-CASHFLOW_CWS'!Z70</f>
        <v>-167860514.40345421</v>
      </c>
      <c r="AA45" s="252">
        <f>+'FIN-CASHFLOW_CWS'!AA70</f>
        <v>-171295792.05453753</v>
      </c>
      <c r="AB45" s="252">
        <f>+'FIN-CASHFLOW_CWS'!AB70</f>
        <v>-177145063.92764586</v>
      </c>
      <c r="AC45" s="252">
        <f>+'FIN-CASHFLOW_CWS'!AC70</f>
        <v>-182902202.32972419</v>
      </c>
      <c r="AD45" s="252">
        <f>+'FIN-CASHFLOW_CWS'!AD70</f>
        <v>-188261952.59001753</v>
      </c>
      <c r="AE45" s="252">
        <f>+'FIN-CASHFLOW_CWS'!AE70</f>
        <v>-193526950.35031086</v>
      </c>
      <c r="AF45" s="252">
        <f>+'FIN-CASHFLOW_CWS'!AF70</f>
        <v>-198777335.91506919</v>
      </c>
      <c r="AG45" s="252">
        <f>+'FIN-CASHFLOW_CWS'!AG70</f>
        <v>-203906218.97982752</v>
      </c>
      <c r="AH45" s="252">
        <f>+'FIN-CASHFLOW_CWS'!AH70</f>
        <v>-209015603.15883586</v>
      </c>
      <c r="AI45" s="252">
        <f>+'FIN-CASHFLOW_CWS'!AI70</f>
        <v>-214119990.58137918</v>
      </c>
      <c r="AJ45" s="252">
        <f>+'FIN-CASHFLOW_CWS'!AJ70</f>
        <v>-219332911.11267251</v>
      </c>
      <c r="AK45" s="252">
        <f>+'FIN-CASHFLOW_CWS'!AK70</f>
        <v>-224543525.44251335</v>
      </c>
      <c r="AL45" s="252">
        <f>+'FIN-CASHFLOW_CWS'!AL70</f>
        <v>-229838320.25132668</v>
      </c>
      <c r="AM45" s="252">
        <f>+'FIN-CASHFLOW_CWS'!AM70</f>
        <v>-235401869.36566252</v>
      </c>
      <c r="AN45" s="252">
        <f>+'FIN-CASHFLOW_CWS'!AN70</f>
        <v>-245335323.55492347</v>
      </c>
      <c r="AO45" s="252">
        <f>+'FIN-CASHFLOW_CWS'!AO70</f>
        <v>-254942003.43849245</v>
      </c>
      <c r="AP45" s="252">
        <f>+'FIN-CASHFLOW_CWS'!AP70</f>
        <v>-263843512.2845709</v>
      </c>
      <c r="AQ45" s="252">
        <f>+'FIN-CASHFLOW_CWS'!AQ70</f>
        <v>-272548404.89930439</v>
      </c>
      <c r="AR45" s="252">
        <f>+'FIN-CASHFLOW_CWS'!AR70</f>
        <v>-281244304.28373462</v>
      </c>
      <c r="AS45" s="252">
        <f>+'FIN-CASHFLOW_CWS'!AS70</f>
        <v>-289717471.16816485</v>
      </c>
      <c r="AT45" s="252">
        <f>+'FIN-CASHFLOW_CWS'!AT70</f>
        <v>-298165382.47019005</v>
      </c>
      <c r="AU45" s="252">
        <f>+'FIN-CASHFLOW_CWS'!AU70</f>
        <v>-306602655.48376852</v>
      </c>
      <c r="AV45" s="252">
        <f>+'FIN-CASHFLOW_CWS'!AV70</f>
        <v>-315243311.51619196</v>
      </c>
      <c r="AW45" s="252">
        <f>+'FIN-CASHFLOW_CWS'!AW70</f>
        <v>-323869813.44495094</v>
      </c>
      <c r="AX45" s="252">
        <f>+'FIN-CASHFLOW_CWS'!AX70</f>
        <v>-332675649.19192064</v>
      </c>
      <c r="AY45" s="252">
        <f>+'FIN-CASHFLOW_CWS'!AY70</f>
        <v>-341837536.75413734</v>
      </c>
      <c r="AZ45" s="252">
        <f>+'FIN-CASHFLOW_CWS'!AZ70</f>
        <v>-351952955.37873495</v>
      </c>
      <c r="BA45" s="252">
        <f>+'FIN-CASHFLOW_CWS'!BA70</f>
        <v>-361654043.09202552</v>
      </c>
      <c r="BB45" s="252">
        <f>+'FIN-CASHFLOW_CWS'!BB70</f>
        <v>-370209127.87384319</v>
      </c>
      <c r="BC45" s="252">
        <f>+'FIN-CASHFLOW_CWS'!BC70</f>
        <v>-378434040.58536816</v>
      </c>
      <c r="BD45" s="252">
        <f>+'FIN-CASHFLOW_CWS'!BD70</f>
        <v>-386646702.94479525</v>
      </c>
      <c r="BE45" s="252">
        <f>+'FIN-CASHFLOW_CWS'!BE70</f>
        <v>-394490957.80422235</v>
      </c>
      <c r="BF45" s="252">
        <f>+'FIN-CASHFLOW_CWS'!BF70</f>
        <v>-402303545.4989422</v>
      </c>
      <c r="BG45" s="252">
        <f>+'FIN-CASHFLOW_CWS'!BG70</f>
        <v>-410108752.10575992</v>
      </c>
      <c r="BH45" s="252">
        <f>+'FIN-CASHFLOW_CWS'!BH70</f>
        <v>-418257148.02009112</v>
      </c>
      <c r="BI45" s="252">
        <f>+'FIN-CASHFLOW_CWS'!BI70</f>
        <v>-426388576.5211879</v>
      </c>
      <c r="BJ45" s="252">
        <f>+'FIN-CASHFLOW_CWS'!BJ70</f>
        <v>-434836694.74252105</v>
      </c>
      <c r="BK45" s="252">
        <f>+'FIN-CASHFLOW_CWS'!BK70</f>
        <v>-443750678.70506603</v>
      </c>
    </row>
    <row r="47" spans="1:64" x14ac:dyDescent="0.15">
      <c r="A47" s="253" t="s">
        <v>975</v>
      </c>
      <c r="C47" s="75" t="s">
        <v>151</v>
      </c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815</v>
      </c>
      <c r="C49" s="252">
        <f>+C42</f>
        <v>-28592</v>
      </c>
      <c r="D49" s="252">
        <f t="shared" ref="D49:BK49" si="3">+D42</f>
        <v>-8047070</v>
      </c>
      <c r="E49" s="252">
        <f t="shared" si="3"/>
        <v>-8019761.666666666</v>
      </c>
      <c r="F49" s="252">
        <f t="shared" si="3"/>
        <v>-8022818.333333333</v>
      </c>
      <c r="G49" s="252">
        <f t="shared" si="3"/>
        <v>-8021345</v>
      </c>
      <c r="H49" s="252">
        <f t="shared" si="3"/>
        <v>-8056985</v>
      </c>
      <c r="I49" s="252">
        <f t="shared" si="3"/>
        <v>-8058095</v>
      </c>
      <c r="J49" s="252">
        <f t="shared" si="3"/>
        <v>-8090885</v>
      </c>
      <c r="K49" s="252">
        <f t="shared" si="3"/>
        <v>-8058545</v>
      </c>
      <c r="L49" s="252">
        <f t="shared" si="3"/>
        <v>-8052935</v>
      </c>
      <c r="M49" s="252">
        <f t="shared" si="3"/>
        <v>-8025461.6780000003</v>
      </c>
      <c r="N49" s="252">
        <f t="shared" si="3"/>
        <v>-8011486.6780000003</v>
      </c>
      <c r="O49" s="252">
        <f t="shared" si="3"/>
        <v>-7997406.4925000006</v>
      </c>
      <c r="P49" s="252">
        <f t="shared" si="3"/>
        <v>-9690490.3920999989</v>
      </c>
      <c r="Q49" s="252">
        <f t="shared" si="3"/>
        <v>-9642315.2098500002</v>
      </c>
      <c r="R49" s="252">
        <f t="shared" si="3"/>
        <v>-9509678.7947000004</v>
      </c>
      <c r="S49" s="252">
        <f t="shared" si="3"/>
        <v>-9529243.7947000004</v>
      </c>
      <c r="T49" s="252">
        <f t="shared" si="3"/>
        <v>-9513278.7947000004</v>
      </c>
      <c r="U49" s="252">
        <f t="shared" si="3"/>
        <v>-5517497.1280333335</v>
      </c>
      <c r="V49" s="252">
        <f t="shared" si="3"/>
        <v>-3519246.2947</v>
      </c>
      <c r="W49" s="252">
        <f t="shared" si="3"/>
        <v>-3485731.1124499994</v>
      </c>
      <c r="X49" s="252">
        <f t="shared" si="3"/>
        <v>-3449002.7561999992</v>
      </c>
      <c r="Y49" s="252">
        <f t="shared" si="3"/>
        <v>-3466642.2811999996</v>
      </c>
      <c r="Z49" s="252">
        <f t="shared" si="3"/>
        <v>-3383773.9129875</v>
      </c>
      <c r="AA49" s="252">
        <f t="shared" si="3"/>
        <v>-3434325.5677499999</v>
      </c>
      <c r="AB49" s="252">
        <f t="shared" si="3"/>
        <v>-5663627.706441666</v>
      </c>
      <c r="AC49" s="252">
        <f t="shared" si="3"/>
        <v>-5345502.5687449994</v>
      </c>
      <c r="AD49" s="252">
        <f t="shared" si="3"/>
        <v>-5230116.9269599989</v>
      </c>
      <c r="AE49" s="252">
        <f t="shared" si="3"/>
        <v>-5252221.9269599989</v>
      </c>
      <c r="AF49" s="252">
        <f t="shared" si="3"/>
        <v>-5124387.2314250004</v>
      </c>
      <c r="AG49" s="252">
        <f t="shared" si="3"/>
        <v>-5130687.2314250004</v>
      </c>
      <c r="AH49" s="252">
        <f t="shared" si="3"/>
        <v>-5125768.3456749991</v>
      </c>
      <c r="AI49" s="252">
        <f t="shared" si="3"/>
        <v>-5233079.089209999</v>
      </c>
      <c r="AJ49" s="252">
        <f t="shared" si="3"/>
        <v>-5228389.6979599996</v>
      </c>
      <c r="AK49" s="252">
        <f t="shared" si="3"/>
        <v>-5353810.9965074994</v>
      </c>
      <c r="AL49" s="252">
        <f t="shared" si="3"/>
        <v>-5437321.4754799996</v>
      </c>
      <c r="AM49" s="252">
        <f t="shared" si="3"/>
        <v>-5665627.0310025001</v>
      </c>
      <c r="AN49" s="252">
        <f t="shared" si="3"/>
        <v>-9468688.6059276238</v>
      </c>
      <c r="AO49" s="252">
        <f t="shared" si="3"/>
        <v>-8872766.5502356254</v>
      </c>
      <c r="AP49" s="252">
        <f t="shared" si="3"/>
        <v>-8664280.5127451252</v>
      </c>
      <c r="AQ49" s="252">
        <f t="shared" si="3"/>
        <v>-8686467.0314001255</v>
      </c>
      <c r="AR49" s="252">
        <f t="shared" si="3"/>
        <v>-8468671.0510968734</v>
      </c>
      <c r="AS49" s="252">
        <f t="shared" si="3"/>
        <v>-8474971.0510968734</v>
      </c>
      <c r="AT49" s="252">
        <f t="shared" si="3"/>
        <v>-8469945.2186918743</v>
      </c>
      <c r="AU49" s="252">
        <f t="shared" si="3"/>
        <v>-8667089.6802451257</v>
      </c>
      <c r="AV49" s="252">
        <f t="shared" si="3"/>
        <v>-8662216.699090125</v>
      </c>
      <c r="AW49" s="252">
        <f t="shared" si="3"/>
        <v>-8882398.3454256263</v>
      </c>
      <c r="AX49" s="252">
        <f t="shared" si="3"/>
        <v>-9055778.9136363752</v>
      </c>
      <c r="AY49" s="252">
        <f t="shared" si="3"/>
        <v>-9373152.9788833745</v>
      </c>
      <c r="AZ49" s="252">
        <f t="shared" si="3"/>
        <v>-9542824.5412642676</v>
      </c>
      <c r="BA49" s="252">
        <f t="shared" si="3"/>
        <v>-8524145.2799572144</v>
      </c>
      <c r="BB49" s="252">
        <f t="shared" si="3"/>
        <v>-8177888.948484363</v>
      </c>
      <c r="BC49" s="252">
        <f t="shared" si="3"/>
        <v>-8200144.8281916138</v>
      </c>
      <c r="BD49" s="252">
        <f t="shared" si="3"/>
        <v>-7839759.0260937642</v>
      </c>
      <c r="BE49" s="252">
        <f t="shared" si="3"/>
        <v>-7846059.0260937642</v>
      </c>
      <c r="BF49" s="252">
        <f t="shared" si="3"/>
        <v>-7840963.9113865141</v>
      </c>
      <c r="BG49" s="252">
        <f t="shared" si="3"/>
        <v>-8180698.2734843642</v>
      </c>
      <c r="BH49" s="252">
        <f t="shared" si="3"/>
        <v>-8175752.1309978627</v>
      </c>
      <c r="BI49" s="252">
        <f t="shared" si="3"/>
        <v>-8533634.717763463</v>
      </c>
      <c r="BJ49" s="252">
        <f t="shared" si="3"/>
        <v>-8849531.9379998147</v>
      </c>
      <c r="BK49" s="252">
        <f t="shared" si="3"/>
        <v>-9203215.4292116649</v>
      </c>
    </row>
    <row r="50" spans="1:64" x14ac:dyDescent="0.15">
      <c r="B50" s="33" t="s">
        <v>974</v>
      </c>
      <c r="C50" s="252">
        <f>+C44</f>
        <v>-28592</v>
      </c>
      <c r="D50" s="252">
        <f t="shared" ref="D50:BK50" si="4">+D44</f>
        <v>-8092303.333333333</v>
      </c>
      <c r="E50" s="252">
        <f t="shared" si="4"/>
        <v>-8053903.333333333</v>
      </c>
      <c r="F50" s="252">
        <f t="shared" si="4"/>
        <v>-8031293.333333333</v>
      </c>
      <c r="G50" s="252">
        <f t="shared" si="4"/>
        <v>-8029653.333333333</v>
      </c>
      <c r="H50" s="252">
        <f t="shared" si="4"/>
        <v>-8055293.333333333</v>
      </c>
      <c r="I50" s="252">
        <f t="shared" si="4"/>
        <v>-8056403.333333333</v>
      </c>
      <c r="J50" s="252">
        <f t="shared" si="4"/>
        <v>-8089193.333333333</v>
      </c>
      <c r="K50" s="252">
        <f t="shared" si="4"/>
        <v>-8056853.333333333</v>
      </c>
      <c r="L50" s="252">
        <f t="shared" si="4"/>
        <v>-8060993.333333333</v>
      </c>
      <c r="M50" s="252">
        <f t="shared" si="4"/>
        <v>-8051355.0113333333</v>
      </c>
      <c r="N50" s="252">
        <f t="shared" si="4"/>
        <v>-8018795.0113333333</v>
      </c>
      <c r="O50" s="252">
        <f t="shared" si="4"/>
        <v>-8024184.8258333337</v>
      </c>
      <c r="P50" s="252">
        <f t="shared" si="4"/>
        <v>-9770981.2254333328</v>
      </c>
      <c r="Q50" s="252">
        <f t="shared" si="4"/>
        <v>-9716098.5431833342</v>
      </c>
      <c r="R50" s="252">
        <f t="shared" si="4"/>
        <v>-9676849.6280333344</v>
      </c>
      <c r="S50" s="252">
        <f t="shared" si="4"/>
        <v>-9527552.1280333344</v>
      </c>
      <c r="T50" s="252">
        <f t="shared" si="4"/>
        <v>-9511587.1280333344</v>
      </c>
      <c r="U50" s="252">
        <f t="shared" si="4"/>
        <v>-5510397.1280333335</v>
      </c>
      <c r="V50" s="252">
        <f t="shared" si="4"/>
        <v>-3530942.1280333335</v>
      </c>
      <c r="W50" s="252">
        <f t="shared" si="4"/>
        <v>-3533976.9457833329</v>
      </c>
      <c r="X50" s="252">
        <f t="shared" si="4"/>
        <v>-3490498.5895333327</v>
      </c>
      <c r="Y50" s="252">
        <f t="shared" si="4"/>
        <v>-3478563.1145333331</v>
      </c>
      <c r="Z50" s="252">
        <f t="shared" si="4"/>
        <v>-3464250.9963208335</v>
      </c>
      <c r="AA50" s="252">
        <f t="shared" si="4"/>
        <v>-3435277.6510833334</v>
      </c>
      <c r="AB50" s="252">
        <f t="shared" si="4"/>
        <v>-5849271.873108333</v>
      </c>
      <c r="AC50" s="252">
        <f t="shared" si="4"/>
        <v>-5757138.4020783324</v>
      </c>
      <c r="AD50" s="252">
        <f t="shared" si="4"/>
        <v>-5359750.2602933319</v>
      </c>
      <c r="AE50" s="252">
        <f t="shared" si="4"/>
        <v>-5264997.7602933319</v>
      </c>
      <c r="AF50" s="252">
        <f t="shared" si="4"/>
        <v>-5250385.5647583334</v>
      </c>
      <c r="AG50" s="252">
        <f t="shared" si="4"/>
        <v>-5128883.0647583334</v>
      </c>
      <c r="AH50" s="252">
        <f t="shared" si="4"/>
        <v>-5109384.1790083321</v>
      </c>
      <c r="AI50" s="252">
        <f t="shared" si="4"/>
        <v>-5104387.422543332</v>
      </c>
      <c r="AJ50" s="252">
        <f t="shared" si="4"/>
        <v>-5212920.5312933326</v>
      </c>
      <c r="AK50" s="252">
        <f t="shared" si="4"/>
        <v>-5210614.3298408324</v>
      </c>
      <c r="AL50" s="252">
        <f t="shared" si="4"/>
        <v>-5294794.8088133326</v>
      </c>
      <c r="AM50" s="252">
        <f t="shared" si="4"/>
        <v>-5563549.1143358331</v>
      </c>
      <c r="AN50" s="252">
        <f t="shared" si="4"/>
        <v>-9933454.1892609578</v>
      </c>
      <c r="AO50" s="252">
        <f t="shared" si="4"/>
        <v>-9606679.8835689593</v>
      </c>
      <c r="AP50" s="252">
        <f t="shared" si="4"/>
        <v>-8901508.8460784592</v>
      </c>
      <c r="AQ50" s="252">
        <f t="shared" si="4"/>
        <v>-8704892.6147334594</v>
      </c>
      <c r="AR50" s="252">
        <f t="shared" si="4"/>
        <v>-8695899.3844302073</v>
      </c>
      <c r="AS50" s="252">
        <f t="shared" si="4"/>
        <v>-8473166.8844302073</v>
      </c>
      <c r="AT50" s="252">
        <f t="shared" si="4"/>
        <v>-8447911.3020252082</v>
      </c>
      <c r="AU50" s="252">
        <f t="shared" si="4"/>
        <v>-8437273.0135784596</v>
      </c>
      <c r="AV50" s="252">
        <f t="shared" si="4"/>
        <v>-8640656.032423459</v>
      </c>
      <c r="AW50" s="252">
        <f t="shared" si="4"/>
        <v>-8626501.9287589602</v>
      </c>
      <c r="AX50" s="252">
        <f t="shared" si="4"/>
        <v>-8805835.7469697092</v>
      </c>
      <c r="AY50" s="252">
        <f t="shared" si="4"/>
        <v>-9161887.5622167084</v>
      </c>
      <c r="AZ50" s="252">
        <f t="shared" si="4"/>
        <v>-10115418.624597602</v>
      </c>
      <c r="BA50" s="252">
        <f t="shared" si="4"/>
        <v>-9701087.713290548</v>
      </c>
      <c r="BB50" s="252">
        <f t="shared" si="4"/>
        <v>-8555084.781817697</v>
      </c>
      <c r="BC50" s="252">
        <f t="shared" si="4"/>
        <v>-8224912.7115249475</v>
      </c>
      <c r="BD50" s="252">
        <f t="shared" si="4"/>
        <v>-8212662.3594270973</v>
      </c>
      <c r="BE50" s="252">
        <f t="shared" si="4"/>
        <v>-7844254.8594270973</v>
      </c>
      <c r="BF50" s="252">
        <f t="shared" si="4"/>
        <v>-7812587.6947198473</v>
      </c>
      <c r="BG50" s="252">
        <f t="shared" si="4"/>
        <v>-7805206.6068176972</v>
      </c>
      <c r="BH50" s="252">
        <f t="shared" si="4"/>
        <v>-8148395.9143311959</v>
      </c>
      <c r="BI50" s="252">
        <f t="shared" si="4"/>
        <v>-8131428.5010967962</v>
      </c>
      <c r="BJ50" s="252">
        <f t="shared" si="4"/>
        <v>-8448118.221333148</v>
      </c>
      <c r="BK50" s="252">
        <f t="shared" si="4"/>
        <v>-8913983.9625449982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1047</v>
      </c>
    </row>
    <row r="53" spans="1:64" x14ac:dyDescent="0.15">
      <c r="A53"/>
      <c r="C53" s="75" t="s">
        <v>151</v>
      </c>
      <c r="D53" s="344" t="s">
        <v>35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36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37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38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39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815</v>
      </c>
      <c r="C55" s="252">
        <f>+C42</f>
        <v>-28592</v>
      </c>
      <c r="D55" s="252">
        <f t="shared" ref="D55:BK58" si="5">+D42</f>
        <v>-8047070</v>
      </c>
      <c r="E55" s="252">
        <f t="shared" si="5"/>
        <v>-8019761.666666666</v>
      </c>
      <c r="F55" s="252">
        <f t="shared" si="5"/>
        <v>-8022818.333333333</v>
      </c>
      <c r="G55" s="252">
        <f t="shared" si="5"/>
        <v>-8021345</v>
      </c>
      <c r="H55" s="252">
        <f t="shared" si="5"/>
        <v>-8056985</v>
      </c>
      <c r="I55" s="252">
        <f t="shared" si="5"/>
        <v>-8058095</v>
      </c>
      <c r="J55" s="252">
        <f t="shared" si="5"/>
        <v>-8090885</v>
      </c>
      <c r="K55" s="252">
        <f t="shared" si="5"/>
        <v>-8058545</v>
      </c>
      <c r="L55" s="252">
        <f t="shared" si="5"/>
        <v>-8052935</v>
      </c>
      <c r="M55" s="252">
        <f t="shared" si="5"/>
        <v>-8025461.6780000003</v>
      </c>
      <c r="N55" s="252">
        <f t="shared" si="5"/>
        <v>-8011486.6780000003</v>
      </c>
      <c r="O55" s="252">
        <f t="shared" si="5"/>
        <v>-7997406.4925000006</v>
      </c>
      <c r="P55" s="252">
        <f t="shared" si="5"/>
        <v>-9690490.3920999989</v>
      </c>
      <c r="Q55" s="252">
        <f t="shared" si="5"/>
        <v>-9642315.2098500002</v>
      </c>
      <c r="R55" s="252">
        <f t="shared" si="5"/>
        <v>-9509678.7947000004</v>
      </c>
      <c r="S55" s="252">
        <f t="shared" si="5"/>
        <v>-9529243.7947000004</v>
      </c>
      <c r="T55" s="252">
        <f t="shared" si="5"/>
        <v>-9513278.7947000004</v>
      </c>
      <c r="U55" s="252">
        <f t="shared" si="5"/>
        <v>-5517497.1280333335</v>
      </c>
      <c r="V55" s="252">
        <f t="shared" si="5"/>
        <v>-3519246.2947</v>
      </c>
      <c r="W55" s="252">
        <f t="shared" si="5"/>
        <v>-3485731.1124499994</v>
      </c>
      <c r="X55" s="252">
        <f t="shared" si="5"/>
        <v>-3449002.7561999992</v>
      </c>
      <c r="Y55" s="252">
        <f t="shared" si="5"/>
        <v>-3466642.2811999996</v>
      </c>
      <c r="Z55" s="252">
        <f t="shared" si="5"/>
        <v>-3383773.9129875</v>
      </c>
      <c r="AA55" s="252">
        <f t="shared" si="5"/>
        <v>-3434325.5677499999</v>
      </c>
      <c r="AB55" s="252">
        <f t="shared" si="5"/>
        <v>-5663627.706441666</v>
      </c>
      <c r="AC55" s="252">
        <f t="shared" si="5"/>
        <v>-5345502.5687449994</v>
      </c>
      <c r="AD55" s="252">
        <f t="shared" si="5"/>
        <v>-5230116.9269599989</v>
      </c>
      <c r="AE55" s="252">
        <f t="shared" si="5"/>
        <v>-5252221.9269599989</v>
      </c>
      <c r="AF55" s="252">
        <f t="shared" si="5"/>
        <v>-5124387.2314250004</v>
      </c>
      <c r="AG55" s="252">
        <f t="shared" si="5"/>
        <v>-5130687.2314250004</v>
      </c>
      <c r="AH55" s="252">
        <f t="shared" si="5"/>
        <v>-5125768.3456749991</v>
      </c>
      <c r="AI55" s="252">
        <f t="shared" si="5"/>
        <v>-5233079.089209999</v>
      </c>
      <c r="AJ55" s="252">
        <f t="shared" si="5"/>
        <v>-5228389.6979599996</v>
      </c>
      <c r="AK55" s="252">
        <f t="shared" si="5"/>
        <v>-5353810.9965074994</v>
      </c>
      <c r="AL55" s="252">
        <f t="shared" si="5"/>
        <v>-5437321.4754799996</v>
      </c>
      <c r="AM55" s="252">
        <f t="shared" si="5"/>
        <v>-5665627.0310025001</v>
      </c>
      <c r="AN55" s="252">
        <f t="shared" si="5"/>
        <v>-9468688.6059276238</v>
      </c>
      <c r="AO55" s="252">
        <f t="shared" si="5"/>
        <v>-8872766.5502356254</v>
      </c>
      <c r="AP55" s="252">
        <f t="shared" si="5"/>
        <v>-8664280.5127451252</v>
      </c>
      <c r="AQ55" s="252">
        <f t="shared" si="5"/>
        <v>-8686467.0314001255</v>
      </c>
      <c r="AR55" s="252">
        <f t="shared" si="5"/>
        <v>-8468671.0510968734</v>
      </c>
      <c r="AS55" s="252">
        <f t="shared" si="5"/>
        <v>-8474971.0510968734</v>
      </c>
      <c r="AT55" s="252">
        <f t="shared" si="5"/>
        <v>-8469945.2186918743</v>
      </c>
      <c r="AU55" s="252">
        <f t="shared" si="5"/>
        <v>-8667089.6802451257</v>
      </c>
      <c r="AV55" s="252">
        <f t="shared" si="5"/>
        <v>-8662216.699090125</v>
      </c>
      <c r="AW55" s="252">
        <f t="shared" si="5"/>
        <v>-8882398.3454256263</v>
      </c>
      <c r="AX55" s="252">
        <f t="shared" si="5"/>
        <v>-9055778.9136363752</v>
      </c>
      <c r="AY55" s="252">
        <f t="shared" si="5"/>
        <v>-9373152.9788833745</v>
      </c>
      <c r="AZ55" s="252">
        <f t="shared" si="5"/>
        <v>-9542824.5412642676</v>
      </c>
      <c r="BA55" s="252">
        <f t="shared" si="5"/>
        <v>-8524145.2799572144</v>
      </c>
      <c r="BB55" s="252">
        <f t="shared" si="5"/>
        <v>-8177888.948484363</v>
      </c>
      <c r="BC55" s="252">
        <f t="shared" si="5"/>
        <v>-8200144.8281916138</v>
      </c>
      <c r="BD55" s="252">
        <f t="shared" si="5"/>
        <v>-7839759.0260937642</v>
      </c>
      <c r="BE55" s="252">
        <f t="shared" si="5"/>
        <v>-7846059.0260937642</v>
      </c>
      <c r="BF55" s="252">
        <f t="shared" si="5"/>
        <v>-7840963.9113865141</v>
      </c>
      <c r="BG55" s="252">
        <f t="shared" si="5"/>
        <v>-8180698.2734843642</v>
      </c>
      <c r="BH55" s="252">
        <f t="shared" si="5"/>
        <v>-8175752.1309978627</v>
      </c>
      <c r="BI55" s="252">
        <f t="shared" si="5"/>
        <v>-8533634.717763463</v>
      </c>
      <c r="BJ55" s="252">
        <f t="shared" si="5"/>
        <v>-8849531.9379998147</v>
      </c>
      <c r="BK55" s="252">
        <f t="shared" si="5"/>
        <v>-9203215.4292116649</v>
      </c>
    </row>
    <row r="56" spans="1:64" x14ac:dyDescent="0.15">
      <c r="B56" s="33" t="s">
        <v>1134</v>
      </c>
      <c r="C56" s="252">
        <f>+C43</f>
        <v>-28592</v>
      </c>
      <c r="D56" s="252">
        <f t="shared" ref="D56:R56" si="6">+D43</f>
        <v>-8075662</v>
      </c>
      <c r="E56" s="252">
        <f t="shared" si="6"/>
        <v>-16095423.666666666</v>
      </c>
      <c r="F56" s="252">
        <f t="shared" si="6"/>
        <v>-24118242</v>
      </c>
      <c r="G56" s="252">
        <f t="shared" si="6"/>
        <v>-32139587</v>
      </c>
      <c r="H56" s="252">
        <f t="shared" si="6"/>
        <v>-40196572</v>
      </c>
      <c r="I56" s="252">
        <f t="shared" si="6"/>
        <v>-48254667</v>
      </c>
      <c r="J56" s="252">
        <f t="shared" si="6"/>
        <v>-56345552</v>
      </c>
      <c r="K56" s="252">
        <f t="shared" si="6"/>
        <v>-64404097</v>
      </c>
      <c r="L56" s="252">
        <f t="shared" si="6"/>
        <v>-72457032</v>
      </c>
      <c r="M56" s="252">
        <f t="shared" si="6"/>
        <v>-80482493.678000003</v>
      </c>
      <c r="N56" s="252">
        <f t="shared" si="6"/>
        <v>-88493980.356000006</v>
      </c>
      <c r="O56" s="252">
        <f t="shared" si="6"/>
        <v>-96491386.848500013</v>
      </c>
      <c r="P56" s="252">
        <f t="shared" si="6"/>
        <v>-106181877.24060002</v>
      </c>
      <c r="Q56" s="252">
        <f t="shared" si="6"/>
        <v>-115824192.45045002</v>
      </c>
      <c r="R56" s="252">
        <f t="shared" si="6"/>
        <v>-125333871.24515001</v>
      </c>
      <c r="S56" s="252">
        <f t="shared" si="5"/>
        <v>-134863115.03985003</v>
      </c>
      <c r="T56" s="252">
        <f t="shared" si="5"/>
        <v>-144376393.83455002</v>
      </c>
      <c r="U56" s="252">
        <f t="shared" si="5"/>
        <v>-149893890.96258336</v>
      </c>
      <c r="V56" s="252">
        <f t="shared" si="5"/>
        <v>-153413137.25728336</v>
      </c>
      <c r="W56" s="252">
        <f t="shared" si="5"/>
        <v>-156898868.36973336</v>
      </c>
      <c r="X56" s="252">
        <f t="shared" si="5"/>
        <v>-160347871.12593335</v>
      </c>
      <c r="Y56" s="252">
        <f t="shared" si="5"/>
        <v>-163814513.40713334</v>
      </c>
      <c r="Z56" s="252">
        <f t="shared" si="5"/>
        <v>-167198287.32012084</v>
      </c>
      <c r="AA56" s="252">
        <f t="shared" si="5"/>
        <v>-170632612.88787085</v>
      </c>
      <c r="AB56" s="252">
        <f t="shared" si="5"/>
        <v>-176296240.59431252</v>
      </c>
      <c r="AC56" s="252">
        <f t="shared" si="5"/>
        <v>-181641743.16305751</v>
      </c>
      <c r="AD56" s="252">
        <f t="shared" si="5"/>
        <v>-186871860.0900175</v>
      </c>
      <c r="AE56" s="252">
        <f t="shared" si="5"/>
        <v>-192124082.01697749</v>
      </c>
      <c r="AF56" s="252">
        <f t="shared" si="5"/>
        <v>-197248469.24840248</v>
      </c>
      <c r="AG56" s="252">
        <f t="shared" si="5"/>
        <v>-202379156.47982746</v>
      </c>
      <c r="AH56" s="252">
        <f t="shared" si="5"/>
        <v>-207504924.82550246</v>
      </c>
      <c r="AI56" s="252">
        <f t="shared" si="5"/>
        <v>-212738003.91471246</v>
      </c>
      <c r="AJ56" s="252">
        <f t="shared" si="5"/>
        <v>-217966393.61267245</v>
      </c>
      <c r="AK56" s="252">
        <f t="shared" si="5"/>
        <v>-223320204.60917994</v>
      </c>
      <c r="AL56" s="252">
        <f t="shared" si="5"/>
        <v>-228757526.08465993</v>
      </c>
      <c r="AM56" s="252">
        <f t="shared" si="5"/>
        <v>-234423153.11566243</v>
      </c>
      <c r="AN56" s="252">
        <f t="shared" si="5"/>
        <v>-243891841.72159004</v>
      </c>
      <c r="AO56" s="252">
        <f t="shared" si="5"/>
        <v>-252764608.27182567</v>
      </c>
      <c r="AP56" s="252">
        <f t="shared" si="5"/>
        <v>-261428888.78457078</v>
      </c>
      <c r="AQ56" s="252">
        <f t="shared" si="5"/>
        <v>-270115355.8159709</v>
      </c>
      <c r="AR56" s="252">
        <f t="shared" si="5"/>
        <v>-278584026.86706775</v>
      </c>
      <c r="AS56" s="252">
        <f t="shared" si="5"/>
        <v>-287058997.91816461</v>
      </c>
      <c r="AT56" s="252">
        <f t="shared" si="5"/>
        <v>-295528943.1368565</v>
      </c>
      <c r="AU56" s="252">
        <f t="shared" si="5"/>
        <v>-304196032.8171016</v>
      </c>
      <c r="AV56" s="252">
        <f t="shared" si="5"/>
        <v>-312858249.51619172</v>
      </c>
      <c r="AW56" s="252">
        <f t="shared" si="5"/>
        <v>-321740647.86161733</v>
      </c>
      <c r="AX56" s="252">
        <f t="shared" si="5"/>
        <v>-330796426.77525371</v>
      </c>
      <c r="AY56" s="252">
        <f t="shared" si="5"/>
        <v>-340169579.7541371</v>
      </c>
      <c r="AZ56" s="252">
        <f t="shared" si="5"/>
        <v>-349712404.29540139</v>
      </c>
      <c r="BA56" s="252">
        <f t="shared" si="5"/>
        <v>-358236549.57535863</v>
      </c>
      <c r="BB56" s="252">
        <f t="shared" si="5"/>
        <v>-366414438.52384299</v>
      </c>
      <c r="BC56" s="252">
        <f t="shared" si="5"/>
        <v>-374614583.35203463</v>
      </c>
      <c r="BD56" s="252">
        <f t="shared" si="5"/>
        <v>-382454342.37812841</v>
      </c>
      <c r="BE56" s="252">
        <f t="shared" si="5"/>
        <v>-390300401.40422219</v>
      </c>
      <c r="BF56" s="252">
        <f t="shared" si="5"/>
        <v>-398141365.31560868</v>
      </c>
      <c r="BG56" s="252">
        <f t="shared" si="5"/>
        <v>-406322063.58909303</v>
      </c>
      <c r="BH56" s="252">
        <f t="shared" si="5"/>
        <v>-414497815.72009087</v>
      </c>
      <c r="BI56" s="252">
        <f t="shared" si="5"/>
        <v>-423031450.43785435</v>
      </c>
      <c r="BJ56" s="252">
        <f t="shared" si="5"/>
        <v>-431880982.37585413</v>
      </c>
      <c r="BK56" s="252">
        <f t="shared" si="5"/>
        <v>-441084197.80506581</v>
      </c>
    </row>
    <row r="57" spans="1:64" x14ac:dyDescent="0.15">
      <c r="B57" s="33" t="s">
        <v>974</v>
      </c>
      <c r="C57" s="252">
        <f>+C44</f>
        <v>-28592</v>
      </c>
      <c r="D57" s="252">
        <f t="shared" si="5"/>
        <v>-8092303.333333333</v>
      </c>
      <c r="E57" s="252">
        <f t="shared" si="5"/>
        <v>-8053903.333333333</v>
      </c>
      <c r="F57" s="252">
        <f t="shared" si="5"/>
        <v>-8031293.333333333</v>
      </c>
      <c r="G57" s="252">
        <f t="shared" si="5"/>
        <v>-8029653.333333333</v>
      </c>
      <c r="H57" s="252">
        <f t="shared" si="5"/>
        <v>-8055293.333333333</v>
      </c>
      <c r="I57" s="252">
        <f t="shared" si="5"/>
        <v>-8056403.333333333</v>
      </c>
      <c r="J57" s="252">
        <f t="shared" si="5"/>
        <v>-8089193.333333333</v>
      </c>
      <c r="K57" s="252">
        <f t="shared" si="5"/>
        <v>-8056853.333333333</v>
      </c>
      <c r="L57" s="252">
        <f t="shared" si="5"/>
        <v>-8060993.333333333</v>
      </c>
      <c r="M57" s="252">
        <f t="shared" si="5"/>
        <v>-8051355.0113333333</v>
      </c>
      <c r="N57" s="252">
        <f t="shared" si="5"/>
        <v>-8018795.0113333333</v>
      </c>
      <c r="O57" s="252">
        <f t="shared" si="5"/>
        <v>-8024184.8258333337</v>
      </c>
      <c r="P57" s="252">
        <f t="shared" si="5"/>
        <v>-9770981.2254333328</v>
      </c>
      <c r="Q57" s="252">
        <f t="shared" si="5"/>
        <v>-9716098.5431833342</v>
      </c>
      <c r="R57" s="252">
        <f t="shared" si="5"/>
        <v>-9676849.6280333344</v>
      </c>
      <c r="S57" s="252">
        <f t="shared" si="5"/>
        <v>-9527552.1280333344</v>
      </c>
      <c r="T57" s="252">
        <f t="shared" si="5"/>
        <v>-9511587.1280333344</v>
      </c>
      <c r="U57" s="252">
        <f t="shared" si="5"/>
        <v>-5510397.1280333335</v>
      </c>
      <c r="V57" s="252">
        <f t="shared" si="5"/>
        <v>-3530942.1280333335</v>
      </c>
      <c r="W57" s="252">
        <f t="shared" si="5"/>
        <v>-3533976.9457833329</v>
      </c>
      <c r="X57" s="252">
        <f t="shared" si="5"/>
        <v>-3490498.5895333327</v>
      </c>
      <c r="Y57" s="252">
        <f t="shared" si="5"/>
        <v>-3478563.1145333331</v>
      </c>
      <c r="Z57" s="252">
        <f t="shared" si="5"/>
        <v>-3464250.9963208335</v>
      </c>
      <c r="AA57" s="252">
        <f t="shared" si="5"/>
        <v>-3435277.6510833334</v>
      </c>
      <c r="AB57" s="252">
        <f t="shared" si="5"/>
        <v>-5849271.873108333</v>
      </c>
      <c r="AC57" s="252">
        <f t="shared" si="5"/>
        <v>-5757138.4020783324</v>
      </c>
      <c r="AD57" s="252">
        <f t="shared" si="5"/>
        <v>-5359750.2602933319</v>
      </c>
      <c r="AE57" s="252">
        <f t="shared" si="5"/>
        <v>-5264997.7602933319</v>
      </c>
      <c r="AF57" s="252">
        <f t="shared" si="5"/>
        <v>-5250385.5647583334</v>
      </c>
      <c r="AG57" s="252">
        <f t="shared" si="5"/>
        <v>-5128883.0647583334</v>
      </c>
      <c r="AH57" s="252">
        <f t="shared" si="5"/>
        <v>-5109384.1790083321</v>
      </c>
      <c r="AI57" s="252">
        <f t="shared" si="5"/>
        <v>-5104387.422543332</v>
      </c>
      <c r="AJ57" s="252">
        <f t="shared" si="5"/>
        <v>-5212920.5312933326</v>
      </c>
      <c r="AK57" s="252">
        <f t="shared" si="5"/>
        <v>-5210614.3298408324</v>
      </c>
      <c r="AL57" s="252">
        <f t="shared" si="5"/>
        <v>-5294794.8088133326</v>
      </c>
      <c r="AM57" s="252">
        <f t="shared" si="5"/>
        <v>-5563549.1143358331</v>
      </c>
      <c r="AN57" s="252">
        <f t="shared" si="5"/>
        <v>-9933454.1892609578</v>
      </c>
      <c r="AO57" s="252">
        <f t="shared" si="5"/>
        <v>-9606679.8835689593</v>
      </c>
      <c r="AP57" s="252">
        <f t="shared" si="5"/>
        <v>-8901508.8460784592</v>
      </c>
      <c r="AQ57" s="252">
        <f t="shared" si="5"/>
        <v>-8704892.6147334594</v>
      </c>
      <c r="AR57" s="252">
        <f t="shared" si="5"/>
        <v>-8695899.3844302073</v>
      </c>
      <c r="AS57" s="252">
        <f t="shared" si="5"/>
        <v>-8473166.8844302073</v>
      </c>
      <c r="AT57" s="252">
        <f t="shared" si="5"/>
        <v>-8447911.3020252082</v>
      </c>
      <c r="AU57" s="252">
        <f t="shared" si="5"/>
        <v>-8437273.0135784596</v>
      </c>
      <c r="AV57" s="252">
        <f t="shared" si="5"/>
        <v>-8640656.032423459</v>
      </c>
      <c r="AW57" s="252">
        <f t="shared" si="5"/>
        <v>-8626501.9287589602</v>
      </c>
      <c r="AX57" s="252">
        <f t="shared" si="5"/>
        <v>-8805835.7469697092</v>
      </c>
      <c r="AY57" s="252">
        <f t="shared" si="5"/>
        <v>-9161887.5622167084</v>
      </c>
      <c r="AZ57" s="252">
        <f t="shared" si="5"/>
        <v>-10115418.624597602</v>
      </c>
      <c r="BA57" s="252">
        <f t="shared" si="5"/>
        <v>-9701087.713290548</v>
      </c>
      <c r="BB57" s="252">
        <f t="shared" si="5"/>
        <v>-8555084.781817697</v>
      </c>
      <c r="BC57" s="252">
        <f t="shared" si="5"/>
        <v>-8224912.7115249475</v>
      </c>
      <c r="BD57" s="252">
        <f t="shared" si="5"/>
        <v>-8212662.3594270973</v>
      </c>
      <c r="BE57" s="252">
        <f t="shared" si="5"/>
        <v>-7844254.8594270973</v>
      </c>
      <c r="BF57" s="252">
        <f t="shared" si="5"/>
        <v>-7812587.6947198473</v>
      </c>
      <c r="BG57" s="252">
        <f t="shared" si="5"/>
        <v>-7805206.6068176972</v>
      </c>
      <c r="BH57" s="252">
        <f t="shared" si="5"/>
        <v>-8148395.9143311959</v>
      </c>
      <c r="BI57" s="252">
        <f t="shared" si="5"/>
        <v>-8131428.5010967962</v>
      </c>
      <c r="BJ57" s="252">
        <f t="shared" si="5"/>
        <v>-8448118.221333148</v>
      </c>
      <c r="BK57" s="252">
        <f t="shared" si="5"/>
        <v>-8913983.9625449982</v>
      </c>
      <c r="BL57" s="67"/>
    </row>
    <row r="58" spans="1:64" x14ac:dyDescent="0.15">
      <c r="B58" s="33" t="s">
        <v>1135</v>
      </c>
      <c r="C58" s="252">
        <f>+C45</f>
        <v>-28592</v>
      </c>
      <c r="D58" s="252">
        <f t="shared" si="5"/>
        <v>-8120895.333333333</v>
      </c>
      <c r="E58" s="252">
        <f t="shared" si="5"/>
        <v>-16174798.666666666</v>
      </c>
      <c r="F58" s="252">
        <f t="shared" si="5"/>
        <v>-24206092</v>
      </c>
      <c r="G58" s="252">
        <f t="shared" si="5"/>
        <v>-32235745.333333332</v>
      </c>
      <c r="H58" s="252">
        <f t="shared" si="5"/>
        <v>-40291038.666666664</v>
      </c>
      <c r="I58" s="252">
        <f t="shared" si="5"/>
        <v>-48347442</v>
      </c>
      <c r="J58" s="252">
        <f t="shared" si="5"/>
        <v>-56436635.333333336</v>
      </c>
      <c r="K58" s="252">
        <f t="shared" si="5"/>
        <v>-64493488.666666672</v>
      </c>
      <c r="L58" s="252">
        <f t="shared" si="5"/>
        <v>-72554482</v>
      </c>
      <c r="M58" s="252">
        <f t="shared" si="5"/>
        <v>-80605837.011333331</v>
      </c>
      <c r="N58" s="252">
        <f t="shared" si="5"/>
        <v>-88624632.022666663</v>
      </c>
      <c r="O58" s="252">
        <f t="shared" si="5"/>
        <v>-96648816.848499998</v>
      </c>
      <c r="P58" s="252">
        <f t="shared" si="5"/>
        <v>-106419798.07393333</v>
      </c>
      <c r="Q58" s="252">
        <f t="shared" si="5"/>
        <v>-116135896.61711666</v>
      </c>
      <c r="R58" s="252">
        <f t="shared" si="5"/>
        <v>-125812746.24515</v>
      </c>
      <c r="S58" s="252">
        <f t="shared" si="5"/>
        <v>-135340298.37318334</v>
      </c>
      <c r="T58" s="252">
        <f t="shared" si="5"/>
        <v>-144851885.50121668</v>
      </c>
      <c r="U58" s="252">
        <f t="shared" si="5"/>
        <v>-150362282.62925002</v>
      </c>
      <c r="V58" s="252">
        <f t="shared" si="5"/>
        <v>-153893224.75728336</v>
      </c>
      <c r="W58" s="252">
        <f t="shared" si="5"/>
        <v>-157427201.70306671</v>
      </c>
      <c r="X58" s="252">
        <f t="shared" si="5"/>
        <v>-160917700.29260004</v>
      </c>
      <c r="Y58" s="252">
        <f t="shared" si="5"/>
        <v>-164396263.40713337</v>
      </c>
      <c r="Z58" s="252">
        <f t="shared" si="5"/>
        <v>-167860514.40345421</v>
      </c>
      <c r="AA58" s="252">
        <f t="shared" si="5"/>
        <v>-171295792.05453753</v>
      </c>
      <c r="AB58" s="252">
        <f t="shared" si="5"/>
        <v>-177145063.92764586</v>
      </c>
      <c r="AC58" s="252">
        <f t="shared" si="5"/>
        <v>-182902202.32972419</v>
      </c>
      <c r="AD58" s="252">
        <f t="shared" si="5"/>
        <v>-188261952.59001753</v>
      </c>
      <c r="AE58" s="252">
        <f t="shared" si="5"/>
        <v>-193526950.35031086</v>
      </c>
      <c r="AF58" s="252">
        <f t="shared" si="5"/>
        <v>-198777335.91506919</v>
      </c>
      <c r="AG58" s="252">
        <f t="shared" si="5"/>
        <v>-203906218.97982752</v>
      </c>
      <c r="AH58" s="252">
        <f t="shared" si="5"/>
        <v>-209015603.15883586</v>
      </c>
      <c r="AI58" s="252">
        <f t="shared" si="5"/>
        <v>-214119990.58137918</v>
      </c>
      <c r="AJ58" s="252">
        <f t="shared" si="5"/>
        <v>-219332911.11267251</v>
      </c>
      <c r="AK58" s="252">
        <f t="shared" si="5"/>
        <v>-224543525.44251335</v>
      </c>
      <c r="AL58" s="252">
        <f t="shared" si="5"/>
        <v>-229838320.25132668</v>
      </c>
      <c r="AM58" s="252">
        <f t="shared" si="5"/>
        <v>-235401869.36566252</v>
      </c>
      <c r="AN58" s="252">
        <f t="shared" si="5"/>
        <v>-245335323.55492347</v>
      </c>
      <c r="AO58" s="252">
        <f t="shared" si="5"/>
        <v>-254942003.43849245</v>
      </c>
      <c r="AP58" s="252">
        <f t="shared" si="5"/>
        <v>-263843512.2845709</v>
      </c>
      <c r="AQ58" s="252">
        <f t="shared" si="5"/>
        <v>-272548404.89930439</v>
      </c>
      <c r="AR58" s="252">
        <f t="shared" si="5"/>
        <v>-281244304.28373462</v>
      </c>
      <c r="AS58" s="252">
        <f t="shared" si="5"/>
        <v>-289717471.16816485</v>
      </c>
      <c r="AT58" s="252">
        <f t="shared" si="5"/>
        <v>-298165382.47019005</v>
      </c>
      <c r="AU58" s="252">
        <f t="shared" si="5"/>
        <v>-306602655.48376852</v>
      </c>
      <c r="AV58" s="252">
        <f t="shared" si="5"/>
        <v>-315243311.51619196</v>
      </c>
      <c r="AW58" s="252">
        <f t="shared" si="5"/>
        <v>-323869813.44495094</v>
      </c>
      <c r="AX58" s="252">
        <f t="shared" si="5"/>
        <v>-332675649.19192064</v>
      </c>
      <c r="AY58" s="252">
        <f t="shared" si="5"/>
        <v>-341837536.75413734</v>
      </c>
      <c r="AZ58" s="252">
        <f t="shared" si="5"/>
        <v>-351952955.37873495</v>
      </c>
      <c r="BA58" s="252">
        <f t="shared" si="5"/>
        <v>-361654043.09202552</v>
      </c>
      <c r="BB58" s="252">
        <f t="shared" si="5"/>
        <v>-370209127.87384319</v>
      </c>
      <c r="BC58" s="252">
        <f t="shared" si="5"/>
        <v>-378434040.58536816</v>
      </c>
      <c r="BD58" s="252">
        <f t="shared" si="5"/>
        <v>-386646702.94479525</v>
      </c>
      <c r="BE58" s="252">
        <f t="shared" si="5"/>
        <v>-394490957.80422235</v>
      </c>
      <c r="BF58" s="252">
        <f t="shared" si="5"/>
        <v>-402303545.4989422</v>
      </c>
      <c r="BG58" s="252">
        <f t="shared" si="5"/>
        <v>-410108752.10575992</v>
      </c>
      <c r="BH58" s="252">
        <f t="shared" si="5"/>
        <v>-418257148.02009112</v>
      </c>
      <c r="BI58" s="252">
        <f t="shared" si="5"/>
        <v>-426388576.5211879</v>
      </c>
      <c r="BJ58" s="252">
        <f t="shared" si="5"/>
        <v>-434836694.74252105</v>
      </c>
      <c r="BK58" s="252">
        <f t="shared" si="5"/>
        <v>-443750678.70506603</v>
      </c>
    </row>
    <row r="59" spans="1:64" x14ac:dyDescent="0.15">
      <c r="B59" s="33" t="s">
        <v>1137</v>
      </c>
      <c r="C59" s="261">
        <f>+'FIN-CASHFLOW_CWS'!C58</f>
        <v>40262446.666666664</v>
      </c>
      <c r="D59" s="261">
        <f>+'FIN-CASHFLOW_CWS'!D58</f>
        <v>32170143.333333332</v>
      </c>
      <c r="E59" s="261">
        <f>+'FIN-CASHFLOW_CWS'!E58</f>
        <v>24116240</v>
      </c>
      <c r="F59" s="261">
        <f>+'FIN-CASHFLOW_CWS'!F58</f>
        <v>16084946.666666668</v>
      </c>
      <c r="G59" s="261">
        <f>+'FIN-CASHFLOW_CWS'!G58</f>
        <v>8055293.3333333349</v>
      </c>
      <c r="H59" s="261">
        <f>+'FIN-CASHFLOW_CWS'!H58</f>
        <v>48333593.355999999</v>
      </c>
      <c r="I59" s="261">
        <f>+'FIN-CASHFLOW_CWS'!I58</f>
        <v>40277190.022666663</v>
      </c>
      <c r="J59" s="261">
        <f>+'FIN-CASHFLOW_CWS'!J58</f>
        <v>32187996.689333331</v>
      </c>
      <c r="K59" s="261">
        <f>+'FIN-CASHFLOW_CWS'!K58</f>
        <v>24131143.355999999</v>
      </c>
      <c r="L59" s="261">
        <f>+'FIN-CASHFLOW_CWS'!L58</f>
        <v>16070150.022666667</v>
      </c>
      <c r="M59" s="261">
        <f>+'FIN-CASHFLOW_CWS'!M58</f>
        <v>8018795.0113333333</v>
      </c>
      <c r="N59" s="261">
        <f>+'FIN-CASHFLOW_CWS'!N58</f>
        <v>46715666.350516677</v>
      </c>
      <c r="O59" s="261">
        <f>+'FIN-CASHFLOW_CWS'!O58</f>
        <v>38691481.524683341</v>
      </c>
      <c r="P59" s="261">
        <f>+'FIN-CASHFLOW_CWS'!P58</f>
        <v>28920500.299250007</v>
      </c>
      <c r="Q59" s="261">
        <f>+'FIN-CASHFLOW_CWS'!Q58</f>
        <v>19204401.756066673</v>
      </c>
      <c r="R59" s="261">
        <f>+'FIN-CASHFLOW_CWS'!R58</f>
        <v>9527552.1280333381</v>
      </c>
      <c r="S59" s="261">
        <f>+'FIN-CASHFLOW_CWS'!S58</f>
        <v>0</v>
      </c>
      <c r="T59" s="261">
        <f>+'FIN-CASHFLOW_CWS'!T58</f>
        <v>-9511587.1280333344</v>
      </c>
      <c r="U59" s="261">
        <f>+'FIN-CASHFLOW_CWS'!U58</f>
        <v>-15021984.256066669</v>
      </c>
      <c r="V59" s="261">
        <f>+'FIN-CASHFLOW_CWS'!V58</f>
        <v>-18552926.384100001</v>
      </c>
      <c r="W59" s="261">
        <f>+'FIN-CASHFLOW_CWS'!W58</f>
        <v>-22086903.329883333</v>
      </c>
      <c r="X59" s="261">
        <f>+'FIN-CASHFLOW_CWS'!X58</f>
        <v>-25577401.919416666</v>
      </c>
      <c r="Y59" s="261">
        <f>+'FIN-CASHFLOW_CWS'!Y58</f>
        <v>-29055965.033950001</v>
      </c>
      <c r="Z59" s="261">
        <f>+'FIN-CASHFLOW_CWS'!Z58</f>
        <v>-32520216.030270834</v>
      </c>
      <c r="AA59" s="261">
        <f>+'FIN-CASHFLOW_CWS'!AA58</f>
        <v>-35955493.681354165</v>
      </c>
      <c r="AB59" s="261">
        <f>+'FIN-CASHFLOW_CWS'!AB58</f>
        <v>-41804765.5544625</v>
      </c>
      <c r="AC59" s="261">
        <f>+'FIN-CASHFLOW_CWS'!AC58</f>
        <v>-47561903.95654083</v>
      </c>
      <c r="AD59" s="261">
        <f>+'FIN-CASHFLOW_CWS'!AD58</f>
        <v>-52921654.216834165</v>
      </c>
      <c r="AE59" s="261">
        <f>+'FIN-CASHFLOW_CWS'!AE58</f>
        <v>-58186651.9771275</v>
      </c>
      <c r="AF59" s="261">
        <f>+'FIN-CASHFLOW_CWS'!AF58</f>
        <v>-63437037.54188583</v>
      </c>
      <c r="AG59" s="261">
        <f>+'FIN-CASHFLOW_CWS'!AG58</f>
        <v>-68565920.606644168</v>
      </c>
      <c r="AH59" s="261">
        <f>+'FIN-CASHFLOW_CWS'!AH58</f>
        <v>-73675304.785652503</v>
      </c>
      <c r="AI59" s="261">
        <f>+'FIN-CASHFLOW_CWS'!AI58</f>
        <v>-78779692.208195835</v>
      </c>
      <c r="AJ59" s="261">
        <f>+'FIN-CASHFLOW_CWS'!AJ58</f>
        <v>-83992612.739489168</v>
      </c>
      <c r="AK59" s="261">
        <f>+'FIN-CASHFLOW_CWS'!AK58</f>
        <v>-89203227.069330007</v>
      </c>
      <c r="AL59" s="261">
        <f>+'FIN-CASHFLOW_CWS'!AL58</f>
        <v>-94498021.87814334</v>
      </c>
      <c r="AM59" s="261">
        <f>+'FIN-CASHFLOW_CWS'!AM58</f>
        <v>-100061570.99247918</v>
      </c>
      <c r="AN59" s="261">
        <f>+'FIN-CASHFLOW_CWS'!AN58</f>
        <v>-109995025.18174013</v>
      </c>
      <c r="AO59" s="261">
        <f>+'FIN-CASHFLOW_CWS'!AO58</f>
        <v>-119601705.06530909</v>
      </c>
      <c r="AP59" s="261">
        <f>+'FIN-CASHFLOW_CWS'!AP58</f>
        <v>-128503213.91138755</v>
      </c>
      <c r="AQ59" s="261">
        <f>+'FIN-CASHFLOW_CWS'!AQ58</f>
        <v>-137208106.52612102</v>
      </c>
      <c r="AR59" s="261">
        <f>+'FIN-CASHFLOW_CWS'!AR58</f>
        <v>-145904005.91055122</v>
      </c>
      <c r="AS59" s="261">
        <f>+'FIN-CASHFLOW_CWS'!AS58</f>
        <v>-154377172.79498142</v>
      </c>
      <c r="AT59" s="261">
        <f>+'FIN-CASHFLOW_CWS'!AT58</f>
        <v>-162825084.09700662</v>
      </c>
      <c r="AU59" s="261">
        <f>+'FIN-CASHFLOW_CWS'!AU58</f>
        <v>-171262357.11058509</v>
      </c>
      <c r="AV59" s="261">
        <f>+'FIN-CASHFLOW_CWS'!AV58</f>
        <v>-179903013.14300856</v>
      </c>
      <c r="AW59" s="261">
        <f>+'FIN-CASHFLOW_CWS'!AW58</f>
        <v>-188529515.07176751</v>
      </c>
      <c r="AX59" s="261">
        <f>+'FIN-CASHFLOW_CWS'!AX58</f>
        <v>-197335350.81873721</v>
      </c>
      <c r="AY59" s="261">
        <f>+'FIN-CASHFLOW_CWS'!AY58</f>
        <v>-206497238.38095391</v>
      </c>
      <c r="AZ59" s="261">
        <f>+'FIN-CASHFLOW_CWS'!AZ58</f>
        <v>-216612657.00555152</v>
      </c>
      <c r="BA59" s="261">
        <f>+'FIN-CASHFLOW_CWS'!BA58</f>
        <v>-226313744.71884206</v>
      </c>
      <c r="BB59" s="261">
        <f>+'FIN-CASHFLOW_CWS'!BB58</f>
        <v>-234868829.50065976</v>
      </c>
      <c r="BC59" s="261">
        <f>+'FIN-CASHFLOW_CWS'!BC58</f>
        <v>-243093742.2121847</v>
      </c>
      <c r="BD59" s="261">
        <f>+'FIN-CASHFLOW_CWS'!BD58</f>
        <v>-251306404.57161179</v>
      </c>
      <c r="BE59" s="261">
        <f>+'FIN-CASHFLOW_CWS'!BE58</f>
        <v>-259150659.43103889</v>
      </c>
      <c r="BF59" s="261">
        <f>+'FIN-CASHFLOW_CWS'!BF58</f>
        <v>-266963247.12575874</v>
      </c>
      <c r="BG59" s="261">
        <f>+'FIN-CASHFLOW_CWS'!BG58</f>
        <v>-274768453.73257643</v>
      </c>
      <c r="BH59" s="261">
        <f>+'FIN-CASHFLOW_CWS'!BH58</f>
        <v>-282916849.64690763</v>
      </c>
      <c r="BI59" s="261">
        <f>+'FIN-CASHFLOW_CWS'!BI58</f>
        <v>-291048278.14800441</v>
      </c>
      <c r="BJ59" s="261">
        <f>+'FIN-CASHFLOW_CWS'!BJ58</f>
        <v>-299496396.36933756</v>
      </c>
      <c r="BK59" s="261">
        <f>+'FIN-CASHFLOW_CWS'!BK58</f>
        <v>-308410380.33188254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322</v>
      </c>
      <c r="B2" s="344"/>
      <c r="C2" s="198"/>
    </row>
    <row r="3" spans="1:62" x14ac:dyDescent="0.15">
      <c r="A3" s="10"/>
      <c r="B3" s="10" t="s">
        <v>767</v>
      </c>
      <c r="C3" s="198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425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428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426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758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429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759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768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766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670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380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385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745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0</v>
      </c>
      <c r="G7" s="212">
        <f>AY149</f>
        <v>0</v>
      </c>
      <c r="H7" s="212">
        <f>BK149</f>
        <v>0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0</v>
      </c>
      <c r="E8" s="212">
        <f>AA152</f>
        <v>0</v>
      </c>
      <c r="F8" s="212">
        <f>AM152</f>
        <v>0</v>
      </c>
      <c r="G8" s="212">
        <f>AY152</f>
        <v>0</v>
      </c>
      <c r="H8" s="212">
        <f>BK152</f>
        <v>0</v>
      </c>
      <c r="I8" s="38"/>
    </row>
    <row r="9" spans="2:75" x14ac:dyDescent="0.15">
      <c r="B9" s="33" t="s">
        <v>113</v>
      </c>
      <c r="C9" s="212">
        <f>C155</f>
        <v>0</v>
      </c>
      <c r="D9" s="212">
        <f>O155</f>
        <v>0</v>
      </c>
      <c r="E9" s="212">
        <f>AA155</f>
        <v>0</v>
      </c>
      <c r="F9" s="212">
        <f>AM155</f>
        <v>0</v>
      </c>
      <c r="G9" s="212">
        <f>AY155</f>
        <v>0</v>
      </c>
      <c r="H9" s="212">
        <f>BK155</f>
        <v>0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0</v>
      </c>
      <c r="E10" s="212">
        <f>AA158</f>
        <v>0</v>
      </c>
      <c r="F10" s="212">
        <f>AM158</f>
        <v>0</v>
      </c>
      <c r="G10" s="212">
        <f>AY158</f>
        <v>0</v>
      </c>
      <c r="H10" s="212">
        <f>BK158</f>
        <v>0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0</v>
      </c>
      <c r="F11" s="212">
        <f>AM161</f>
        <v>0</v>
      </c>
      <c r="G11" s="212">
        <f>AY161</f>
        <v>0</v>
      </c>
      <c r="H11" s="212">
        <f>BK161</f>
        <v>0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0</v>
      </c>
      <c r="G12" s="212">
        <f>AY164</f>
        <v>0</v>
      </c>
      <c r="H12" s="212">
        <f>BK164</f>
        <v>0</v>
      </c>
      <c r="I12" s="38"/>
    </row>
    <row r="13" spans="2:75" x14ac:dyDescent="0.15">
      <c r="B13" s="33" t="s">
        <v>114</v>
      </c>
      <c r="C13" s="212">
        <f>C167</f>
        <v>0</v>
      </c>
      <c r="D13" s="212">
        <f>O167</f>
        <v>0</v>
      </c>
      <c r="E13" s="212">
        <f>AA167</f>
        <v>0</v>
      </c>
      <c r="F13" s="212">
        <f>AM167</f>
        <v>0</v>
      </c>
      <c r="G13" s="212">
        <f>AY167</f>
        <v>0</v>
      </c>
      <c r="H13" s="212">
        <f>BK167</f>
        <v>0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1</v>
      </c>
      <c r="E14" s="212">
        <f>AA170</f>
        <v>1</v>
      </c>
      <c r="F14" s="212">
        <f>AM170</f>
        <v>1</v>
      </c>
      <c r="G14" s="212">
        <f>AY170</f>
        <v>1</v>
      </c>
      <c r="H14" s="212">
        <f>BK170</f>
        <v>1</v>
      </c>
      <c r="I14" s="38"/>
    </row>
    <row r="15" spans="2:75" x14ac:dyDescent="0.15">
      <c r="B15" s="2" t="s">
        <v>55</v>
      </c>
      <c r="C15" s="212">
        <f>C173</f>
        <v>0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115</v>
      </c>
      <c r="C16" s="212">
        <f>C176</f>
        <v>0</v>
      </c>
      <c r="D16" s="212">
        <f>O176</f>
        <v>0</v>
      </c>
      <c r="E16" s="212">
        <f>AA176</f>
        <v>0</v>
      </c>
      <c r="F16" s="212">
        <f>AM176</f>
        <v>0</v>
      </c>
      <c r="G16" s="212">
        <f>AY176</f>
        <v>0</v>
      </c>
      <c r="H16" s="212">
        <f>BK176</f>
        <v>0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0</v>
      </c>
      <c r="E17" s="212">
        <f>AA179</f>
        <v>0</v>
      </c>
      <c r="F17" s="212">
        <f>AM179</f>
        <v>0</v>
      </c>
      <c r="G17" s="212">
        <f>AY179</f>
        <v>0</v>
      </c>
      <c r="H17" s="212">
        <f>BK179</f>
        <v>0</v>
      </c>
      <c r="I17" s="38"/>
    </row>
    <row r="18" spans="2:75" x14ac:dyDescent="0.15">
      <c r="B18" s="2" t="s">
        <v>57</v>
      </c>
      <c r="C18" s="212">
        <f>C182</f>
        <v>0</v>
      </c>
      <c r="D18" s="212">
        <f>O182</f>
        <v>0</v>
      </c>
      <c r="E18" s="212">
        <f>AA182</f>
        <v>0</v>
      </c>
      <c r="F18" s="212">
        <f>AM182</f>
        <v>0</v>
      </c>
      <c r="G18" s="212">
        <f>AY182</f>
        <v>0</v>
      </c>
      <c r="H18" s="212">
        <f>BK182</f>
        <v>0</v>
      </c>
      <c r="I18" s="38"/>
    </row>
    <row r="19" spans="2:75" x14ac:dyDescent="0.15">
      <c r="B19" s="2" t="s">
        <v>116</v>
      </c>
      <c r="C19" s="212">
        <f>C185</f>
        <v>0</v>
      </c>
      <c r="D19" s="212">
        <f>O185</f>
        <v>0</v>
      </c>
      <c r="E19" s="212">
        <f>AA185</f>
        <v>0</v>
      </c>
      <c r="F19" s="212">
        <f>AM185</f>
        <v>0</v>
      </c>
      <c r="G19" s="212">
        <f>AY185</f>
        <v>0</v>
      </c>
      <c r="H19" s="212">
        <f>BK185</f>
        <v>0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0</v>
      </c>
      <c r="F20" s="212">
        <f>AM188</f>
        <v>0</v>
      </c>
      <c r="G20" s="212">
        <f>AY188</f>
        <v>0</v>
      </c>
      <c r="H20" s="212">
        <f>BK188</f>
        <v>0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0</v>
      </c>
      <c r="E21" s="212">
        <f>AA191</f>
        <v>0</v>
      </c>
      <c r="F21" s="212">
        <f>AM191</f>
        <v>0</v>
      </c>
      <c r="G21" s="212">
        <f>AY191</f>
        <v>0</v>
      </c>
      <c r="H21" s="212">
        <f>BK191</f>
        <v>0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0</v>
      </c>
      <c r="E22" s="212">
        <f>AA194</f>
        <v>0</v>
      </c>
      <c r="F22" s="212">
        <f>AM194</f>
        <v>0</v>
      </c>
      <c r="G22" s="212">
        <f>AY194</f>
        <v>0</v>
      </c>
      <c r="H22" s="212">
        <f>BK194</f>
        <v>0</v>
      </c>
      <c r="I22" s="38"/>
    </row>
    <row r="23" spans="2:75" s="51" customFormat="1" x14ac:dyDescent="0.15">
      <c r="B23" s="14" t="s">
        <v>161</v>
      </c>
      <c r="C23" s="217">
        <f t="shared" ref="C23:H23" si="0">SUM(C7:C22)</f>
        <v>0</v>
      </c>
      <c r="D23" s="217">
        <f t="shared" si="0"/>
        <v>2</v>
      </c>
      <c r="E23" s="217">
        <f t="shared" si="0"/>
        <v>2</v>
      </c>
      <c r="F23" s="217">
        <f t="shared" si="0"/>
        <v>2</v>
      </c>
      <c r="G23" s="217">
        <f t="shared" si="0"/>
        <v>2</v>
      </c>
      <c r="H23" s="217">
        <f t="shared" si="0"/>
        <v>2</v>
      </c>
      <c r="I23" s="36"/>
      <c r="BL23" s="36"/>
      <c r="BM23" s="183"/>
    </row>
    <row r="24" spans="2:75" s="51" customFormat="1" x14ac:dyDescent="0.15">
      <c r="B24" s="14" t="s">
        <v>1142</v>
      </c>
      <c r="C24" s="217">
        <f>C198</f>
        <v>0</v>
      </c>
      <c r="D24" s="217">
        <f>O198</f>
        <v>0</v>
      </c>
      <c r="E24" s="217">
        <f>AA198</f>
        <v>0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707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718</v>
      </c>
      <c r="C26" s="68">
        <f>C352</f>
        <v>0</v>
      </c>
      <c r="D26" s="68">
        <f>SUM(D352:O352)</f>
        <v>0</v>
      </c>
      <c r="E26" s="68">
        <f>SUM(P352:AA352)</f>
        <v>19200000</v>
      </c>
      <c r="F26" s="68">
        <f>SUM(AB352:AM352)</f>
        <v>19200000</v>
      </c>
      <c r="G26" s="68">
        <f>SUM(AN352:AY352)</f>
        <v>21600000</v>
      </c>
      <c r="H26" s="68">
        <f>SUM(AZ352:BK352)</f>
        <v>24000000</v>
      </c>
      <c r="I26" s="182">
        <f>SUM(C26:H26)</f>
        <v>84000000</v>
      </c>
      <c r="J26" s="182">
        <f>BM352</f>
        <v>84000000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716</v>
      </c>
      <c r="C27" s="68">
        <f>C353</f>
        <v>0</v>
      </c>
      <c r="D27" s="68">
        <f>SUM(D353:O353)</f>
        <v>0</v>
      </c>
      <c r="E27" s="68">
        <f>SUM(P353:AA353)</f>
        <v>0</v>
      </c>
      <c r="F27" s="68">
        <f>SUM(AB353:AM353)</f>
        <v>0</v>
      </c>
      <c r="G27" s="68">
        <f>SUM(AN353:AY353)</f>
        <v>0</v>
      </c>
      <c r="H27" s="68">
        <f>SUM(AZ353:BK353)</f>
        <v>0</v>
      </c>
      <c r="I27" s="182">
        <f t="shared" ref="I27:I32" si="1">SUM(C27:H27)</f>
        <v>0</v>
      </c>
      <c r="J27" s="182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719</v>
      </c>
      <c r="C28" s="68">
        <f>C368</f>
        <v>0</v>
      </c>
      <c r="D28" s="68">
        <f>SUM(D368:O368)</f>
        <v>619.99999999999966</v>
      </c>
      <c r="E28" s="68">
        <f>SUM(P368:AA368)</f>
        <v>1728620.0000000002</v>
      </c>
      <c r="F28" s="68">
        <f>SUM(AB368:AM368)</f>
        <v>1728620.0000000002</v>
      </c>
      <c r="G28" s="68">
        <f>SUM(AN368:AY368)</f>
        <v>1944620.0000000002</v>
      </c>
      <c r="H28" s="68">
        <f>SUM(AZ368:BK368)</f>
        <v>2160620.0000000005</v>
      </c>
      <c r="I28" s="182">
        <f t="shared" si="1"/>
        <v>7563100.0000000019</v>
      </c>
      <c r="J28" s="182">
        <f>BL368</f>
        <v>7563100.0000000047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720</v>
      </c>
      <c r="C29" s="68">
        <f>C370</f>
        <v>0</v>
      </c>
      <c r="D29" s="68">
        <f>SUM(D371:O371)</f>
        <v>14999.999999999998</v>
      </c>
      <c r="E29" s="68">
        <f>SUM(P371:AA371)</f>
        <v>22000</v>
      </c>
      <c r="F29" s="68">
        <f>SUM(AB371:AM371)</f>
        <v>24200.000000000011</v>
      </c>
      <c r="G29" s="68">
        <f>SUM(AN371:AY371)</f>
        <v>26620.000000000015</v>
      </c>
      <c r="H29" s="68">
        <f>SUM(AZ371:BK371)</f>
        <v>29282.000000000011</v>
      </c>
      <c r="I29" s="182">
        <f t="shared" si="1"/>
        <v>117102.00000000004</v>
      </c>
      <c r="J29" s="182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0</v>
      </c>
      <c r="E30" s="68">
        <f>SUM(P372:AA372)</f>
        <v>48000</v>
      </c>
      <c r="F30" s="68">
        <f>SUM(AB372:AM372)</f>
        <v>576000</v>
      </c>
      <c r="G30" s="68">
        <f>SUM(AN372:AY372)</f>
        <v>582000</v>
      </c>
      <c r="H30" s="68">
        <f>SUM(AZ372:BK372)</f>
        <v>654000</v>
      </c>
      <c r="I30" s="182">
        <f t="shared" si="1"/>
        <v>1860000</v>
      </c>
      <c r="J30" s="182">
        <f>BM372</f>
        <v>1860000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764</v>
      </c>
      <c r="C31" s="68">
        <f>C356</f>
        <v>0</v>
      </c>
      <c r="D31" s="68">
        <f>SUM(D356:O356)</f>
        <v>0</v>
      </c>
      <c r="E31" s="68">
        <f>SUM(P356:AA356)</f>
        <v>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0</v>
      </c>
      <c r="J31" s="182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721</v>
      </c>
      <c r="C32" s="193">
        <f>C376</f>
        <v>0</v>
      </c>
      <c r="D32" s="193">
        <f>SUM(D376:O376)</f>
        <v>15620.000000000004</v>
      </c>
      <c r="E32" s="193">
        <f>SUM(P376:AA376)</f>
        <v>20998620</v>
      </c>
      <c r="F32" s="193">
        <f>SUM(AB376:AM376)</f>
        <v>21528820</v>
      </c>
      <c r="G32" s="193">
        <f>SUM(AN376:AY376)</f>
        <v>24153240</v>
      </c>
      <c r="H32" s="193">
        <f>SUM(AZ376:BK376)</f>
        <v>26843901.999999996</v>
      </c>
      <c r="I32" s="182">
        <f t="shared" si="1"/>
        <v>93540202</v>
      </c>
      <c r="J32" s="182">
        <f>BM376</f>
        <v>93540201.999999955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746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425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428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426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758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429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759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762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760</v>
      </c>
      <c r="C41" s="193">
        <f t="shared" ref="C41:J41" si="3">C40+C32</f>
        <v>1800</v>
      </c>
      <c r="D41" s="193">
        <f t="shared" si="3"/>
        <v>368770</v>
      </c>
      <c r="E41" s="193">
        <f t="shared" si="3"/>
        <v>21165480</v>
      </c>
      <c r="F41" s="193">
        <f t="shared" si="3"/>
        <v>21661840</v>
      </c>
      <c r="G41" s="193">
        <f t="shared" si="3"/>
        <v>24289940</v>
      </c>
      <c r="H41" s="193">
        <f t="shared" si="3"/>
        <v>26976191.999999996</v>
      </c>
      <c r="I41" s="214">
        <f t="shared" si="3"/>
        <v>94464022</v>
      </c>
      <c r="J41" s="214">
        <f t="shared" si="3"/>
        <v>94464021.999999955</v>
      </c>
      <c r="K41" s="10"/>
      <c r="L41" s="10"/>
      <c r="M41" s="10"/>
      <c r="N41" s="10"/>
      <c r="O41" s="10"/>
      <c r="P41" s="344" t="s">
        <v>36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37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38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39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6"/>
      <c r="BM41" s="213"/>
    </row>
    <row r="42" spans="2:75" s="14" customFormat="1" x14ac:dyDescent="0.15">
      <c r="B42" s="74" t="s">
        <v>723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44" t="s">
        <v>35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36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37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38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39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6"/>
    </row>
    <row r="45" spans="2:75" customFormat="1" x14ac:dyDescent="0.15">
      <c r="B45" s="14" t="s">
        <v>757</v>
      </c>
      <c r="C45" s="75" t="s">
        <v>151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425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432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435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436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434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401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402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431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433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437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428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432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554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599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600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436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434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401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402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431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433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438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426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432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435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436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434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401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402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431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433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439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440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432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772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773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436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434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401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402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431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433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441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429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432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435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190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436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434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401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402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431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433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442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470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403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424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425</v>
      </c>
    </row>
    <row r="122" spans="1:65" x14ac:dyDescent="0.15">
      <c r="A122" s="76"/>
      <c r="B122" s="48" t="s">
        <v>195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189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194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428</v>
      </c>
    </row>
    <row r="127" spans="1:65" x14ac:dyDescent="0.15">
      <c r="A127" s="76"/>
      <c r="B127" s="48" t="s">
        <v>191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192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193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426</v>
      </c>
    </row>
    <row r="132" spans="1:75" x14ac:dyDescent="0.15">
      <c r="A132" s="76"/>
      <c r="B132" s="48" t="s">
        <v>443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444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427</v>
      </c>
    </row>
    <row r="136" spans="1:75" x14ac:dyDescent="0.15">
      <c r="A136" s="76"/>
      <c r="B136" s="48" t="s">
        <v>445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190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429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446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35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151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712</v>
      </c>
      <c r="BM144" s="182" t="s">
        <v>628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0</v>
      </c>
      <c r="AC149" s="211">
        <f>STAFF_CWS!AG85</f>
        <v>0</v>
      </c>
      <c r="AD149" s="211">
        <f>STAFF_CWS!AH85</f>
        <v>0</v>
      </c>
      <c r="AE149" s="211">
        <f>STAFF_CWS!AI85</f>
        <v>0</v>
      </c>
      <c r="AF149" s="211">
        <f>STAFF_CWS!AJ85</f>
        <v>0</v>
      </c>
      <c r="AG149" s="211">
        <f>STAFF_CWS!AK85</f>
        <v>0</v>
      </c>
      <c r="AH149" s="211">
        <f>STAFF_CWS!AL85</f>
        <v>0</v>
      </c>
      <c r="AI149" s="211">
        <f>STAFF_CWS!AM85</f>
        <v>0</v>
      </c>
      <c r="AJ149" s="211">
        <f>STAFF_CWS!AN85</f>
        <v>0</v>
      </c>
      <c r="AK149" s="211">
        <f>STAFF_CWS!AO85</f>
        <v>0</v>
      </c>
      <c r="AL149" s="211">
        <f>STAFF_CWS!AP85</f>
        <v>0</v>
      </c>
      <c r="AM149" s="211">
        <f>STAFF_CWS!AQ85</f>
        <v>0</v>
      </c>
      <c r="AN149" s="211">
        <f>STAFF_CWS!AR85</f>
        <v>0</v>
      </c>
      <c r="AO149" s="211">
        <f>STAFF_CWS!AS85</f>
        <v>0</v>
      </c>
      <c r="AP149" s="211">
        <f>STAFF_CWS!AT85</f>
        <v>0</v>
      </c>
      <c r="AQ149" s="211">
        <f>STAFF_CWS!AU85</f>
        <v>0</v>
      </c>
      <c r="AR149" s="211">
        <f>STAFF_CWS!AV85</f>
        <v>0</v>
      </c>
      <c r="AS149" s="211">
        <f>STAFF_CWS!AW85</f>
        <v>0</v>
      </c>
      <c r="AT149" s="211">
        <f>STAFF_CWS!AX85</f>
        <v>0</v>
      </c>
      <c r="AU149" s="211">
        <f>STAFF_CWS!AY85</f>
        <v>0</v>
      </c>
      <c r="AV149" s="211">
        <f>STAFF_CWS!AZ85</f>
        <v>0</v>
      </c>
      <c r="AW149" s="211">
        <f>STAFF_CWS!BA85</f>
        <v>0</v>
      </c>
      <c r="AX149" s="211">
        <f>STAFF_CWS!BB85</f>
        <v>0</v>
      </c>
      <c r="AY149" s="211">
        <f>STAFF_CWS!BC85</f>
        <v>0</v>
      </c>
      <c r="AZ149" s="211">
        <f>STAFF_CWS!BD85</f>
        <v>0</v>
      </c>
      <c r="BA149" s="211">
        <f>STAFF_CWS!BE85</f>
        <v>0</v>
      </c>
      <c r="BB149" s="211">
        <f>STAFF_CWS!BF85</f>
        <v>0</v>
      </c>
      <c r="BC149" s="211">
        <f>STAFF_CWS!BG85</f>
        <v>0</v>
      </c>
      <c r="BD149" s="211">
        <f>STAFF_CWS!BH85</f>
        <v>0</v>
      </c>
      <c r="BE149" s="211">
        <f>STAFF_CWS!BI85</f>
        <v>0</v>
      </c>
      <c r="BF149" s="211">
        <f>STAFF_CWS!BJ85</f>
        <v>0</v>
      </c>
      <c r="BG149" s="211">
        <f>STAFF_CWS!BK85</f>
        <v>0</v>
      </c>
      <c r="BH149" s="211">
        <f>STAFF_CWS!BL85</f>
        <v>0</v>
      </c>
      <c r="BI149" s="211">
        <f>STAFF_CWS!BM85</f>
        <v>0</v>
      </c>
      <c r="BJ149" s="211">
        <f>STAFF_CWS!BN85</f>
        <v>0</v>
      </c>
      <c r="BK149" s="211">
        <f>STAFF_CWS!BO85</f>
        <v>0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</v>
      </c>
      <c r="E150" s="211">
        <f>STAFF_CWS!I86</f>
        <v>0</v>
      </c>
      <c r="F150" s="211">
        <f>STAFF_CWS!J86</f>
        <v>0</v>
      </c>
      <c r="G150" s="211">
        <f>STAFF_CWS!K86</f>
        <v>0</v>
      </c>
      <c r="H150" s="211">
        <f>STAFF_CWS!L86</f>
        <v>0</v>
      </c>
      <c r="I150" s="211">
        <f>STAFF_CWS!M86</f>
        <v>0</v>
      </c>
      <c r="J150" s="211">
        <f>STAFF_CWS!N86</f>
        <v>0</v>
      </c>
      <c r="K150" s="211">
        <f>STAFF_CWS!O86</f>
        <v>0</v>
      </c>
      <c r="L150" s="211">
        <f>STAFF_CWS!P86</f>
        <v>0</v>
      </c>
      <c r="M150" s="211">
        <f>STAFF_CWS!Q86</f>
        <v>0</v>
      </c>
      <c r="N150" s="211">
        <f>STAFF_CWS!R86</f>
        <v>0</v>
      </c>
      <c r="O150" s="211">
        <f>STAFF_CWS!S86</f>
        <v>0</v>
      </c>
      <c r="P150" s="211">
        <f>STAFF_CWS!T86</f>
        <v>0</v>
      </c>
      <c r="Q150" s="211">
        <f>STAFF_CWS!U86</f>
        <v>0</v>
      </c>
      <c r="R150" s="211">
        <f>STAFF_CWS!V86</f>
        <v>0</v>
      </c>
      <c r="S150" s="211">
        <f>STAFF_CWS!W86</f>
        <v>0</v>
      </c>
      <c r="T150" s="211">
        <f>STAFF_CWS!X86</f>
        <v>0</v>
      </c>
      <c r="U150" s="211">
        <f>STAFF_CWS!Y86</f>
        <v>0</v>
      </c>
      <c r="V150" s="211">
        <f>STAFF_CWS!Z86</f>
        <v>0</v>
      </c>
      <c r="W150" s="211">
        <f>STAFF_CWS!AA86</f>
        <v>0</v>
      </c>
      <c r="X150" s="211">
        <f>STAFF_CWS!AB86</f>
        <v>0</v>
      </c>
      <c r="Y150" s="211">
        <f>STAFF_CWS!AC86</f>
        <v>0</v>
      </c>
      <c r="Z150" s="211">
        <f>STAFF_CWS!AD86</f>
        <v>0</v>
      </c>
      <c r="AA150" s="211">
        <f>STAFF_CWS!AE86</f>
        <v>0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0</v>
      </c>
      <c r="E152" s="211">
        <f>STAFF_CWS!I88</f>
        <v>0</v>
      </c>
      <c r="F152" s="211">
        <f>STAFF_CWS!J88</f>
        <v>0</v>
      </c>
      <c r="G152" s="211">
        <f>STAFF_CWS!K88</f>
        <v>0</v>
      </c>
      <c r="H152" s="211">
        <f>STAFF_CWS!L88</f>
        <v>0</v>
      </c>
      <c r="I152" s="211">
        <f>STAFF_CWS!M88</f>
        <v>0</v>
      </c>
      <c r="J152" s="211">
        <f>STAFF_CWS!N88</f>
        <v>0</v>
      </c>
      <c r="K152" s="211">
        <f>STAFF_CWS!O88</f>
        <v>0</v>
      </c>
      <c r="L152" s="211">
        <f>STAFF_CWS!P88</f>
        <v>0</v>
      </c>
      <c r="M152" s="211">
        <f>STAFF_CWS!Q88</f>
        <v>0</v>
      </c>
      <c r="N152" s="211">
        <f>STAFF_CWS!R88</f>
        <v>0</v>
      </c>
      <c r="O152" s="211">
        <f>STAFF_CWS!S88</f>
        <v>0</v>
      </c>
      <c r="P152" s="211">
        <f>STAFF_CWS!T88</f>
        <v>0</v>
      </c>
      <c r="Q152" s="211">
        <f>STAFF_CWS!U88</f>
        <v>0</v>
      </c>
      <c r="R152" s="211">
        <f>STAFF_CWS!V88</f>
        <v>0</v>
      </c>
      <c r="S152" s="211">
        <f>STAFF_CWS!W88</f>
        <v>0</v>
      </c>
      <c r="T152" s="211">
        <f>STAFF_CWS!X88</f>
        <v>0</v>
      </c>
      <c r="U152" s="211">
        <f>STAFF_CWS!Y88</f>
        <v>0</v>
      </c>
      <c r="V152" s="211">
        <f>STAFF_CWS!Z88</f>
        <v>0</v>
      </c>
      <c r="W152" s="211">
        <f>STAFF_CWS!AA88</f>
        <v>0</v>
      </c>
      <c r="X152" s="211">
        <f>STAFF_CWS!AB88</f>
        <v>0</v>
      </c>
      <c r="Y152" s="211">
        <f>STAFF_CWS!AC88</f>
        <v>0</v>
      </c>
      <c r="Z152" s="211">
        <f>STAFF_CWS!AD88</f>
        <v>0</v>
      </c>
      <c r="AA152" s="211">
        <f>STAFF_CWS!AE88</f>
        <v>0</v>
      </c>
      <c r="AB152" s="211">
        <f>STAFF_CWS!AF88</f>
        <v>0</v>
      </c>
      <c r="AC152" s="211">
        <f>STAFF_CWS!AG88</f>
        <v>0</v>
      </c>
      <c r="AD152" s="211">
        <f>STAFF_CWS!AH88</f>
        <v>0</v>
      </c>
      <c r="AE152" s="211">
        <f>STAFF_CWS!AI88</f>
        <v>0</v>
      </c>
      <c r="AF152" s="211">
        <f>STAFF_CWS!AJ88</f>
        <v>0</v>
      </c>
      <c r="AG152" s="211">
        <f>STAFF_CWS!AK88</f>
        <v>0</v>
      </c>
      <c r="AH152" s="211">
        <f>STAFF_CWS!AL88</f>
        <v>0</v>
      </c>
      <c r="AI152" s="211">
        <f>STAFF_CWS!AM88</f>
        <v>0</v>
      </c>
      <c r="AJ152" s="211">
        <f>STAFF_CWS!AN88</f>
        <v>0</v>
      </c>
      <c r="AK152" s="211">
        <f>STAFF_CWS!AO88</f>
        <v>0</v>
      </c>
      <c r="AL152" s="211">
        <f>STAFF_CWS!AP88</f>
        <v>0</v>
      </c>
      <c r="AM152" s="211">
        <f>STAFF_CWS!AQ88</f>
        <v>0</v>
      </c>
      <c r="AN152" s="211">
        <f>STAFF_CWS!AR88</f>
        <v>0</v>
      </c>
      <c r="AO152" s="211">
        <f>STAFF_CWS!AS88</f>
        <v>0</v>
      </c>
      <c r="AP152" s="211">
        <f>STAFF_CWS!AT88</f>
        <v>0</v>
      </c>
      <c r="AQ152" s="211">
        <f>STAFF_CWS!AU88</f>
        <v>0</v>
      </c>
      <c r="AR152" s="211">
        <f>STAFF_CWS!AV88</f>
        <v>0</v>
      </c>
      <c r="AS152" s="211">
        <f>STAFF_CWS!AW88</f>
        <v>0</v>
      </c>
      <c r="AT152" s="211">
        <f>STAFF_CWS!AX88</f>
        <v>0</v>
      </c>
      <c r="AU152" s="211">
        <f>STAFF_CWS!AY88</f>
        <v>0</v>
      </c>
      <c r="AV152" s="211">
        <f>STAFF_CWS!AZ88</f>
        <v>0</v>
      </c>
      <c r="AW152" s="211">
        <f>STAFF_CWS!BA88</f>
        <v>0</v>
      </c>
      <c r="AX152" s="211">
        <f>STAFF_CWS!BB88</f>
        <v>0</v>
      </c>
      <c r="AY152" s="211">
        <f>STAFF_CWS!BC88</f>
        <v>0</v>
      </c>
      <c r="AZ152" s="211">
        <f>STAFF_CWS!BD88</f>
        <v>0</v>
      </c>
      <c r="BA152" s="211">
        <f>STAFF_CWS!BE88</f>
        <v>0</v>
      </c>
      <c r="BB152" s="211">
        <f>STAFF_CWS!BF88</f>
        <v>0</v>
      </c>
      <c r="BC152" s="211">
        <f>STAFF_CWS!BG88</f>
        <v>0</v>
      </c>
      <c r="BD152" s="211">
        <f>STAFF_CWS!BH88</f>
        <v>0</v>
      </c>
      <c r="BE152" s="211">
        <f>STAFF_CWS!BI88</f>
        <v>0</v>
      </c>
      <c r="BF152" s="211">
        <f>STAFF_CWS!BJ88</f>
        <v>0</v>
      </c>
      <c r="BG152" s="211">
        <f>STAFF_CWS!BK88</f>
        <v>0</v>
      </c>
      <c r="BH152" s="211">
        <f>STAFF_CWS!BL88</f>
        <v>0</v>
      </c>
      <c r="BI152" s="211">
        <f>STAFF_CWS!BM88</f>
        <v>0</v>
      </c>
      <c r="BJ152" s="211">
        <f>STAFF_CWS!BN88</f>
        <v>0</v>
      </c>
      <c r="BK152" s="211">
        <f>STAFF_CWS!BO88</f>
        <v>0</v>
      </c>
    </row>
    <row r="153" spans="1:75" x14ac:dyDescent="0.15">
      <c r="B153" s="18" t="s">
        <v>86</v>
      </c>
      <c r="C153" s="211">
        <f>STAFF_CWS!G89</f>
        <v>0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113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0</v>
      </c>
      <c r="Q155" s="211">
        <f>STAFF_CWS!U91</f>
        <v>0</v>
      </c>
      <c r="R155" s="211">
        <f>STAFF_CWS!V91</f>
        <v>0</v>
      </c>
      <c r="S155" s="211">
        <f>STAFF_CWS!W91</f>
        <v>0</v>
      </c>
      <c r="T155" s="211">
        <f>STAFF_CWS!X91</f>
        <v>0</v>
      </c>
      <c r="U155" s="211">
        <f>STAFF_CWS!Y91</f>
        <v>0</v>
      </c>
      <c r="V155" s="211">
        <f>STAFF_CWS!Z91</f>
        <v>0</v>
      </c>
      <c r="W155" s="211">
        <f>STAFF_CWS!AA91</f>
        <v>0</v>
      </c>
      <c r="X155" s="211">
        <f>STAFF_CWS!AB91</f>
        <v>0</v>
      </c>
      <c r="Y155" s="211">
        <f>STAFF_CWS!AC91</f>
        <v>0</v>
      </c>
      <c r="Z155" s="211">
        <f>STAFF_CWS!AD91</f>
        <v>0</v>
      </c>
      <c r="AA155" s="211">
        <f>STAFF_CWS!AE91</f>
        <v>0</v>
      </c>
      <c r="AB155" s="211">
        <f>STAFF_CWS!AF91</f>
        <v>0</v>
      </c>
      <c r="AC155" s="211">
        <f>STAFF_CWS!AG91</f>
        <v>0</v>
      </c>
      <c r="AD155" s="211">
        <f>STAFF_CWS!AH91</f>
        <v>0</v>
      </c>
      <c r="AE155" s="211">
        <f>STAFF_CWS!AI91</f>
        <v>0</v>
      </c>
      <c r="AF155" s="211">
        <f>STAFF_CWS!AJ91</f>
        <v>0</v>
      </c>
      <c r="AG155" s="211">
        <f>STAFF_CWS!AK91</f>
        <v>0</v>
      </c>
      <c r="AH155" s="211">
        <f>STAFF_CWS!AL91</f>
        <v>0</v>
      </c>
      <c r="AI155" s="211">
        <f>STAFF_CWS!AM91</f>
        <v>0</v>
      </c>
      <c r="AJ155" s="211">
        <f>STAFF_CWS!AN91</f>
        <v>0</v>
      </c>
      <c r="AK155" s="211">
        <f>STAFF_CWS!AO91</f>
        <v>0</v>
      </c>
      <c r="AL155" s="211">
        <f>STAFF_CWS!AP91</f>
        <v>0</v>
      </c>
      <c r="AM155" s="211">
        <f>STAFF_CWS!AQ91</f>
        <v>0</v>
      </c>
      <c r="AN155" s="211">
        <f>STAFF_CWS!AR91</f>
        <v>0</v>
      </c>
      <c r="AO155" s="211">
        <f>STAFF_CWS!AS91</f>
        <v>0</v>
      </c>
      <c r="AP155" s="211">
        <f>STAFF_CWS!AT91</f>
        <v>0</v>
      </c>
      <c r="AQ155" s="211">
        <f>STAFF_CWS!AU91</f>
        <v>0</v>
      </c>
      <c r="AR155" s="211">
        <f>STAFF_CWS!AV91</f>
        <v>0</v>
      </c>
      <c r="AS155" s="211">
        <f>STAFF_CWS!AW91</f>
        <v>0</v>
      </c>
      <c r="AT155" s="211">
        <f>STAFF_CWS!AX91</f>
        <v>0</v>
      </c>
      <c r="AU155" s="211">
        <f>STAFF_CWS!AY91</f>
        <v>0</v>
      </c>
      <c r="AV155" s="211">
        <f>STAFF_CWS!AZ91</f>
        <v>0</v>
      </c>
      <c r="AW155" s="211">
        <f>STAFF_CWS!BA91</f>
        <v>0</v>
      </c>
      <c r="AX155" s="211">
        <f>STAFF_CWS!BB91</f>
        <v>0</v>
      </c>
      <c r="AY155" s="211">
        <f>STAFF_CWS!BC91</f>
        <v>0</v>
      </c>
      <c r="AZ155" s="211">
        <f>STAFF_CWS!BD91</f>
        <v>0</v>
      </c>
      <c r="BA155" s="211">
        <f>STAFF_CWS!BE91</f>
        <v>0</v>
      </c>
      <c r="BB155" s="211">
        <f>STAFF_CWS!BF91</f>
        <v>0</v>
      </c>
      <c r="BC155" s="211">
        <f>STAFF_CWS!BG91</f>
        <v>0</v>
      </c>
      <c r="BD155" s="211">
        <f>STAFF_CWS!BH91</f>
        <v>0</v>
      </c>
      <c r="BE155" s="211">
        <f>STAFF_CWS!BI91</f>
        <v>0</v>
      </c>
      <c r="BF155" s="211">
        <f>STAFF_CWS!BJ91</f>
        <v>0</v>
      </c>
      <c r="BG155" s="211">
        <f>STAFF_CWS!BK91</f>
        <v>0</v>
      </c>
      <c r="BH155" s="211">
        <f>STAFF_CWS!BL91</f>
        <v>0</v>
      </c>
      <c r="BI155" s="211">
        <f>STAFF_CWS!BM91</f>
        <v>0</v>
      </c>
      <c r="BJ155" s="211">
        <f>STAFF_CWS!BN91</f>
        <v>0</v>
      </c>
      <c r="BK155" s="211">
        <f>STAFF_CWS!BO91</f>
        <v>0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</v>
      </c>
      <c r="E156" s="211">
        <f>STAFF_CWS!I92</f>
        <v>0</v>
      </c>
      <c r="F156" s="211">
        <f>STAFF_CWS!J92</f>
        <v>0</v>
      </c>
      <c r="G156" s="211">
        <f>STAFF_CWS!K92</f>
        <v>0</v>
      </c>
      <c r="H156" s="211">
        <f>STAFF_CWS!L92</f>
        <v>0</v>
      </c>
      <c r="I156" s="211">
        <f>STAFF_CWS!M92</f>
        <v>0</v>
      </c>
      <c r="J156" s="211">
        <f>STAFF_CWS!N92</f>
        <v>0</v>
      </c>
      <c r="K156" s="211">
        <f>STAFF_CWS!O92</f>
        <v>0</v>
      </c>
      <c r="L156" s="211">
        <f>STAFF_CWS!P92</f>
        <v>0</v>
      </c>
      <c r="M156" s="211">
        <f>STAFF_CWS!Q92</f>
        <v>0</v>
      </c>
      <c r="N156" s="211">
        <f>STAFF_CWS!R92</f>
        <v>0</v>
      </c>
      <c r="O156" s="211">
        <f>STAFF_CWS!S92</f>
        <v>0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0</v>
      </c>
      <c r="L158" s="211">
        <f>STAFF_CWS!P94</f>
        <v>0</v>
      </c>
      <c r="M158" s="211">
        <f>STAFF_CWS!Q94</f>
        <v>0</v>
      </c>
      <c r="N158" s="211">
        <f>STAFF_CWS!R94</f>
        <v>0</v>
      </c>
      <c r="O158" s="211">
        <f>STAFF_CWS!S94</f>
        <v>0</v>
      </c>
      <c r="P158" s="211">
        <f>STAFF_CWS!T94</f>
        <v>0</v>
      </c>
      <c r="Q158" s="211">
        <f>STAFF_CWS!U94</f>
        <v>0</v>
      </c>
      <c r="R158" s="211">
        <f>STAFF_CWS!V94</f>
        <v>0</v>
      </c>
      <c r="S158" s="211">
        <f>STAFF_CWS!W94</f>
        <v>0</v>
      </c>
      <c r="T158" s="211">
        <f>STAFF_CWS!X94</f>
        <v>0</v>
      </c>
      <c r="U158" s="211">
        <f>STAFF_CWS!Y94</f>
        <v>0</v>
      </c>
      <c r="V158" s="211">
        <f>STAFF_CWS!Z94</f>
        <v>0</v>
      </c>
      <c r="W158" s="211">
        <f>STAFF_CWS!AA94</f>
        <v>0</v>
      </c>
      <c r="X158" s="211">
        <f>STAFF_CWS!AB94</f>
        <v>0</v>
      </c>
      <c r="Y158" s="211">
        <f>STAFF_CWS!AC94</f>
        <v>0</v>
      </c>
      <c r="Z158" s="211">
        <f>STAFF_CWS!AD94</f>
        <v>0</v>
      </c>
      <c r="AA158" s="211">
        <f>STAFF_CWS!AE94</f>
        <v>0</v>
      </c>
      <c r="AB158" s="211">
        <f>STAFF_CWS!AF94</f>
        <v>0</v>
      </c>
      <c r="AC158" s="211">
        <f>STAFF_CWS!AG94</f>
        <v>0</v>
      </c>
      <c r="AD158" s="211">
        <f>STAFF_CWS!AH94</f>
        <v>0</v>
      </c>
      <c r="AE158" s="211">
        <f>STAFF_CWS!AI94</f>
        <v>0</v>
      </c>
      <c r="AF158" s="211">
        <f>STAFF_CWS!AJ94</f>
        <v>0</v>
      </c>
      <c r="AG158" s="211">
        <f>STAFF_CWS!AK94</f>
        <v>0</v>
      </c>
      <c r="AH158" s="211">
        <f>STAFF_CWS!AL94</f>
        <v>0</v>
      </c>
      <c r="AI158" s="211">
        <f>STAFF_CWS!AM94</f>
        <v>0</v>
      </c>
      <c r="AJ158" s="211">
        <f>STAFF_CWS!AN94</f>
        <v>0</v>
      </c>
      <c r="AK158" s="211">
        <f>STAFF_CWS!AO94</f>
        <v>0</v>
      </c>
      <c r="AL158" s="211">
        <f>STAFF_CWS!AP94</f>
        <v>0</v>
      </c>
      <c r="AM158" s="211">
        <f>STAFF_CWS!AQ94</f>
        <v>0</v>
      </c>
      <c r="AN158" s="211">
        <f>STAFF_CWS!AR94</f>
        <v>0</v>
      </c>
      <c r="AO158" s="211">
        <f>STAFF_CWS!AS94</f>
        <v>0</v>
      </c>
      <c r="AP158" s="211">
        <f>STAFF_CWS!AT94</f>
        <v>0</v>
      </c>
      <c r="AQ158" s="211">
        <f>STAFF_CWS!AU94</f>
        <v>0</v>
      </c>
      <c r="AR158" s="211">
        <f>STAFF_CWS!AV94</f>
        <v>0</v>
      </c>
      <c r="AS158" s="211">
        <f>STAFF_CWS!AW94</f>
        <v>0</v>
      </c>
      <c r="AT158" s="211">
        <f>STAFF_CWS!AX94</f>
        <v>0</v>
      </c>
      <c r="AU158" s="211">
        <f>STAFF_CWS!AY94</f>
        <v>0</v>
      </c>
      <c r="AV158" s="211">
        <f>STAFF_CWS!AZ94</f>
        <v>0</v>
      </c>
      <c r="AW158" s="211">
        <f>STAFF_CWS!BA94</f>
        <v>0</v>
      </c>
      <c r="AX158" s="211">
        <f>STAFF_CWS!BB94</f>
        <v>0</v>
      </c>
      <c r="AY158" s="211">
        <f>STAFF_CWS!BC94</f>
        <v>0</v>
      </c>
      <c r="AZ158" s="211">
        <f>STAFF_CWS!BD94</f>
        <v>0</v>
      </c>
      <c r="BA158" s="211">
        <f>STAFF_CWS!BE94</f>
        <v>0</v>
      </c>
      <c r="BB158" s="211">
        <f>STAFF_CWS!BF94</f>
        <v>0</v>
      </c>
      <c r="BC158" s="211">
        <f>STAFF_CWS!BG94</f>
        <v>0</v>
      </c>
      <c r="BD158" s="211">
        <f>STAFF_CWS!BH94</f>
        <v>0</v>
      </c>
      <c r="BE158" s="211">
        <f>STAFF_CWS!BI94</f>
        <v>0</v>
      </c>
      <c r="BF158" s="211">
        <f>STAFF_CWS!BJ94</f>
        <v>0</v>
      </c>
      <c r="BG158" s="211">
        <f>STAFF_CWS!BK94</f>
        <v>0</v>
      </c>
      <c r="BH158" s="211">
        <f>STAFF_CWS!BL94</f>
        <v>0</v>
      </c>
      <c r="BI158" s="211">
        <f>STAFF_CWS!BM94</f>
        <v>0</v>
      </c>
      <c r="BJ158" s="211">
        <f>STAFF_CWS!BN94</f>
        <v>0</v>
      </c>
      <c r="BK158" s="211">
        <f>STAFF_CWS!BO94</f>
        <v>0</v>
      </c>
    </row>
    <row r="159" spans="1:75" x14ac:dyDescent="0.15">
      <c r="B159" s="18" t="s">
        <v>86</v>
      </c>
      <c r="C159" s="211">
        <f>STAFF_CWS!G95</f>
        <v>0</v>
      </c>
      <c r="D159" s="211">
        <f>STAFF_CWS!H95</f>
        <v>0</v>
      </c>
      <c r="E159" s="211">
        <f>STAFF_CWS!I95</f>
        <v>0</v>
      </c>
      <c r="F159" s="211">
        <f>STAFF_CWS!J95</f>
        <v>0</v>
      </c>
      <c r="G159" s="211">
        <f>STAFF_CWS!K95</f>
        <v>0</v>
      </c>
      <c r="H159" s="211">
        <f>STAFF_CWS!L95</f>
        <v>0</v>
      </c>
      <c r="I159" s="211">
        <f>STAFF_CWS!M95</f>
        <v>0</v>
      </c>
      <c r="J159" s="211">
        <f>STAFF_CWS!N95</f>
        <v>0</v>
      </c>
      <c r="K159" s="211">
        <f>STAFF_CWS!O95</f>
        <v>0</v>
      </c>
      <c r="L159" s="211">
        <f>STAFF_CWS!P95</f>
        <v>0</v>
      </c>
      <c r="M159" s="211">
        <f>STAFF_CWS!Q95</f>
        <v>0</v>
      </c>
      <c r="N159" s="211">
        <f>STAFF_CWS!R95</f>
        <v>0</v>
      </c>
      <c r="O159" s="211">
        <f>STAFF_CWS!S95</f>
        <v>0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0</v>
      </c>
      <c r="Q161" s="211">
        <f>STAFF_CWS!U97</f>
        <v>0</v>
      </c>
      <c r="R161" s="211">
        <f>STAFF_CWS!V97</f>
        <v>0</v>
      </c>
      <c r="S161" s="211">
        <f>STAFF_CWS!W97</f>
        <v>0</v>
      </c>
      <c r="T161" s="211">
        <f>STAFF_CWS!X97</f>
        <v>0</v>
      </c>
      <c r="U161" s="211">
        <f>STAFF_CWS!Y97</f>
        <v>0</v>
      </c>
      <c r="V161" s="211">
        <f>STAFF_CWS!Z97</f>
        <v>0</v>
      </c>
      <c r="W161" s="211">
        <f>STAFF_CWS!AA97</f>
        <v>0</v>
      </c>
      <c r="X161" s="211">
        <f>STAFF_CWS!AB97</f>
        <v>0</v>
      </c>
      <c r="Y161" s="211">
        <f>STAFF_CWS!AC97</f>
        <v>0</v>
      </c>
      <c r="Z161" s="211">
        <f>STAFF_CWS!AD97</f>
        <v>0</v>
      </c>
      <c r="AA161" s="211">
        <f>STAFF_CWS!AE97</f>
        <v>0</v>
      </c>
      <c r="AB161" s="211">
        <f>STAFF_CWS!AF97</f>
        <v>0</v>
      </c>
      <c r="AC161" s="211">
        <f>STAFF_CWS!AG97</f>
        <v>0</v>
      </c>
      <c r="AD161" s="211">
        <f>STAFF_CWS!AH97</f>
        <v>0</v>
      </c>
      <c r="AE161" s="211">
        <f>STAFF_CWS!AI97</f>
        <v>0</v>
      </c>
      <c r="AF161" s="211">
        <f>STAFF_CWS!AJ97</f>
        <v>0</v>
      </c>
      <c r="AG161" s="211">
        <f>STAFF_CWS!AK97</f>
        <v>0</v>
      </c>
      <c r="AH161" s="211">
        <f>STAFF_CWS!AL97</f>
        <v>0</v>
      </c>
      <c r="AI161" s="211">
        <f>STAFF_CWS!AM97</f>
        <v>0</v>
      </c>
      <c r="AJ161" s="211">
        <f>STAFF_CWS!AN97</f>
        <v>0</v>
      </c>
      <c r="AK161" s="211">
        <f>STAFF_CWS!AO97</f>
        <v>0</v>
      </c>
      <c r="AL161" s="211">
        <f>STAFF_CWS!AP97</f>
        <v>0</v>
      </c>
      <c r="AM161" s="211">
        <f>STAFF_CWS!AQ97</f>
        <v>0</v>
      </c>
      <c r="AN161" s="211">
        <f>STAFF_CWS!AR97</f>
        <v>0</v>
      </c>
      <c r="AO161" s="211">
        <f>STAFF_CWS!AS97</f>
        <v>0</v>
      </c>
      <c r="AP161" s="211">
        <f>STAFF_CWS!AT97</f>
        <v>0</v>
      </c>
      <c r="AQ161" s="211">
        <f>STAFF_CWS!AU97</f>
        <v>0</v>
      </c>
      <c r="AR161" s="211">
        <f>STAFF_CWS!AV97</f>
        <v>0</v>
      </c>
      <c r="AS161" s="211">
        <f>STAFF_CWS!AW97</f>
        <v>0</v>
      </c>
      <c r="AT161" s="211">
        <f>STAFF_CWS!AX97</f>
        <v>0</v>
      </c>
      <c r="AU161" s="211">
        <f>STAFF_CWS!AY97</f>
        <v>0</v>
      </c>
      <c r="AV161" s="211">
        <f>STAFF_CWS!AZ97</f>
        <v>0</v>
      </c>
      <c r="AW161" s="211">
        <f>STAFF_CWS!BA97</f>
        <v>0</v>
      </c>
      <c r="AX161" s="211">
        <f>STAFF_CWS!BB97</f>
        <v>0</v>
      </c>
      <c r="AY161" s="211">
        <f>STAFF_CWS!BC97</f>
        <v>0</v>
      </c>
      <c r="AZ161" s="211">
        <f>STAFF_CWS!BD97</f>
        <v>0</v>
      </c>
      <c r="BA161" s="211">
        <f>STAFF_CWS!BE97</f>
        <v>0</v>
      </c>
      <c r="BB161" s="211">
        <f>STAFF_CWS!BF97</f>
        <v>0</v>
      </c>
      <c r="BC161" s="211">
        <f>STAFF_CWS!BG97</f>
        <v>0</v>
      </c>
      <c r="BD161" s="211">
        <f>STAFF_CWS!BH97</f>
        <v>0</v>
      </c>
      <c r="BE161" s="211">
        <f>STAFF_CWS!BI97</f>
        <v>0</v>
      </c>
      <c r="BF161" s="211">
        <f>STAFF_CWS!BJ97</f>
        <v>0</v>
      </c>
      <c r="BG161" s="211">
        <f>STAFF_CWS!BK97</f>
        <v>0</v>
      </c>
      <c r="BH161" s="211">
        <f>STAFF_CWS!BL97</f>
        <v>0</v>
      </c>
      <c r="BI161" s="211">
        <f>STAFF_CWS!BM97</f>
        <v>0</v>
      </c>
      <c r="BJ161" s="211">
        <f>STAFF_CWS!BN97</f>
        <v>0</v>
      </c>
      <c r="BK161" s="211">
        <f>STAFF_CWS!BO97</f>
        <v>0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</v>
      </c>
      <c r="E162" s="211">
        <f>STAFF_CWS!I98</f>
        <v>0</v>
      </c>
      <c r="F162" s="211">
        <f>STAFF_CWS!J98</f>
        <v>0</v>
      </c>
      <c r="G162" s="211">
        <f>STAFF_CWS!K98</f>
        <v>0</v>
      </c>
      <c r="H162" s="211">
        <f>STAFF_CWS!L98</f>
        <v>0</v>
      </c>
      <c r="I162" s="211">
        <f>STAFF_CWS!M98</f>
        <v>0</v>
      </c>
      <c r="J162" s="211">
        <f>STAFF_CWS!N98</f>
        <v>0</v>
      </c>
      <c r="K162" s="211">
        <f>STAFF_CWS!O98</f>
        <v>0</v>
      </c>
      <c r="L162" s="211">
        <f>STAFF_CWS!P98</f>
        <v>0</v>
      </c>
      <c r="M162" s="211">
        <f>STAFF_CWS!Q98</f>
        <v>0</v>
      </c>
      <c r="N162" s="211">
        <f>STAFF_CWS!R98</f>
        <v>0</v>
      </c>
      <c r="O162" s="211">
        <f>STAFF_CWS!S98</f>
        <v>0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0</v>
      </c>
      <c r="AC164" s="211">
        <f>STAFF_CWS!AG100</f>
        <v>0</v>
      </c>
      <c r="AD164" s="211">
        <f>STAFF_CWS!AH100</f>
        <v>0</v>
      </c>
      <c r="AE164" s="211">
        <f>STAFF_CWS!AI100</f>
        <v>0</v>
      </c>
      <c r="AF164" s="211">
        <f>STAFF_CWS!AJ100</f>
        <v>0</v>
      </c>
      <c r="AG164" s="211">
        <f>STAFF_CWS!AK100</f>
        <v>0</v>
      </c>
      <c r="AH164" s="211">
        <f>STAFF_CWS!AL100</f>
        <v>0</v>
      </c>
      <c r="AI164" s="211">
        <f>STAFF_CWS!AM100</f>
        <v>0</v>
      </c>
      <c r="AJ164" s="211">
        <f>STAFF_CWS!AN100</f>
        <v>0</v>
      </c>
      <c r="AK164" s="211">
        <f>STAFF_CWS!AO100</f>
        <v>0</v>
      </c>
      <c r="AL164" s="211">
        <f>STAFF_CWS!AP100</f>
        <v>0</v>
      </c>
      <c r="AM164" s="211">
        <f>STAFF_CWS!AQ100</f>
        <v>0</v>
      </c>
      <c r="AN164" s="211">
        <f>STAFF_CWS!AR100</f>
        <v>0</v>
      </c>
      <c r="AO164" s="211">
        <f>STAFF_CWS!AS100</f>
        <v>0</v>
      </c>
      <c r="AP164" s="211">
        <f>STAFF_CWS!AT100</f>
        <v>0</v>
      </c>
      <c r="AQ164" s="211">
        <f>STAFF_CWS!AU100</f>
        <v>0</v>
      </c>
      <c r="AR164" s="211">
        <f>STAFF_CWS!AV100</f>
        <v>0</v>
      </c>
      <c r="AS164" s="211">
        <f>STAFF_CWS!AW100</f>
        <v>0</v>
      </c>
      <c r="AT164" s="211">
        <f>STAFF_CWS!AX100</f>
        <v>0</v>
      </c>
      <c r="AU164" s="211">
        <f>STAFF_CWS!AY100</f>
        <v>0</v>
      </c>
      <c r="AV164" s="211">
        <f>STAFF_CWS!AZ100</f>
        <v>0</v>
      </c>
      <c r="AW164" s="211">
        <f>STAFF_CWS!BA100</f>
        <v>0</v>
      </c>
      <c r="AX164" s="211">
        <f>STAFF_CWS!BB100</f>
        <v>0</v>
      </c>
      <c r="AY164" s="211">
        <f>STAFF_CWS!BC100</f>
        <v>0</v>
      </c>
      <c r="AZ164" s="211">
        <f>STAFF_CWS!BD100</f>
        <v>0</v>
      </c>
      <c r="BA164" s="211">
        <f>STAFF_CWS!BE100</f>
        <v>0</v>
      </c>
      <c r="BB164" s="211">
        <f>STAFF_CWS!BF100</f>
        <v>0</v>
      </c>
      <c r="BC164" s="211">
        <f>STAFF_CWS!BG100</f>
        <v>0</v>
      </c>
      <c r="BD164" s="211">
        <f>STAFF_CWS!BH100</f>
        <v>0</v>
      </c>
      <c r="BE164" s="211">
        <f>STAFF_CWS!BI100</f>
        <v>0</v>
      </c>
      <c r="BF164" s="211">
        <f>STAFF_CWS!BJ100</f>
        <v>0</v>
      </c>
      <c r="BG164" s="211">
        <f>STAFF_CWS!BK100</f>
        <v>0</v>
      </c>
      <c r="BH164" s="211">
        <f>STAFF_CWS!BL100</f>
        <v>0</v>
      </c>
      <c r="BI164" s="211">
        <f>STAFF_CWS!BM100</f>
        <v>0</v>
      </c>
      <c r="BJ164" s="211">
        <f>STAFF_CWS!BN100</f>
        <v>0</v>
      </c>
      <c r="BK164" s="211">
        <f>STAFF_CWS!BO100</f>
        <v>0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114</v>
      </c>
      <c r="C167" s="211">
        <f>STAFF_CWS!G103</f>
        <v>0</v>
      </c>
      <c r="D167" s="211">
        <f>STAFF_CWS!H103</f>
        <v>0</v>
      </c>
      <c r="E167" s="211">
        <f>STAFF_CWS!I103</f>
        <v>0</v>
      </c>
      <c r="F167" s="211">
        <f>STAFF_CWS!J103</f>
        <v>0</v>
      </c>
      <c r="G167" s="211">
        <f>STAFF_CWS!K103</f>
        <v>0</v>
      </c>
      <c r="H167" s="211">
        <f>STAFF_CWS!L103</f>
        <v>0</v>
      </c>
      <c r="I167" s="211">
        <f>STAFF_CWS!M103</f>
        <v>0</v>
      </c>
      <c r="J167" s="211">
        <f>STAFF_CWS!N103</f>
        <v>0</v>
      </c>
      <c r="K167" s="211">
        <f>STAFF_CWS!O103</f>
        <v>0</v>
      </c>
      <c r="L167" s="211">
        <f>STAFF_CWS!P103</f>
        <v>0</v>
      </c>
      <c r="M167" s="211">
        <f>STAFF_CWS!Q103</f>
        <v>0</v>
      </c>
      <c r="N167" s="211">
        <f>STAFF_CWS!R103</f>
        <v>0</v>
      </c>
      <c r="O167" s="211">
        <f>STAFF_CWS!S103</f>
        <v>0</v>
      </c>
      <c r="P167" s="211">
        <f>STAFF_CWS!T103</f>
        <v>0</v>
      </c>
      <c r="Q167" s="211">
        <f>STAFF_CWS!U103</f>
        <v>0</v>
      </c>
      <c r="R167" s="211">
        <f>STAFF_CWS!V103</f>
        <v>0</v>
      </c>
      <c r="S167" s="211">
        <f>STAFF_CWS!W103</f>
        <v>0</v>
      </c>
      <c r="T167" s="211">
        <f>STAFF_CWS!X103</f>
        <v>0</v>
      </c>
      <c r="U167" s="211">
        <f>STAFF_CWS!Y103</f>
        <v>0</v>
      </c>
      <c r="V167" s="211">
        <f>STAFF_CWS!Z103</f>
        <v>0</v>
      </c>
      <c r="W167" s="211">
        <f>STAFF_CWS!AA103</f>
        <v>0</v>
      </c>
      <c r="X167" s="211">
        <f>STAFF_CWS!AB103</f>
        <v>0</v>
      </c>
      <c r="Y167" s="211">
        <f>STAFF_CWS!AC103</f>
        <v>0</v>
      </c>
      <c r="Z167" s="211">
        <f>STAFF_CWS!AD103</f>
        <v>0</v>
      </c>
      <c r="AA167" s="211">
        <f>STAFF_CWS!AE103</f>
        <v>0</v>
      </c>
      <c r="AB167" s="211">
        <f>STAFF_CWS!AF103</f>
        <v>0</v>
      </c>
      <c r="AC167" s="211">
        <f>STAFF_CWS!AG103</f>
        <v>0</v>
      </c>
      <c r="AD167" s="211">
        <f>STAFF_CWS!AH103</f>
        <v>0</v>
      </c>
      <c r="AE167" s="211">
        <f>STAFF_CWS!AI103</f>
        <v>0</v>
      </c>
      <c r="AF167" s="211">
        <f>STAFF_CWS!AJ103</f>
        <v>0</v>
      </c>
      <c r="AG167" s="211">
        <f>STAFF_CWS!AK103</f>
        <v>0</v>
      </c>
      <c r="AH167" s="211">
        <f>STAFF_CWS!AL103</f>
        <v>0</v>
      </c>
      <c r="AI167" s="211">
        <f>STAFF_CWS!AM103</f>
        <v>0</v>
      </c>
      <c r="AJ167" s="211">
        <f>STAFF_CWS!AN103</f>
        <v>0</v>
      </c>
      <c r="AK167" s="211">
        <f>STAFF_CWS!AO103</f>
        <v>0</v>
      </c>
      <c r="AL167" s="211">
        <f>STAFF_CWS!AP103</f>
        <v>0</v>
      </c>
      <c r="AM167" s="211">
        <f>STAFF_CWS!AQ103</f>
        <v>0</v>
      </c>
      <c r="AN167" s="211">
        <f>STAFF_CWS!AR103</f>
        <v>0</v>
      </c>
      <c r="AO167" s="211">
        <f>STAFF_CWS!AS103</f>
        <v>0</v>
      </c>
      <c r="AP167" s="211">
        <f>STAFF_CWS!AT103</f>
        <v>0</v>
      </c>
      <c r="AQ167" s="211">
        <f>STAFF_CWS!AU103</f>
        <v>0</v>
      </c>
      <c r="AR167" s="211">
        <f>STAFF_CWS!AV103</f>
        <v>0</v>
      </c>
      <c r="AS167" s="211">
        <f>STAFF_CWS!AW103</f>
        <v>0</v>
      </c>
      <c r="AT167" s="211">
        <f>STAFF_CWS!AX103</f>
        <v>0</v>
      </c>
      <c r="AU167" s="211">
        <f>STAFF_CWS!AY103</f>
        <v>0</v>
      </c>
      <c r="AV167" s="211">
        <f>STAFF_CWS!AZ103</f>
        <v>0</v>
      </c>
      <c r="AW167" s="211">
        <f>STAFF_CWS!BA103</f>
        <v>0</v>
      </c>
      <c r="AX167" s="211">
        <f>STAFF_CWS!BB103</f>
        <v>0</v>
      </c>
      <c r="AY167" s="211">
        <f>STAFF_CWS!BC103</f>
        <v>0</v>
      </c>
      <c r="AZ167" s="211">
        <f>STAFF_CWS!BD103</f>
        <v>0</v>
      </c>
      <c r="BA167" s="211">
        <f>STAFF_CWS!BE103</f>
        <v>0</v>
      </c>
      <c r="BB167" s="211">
        <f>STAFF_CWS!BF103</f>
        <v>0</v>
      </c>
      <c r="BC167" s="211">
        <f>STAFF_CWS!BG103</f>
        <v>0</v>
      </c>
      <c r="BD167" s="211">
        <f>STAFF_CWS!BH103</f>
        <v>0</v>
      </c>
      <c r="BE167" s="211">
        <f>STAFF_CWS!BI103</f>
        <v>0</v>
      </c>
      <c r="BF167" s="211">
        <f>STAFF_CWS!BJ103</f>
        <v>0</v>
      </c>
      <c r="BG167" s="211">
        <f>STAFF_CWS!BK103</f>
        <v>0</v>
      </c>
      <c r="BH167" s="211">
        <f>STAFF_CWS!BL103</f>
        <v>0</v>
      </c>
      <c r="BI167" s="211">
        <f>STAFF_CWS!BM103</f>
        <v>0</v>
      </c>
      <c r="BJ167" s="211">
        <f>STAFF_CWS!BN103</f>
        <v>0</v>
      </c>
      <c r="BK167" s="211">
        <f>STAFF_CWS!BO103</f>
        <v>0</v>
      </c>
    </row>
    <row r="168" spans="2:63" x14ac:dyDescent="0.15">
      <c r="B168" s="18" t="s">
        <v>86</v>
      </c>
      <c r="C168" s="211">
        <f>STAFF_CWS!G104</f>
        <v>0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1</v>
      </c>
      <c r="E170" s="211">
        <f>STAFF_CWS!I106</f>
        <v>1</v>
      </c>
      <c r="F170" s="211">
        <f>STAFF_CWS!J106</f>
        <v>1</v>
      </c>
      <c r="G170" s="211">
        <f>STAFF_CWS!K106</f>
        <v>1</v>
      </c>
      <c r="H170" s="211">
        <f>STAFF_CWS!L106</f>
        <v>1</v>
      </c>
      <c r="I170" s="211">
        <f>STAFF_CWS!M106</f>
        <v>1</v>
      </c>
      <c r="J170" s="211">
        <f>STAFF_CWS!N106</f>
        <v>1</v>
      </c>
      <c r="K170" s="211">
        <f>STAFF_CWS!O106</f>
        <v>1</v>
      </c>
      <c r="L170" s="211">
        <f>STAFF_CWS!P106</f>
        <v>1</v>
      </c>
      <c r="M170" s="211">
        <f>STAFF_CWS!Q106</f>
        <v>1</v>
      </c>
      <c r="N170" s="211">
        <f>STAFF_CWS!R106</f>
        <v>1</v>
      </c>
      <c r="O170" s="211">
        <f>STAFF_CWS!S106</f>
        <v>1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1</v>
      </c>
      <c r="AO170" s="211">
        <f>STAFF_CWS!AS106</f>
        <v>1</v>
      </c>
      <c r="AP170" s="211">
        <f>STAFF_CWS!AT106</f>
        <v>1</v>
      </c>
      <c r="AQ170" s="211">
        <f>STAFF_CWS!AU106</f>
        <v>1</v>
      </c>
      <c r="AR170" s="211">
        <f>STAFF_CWS!AV106</f>
        <v>1</v>
      </c>
      <c r="AS170" s="211">
        <f>STAFF_CWS!AW106</f>
        <v>1</v>
      </c>
      <c r="AT170" s="211">
        <f>STAFF_CWS!AX106</f>
        <v>1</v>
      </c>
      <c r="AU170" s="211">
        <f>STAFF_CWS!AY106</f>
        <v>1</v>
      </c>
      <c r="AV170" s="211">
        <f>STAFF_CWS!AZ106</f>
        <v>1</v>
      </c>
      <c r="AW170" s="211">
        <f>STAFF_CWS!BA106</f>
        <v>1</v>
      </c>
      <c r="AX170" s="211">
        <f>STAFF_CWS!BB106</f>
        <v>1</v>
      </c>
      <c r="AY170" s="211">
        <f>STAFF_CWS!BC106</f>
        <v>1</v>
      </c>
      <c r="AZ170" s="211">
        <f>STAFF_CWS!BD106</f>
        <v>1</v>
      </c>
      <c r="BA170" s="211">
        <f>STAFF_CWS!BE106</f>
        <v>1</v>
      </c>
      <c r="BB170" s="211">
        <f>STAFF_CWS!BF106</f>
        <v>1</v>
      </c>
      <c r="BC170" s="211">
        <f>STAFF_CWS!BG106</f>
        <v>1</v>
      </c>
      <c r="BD170" s="211">
        <f>STAFF_CWS!BH106</f>
        <v>1</v>
      </c>
      <c r="BE170" s="211">
        <f>STAFF_CWS!BI106</f>
        <v>1</v>
      </c>
      <c r="BF170" s="211">
        <f>STAFF_CWS!BJ106</f>
        <v>1</v>
      </c>
      <c r="BG170" s="211">
        <f>STAFF_CWS!BK106</f>
        <v>1</v>
      </c>
      <c r="BH170" s="211">
        <f>STAFF_CWS!BL106</f>
        <v>1</v>
      </c>
      <c r="BI170" s="211">
        <f>STAFF_CWS!BM106</f>
        <v>1</v>
      </c>
      <c r="BJ170" s="211">
        <f>STAFF_CWS!BN106</f>
        <v>1</v>
      </c>
      <c r="BK170" s="211">
        <f>STAFF_CWS!BO106</f>
        <v>1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0</v>
      </c>
      <c r="E174" s="211">
        <f>STAFF_CWS!I110</f>
        <v>0</v>
      </c>
      <c r="F174" s="211">
        <f>STAFF_CWS!J110</f>
        <v>0</v>
      </c>
      <c r="G174" s="211">
        <f>STAFF_CWS!K110</f>
        <v>0</v>
      </c>
      <c r="H174" s="211">
        <f>STAFF_CWS!L110</f>
        <v>0</v>
      </c>
      <c r="I174" s="211">
        <f>STAFF_CWS!M110</f>
        <v>0</v>
      </c>
      <c r="J174" s="211">
        <f>STAFF_CWS!N110</f>
        <v>0</v>
      </c>
      <c r="K174" s="211">
        <f>STAFF_CWS!O110</f>
        <v>0</v>
      </c>
      <c r="L174" s="211">
        <f>STAFF_CWS!P110</f>
        <v>0</v>
      </c>
      <c r="M174" s="211">
        <f>STAFF_CWS!Q110</f>
        <v>0</v>
      </c>
      <c r="N174" s="211">
        <f>STAFF_CWS!R110</f>
        <v>0</v>
      </c>
      <c r="O174" s="211">
        <f>STAFF_CWS!S110</f>
        <v>0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115</v>
      </c>
      <c r="C176" s="211">
        <f>STAFF_CWS!G112</f>
        <v>0</v>
      </c>
      <c r="D176" s="211">
        <f>STAFF_CWS!H112</f>
        <v>0</v>
      </c>
      <c r="E176" s="211">
        <f>STAFF_CWS!I112</f>
        <v>0</v>
      </c>
      <c r="F176" s="211">
        <f>STAFF_CWS!J112</f>
        <v>0</v>
      </c>
      <c r="G176" s="211">
        <f>STAFF_CWS!K112</f>
        <v>0</v>
      </c>
      <c r="H176" s="211">
        <f>STAFF_CWS!L112</f>
        <v>0</v>
      </c>
      <c r="I176" s="211">
        <f>STAFF_CWS!M112</f>
        <v>0</v>
      </c>
      <c r="J176" s="211">
        <f>STAFF_CWS!N112</f>
        <v>0</v>
      </c>
      <c r="K176" s="211">
        <f>STAFF_CWS!O112</f>
        <v>0</v>
      </c>
      <c r="L176" s="211">
        <f>STAFF_CWS!P112</f>
        <v>0</v>
      </c>
      <c r="M176" s="211">
        <f>STAFF_CWS!Q112</f>
        <v>0</v>
      </c>
      <c r="N176" s="211">
        <f>STAFF_CWS!R112</f>
        <v>0</v>
      </c>
      <c r="O176" s="211">
        <f>STAFF_CWS!S112</f>
        <v>0</v>
      </c>
      <c r="P176" s="211">
        <f>STAFF_CWS!T112</f>
        <v>0</v>
      </c>
      <c r="Q176" s="211">
        <f>STAFF_CWS!U112</f>
        <v>0</v>
      </c>
      <c r="R176" s="211">
        <f>STAFF_CWS!V112</f>
        <v>0</v>
      </c>
      <c r="S176" s="211">
        <f>STAFF_CWS!W112</f>
        <v>0</v>
      </c>
      <c r="T176" s="211">
        <f>STAFF_CWS!X112</f>
        <v>0</v>
      </c>
      <c r="U176" s="211">
        <f>STAFF_CWS!Y112</f>
        <v>0</v>
      </c>
      <c r="V176" s="211">
        <f>STAFF_CWS!Z112</f>
        <v>0</v>
      </c>
      <c r="W176" s="211">
        <f>STAFF_CWS!AA112</f>
        <v>0</v>
      </c>
      <c r="X176" s="211">
        <f>STAFF_CWS!AB112</f>
        <v>0</v>
      </c>
      <c r="Y176" s="211">
        <f>STAFF_CWS!AC112</f>
        <v>0</v>
      </c>
      <c r="Z176" s="211">
        <f>STAFF_CWS!AD112</f>
        <v>0</v>
      </c>
      <c r="AA176" s="211">
        <f>STAFF_CWS!AE112</f>
        <v>0</v>
      </c>
      <c r="AB176" s="211">
        <f>STAFF_CWS!AF112</f>
        <v>0</v>
      </c>
      <c r="AC176" s="211">
        <f>STAFF_CWS!AG112</f>
        <v>0</v>
      </c>
      <c r="AD176" s="211">
        <f>STAFF_CWS!AH112</f>
        <v>0</v>
      </c>
      <c r="AE176" s="211">
        <f>STAFF_CWS!AI112</f>
        <v>0</v>
      </c>
      <c r="AF176" s="211">
        <f>STAFF_CWS!AJ112</f>
        <v>0</v>
      </c>
      <c r="AG176" s="211">
        <f>STAFF_CWS!AK112</f>
        <v>0</v>
      </c>
      <c r="AH176" s="211">
        <f>STAFF_CWS!AL112</f>
        <v>0</v>
      </c>
      <c r="AI176" s="211">
        <f>STAFF_CWS!AM112</f>
        <v>0</v>
      </c>
      <c r="AJ176" s="211">
        <f>STAFF_CWS!AN112</f>
        <v>0</v>
      </c>
      <c r="AK176" s="211">
        <f>STAFF_CWS!AO112</f>
        <v>0</v>
      </c>
      <c r="AL176" s="211">
        <f>STAFF_CWS!AP112</f>
        <v>0</v>
      </c>
      <c r="AM176" s="211">
        <f>STAFF_CWS!AQ112</f>
        <v>0</v>
      </c>
      <c r="AN176" s="211">
        <f>STAFF_CWS!AR112</f>
        <v>0</v>
      </c>
      <c r="AO176" s="211">
        <f>STAFF_CWS!AS112</f>
        <v>0</v>
      </c>
      <c r="AP176" s="211">
        <f>STAFF_CWS!AT112</f>
        <v>0</v>
      </c>
      <c r="AQ176" s="211">
        <f>STAFF_CWS!AU112</f>
        <v>0</v>
      </c>
      <c r="AR176" s="211">
        <f>STAFF_CWS!AV112</f>
        <v>0</v>
      </c>
      <c r="AS176" s="211">
        <f>STAFF_CWS!AW112</f>
        <v>0</v>
      </c>
      <c r="AT176" s="211">
        <f>STAFF_CWS!AX112</f>
        <v>0</v>
      </c>
      <c r="AU176" s="211">
        <f>STAFF_CWS!AY112</f>
        <v>0</v>
      </c>
      <c r="AV176" s="211">
        <f>STAFF_CWS!AZ112</f>
        <v>0</v>
      </c>
      <c r="AW176" s="211">
        <f>STAFF_CWS!BA112</f>
        <v>0</v>
      </c>
      <c r="AX176" s="211">
        <f>STAFF_CWS!BB112</f>
        <v>0</v>
      </c>
      <c r="AY176" s="211">
        <f>STAFF_CWS!BC112</f>
        <v>0</v>
      </c>
      <c r="AZ176" s="211">
        <f>STAFF_CWS!BD112</f>
        <v>0</v>
      </c>
      <c r="BA176" s="211">
        <f>STAFF_CWS!BE112</f>
        <v>0</v>
      </c>
      <c r="BB176" s="211">
        <f>STAFF_CWS!BF112</f>
        <v>0</v>
      </c>
      <c r="BC176" s="211">
        <f>STAFF_CWS!BG112</f>
        <v>0</v>
      </c>
      <c r="BD176" s="211">
        <f>STAFF_CWS!BH112</f>
        <v>0</v>
      </c>
      <c r="BE176" s="211">
        <f>STAFF_CWS!BI112</f>
        <v>0</v>
      </c>
      <c r="BF176" s="211">
        <f>STAFF_CWS!BJ112</f>
        <v>0</v>
      </c>
      <c r="BG176" s="211">
        <f>STAFF_CWS!BK112</f>
        <v>0</v>
      </c>
      <c r="BH176" s="211">
        <f>STAFF_CWS!BL112</f>
        <v>0</v>
      </c>
      <c r="BI176" s="211">
        <f>STAFF_CWS!BM112</f>
        <v>0</v>
      </c>
      <c r="BJ176" s="211">
        <f>STAFF_CWS!BN112</f>
        <v>0</v>
      </c>
      <c r="BK176" s="211">
        <f>STAFF_CWS!BO112</f>
        <v>0</v>
      </c>
    </row>
    <row r="177" spans="2:63" x14ac:dyDescent="0.15">
      <c r="B177" s="18" t="s">
        <v>86</v>
      </c>
      <c r="C177" s="211">
        <f>STAFF_CWS!G113</f>
        <v>0</v>
      </c>
      <c r="D177" s="211">
        <f>STAFF_CWS!H113</f>
        <v>0</v>
      </c>
      <c r="E177" s="211">
        <f>STAFF_CWS!I113</f>
        <v>0</v>
      </c>
      <c r="F177" s="211">
        <f>STAFF_CWS!J113</f>
        <v>0</v>
      </c>
      <c r="G177" s="211">
        <f>STAFF_CWS!K113</f>
        <v>0</v>
      </c>
      <c r="H177" s="211">
        <f>STAFF_CWS!L113</f>
        <v>0</v>
      </c>
      <c r="I177" s="211">
        <f>STAFF_CWS!M113</f>
        <v>0</v>
      </c>
      <c r="J177" s="211">
        <f>STAFF_CWS!N113</f>
        <v>0</v>
      </c>
      <c r="K177" s="211">
        <f>STAFF_CWS!O113</f>
        <v>0</v>
      </c>
      <c r="L177" s="211">
        <f>STAFF_CWS!P113</f>
        <v>0</v>
      </c>
      <c r="M177" s="211">
        <f>STAFF_CWS!Q113</f>
        <v>0</v>
      </c>
      <c r="N177" s="211">
        <f>STAFF_CWS!R113</f>
        <v>0</v>
      </c>
      <c r="O177" s="211">
        <f>STAFF_CWS!S113</f>
        <v>0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0</v>
      </c>
      <c r="E179" s="211">
        <f>STAFF_CWS!I115</f>
        <v>0</v>
      </c>
      <c r="F179" s="211">
        <f>STAFF_CWS!J115</f>
        <v>0</v>
      </c>
      <c r="G179" s="211">
        <f>STAFF_CWS!K115</f>
        <v>0</v>
      </c>
      <c r="H179" s="211">
        <f>STAFF_CWS!L115</f>
        <v>0</v>
      </c>
      <c r="I179" s="211">
        <f>STAFF_CWS!M115</f>
        <v>0</v>
      </c>
      <c r="J179" s="211">
        <f>STAFF_CWS!N115</f>
        <v>0</v>
      </c>
      <c r="K179" s="211">
        <f>STAFF_CWS!O115</f>
        <v>0</v>
      </c>
      <c r="L179" s="211">
        <f>STAFF_CWS!P115</f>
        <v>0</v>
      </c>
      <c r="M179" s="211">
        <f>STAFF_CWS!Q115</f>
        <v>0</v>
      </c>
      <c r="N179" s="211">
        <f>STAFF_CWS!R115</f>
        <v>0</v>
      </c>
      <c r="O179" s="211">
        <f>STAFF_CWS!S115</f>
        <v>0</v>
      </c>
      <c r="P179" s="211">
        <f>STAFF_CWS!T115</f>
        <v>0</v>
      </c>
      <c r="Q179" s="211">
        <f>STAFF_CWS!U115</f>
        <v>0</v>
      </c>
      <c r="R179" s="211">
        <f>STAFF_CWS!V115</f>
        <v>0</v>
      </c>
      <c r="S179" s="211">
        <f>STAFF_CWS!W115</f>
        <v>0</v>
      </c>
      <c r="T179" s="211">
        <f>STAFF_CWS!X115</f>
        <v>0</v>
      </c>
      <c r="U179" s="211">
        <f>STAFF_CWS!Y115</f>
        <v>0</v>
      </c>
      <c r="V179" s="211">
        <f>STAFF_CWS!Z115</f>
        <v>0</v>
      </c>
      <c r="W179" s="211">
        <f>STAFF_CWS!AA115</f>
        <v>0</v>
      </c>
      <c r="X179" s="211">
        <f>STAFF_CWS!AB115</f>
        <v>0</v>
      </c>
      <c r="Y179" s="211">
        <f>STAFF_CWS!AC115</f>
        <v>0</v>
      </c>
      <c r="Z179" s="211">
        <f>STAFF_CWS!AD115</f>
        <v>0</v>
      </c>
      <c r="AA179" s="211">
        <f>STAFF_CWS!AE115</f>
        <v>0</v>
      </c>
      <c r="AB179" s="211">
        <f>STAFF_CWS!AF115</f>
        <v>0</v>
      </c>
      <c r="AC179" s="211">
        <f>STAFF_CWS!AG115</f>
        <v>0</v>
      </c>
      <c r="AD179" s="211">
        <f>STAFF_CWS!AH115</f>
        <v>0</v>
      </c>
      <c r="AE179" s="211">
        <f>STAFF_CWS!AI115</f>
        <v>0</v>
      </c>
      <c r="AF179" s="211">
        <f>STAFF_CWS!AJ115</f>
        <v>0</v>
      </c>
      <c r="AG179" s="211">
        <f>STAFF_CWS!AK115</f>
        <v>0</v>
      </c>
      <c r="AH179" s="211">
        <f>STAFF_CWS!AL115</f>
        <v>0</v>
      </c>
      <c r="AI179" s="211">
        <f>STAFF_CWS!AM115</f>
        <v>0</v>
      </c>
      <c r="AJ179" s="211">
        <f>STAFF_CWS!AN115</f>
        <v>0</v>
      </c>
      <c r="AK179" s="211">
        <f>STAFF_CWS!AO115</f>
        <v>0</v>
      </c>
      <c r="AL179" s="211">
        <f>STAFF_CWS!AP115</f>
        <v>0</v>
      </c>
      <c r="AM179" s="211">
        <f>STAFF_CWS!AQ115</f>
        <v>0</v>
      </c>
      <c r="AN179" s="211">
        <f>STAFF_CWS!AR115</f>
        <v>0</v>
      </c>
      <c r="AO179" s="211">
        <f>STAFF_CWS!AS115</f>
        <v>0</v>
      </c>
      <c r="AP179" s="211">
        <f>STAFF_CWS!AT115</f>
        <v>0</v>
      </c>
      <c r="AQ179" s="211">
        <f>STAFF_CWS!AU115</f>
        <v>0</v>
      </c>
      <c r="AR179" s="211">
        <f>STAFF_CWS!AV115</f>
        <v>0</v>
      </c>
      <c r="AS179" s="211">
        <f>STAFF_CWS!AW115</f>
        <v>0</v>
      </c>
      <c r="AT179" s="211">
        <f>STAFF_CWS!AX115</f>
        <v>0</v>
      </c>
      <c r="AU179" s="211">
        <f>STAFF_CWS!AY115</f>
        <v>0</v>
      </c>
      <c r="AV179" s="211">
        <f>STAFF_CWS!AZ115</f>
        <v>0</v>
      </c>
      <c r="AW179" s="211">
        <f>STAFF_CWS!BA115</f>
        <v>0</v>
      </c>
      <c r="AX179" s="211">
        <f>STAFF_CWS!BB115</f>
        <v>0</v>
      </c>
      <c r="AY179" s="211">
        <f>STAFF_CWS!BC115</f>
        <v>0</v>
      </c>
      <c r="AZ179" s="211">
        <f>STAFF_CWS!BD115</f>
        <v>0</v>
      </c>
      <c r="BA179" s="211">
        <f>STAFF_CWS!BE115</f>
        <v>0</v>
      </c>
      <c r="BB179" s="211">
        <f>STAFF_CWS!BF115</f>
        <v>0</v>
      </c>
      <c r="BC179" s="211">
        <f>STAFF_CWS!BG115</f>
        <v>0</v>
      </c>
      <c r="BD179" s="211">
        <f>STAFF_CWS!BH115</f>
        <v>0</v>
      </c>
      <c r="BE179" s="211">
        <f>STAFF_CWS!BI115</f>
        <v>0</v>
      </c>
      <c r="BF179" s="211">
        <f>STAFF_CWS!BJ115</f>
        <v>0</v>
      </c>
      <c r="BG179" s="211">
        <f>STAFF_CWS!BK115</f>
        <v>0</v>
      </c>
      <c r="BH179" s="211">
        <f>STAFF_CWS!BL115</f>
        <v>0</v>
      </c>
      <c r="BI179" s="211">
        <f>STAFF_CWS!BM115</f>
        <v>0</v>
      </c>
      <c r="BJ179" s="211">
        <f>STAFF_CWS!BN115</f>
        <v>0</v>
      </c>
      <c r="BK179" s="211">
        <f>STAFF_CWS!BO115</f>
        <v>0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</v>
      </c>
      <c r="E180" s="211">
        <f>STAFF_CWS!I116</f>
        <v>0</v>
      </c>
      <c r="F180" s="211">
        <f>STAFF_CWS!J116</f>
        <v>0</v>
      </c>
      <c r="G180" s="211">
        <f>STAFF_CWS!K116</f>
        <v>0</v>
      </c>
      <c r="H180" s="211">
        <f>STAFF_CWS!L116</f>
        <v>0</v>
      </c>
      <c r="I180" s="211">
        <f>STAFF_CWS!M116</f>
        <v>0</v>
      </c>
      <c r="J180" s="211">
        <f>STAFF_CWS!N116</f>
        <v>0</v>
      </c>
      <c r="K180" s="211">
        <f>STAFF_CWS!O116</f>
        <v>0</v>
      </c>
      <c r="L180" s="211">
        <f>STAFF_CWS!P116</f>
        <v>0</v>
      </c>
      <c r="M180" s="211">
        <f>STAFF_CWS!Q116</f>
        <v>0</v>
      </c>
      <c r="N180" s="211">
        <f>STAFF_CWS!R116</f>
        <v>0</v>
      </c>
      <c r="O180" s="211">
        <f>STAFF_CWS!S116</f>
        <v>0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</v>
      </c>
      <c r="D182" s="211">
        <f>STAFF_CWS!H118</f>
        <v>0</v>
      </c>
      <c r="E182" s="211">
        <f>STAFF_CWS!I118</f>
        <v>0</v>
      </c>
      <c r="F182" s="211">
        <f>STAFF_CWS!J118</f>
        <v>0</v>
      </c>
      <c r="G182" s="211">
        <f>STAFF_CWS!K118</f>
        <v>0</v>
      </c>
      <c r="H182" s="211">
        <f>STAFF_CWS!L118</f>
        <v>0</v>
      </c>
      <c r="I182" s="211">
        <f>STAFF_CWS!M118</f>
        <v>0</v>
      </c>
      <c r="J182" s="211">
        <f>STAFF_CWS!N118</f>
        <v>0</v>
      </c>
      <c r="K182" s="211">
        <f>STAFF_CWS!O118</f>
        <v>0</v>
      </c>
      <c r="L182" s="211">
        <f>STAFF_CWS!P118</f>
        <v>0</v>
      </c>
      <c r="M182" s="211">
        <f>STAFF_CWS!Q118</f>
        <v>0</v>
      </c>
      <c r="N182" s="211">
        <f>STAFF_CWS!R118</f>
        <v>0</v>
      </c>
      <c r="O182" s="211">
        <f>STAFF_CWS!S118</f>
        <v>0</v>
      </c>
      <c r="P182" s="211">
        <f>STAFF_CWS!T118</f>
        <v>0</v>
      </c>
      <c r="Q182" s="211">
        <f>STAFF_CWS!U118</f>
        <v>0</v>
      </c>
      <c r="R182" s="211">
        <f>STAFF_CWS!V118</f>
        <v>0</v>
      </c>
      <c r="S182" s="211">
        <f>STAFF_CWS!W118</f>
        <v>0</v>
      </c>
      <c r="T182" s="211">
        <f>STAFF_CWS!X118</f>
        <v>0</v>
      </c>
      <c r="U182" s="211">
        <f>STAFF_CWS!Y118</f>
        <v>0</v>
      </c>
      <c r="V182" s="211">
        <f>STAFF_CWS!Z118</f>
        <v>0</v>
      </c>
      <c r="W182" s="211">
        <f>STAFF_CWS!AA118</f>
        <v>0</v>
      </c>
      <c r="X182" s="211">
        <f>STAFF_CWS!AB118</f>
        <v>0</v>
      </c>
      <c r="Y182" s="211">
        <f>STAFF_CWS!AC118</f>
        <v>0</v>
      </c>
      <c r="Z182" s="211">
        <f>STAFF_CWS!AD118</f>
        <v>0</v>
      </c>
      <c r="AA182" s="211">
        <f>STAFF_CWS!AE118</f>
        <v>0</v>
      </c>
      <c r="AB182" s="211">
        <f>STAFF_CWS!AF118</f>
        <v>0</v>
      </c>
      <c r="AC182" s="211">
        <f>STAFF_CWS!AG118</f>
        <v>0</v>
      </c>
      <c r="AD182" s="211">
        <f>STAFF_CWS!AH118</f>
        <v>0</v>
      </c>
      <c r="AE182" s="211">
        <f>STAFF_CWS!AI118</f>
        <v>0</v>
      </c>
      <c r="AF182" s="211">
        <f>STAFF_CWS!AJ118</f>
        <v>0</v>
      </c>
      <c r="AG182" s="211">
        <f>STAFF_CWS!AK118</f>
        <v>0</v>
      </c>
      <c r="AH182" s="211">
        <f>STAFF_CWS!AL118</f>
        <v>0</v>
      </c>
      <c r="AI182" s="211">
        <f>STAFF_CWS!AM118</f>
        <v>0</v>
      </c>
      <c r="AJ182" s="211">
        <f>STAFF_CWS!AN118</f>
        <v>0</v>
      </c>
      <c r="AK182" s="211">
        <f>STAFF_CWS!AO118</f>
        <v>0</v>
      </c>
      <c r="AL182" s="211">
        <f>STAFF_CWS!AP118</f>
        <v>0</v>
      </c>
      <c r="AM182" s="211">
        <f>STAFF_CWS!AQ118</f>
        <v>0</v>
      </c>
      <c r="AN182" s="211">
        <f>STAFF_CWS!AR118</f>
        <v>0</v>
      </c>
      <c r="AO182" s="211">
        <f>STAFF_CWS!AS118</f>
        <v>0</v>
      </c>
      <c r="AP182" s="211">
        <f>STAFF_CWS!AT118</f>
        <v>0</v>
      </c>
      <c r="AQ182" s="211">
        <f>STAFF_CWS!AU118</f>
        <v>0</v>
      </c>
      <c r="AR182" s="211">
        <f>STAFF_CWS!AV118</f>
        <v>0</v>
      </c>
      <c r="AS182" s="211">
        <f>STAFF_CWS!AW118</f>
        <v>0</v>
      </c>
      <c r="AT182" s="211">
        <f>STAFF_CWS!AX118</f>
        <v>0</v>
      </c>
      <c r="AU182" s="211">
        <f>STAFF_CWS!AY118</f>
        <v>0</v>
      </c>
      <c r="AV182" s="211">
        <f>STAFF_CWS!AZ118</f>
        <v>0</v>
      </c>
      <c r="AW182" s="211">
        <f>STAFF_CWS!BA118</f>
        <v>0</v>
      </c>
      <c r="AX182" s="211">
        <f>STAFF_CWS!BB118</f>
        <v>0</v>
      </c>
      <c r="AY182" s="211">
        <f>STAFF_CWS!BC118</f>
        <v>0</v>
      </c>
      <c r="AZ182" s="211">
        <f>STAFF_CWS!BD118</f>
        <v>0</v>
      </c>
      <c r="BA182" s="211">
        <f>STAFF_CWS!BE118</f>
        <v>0</v>
      </c>
      <c r="BB182" s="211">
        <f>STAFF_CWS!BF118</f>
        <v>0</v>
      </c>
      <c r="BC182" s="211">
        <f>STAFF_CWS!BG118</f>
        <v>0</v>
      </c>
      <c r="BD182" s="211">
        <f>STAFF_CWS!BH118</f>
        <v>0</v>
      </c>
      <c r="BE182" s="211">
        <f>STAFF_CWS!BI118</f>
        <v>0</v>
      </c>
      <c r="BF182" s="211">
        <f>STAFF_CWS!BJ118</f>
        <v>0</v>
      </c>
      <c r="BG182" s="211">
        <f>STAFF_CWS!BK118</f>
        <v>0</v>
      </c>
      <c r="BH182" s="211">
        <f>STAFF_CWS!BL118</f>
        <v>0</v>
      </c>
      <c r="BI182" s="211">
        <f>STAFF_CWS!BM118</f>
        <v>0</v>
      </c>
      <c r="BJ182" s="211">
        <f>STAFF_CWS!BN118</f>
        <v>0</v>
      </c>
      <c r="BK182" s="211">
        <f>STAFF_CWS!BO118</f>
        <v>0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</v>
      </c>
      <c r="E183" s="211">
        <f>STAFF_CWS!I119</f>
        <v>0</v>
      </c>
      <c r="F183" s="211">
        <f>STAFF_CWS!J119</f>
        <v>0</v>
      </c>
      <c r="G183" s="211">
        <f>STAFF_CWS!K119</f>
        <v>0</v>
      </c>
      <c r="H183" s="211">
        <f>STAFF_CWS!L119</f>
        <v>0</v>
      </c>
      <c r="I183" s="211">
        <f>STAFF_CWS!M119</f>
        <v>0</v>
      </c>
      <c r="J183" s="211">
        <f>STAFF_CWS!N119</f>
        <v>0</v>
      </c>
      <c r="K183" s="211">
        <f>STAFF_CWS!O119</f>
        <v>0</v>
      </c>
      <c r="L183" s="211">
        <f>STAFF_CWS!P119</f>
        <v>0</v>
      </c>
      <c r="M183" s="211">
        <f>STAFF_CWS!Q119</f>
        <v>0</v>
      </c>
      <c r="N183" s="211">
        <f>STAFF_CWS!R119</f>
        <v>0</v>
      </c>
      <c r="O183" s="211">
        <f>STAFF_CWS!S119</f>
        <v>0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116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0</v>
      </c>
      <c r="Q185" s="211">
        <f>STAFF_CWS!U121</f>
        <v>0</v>
      </c>
      <c r="R185" s="211">
        <f>STAFF_CWS!V121</f>
        <v>0</v>
      </c>
      <c r="S185" s="211">
        <f>STAFF_CWS!W121</f>
        <v>0</v>
      </c>
      <c r="T185" s="211">
        <f>STAFF_CWS!X121</f>
        <v>0</v>
      </c>
      <c r="U185" s="211">
        <f>STAFF_CWS!Y121</f>
        <v>0</v>
      </c>
      <c r="V185" s="211">
        <f>STAFF_CWS!Z121</f>
        <v>0</v>
      </c>
      <c r="W185" s="211">
        <f>STAFF_CWS!AA121</f>
        <v>0</v>
      </c>
      <c r="X185" s="211">
        <f>STAFF_CWS!AB121</f>
        <v>0</v>
      </c>
      <c r="Y185" s="211">
        <f>STAFF_CWS!AC121</f>
        <v>0</v>
      </c>
      <c r="Z185" s="211">
        <f>STAFF_CWS!AD121</f>
        <v>0</v>
      </c>
      <c r="AA185" s="211">
        <f>STAFF_CWS!AE121</f>
        <v>0</v>
      </c>
      <c r="AB185" s="211">
        <f>STAFF_CWS!AF121</f>
        <v>0</v>
      </c>
      <c r="AC185" s="211">
        <f>STAFF_CWS!AG121</f>
        <v>0</v>
      </c>
      <c r="AD185" s="211">
        <f>STAFF_CWS!AH121</f>
        <v>0</v>
      </c>
      <c r="AE185" s="211">
        <f>STAFF_CWS!AI121</f>
        <v>0</v>
      </c>
      <c r="AF185" s="211">
        <f>STAFF_CWS!AJ121</f>
        <v>0</v>
      </c>
      <c r="AG185" s="211">
        <f>STAFF_CWS!AK121</f>
        <v>0</v>
      </c>
      <c r="AH185" s="211">
        <f>STAFF_CWS!AL121</f>
        <v>0</v>
      </c>
      <c r="AI185" s="211">
        <f>STAFF_CWS!AM121</f>
        <v>0</v>
      </c>
      <c r="AJ185" s="211">
        <f>STAFF_CWS!AN121</f>
        <v>0</v>
      </c>
      <c r="AK185" s="211">
        <f>STAFF_CWS!AO121</f>
        <v>0</v>
      </c>
      <c r="AL185" s="211">
        <f>STAFF_CWS!AP121</f>
        <v>0</v>
      </c>
      <c r="AM185" s="211">
        <f>STAFF_CWS!AQ121</f>
        <v>0</v>
      </c>
      <c r="AN185" s="211">
        <f>STAFF_CWS!AR121</f>
        <v>0</v>
      </c>
      <c r="AO185" s="211">
        <f>STAFF_CWS!AS121</f>
        <v>0</v>
      </c>
      <c r="AP185" s="211">
        <f>STAFF_CWS!AT121</f>
        <v>0</v>
      </c>
      <c r="AQ185" s="211">
        <f>STAFF_CWS!AU121</f>
        <v>0</v>
      </c>
      <c r="AR185" s="211">
        <f>STAFF_CWS!AV121</f>
        <v>0</v>
      </c>
      <c r="AS185" s="211">
        <f>STAFF_CWS!AW121</f>
        <v>0</v>
      </c>
      <c r="AT185" s="211">
        <f>STAFF_CWS!AX121</f>
        <v>0</v>
      </c>
      <c r="AU185" s="211">
        <f>STAFF_CWS!AY121</f>
        <v>0</v>
      </c>
      <c r="AV185" s="211">
        <f>STAFF_CWS!AZ121</f>
        <v>0</v>
      </c>
      <c r="AW185" s="211">
        <f>STAFF_CWS!BA121</f>
        <v>0</v>
      </c>
      <c r="AX185" s="211">
        <f>STAFF_CWS!BB121</f>
        <v>0</v>
      </c>
      <c r="AY185" s="211">
        <f>STAFF_CWS!BC121</f>
        <v>0</v>
      </c>
      <c r="AZ185" s="211">
        <f>STAFF_CWS!BD121</f>
        <v>0</v>
      </c>
      <c r="BA185" s="211">
        <f>STAFF_CWS!BE121</f>
        <v>0</v>
      </c>
      <c r="BB185" s="211">
        <f>STAFF_CWS!BF121</f>
        <v>0</v>
      </c>
      <c r="BC185" s="211">
        <f>STAFF_CWS!BG121</f>
        <v>0</v>
      </c>
      <c r="BD185" s="211">
        <f>STAFF_CWS!BH121</f>
        <v>0</v>
      </c>
      <c r="BE185" s="211">
        <f>STAFF_CWS!BI121</f>
        <v>0</v>
      </c>
      <c r="BF185" s="211">
        <f>STAFF_CWS!BJ121</f>
        <v>0</v>
      </c>
      <c r="BG185" s="211">
        <f>STAFF_CWS!BK121</f>
        <v>0</v>
      </c>
      <c r="BH185" s="211">
        <f>STAFF_CWS!BL121</f>
        <v>0</v>
      </c>
      <c r="BI185" s="211">
        <f>STAFF_CWS!BM121</f>
        <v>0</v>
      </c>
      <c r="BJ185" s="211">
        <f>STAFF_CWS!BN121</f>
        <v>0</v>
      </c>
      <c r="BK185" s="211">
        <f>STAFF_CWS!BO121</f>
        <v>0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0</v>
      </c>
      <c r="Q188" s="211">
        <f>STAFF_CWS!U124</f>
        <v>0</v>
      </c>
      <c r="R188" s="211">
        <f>STAFF_CWS!V124</f>
        <v>0</v>
      </c>
      <c r="S188" s="211">
        <f>STAFF_CWS!W124</f>
        <v>0</v>
      </c>
      <c r="T188" s="211">
        <f>STAFF_CWS!X124</f>
        <v>0</v>
      </c>
      <c r="U188" s="211">
        <f>STAFF_CWS!Y124</f>
        <v>0</v>
      </c>
      <c r="V188" s="211">
        <f>STAFF_CWS!Z124</f>
        <v>0</v>
      </c>
      <c r="W188" s="211">
        <f>STAFF_CWS!AA124</f>
        <v>0</v>
      </c>
      <c r="X188" s="211">
        <f>STAFF_CWS!AB124</f>
        <v>0</v>
      </c>
      <c r="Y188" s="211">
        <f>STAFF_CWS!AC124</f>
        <v>0</v>
      </c>
      <c r="Z188" s="211">
        <f>STAFF_CWS!AD124</f>
        <v>0</v>
      </c>
      <c r="AA188" s="211">
        <f>STAFF_CWS!AE124</f>
        <v>0</v>
      </c>
      <c r="AB188" s="211">
        <f>STAFF_CWS!AF124</f>
        <v>0</v>
      </c>
      <c r="AC188" s="211">
        <f>STAFF_CWS!AG124</f>
        <v>0</v>
      </c>
      <c r="AD188" s="211">
        <f>STAFF_CWS!AH124</f>
        <v>0</v>
      </c>
      <c r="AE188" s="211">
        <f>STAFF_CWS!AI124</f>
        <v>0</v>
      </c>
      <c r="AF188" s="211">
        <f>STAFF_CWS!AJ124</f>
        <v>0</v>
      </c>
      <c r="AG188" s="211">
        <f>STAFF_CWS!AK124</f>
        <v>0</v>
      </c>
      <c r="AH188" s="211">
        <f>STAFF_CWS!AL124</f>
        <v>0</v>
      </c>
      <c r="AI188" s="211">
        <f>STAFF_CWS!AM124</f>
        <v>0</v>
      </c>
      <c r="AJ188" s="211">
        <f>STAFF_CWS!AN124</f>
        <v>0</v>
      </c>
      <c r="AK188" s="211">
        <f>STAFF_CWS!AO124</f>
        <v>0</v>
      </c>
      <c r="AL188" s="211">
        <f>STAFF_CWS!AP124</f>
        <v>0</v>
      </c>
      <c r="AM188" s="211">
        <f>STAFF_CWS!AQ124</f>
        <v>0</v>
      </c>
      <c r="AN188" s="211">
        <f>STAFF_CWS!AR124</f>
        <v>0</v>
      </c>
      <c r="AO188" s="211">
        <f>STAFF_CWS!AS124</f>
        <v>0</v>
      </c>
      <c r="AP188" s="211">
        <f>STAFF_CWS!AT124</f>
        <v>0</v>
      </c>
      <c r="AQ188" s="211">
        <f>STAFF_CWS!AU124</f>
        <v>0</v>
      </c>
      <c r="AR188" s="211">
        <f>STAFF_CWS!AV124</f>
        <v>0</v>
      </c>
      <c r="AS188" s="211">
        <f>STAFF_CWS!AW124</f>
        <v>0</v>
      </c>
      <c r="AT188" s="211">
        <f>STAFF_CWS!AX124</f>
        <v>0</v>
      </c>
      <c r="AU188" s="211">
        <f>STAFF_CWS!AY124</f>
        <v>0</v>
      </c>
      <c r="AV188" s="211">
        <f>STAFF_CWS!AZ124</f>
        <v>0</v>
      </c>
      <c r="AW188" s="211">
        <f>STAFF_CWS!BA124</f>
        <v>0</v>
      </c>
      <c r="AX188" s="211">
        <f>STAFF_CWS!BB124</f>
        <v>0</v>
      </c>
      <c r="AY188" s="211">
        <f>STAFF_CWS!BC124</f>
        <v>0</v>
      </c>
      <c r="AZ188" s="211">
        <f>STAFF_CWS!BD124</f>
        <v>0</v>
      </c>
      <c r="BA188" s="211">
        <f>STAFF_CWS!BE124</f>
        <v>0</v>
      </c>
      <c r="BB188" s="211">
        <f>STAFF_CWS!BF124</f>
        <v>0</v>
      </c>
      <c r="BC188" s="211">
        <f>STAFF_CWS!BG124</f>
        <v>0</v>
      </c>
      <c r="BD188" s="211">
        <f>STAFF_CWS!BH124</f>
        <v>0</v>
      </c>
      <c r="BE188" s="211">
        <f>STAFF_CWS!BI124</f>
        <v>0</v>
      </c>
      <c r="BF188" s="211">
        <f>STAFF_CWS!BJ124</f>
        <v>0</v>
      </c>
      <c r="BG188" s="211">
        <f>STAFF_CWS!BK124</f>
        <v>0</v>
      </c>
      <c r="BH188" s="211">
        <f>STAFF_CWS!BL124</f>
        <v>0</v>
      </c>
      <c r="BI188" s="211">
        <f>STAFF_CWS!BM124</f>
        <v>0</v>
      </c>
      <c r="BJ188" s="211">
        <f>STAFF_CWS!BN124</f>
        <v>0</v>
      </c>
      <c r="BK188" s="211">
        <f>STAFF_CWS!BO124</f>
        <v>0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0</v>
      </c>
      <c r="H191" s="211">
        <f>STAFF_CWS!L127</f>
        <v>0</v>
      </c>
      <c r="I191" s="211">
        <f>STAFF_CWS!M127</f>
        <v>0</v>
      </c>
      <c r="J191" s="211">
        <f>STAFF_CWS!N127</f>
        <v>0</v>
      </c>
      <c r="K191" s="211">
        <f>STAFF_CWS!O127</f>
        <v>0</v>
      </c>
      <c r="L191" s="211">
        <f>STAFF_CWS!P127</f>
        <v>0</v>
      </c>
      <c r="M191" s="211">
        <f>STAFF_CWS!Q127</f>
        <v>0</v>
      </c>
      <c r="N191" s="211">
        <f>STAFF_CWS!R127</f>
        <v>0</v>
      </c>
      <c r="O191" s="211">
        <f>STAFF_CWS!S127</f>
        <v>0</v>
      </c>
      <c r="P191" s="211">
        <f>STAFF_CWS!T127</f>
        <v>0</v>
      </c>
      <c r="Q191" s="211">
        <f>STAFF_CWS!U127</f>
        <v>0</v>
      </c>
      <c r="R191" s="211">
        <f>STAFF_CWS!V127</f>
        <v>0</v>
      </c>
      <c r="S191" s="211">
        <f>STAFF_CWS!W127</f>
        <v>0</v>
      </c>
      <c r="T191" s="211">
        <f>STAFF_CWS!X127</f>
        <v>0</v>
      </c>
      <c r="U191" s="211">
        <f>STAFF_CWS!Y127</f>
        <v>0</v>
      </c>
      <c r="V191" s="211">
        <f>STAFF_CWS!Z127</f>
        <v>0</v>
      </c>
      <c r="W191" s="211">
        <f>STAFF_CWS!AA127</f>
        <v>0</v>
      </c>
      <c r="X191" s="211">
        <f>STAFF_CWS!AB127</f>
        <v>0</v>
      </c>
      <c r="Y191" s="211">
        <f>STAFF_CWS!AC127</f>
        <v>0</v>
      </c>
      <c r="Z191" s="211">
        <f>STAFF_CWS!AD127</f>
        <v>0</v>
      </c>
      <c r="AA191" s="211">
        <f>STAFF_CWS!AE127</f>
        <v>0</v>
      </c>
      <c r="AB191" s="211">
        <f>STAFF_CWS!AF127</f>
        <v>0</v>
      </c>
      <c r="AC191" s="211">
        <f>STAFF_CWS!AG127</f>
        <v>0</v>
      </c>
      <c r="AD191" s="211">
        <f>STAFF_CWS!AH127</f>
        <v>0</v>
      </c>
      <c r="AE191" s="211">
        <f>STAFF_CWS!AI127</f>
        <v>0</v>
      </c>
      <c r="AF191" s="211">
        <f>STAFF_CWS!AJ127</f>
        <v>0</v>
      </c>
      <c r="AG191" s="211">
        <f>STAFF_CWS!AK127</f>
        <v>0</v>
      </c>
      <c r="AH191" s="211">
        <f>STAFF_CWS!AL127</f>
        <v>0</v>
      </c>
      <c r="AI191" s="211">
        <f>STAFF_CWS!AM127</f>
        <v>0</v>
      </c>
      <c r="AJ191" s="211">
        <f>STAFF_CWS!AN127</f>
        <v>0</v>
      </c>
      <c r="AK191" s="211">
        <f>STAFF_CWS!AO127</f>
        <v>0</v>
      </c>
      <c r="AL191" s="211">
        <f>STAFF_CWS!AP127</f>
        <v>0</v>
      </c>
      <c r="AM191" s="211">
        <f>STAFF_CWS!AQ127</f>
        <v>0</v>
      </c>
      <c r="AN191" s="211">
        <f>STAFF_CWS!AR127</f>
        <v>0</v>
      </c>
      <c r="AO191" s="211">
        <f>STAFF_CWS!AS127</f>
        <v>0</v>
      </c>
      <c r="AP191" s="211">
        <f>STAFF_CWS!AT127</f>
        <v>0</v>
      </c>
      <c r="AQ191" s="211">
        <f>STAFF_CWS!AU127</f>
        <v>0</v>
      </c>
      <c r="AR191" s="211">
        <f>STAFF_CWS!AV127</f>
        <v>0</v>
      </c>
      <c r="AS191" s="211">
        <f>STAFF_CWS!AW127</f>
        <v>0</v>
      </c>
      <c r="AT191" s="211">
        <f>STAFF_CWS!AX127</f>
        <v>0</v>
      </c>
      <c r="AU191" s="211">
        <f>STAFF_CWS!AY127</f>
        <v>0</v>
      </c>
      <c r="AV191" s="211">
        <f>STAFF_CWS!AZ127</f>
        <v>0</v>
      </c>
      <c r="AW191" s="211">
        <f>STAFF_CWS!BA127</f>
        <v>0</v>
      </c>
      <c r="AX191" s="211">
        <f>STAFF_CWS!BB127</f>
        <v>0</v>
      </c>
      <c r="AY191" s="211">
        <f>STAFF_CWS!BC127</f>
        <v>0</v>
      </c>
      <c r="AZ191" s="211">
        <f>STAFF_CWS!BD127</f>
        <v>0</v>
      </c>
      <c r="BA191" s="211">
        <f>STAFF_CWS!BE127</f>
        <v>0</v>
      </c>
      <c r="BB191" s="211">
        <f>STAFF_CWS!BF127</f>
        <v>0</v>
      </c>
      <c r="BC191" s="211">
        <f>STAFF_CWS!BG127</f>
        <v>0</v>
      </c>
      <c r="BD191" s="211">
        <f>STAFF_CWS!BH127</f>
        <v>0</v>
      </c>
      <c r="BE191" s="211">
        <f>STAFF_CWS!BI127</f>
        <v>0</v>
      </c>
      <c r="BF191" s="211">
        <f>STAFF_CWS!BJ127</f>
        <v>0</v>
      </c>
      <c r="BG191" s="211">
        <f>STAFF_CWS!BK127</f>
        <v>0</v>
      </c>
      <c r="BH191" s="211">
        <f>STAFF_CWS!BL127</f>
        <v>0</v>
      </c>
      <c r="BI191" s="211">
        <f>STAFF_CWS!BM127</f>
        <v>0</v>
      </c>
      <c r="BJ191" s="211">
        <f>STAFF_CWS!BN127</f>
        <v>0</v>
      </c>
      <c r="BK191" s="211">
        <f>STAFF_CWS!BO127</f>
        <v>0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0</v>
      </c>
      <c r="I194" s="211">
        <f>STAFF_CWS!M130</f>
        <v>0</v>
      </c>
      <c r="J194" s="211">
        <f>STAFF_CWS!N130</f>
        <v>0</v>
      </c>
      <c r="K194" s="211">
        <f>STAFF_CWS!O130</f>
        <v>0</v>
      </c>
      <c r="L194" s="211">
        <f>STAFF_CWS!P130</f>
        <v>0</v>
      </c>
      <c r="M194" s="211">
        <f>STAFF_CWS!Q130</f>
        <v>0</v>
      </c>
      <c r="N194" s="211">
        <f>STAFF_CWS!R130</f>
        <v>0</v>
      </c>
      <c r="O194" s="211">
        <f>STAFF_CWS!S130</f>
        <v>0</v>
      </c>
      <c r="P194" s="211">
        <f>STAFF_CWS!T130</f>
        <v>0</v>
      </c>
      <c r="Q194" s="211">
        <f>STAFF_CWS!U130</f>
        <v>0</v>
      </c>
      <c r="R194" s="211">
        <f>STAFF_CWS!V130</f>
        <v>0</v>
      </c>
      <c r="S194" s="211">
        <f>STAFF_CWS!W130</f>
        <v>0</v>
      </c>
      <c r="T194" s="211">
        <f>STAFF_CWS!X130</f>
        <v>0</v>
      </c>
      <c r="U194" s="211">
        <f>STAFF_CWS!Y130</f>
        <v>0</v>
      </c>
      <c r="V194" s="211">
        <f>STAFF_CWS!Z130</f>
        <v>0</v>
      </c>
      <c r="W194" s="211">
        <f>STAFF_CWS!AA130</f>
        <v>0</v>
      </c>
      <c r="X194" s="211">
        <f>STAFF_CWS!AB130</f>
        <v>0</v>
      </c>
      <c r="Y194" s="211">
        <f>STAFF_CWS!AC130</f>
        <v>0</v>
      </c>
      <c r="Z194" s="211">
        <f>STAFF_CWS!AD130</f>
        <v>0</v>
      </c>
      <c r="AA194" s="211">
        <f>STAFF_CWS!AE130</f>
        <v>0</v>
      </c>
      <c r="AB194" s="211">
        <f>STAFF_CWS!AF130</f>
        <v>0</v>
      </c>
      <c r="AC194" s="211">
        <f>STAFF_CWS!AG130</f>
        <v>0</v>
      </c>
      <c r="AD194" s="211">
        <f>STAFF_CWS!AH130</f>
        <v>0</v>
      </c>
      <c r="AE194" s="211">
        <f>STAFF_CWS!AI130</f>
        <v>0</v>
      </c>
      <c r="AF194" s="211">
        <f>STAFF_CWS!AJ130</f>
        <v>0</v>
      </c>
      <c r="AG194" s="211">
        <f>STAFF_CWS!AK130</f>
        <v>0</v>
      </c>
      <c r="AH194" s="211">
        <f>STAFF_CWS!AL130</f>
        <v>0</v>
      </c>
      <c r="AI194" s="211">
        <f>STAFF_CWS!AM130</f>
        <v>0</v>
      </c>
      <c r="AJ194" s="211">
        <f>STAFF_CWS!AN130</f>
        <v>0</v>
      </c>
      <c r="AK194" s="211">
        <f>STAFF_CWS!AO130</f>
        <v>0</v>
      </c>
      <c r="AL194" s="211">
        <f>STAFF_CWS!AP130</f>
        <v>0</v>
      </c>
      <c r="AM194" s="211">
        <f>STAFF_CWS!AQ130</f>
        <v>0</v>
      </c>
      <c r="AN194" s="211">
        <f>STAFF_CWS!AR130</f>
        <v>0</v>
      </c>
      <c r="AO194" s="211">
        <f>STAFF_CWS!AS130</f>
        <v>0</v>
      </c>
      <c r="AP194" s="211">
        <f>STAFF_CWS!AT130</f>
        <v>0</v>
      </c>
      <c r="AQ194" s="211">
        <f>STAFF_CWS!AU130</f>
        <v>0</v>
      </c>
      <c r="AR194" s="211">
        <f>STAFF_CWS!AV130</f>
        <v>0</v>
      </c>
      <c r="AS194" s="211">
        <f>STAFF_CWS!AW130</f>
        <v>0</v>
      </c>
      <c r="AT194" s="211">
        <f>STAFF_CWS!AX130</f>
        <v>0</v>
      </c>
      <c r="AU194" s="211">
        <f>STAFF_CWS!AY130</f>
        <v>0</v>
      </c>
      <c r="AV194" s="211">
        <f>STAFF_CWS!AZ130</f>
        <v>0</v>
      </c>
      <c r="AW194" s="211">
        <f>STAFF_CWS!BA130</f>
        <v>0</v>
      </c>
      <c r="AX194" s="211">
        <f>STAFF_CWS!BB130</f>
        <v>0</v>
      </c>
      <c r="AY194" s="211">
        <f>STAFF_CWS!BC130</f>
        <v>0</v>
      </c>
      <c r="AZ194" s="211">
        <f>STAFF_CWS!BD130</f>
        <v>0</v>
      </c>
      <c r="BA194" s="211">
        <f>STAFF_CWS!BE130</f>
        <v>0</v>
      </c>
      <c r="BB194" s="211">
        <f>STAFF_CWS!BF130</f>
        <v>0</v>
      </c>
      <c r="BC194" s="211">
        <f>STAFF_CWS!BG130</f>
        <v>0</v>
      </c>
      <c r="BD194" s="211">
        <f>STAFF_CWS!BH130</f>
        <v>0</v>
      </c>
      <c r="BE194" s="211">
        <f>STAFF_CWS!BI130</f>
        <v>0</v>
      </c>
      <c r="BF194" s="211">
        <f>STAFF_CWS!BJ130</f>
        <v>0</v>
      </c>
      <c r="BG194" s="211">
        <f>STAFF_CWS!BK130</f>
        <v>0</v>
      </c>
      <c r="BH194" s="211">
        <f>STAFF_CWS!BL130</f>
        <v>0</v>
      </c>
      <c r="BI194" s="211">
        <f>STAFF_CWS!BM130</f>
        <v>0</v>
      </c>
      <c r="BJ194" s="211">
        <f>STAFF_CWS!BN130</f>
        <v>0</v>
      </c>
      <c r="BK194" s="211">
        <f>STAFF_CWS!BO130</f>
        <v>0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0</v>
      </c>
      <c r="D197" s="211">
        <f>STAFF_CWS!H133</f>
        <v>2</v>
      </c>
      <c r="E197" s="211">
        <f>STAFF_CWS!I133</f>
        <v>2</v>
      </c>
      <c r="F197" s="211">
        <f>STAFF_CWS!J133</f>
        <v>2</v>
      </c>
      <c r="G197" s="211">
        <f>STAFF_CWS!K133</f>
        <v>2</v>
      </c>
      <c r="H197" s="211">
        <f>STAFF_CWS!L133</f>
        <v>2</v>
      </c>
      <c r="I197" s="211">
        <f>STAFF_CWS!M133</f>
        <v>2</v>
      </c>
      <c r="J197" s="211">
        <f>STAFF_CWS!N133</f>
        <v>2</v>
      </c>
      <c r="K197" s="211">
        <f>STAFF_CWS!O133</f>
        <v>2</v>
      </c>
      <c r="L197" s="211">
        <f>STAFF_CWS!P133</f>
        <v>2</v>
      </c>
      <c r="M197" s="211">
        <f>STAFF_CWS!Q133</f>
        <v>2</v>
      </c>
      <c r="N197" s="211">
        <f>STAFF_CWS!R133</f>
        <v>2</v>
      </c>
      <c r="O197" s="211">
        <f>STAFF_CWS!S133</f>
        <v>2</v>
      </c>
      <c r="P197" s="211">
        <f>STAFF_CWS!T133</f>
        <v>2</v>
      </c>
      <c r="Q197" s="211">
        <f>STAFF_CWS!U133</f>
        <v>2</v>
      </c>
      <c r="R197" s="211">
        <f>STAFF_CWS!V133</f>
        <v>2</v>
      </c>
      <c r="S197" s="211">
        <f>STAFF_CWS!W133</f>
        <v>2</v>
      </c>
      <c r="T197" s="211">
        <f>STAFF_CWS!X133</f>
        <v>2</v>
      </c>
      <c r="U197" s="211">
        <f>STAFF_CWS!Y133</f>
        <v>2</v>
      </c>
      <c r="V197" s="211">
        <f>STAFF_CWS!Z133</f>
        <v>2</v>
      </c>
      <c r="W197" s="211">
        <f>STAFF_CWS!AA133</f>
        <v>2</v>
      </c>
      <c r="X197" s="211">
        <f>STAFF_CWS!AB133</f>
        <v>2</v>
      </c>
      <c r="Y197" s="211">
        <f>STAFF_CWS!AC133</f>
        <v>2</v>
      </c>
      <c r="Z197" s="211">
        <f>STAFF_CWS!AD133</f>
        <v>2</v>
      </c>
      <c r="AA197" s="211">
        <f>STAFF_CWS!AE133</f>
        <v>2</v>
      </c>
      <c r="AB197" s="211">
        <f>STAFF_CWS!AF133</f>
        <v>2</v>
      </c>
      <c r="AC197" s="211">
        <f>STAFF_CWS!AG133</f>
        <v>2</v>
      </c>
      <c r="AD197" s="211">
        <f>STAFF_CWS!AH133</f>
        <v>2</v>
      </c>
      <c r="AE197" s="211">
        <f>STAFF_CWS!AI133</f>
        <v>2</v>
      </c>
      <c r="AF197" s="211">
        <f>STAFF_CWS!AJ133</f>
        <v>2</v>
      </c>
      <c r="AG197" s="211">
        <f>STAFF_CWS!AK133</f>
        <v>2</v>
      </c>
      <c r="AH197" s="211">
        <f>STAFF_CWS!AL133</f>
        <v>2</v>
      </c>
      <c r="AI197" s="211">
        <f>STAFF_CWS!AM133</f>
        <v>2</v>
      </c>
      <c r="AJ197" s="211">
        <f>STAFF_CWS!AN133</f>
        <v>2</v>
      </c>
      <c r="AK197" s="211">
        <f>STAFF_CWS!AO133</f>
        <v>2</v>
      </c>
      <c r="AL197" s="211">
        <f>STAFF_CWS!AP133</f>
        <v>2</v>
      </c>
      <c r="AM197" s="211">
        <f>STAFF_CWS!AQ133</f>
        <v>2</v>
      </c>
      <c r="AN197" s="211">
        <f>STAFF_CWS!AR133</f>
        <v>2</v>
      </c>
      <c r="AO197" s="211">
        <f>STAFF_CWS!AS133</f>
        <v>2</v>
      </c>
      <c r="AP197" s="211">
        <f>STAFF_CWS!AT133</f>
        <v>2</v>
      </c>
      <c r="AQ197" s="211">
        <f>STAFF_CWS!AU133</f>
        <v>2</v>
      </c>
      <c r="AR197" s="211">
        <f>STAFF_CWS!AV133</f>
        <v>2</v>
      </c>
      <c r="AS197" s="211">
        <f>STAFF_CWS!AW133</f>
        <v>2</v>
      </c>
      <c r="AT197" s="211">
        <f>STAFF_CWS!AX133</f>
        <v>2</v>
      </c>
      <c r="AU197" s="211">
        <f>STAFF_CWS!AY133</f>
        <v>2</v>
      </c>
      <c r="AV197" s="211">
        <f>STAFF_CWS!AZ133</f>
        <v>2</v>
      </c>
      <c r="AW197" s="211">
        <f>STAFF_CWS!BA133</f>
        <v>2</v>
      </c>
      <c r="AX197" s="211">
        <f>STAFF_CWS!BB133</f>
        <v>2</v>
      </c>
      <c r="AY197" s="211">
        <f>STAFF_CWS!BC133</f>
        <v>2</v>
      </c>
      <c r="AZ197" s="211">
        <f>STAFF_CWS!BD133</f>
        <v>2</v>
      </c>
      <c r="BA197" s="211">
        <f>STAFF_CWS!BE133</f>
        <v>2</v>
      </c>
      <c r="BB197" s="211">
        <f>STAFF_CWS!BF133</f>
        <v>2</v>
      </c>
      <c r="BC197" s="211">
        <f>STAFF_CWS!BG133</f>
        <v>2</v>
      </c>
      <c r="BD197" s="211">
        <f>STAFF_CWS!BH133</f>
        <v>2</v>
      </c>
      <c r="BE197" s="211">
        <f>STAFF_CWS!BI133</f>
        <v>2</v>
      </c>
      <c r="BF197" s="211">
        <f>STAFF_CWS!BJ133</f>
        <v>2</v>
      </c>
      <c r="BG197" s="211">
        <f>STAFF_CWS!BK133</f>
        <v>2</v>
      </c>
      <c r="BH197" s="211">
        <f>STAFF_CWS!BL133</f>
        <v>2</v>
      </c>
      <c r="BI197" s="211">
        <f>STAFF_CWS!BM133</f>
        <v>2</v>
      </c>
      <c r="BJ197" s="211">
        <f>STAFF_CWS!BN133</f>
        <v>2</v>
      </c>
      <c r="BK197" s="211">
        <f>STAFF_CWS!BO133</f>
        <v>2</v>
      </c>
    </row>
    <row r="198" spans="2:63" x14ac:dyDescent="0.15">
      <c r="B198" s="19" t="s">
        <v>87</v>
      </c>
      <c r="C198" s="211">
        <f>STAFF_CWS!G134</f>
        <v>0</v>
      </c>
      <c r="D198" s="211">
        <f>STAFF_CWS!H134</f>
        <v>0</v>
      </c>
      <c r="E198" s="211">
        <f>STAFF_CWS!I134</f>
        <v>0</v>
      </c>
      <c r="F198" s="211">
        <f>STAFF_CWS!J134</f>
        <v>0</v>
      </c>
      <c r="G198" s="211">
        <f>STAFF_CWS!K134</f>
        <v>0</v>
      </c>
      <c r="H198" s="211">
        <f>STAFF_CWS!L134</f>
        <v>0</v>
      </c>
      <c r="I198" s="211">
        <f>STAFF_CWS!M134</f>
        <v>0</v>
      </c>
      <c r="J198" s="211">
        <f>STAFF_CWS!N134</f>
        <v>0</v>
      </c>
      <c r="K198" s="211">
        <f>STAFF_CWS!O134</f>
        <v>0</v>
      </c>
      <c r="L198" s="211">
        <f>STAFF_CWS!P134</f>
        <v>0</v>
      </c>
      <c r="M198" s="211">
        <f>STAFF_CWS!Q134</f>
        <v>0</v>
      </c>
      <c r="N198" s="211">
        <f>STAFF_CWS!R134</f>
        <v>0</v>
      </c>
      <c r="O198" s="211">
        <f>STAFF_CWS!S134</f>
        <v>0</v>
      </c>
      <c r="P198" s="211">
        <f>STAFF_CWS!T134</f>
        <v>0</v>
      </c>
      <c r="Q198" s="211">
        <f>STAFF_CWS!U134</f>
        <v>0</v>
      </c>
      <c r="R198" s="211">
        <f>STAFF_CWS!V134</f>
        <v>0</v>
      </c>
      <c r="S198" s="211">
        <f>STAFF_CWS!W134</f>
        <v>0</v>
      </c>
      <c r="T198" s="211">
        <f>STAFF_CWS!X134</f>
        <v>0</v>
      </c>
      <c r="U198" s="211">
        <f>STAFF_CWS!Y134</f>
        <v>0</v>
      </c>
      <c r="V198" s="211">
        <f>STAFF_CWS!Z134</f>
        <v>0</v>
      </c>
      <c r="W198" s="211">
        <f>STAFF_CWS!AA134</f>
        <v>0</v>
      </c>
      <c r="X198" s="211">
        <f>STAFF_CWS!AB134</f>
        <v>0</v>
      </c>
      <c r="Y198" s="211">
        <f>STAFF_CWS!AC134</f>
        <v>0</v>
      </c>
      <c r="Z198" s="211">
        <f>STAFF_CWS!AD134</f>
        <v>0</v>
      </c>
      <c r="AA198" s="211">
        <f>STAFF_CWS!AE134</f>
        <v>0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0</v>
      </c>
      <c r="D199" s="211">
        <f>STAFF_CWS!H135</f>
        <v>2</v>
      </c>
      <c r="E199" s="211">
        <f>STAFF_CWS!I135</f>
        <v>2</v>
      </c>
      <c r="F199" s="211">
        <f>STAFF_CWS!J135</f>
        <v>2</v>
      </c>
      <c r="G199" s="211">
        <f>STAFF_CWS!K135</f>
        <v>2</v>
      </c>
      <c r="H199" s="211">
        <f>STAFF_CWS!L135</f>
        <v>2</v>
      </c>
      <c r="I199" s="211">
        <f>STAFF_CWS!M135</f>
        <v>2</v>
      </c>
      <c r="J199" s="211">
        <f>STAFF_CWS!N135</f>
        <v>2</v>
      </c>
      <c r="K199" s="211">
        <f>STAFF_CWS!O135</f>
        <v>2</v>
      </c>
      <c r="L199" s="211">
        <f>STAFF_CWS!P135</f>
        <v>2</v>
      </c>
      <c r="M199" s="211">
        <f>STAFF_CWS!Q135</f>
        <v>2</v>
      </c>
      <c r="N199" s="211">
        <f>STAFF_CWS!R135</f>
        <v>2</v>
      </c>
      <c r="O199" s="211">
        <f>STAFF_CWS!S135</f>
        <v>2</v>
      </c>
      <c r="P199" s="211">
        <f>STAFF_CWS!T135</f>
        <v>2</v>
      </c>
      <c r="Q199" s="211">
        <f>STAFF_CWS!U135</f>
        <v>2</v>
      </c>
      <c r="R199" s="211">
        <f>STAFF_CWS!V135</f>
        <v>2</v>
      </c>
      <c r="S199" s="211">
        <f>STAFF_CWS!W135</f>
        <v>2</v>
      </c>
      <c r="T199" s="211">
        <f>STAFF_CWS!X135</f>
        <v>2</v>
      </c>
      <c r="U199" s="211">
        <f>STAFF_CWS!Y135</f>
        <v>2</v>
      </c>
      <c r="V199" s="211">
        <f>STAFF_CWS!Z135</f>
        <v>2</v>
      </c>
      <c r="W199" s="211">
        <f>STAFF_CWS!AA135</f>
        <v>2</v>
      </c>
      <c r="X199" s="211">
        <f>STAFF_CWS!AB135</f>
        <v>2</v>
      </c>
      <c r="Y199" s="211">
        <f>STAFF_CWS!AC135</f>
        <v>2</v>
      </c>
      <c r="Z199" s="211">
        <f>STAFF_CWS!AD135</f>
        <v>2</v>
      </c>
      <c r="AA199" s="211">
        <f>STAFF_CWS!AE135</f>
        <v>2</v>
      </c>
      <c r="AB199" s="211">
        <f>STAFF_CWS!AF135</f>
        <v>2</v>
      </c>
      <c r="AC199" s="211">
        <f>STAFF_CWS!AG135</f>
        <v>2</v>
      </c>
      <c r="AD199" s="211">
        <f>STAFF_CWS!AH135</f>
        <v>2</v>
      </c>
      <c r="AE199" s="211">
        <f>STAFF_CWS!AI135</f>
        <v>2</v>
      </c>
      <c r="AF199" s="211">
        <f>STAFF_CWS!AJ135</f>
        <v>2</v>
      </c>
      <c r="AG199" s="211">
        <f>STAFF_CWS!AK135</f>
        <v>2</v>
      </c>
      <c r="AH199" s="211">
        <f>STAFF_CWS!AL135</f>
        <v>2</v>
      </c>
      <c r="AI199" s="211">
        <f>STAFF_CWS!AM135</f>
        <v>2</v>
      </c>
      <c r="AJ199" s="211">
        <f>STAFF_CWS!AN135</f>
        <v>2</v>
      </c>
      <c r="AK199" s="211">
        <f>STAFF_CWS!AO135</f>
        <v>2</v>
      </c>
      <c r="AL199" s="211">
        <f>STAFF_CWS!AP135</f>
        <v>2</v>
      </c>
      <c r="AM199" s="211">
        <f>STAFF_CWS!AQ135</f>
        <v>2</v>
      </c>
      <c r="AN199" s="211">
        <f>STAFF_CWS!AR135</f>
        <v>2</v>
      </c>
      <c r="AO199" s="211">
        <f>STAFF_CWS!AS135</f>
        <v>2</v>
      </c>
      <c r="AP199" s="211">
        <f>STAFF_CWS!AT135</f>
        <v>2</v>
      </c>
      <c r="AQ199" s="211">
        <f>STAFF_CWS!AU135</f>
        <v>2</v>
      </c>
      <c r="AR199" s="211">
        <f>STAFF_CWS!AV135</f>
        <v>2</v>
      </c>
      <c r="AS199" s="211">
        <f>STAFF_CWS!AW135</f>
        <v>2</v>
      </c>
      <c r="AT199" s="211">
        <f>STAFF_CWS!AX135</f>
        <v>2</v>
      </c>
      <c r="AU199" s="211">
        <f>STAFF_CWS!AY135</f>
        <v>2</v>
      </c>
      <c r="AV199" s="211">
        <f>STAFF_CWS!AZ135</f>
        <v>2</v>
      </c>
      <c r="AW199" s="211">
        <f>STAFF_CWS!BA135</f>
        <v>2</v>
      </c>
      <c r="AX199" s="211">
        <f>STAFF_CWS!BB135</f>
        <v>2</v>
      </c>
      <c r="AY199" s="211">
        <f>STAFF_CWS!BC135</f>
        <v>2</v>
      </c>
      <c r="AZ199" s="211">
        <f>STAFF_CWS!BD135</f>
        <v>2</v>
      </c>
      <c r="BA199" s="211">
        <f>STAFF_CWS!BE135</f>
        <v>2</v>
      </c>
      <c r="BB199" s="211">
        <f>STAFF_CWS!BF135</f>
        <v>2</v>
      </c>
      <c r="BC199" s="211">
        <f>STAFF_CWS!BG135</f>
        <v>2</v>
      </c>
      <c r="BD199" s="211">
        <f>STAFF_CWS!BH135</f>
        <v>2</v>
      </c>
      <c r="BE199" s="211">
        <f>STAFF_CWS!BI135</f>
        <v>2</v>
      </c>
      <c r="BF199" s="211">
        <f>STAFF_CWS!BJ135</f>
        <v>2</v>
      </c>
      <c r="BG199" s="211">
        <f>STAFF_CWS!BK135</f>
        <v>2</v>
      </c>
      <c r="BH199" s="211">
        <f>STAFF_CWS!BL135</f>
        <v>2</v>
      </c>
      <c r="BI199" s="211">
        <f>STAFF_CWS!BM135</f>
        <v>2</v>
      </c>
      <c r="BJ199" s="211">
        <f>STAFF_CWS!BN135</f>
        <v>2</v>
      </c>
      <c r="BK199" s="211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0</v>
      </c>
      <c r="D201" s="211">
        <f>STAFF_CWS!H137</f>
        <v>2</v>
      </c>
      <c r="E201" s="211">
        <f>STAFF_CWS!I137</f>
        <v>2</v>
      </c>
      <c r="F201" s="211">
        <f>STAFF_CWS!J137</f>
        <v>2</v>
      </c>
      <c r="G201" s="211">
        <f>STAFF_CWS!K137</f>
        <v>2</v>
      </c>
      <c r="H201" s="211">
        <f>STAFF_CWS!L137</f>
        <v>2</v>
      </c>
      <c r="I201" s="211">
        <f>STAFF_CWS!M137</f>
        <v>2</v>
      </c>
      <c r="J201" s="211">
        <f>STAFF_CWS!N137</f>
        <v>2</v>
      </c>
      <c r="K201" s="211">
        <f>STAFF_CWS!O137</f>
        <v>2</v>
      </c>
      <c r="L201" s="211">
        <f>STAFF_CWS!P137</f>
        <v>2</v>
      </c>
      <c r="M201" s="211">
        <f>STAFF_CWS!Q137</f>
        <v>2</v>
      </c>
      <c r="N201" s="211">
        <f>STAFF_CWS!R137</f>
        <v>2</v>
      </c>
      <c r="O201" s="211">
        <f>STAFF_CWS!S137</f>
        <v>2</v>
      </c>
      <c r="P201" s="211">
        <f>STAFF_CWS!T137</f>
        <v>2</v>
      </c>
      <c r="Q201" s="211">
        <f>STAFF_CWS!U137</f>
        <v>2</v>
      </c>
      <c r="R201" s="211">
        <f>STAFF_CWS!V137</f>
        <v>2</v>
      </c>
      <c r="S201" s="211">
        <f>STAFF_CWS!W137</f>
        <v>2</v>
      </c>
      <c r="T201" s="211">
        <f>STAFF_CWS!X137</f>
        <v>2</v>
      </c>
      <c r="U201" s="211">
        <f>STAFF_CWS!Y137</f>
        <v>2</v>
      </c>
      <c r="V201" s="211">
        <f>STAFF_CWS!Z137</f>
        <v>2</v>
      </c>
      <c r="W201" s="211">
        <f>STAFF_CWS!AA137</f>
        <v>2</v>
      </c>
      <c r="X201" s="211">
        <f>STAFF_CWS!AB137</f>
        <v>2</v>
      </c>
      <c r="Y201" s="211">
        <f>STAFF_CWS!AC137</f>
        <v>2</v>
      </c>
      <c r="Z201" s="211">
        <f>STAFF_CWS!AD137</f>
        <v>2</v>
      </c>
      <c r="AA201" s="211">
        <f>STAFF_CWS!AE137</f>
        <v>2</v>
      </c>
      <c r="AB201" s="211">
        <f>STAFF_CWS!AF137</f>
        <v>2</v>
      </c>
      <c r="AC201" s="211">
        <f>STAFF_CWS!AG137</f>
        <v>2</v>
      </c>
      <c r="AD201" s="211">
        <f>STAFF_CWS!AH137</f>
        <v>2</v>
      </c>
      <c r="AE201" s="211">
        <f>STAFF_CWS!AI137</f>
        <v>2</v>
      </c>
      <c r="AF201" s="211">
        <f>STAFF_CWS!AJ137</f>
        <v>2</v>
      </c>
      <c r="AG201" s="211">
        <f>STAFF_CWS!AK137</f>
        <v>2</v>
      </c>
      <c r="AH201" s="211">
        <f>STAFF_CWS!AL137</f>
        <v>2</v>
      </c>
      <c r="AI201" s="211">
        <f>STAFF_CWS!AM137</f>
        <v>2</v>
      </c>
      <c r="AJ201" s="211">
        <f>STAFF_CWS!AN137</f>
        <v>2</v>
      </c>
      <c r="AK201" s="211">
        <f>STAFF_CWS!AO137</f>
        <v>2</v>
      </c>
      <c r="AL201" s="211">
        <f>STAFF_CWS!AP137</f>
        <v>2</v>
      </c>
      <c r="AM201" s="211">
        <f>STAFF_CWS!AQ137</f>
        <v>2</v>
      </c>
      <c r="AN201" s="211">
        <f>STAFF_CWS!AR137</f>
        <v>2</v>
      </c>
      <c r="AO201" s="211">
        <f>STAFF_CWS!AS137</f>
        <v>2</v>
      </c>
      <c r="AP201" s="211">
        <f>STAFF_CWS!AT137</f>
        <v>2</v>
      </c>
      <c r="AQ201" s="211">
        <f>STAFF_CWS!AU137</f>
        <v>2</v>
      </c>
      <c r="AR201" s="211">
        <f>STAFF_CWS!AV137</f>
        <v>2</v>
      </c>
      <c r="AS201" s="211">
        <f>STAFF_CWS!AW137</f>
        <v>2</v>
      </c>
      <c r="AT201" s="211">
        <f>STAFF_CWS!AX137</f>
        <v>2</v>
      </c>
      <c r="AU201" s="211">
        <f>STAFF_CWS!AY137</f>
        <v>2</v>
      </c>
      <c r="AV201" s="211">
        <f>STAFF_CWS!AZ137</f>
        <v>2</v>
      </c>
      <c r="AW201" s="211">
        <f>STAFF_CWS!BA137</f>
        <v>2</v>
      </c>
      <c r="AX201" s="211">
        <f>STAFF_CWS!BB137</f>
        <v>2</v>
      </c>
      <c r="AY201" s="211">
        <f>STAFF_CWS!BC137</f>
        <v>2</v>
      </c>
      <c r="AZ201" s="211">
        <f>STAFF_CWS!BD137</f>
        <v>2</v>
      </c>
      <c r="BA201" s="211">
        <f>STAFF_CWS!BE137</f>
        <v>2</v>
      </c>
      <c r="BB201" s="211">
        <f>STAFF_CWS!BF137</f>
        <v>2</v>
      </c>
      <c r="BC201" s="211">
        <f>STAFF_CWS!BG137</f>
        <v>2</v>
      </c>
      <c r="BD201" s="211">
        <f>STAFF_CWS!BH137</f>
        <v>2</v>
      </c>
      <c r="BE201" s="211">
        <f>STAFF_CWS!BI137</f>
        <v>2</v>
      </c>
      <c r="BF201" s="211">
        <f>STAFF_CWS!BJ137</f>
        <v>2</v>
      </c>
      <c r="BG201" s="211">
        <f>STAFF_CWS!BK137</f>
        <v>2</v>
      </c>
      <c r="BH201" s="211">
        <f>STAFF_CWS!BL137</f>
        <v>2</v>
      </c>
      <c r="BI201" s="211">
        <f>STAFF_CWS!BM137</f>
        <v>2</v>
      </c>
      <c r="BJ201" s="211">
        <f>STAFF_CWS!BN137</f>
        <v>2</v>
      </c>
      <c r="BK201" s="211">
        <f>STAFF_CWS!BO137</f>
        <v>2</v>
      </c>
    </row>
    <row r="202" spans="2:63" x14ac:dyDescent="0.15">
      <c r="B202" s="20" t="s">
        <v>70</v>
      </c>
      <c r="C202" s="211">
        <f>STAFF_CWS!G138</f>
        <v>0</v>
      </c>
      <c r="D202" s="211">
        <f>STAFF_CWS!H138</f>
        <v>2</v>
      </c>
      <c r="E202" s="211">
        <f>STAFF_CWS!I138</f>
        <v>2</v>
      </c>
      <c r="F202" s="211">
        <f>STAFF_CWS!J138</f>
        <v>2</v>
      </c>
      <c r="G202" s="211">
        <f>STAFF_CWS!K138</f>
        <v>2</v>
      </c>
      <c r="H202" s="211">
        <f>STAFF_CWS!L138</f>
        <v>2</v>
      </c>
      <c r="I202" s="211">
        <f>STAFF_CWS!M138</f>
        <v>2</v>
      </c>
      <c r="J202" s="211">
        <f>STAFF_CWS!N138</f>
        <v>2</v>
      </c>
      <c r="K202" s="211">
        <f>STAFF_CWS!O138</f>
        <v>2</v>
      </c>
      <c r="L202" s="211">
        <f>STAFF_CWS!P138</f>
        <v>2</v>
      </c>
      <c r="M202" s="211">
        <f>STAFF_CWS!Q138</f>
        <v>2</v>
      </c>
      <c r="N202" s="211">
        <f>STAFF_CWS!R138</f>
        <v>2</v>
      </c>
      <c r="O202" s="211">
        <f>STAFF_CWS!S138</f>
        <v>2</v>
      </c>
      <c r="P202" s="211">
        <f>STAFF_CWS!T138</f>
        <v>2</v>
      </c>
      <c r="Q202" s="211">
        <f>STAFF_CWS!U138</f>
        <v>2</v>
      </c>
      <c r="R202" s="211">
        <f>STAFF_CWS!V138</f>
        <v>2</v>
      </c>
      <c r="S202" s="211">
        <f>STAFF_CWS!W138</f>
        <v>2</v>
      </c>
      <c r="T202" s="211">
        <f>STAFF_CWS!X138</f>
        <v>2</v>
      </c>
      <c r="U202" s="211">
        <f>STAFF_CWS!Y138</f>
        <v>2</v>
      </c>
      <c r="V202" s="211">
        <f>STAFF_CWS!Z138</f>
        <v>2</v>
      </c>
      <c r="W202" s="211">
        <f>STAFF_CWS!AA138</f>
        <v>2</v>
      </c>
      <c r="X202" s="211">
        <f>STAFF_CWS!AB138</f>
        <v>2</v>
      </c>
      <c r="Y202" s="211">
        <f>STAFF_CWS!AC138</f>
        <v>2</v>
      </c>
      <c r="Z202" s="211">
        <f>STAFF_CWS!AD138</f>
        <v>2</v>
      </c>
      <c r="AA202" s="211">
        <f>STAFF_CWS!AE138</f>
        <v>2</v>
      </c>
      <c r="AB202" s="211">
        <f>STAFF_CWS!AF138</f>
        <v>2</v>
      </c>
      <c r="AC202" s="211">
        <f>STAFF_CWS!AG138</f>
        <v>2</v>
      </c>
      <c r="AD202" s="211">
        <f>STAFF_CWS!AH138</f>
        <v>2</v>
      </c>
      <c r="AE202" s="211">
        <f>STAFF_CWS!AI138</f>
        <v>2</v>
      </c>
      <c r="AF202" s="211">
        <f>STAFF_CWS!AJ138</f>
        <v>2</v>
      </c>
      <c r="AG202" s="211">
        <f>STAFF_CWS!AK138</f>
        <v>2</v>
      </c>
      <c r="AH202" s="211">
        <f>STAFF_CWS!AL138</f>
        <v>2</v>
      </c>
      <c r="AI202" s="211">
        <f>STAFF_CWS!AM138</f>
        <v>2</v>
      </c>
      <c r="AJ202" s="211">
        <f>STAFF_CWS!AN138</f>
        <v>2</v>
      </c>
      <c r="AK202" s="211">
        <f>STAFF_CWS!AO138</f>
        <v>2</v>
      </c>
      <c r="AL202" s="211">
        <f>STAFF_CWS!AP138</f>
        <v>2</v>
      </c>
      <c r="AM202" s="211">
        <f>STAFF_CWS!AQ138</f>
        <v>2</v>
      </c>
      <c r="AN202" s="211">
        <f>STAFF_CWS!AR138</f>
        <v>2</v>
      </c>
      <c r="AO202" s="211">
        <f>STAFF_CWS!AS138</f>
        <v>2</v>
      </c>
      <c r="AP202" s="211">
        <f>STAFF_CWS!AT138</f>
        <v>2</v>
      </c>
      <c r="AQ202" s="211">
        <f>STAFF_CWS!AU138</f>
        <v>2</v>
      </c>
      <c r="AR202" s="211">
        <f>STAFF_CWS!AV138</f>
        <v>2</v>
      </c>
      <c r="AS202" s="211">
        <f>STAFF_CWS!AW138</f>
        <v>2</v>
      </c>
      <c r="AT202" s="211">
        <f>STAFF_CWS!AX138</f>
        <v>2</v>
      </c>
      <c r="AU202" s="211">
        <f>STAFF_CWS!AY138</f>
        <v>2</v>
      </c>
      <c r="AV202" s="211">
        <f>STAFF_CWS!AZ138</f>
        <v>2</v>
      </c>
      <c r="AW202" s="211">
        <f>STAFF_CWS!BA138</f>
        <v>2</v>
      </c>
      <c r="AX202" s="211">
        <f>STAFF_CWS!BB138</f>
        <v>2</v>
      </c>
      <c r="AY202" s="211">
        <f>STAFF_CWS!BC138</f>
        <v>2</v>
      </c>
      <c r="AZ202" s="211">
        <f>STAFF_CWS!BD138</f>
        <v>2</v>
      </c>
      <c r="BA202" s="211">
        <f>STAFF_CWS!BE138</f>
        <v>2</v>
      </c>
      <c r="BB202" s="211">
        <f>STAFF_CWS!BF138</f>
        <v>2</v>
      </c>
      <c r="BC202" s="211">
        <f>STAFF_CWS!BG138</f>
        <v>2</v>
      </c>
      <c r="BD202" s="211">
        <f>STAFF_CWS!BH138</f>
        <v>2</v>
      </c>
      <c r="BE202" s="211">
        <f>STAFF_CWS!BI138</f>
        <v>2</v>
      </c>
      <c r="BF202" s="211">
        <f>STAFF_CWS!BJ138</f>
        <v>2</v>
      </c>
      <c r="BG202" s="211">
        <f>STAFF_CWS!BK138</f>
        <v>2</v>
      </c>
      <c r="BH202" s="211">
        <f>STAFF_CWS!BL138</f>
        <v>2</v>
      </c>
      <c r="BI202" s="211">
        <f>STAFF_CWS!BM138</f>
        <v>2</v>
      </c>
      <c r="BJ202" s="211">
        <f>STAFF_CWS!BN138</f>
        <v>2</v>
      </c>
      <c r="BK202" s="211">
        <f>STAFF_CWS!BO138</f>
        <v>2</v>
      </c>
    </row>
    <row r="203" spans="2:63" x14ac:dyDescent="0.15">
      <c r="B203" s="20" t="s">
        <v>71</v>
      </c>
      <c r="C203" s="211">
        <f>STAFF_CWS!G139</f>
        <v>0</v>
      </c>
      <c r="D203" s="211">
        <f>STAFF_CWS!H139</f>
        <v>2</v>
      </c>
      <c r="E203" s="211">
        <f>STAFF_CWS!I139</f>
        <v>2</v>
      </c>
      <c r="F203" s="211">
        <f>STAFF_CWS!J139</f>
        <v>2</v>
      </c>
      <c r="G203" s="211">
        <f>STAFF_CWS!K139</f>
        <v>2</v>
      </c>
      <c r="H203" s="211">
        <f>STAFF_CWS!L139</f>
        <v>2</v>
      </c>
      <c r="I203" s="211">
        <f>STAFF_CWS!M139</f>
        <v>2</v>
      </c>
      <c r="J203" s="211">
        <f>STAFF_CWS!N139</f>
        <v>2</v>
      </c>
      <c r="K203" s="211">
        <f>STAFF_CWS!O139</f>
        <v>2</v>
      </c>
      <c r="L203" s="211">
        <f>STAFF_CWS!P139</f>
        <v>2</v>
      </c>
      <c r="M203" s="211">
        <f>STAFF_CWS!Q139</f>
        <v>2</v>
      </c>
      <c r="N203" s="211">
        <f>STAFF_CWS!R139</f>
        <v>2</v>
      </c>
      <c r="O203" s="211">
        <f>STAFF_CWS!S139</f>
        <v>2</v>
      </c>
      <c r="P203" s="211">
        <f>STAFF_CWS!T139</f>
        <v>2</v>
      </c>
      <c r="Q203" s="211">
        <f>STAFF_CWS!U139</f>
        <v>2</v>
      </c>
      <c r="R203" s="211">
        <f>STAFF_CWS!V139</f>
        <v>2</v>
      </c>
      <c r="S203" s="211">
        <f>STAFF_CWS!W139</f>
        <v>2</v>
      </c>
      <c r="T203" s="211">
        <f>STAFF_CWS!X139</f>
        <v>2</v>
      </c>
      <c r="U203" s="211">
        <f>STAFF_CWS!Y139</f>
        <v>2</v>
      </c>
      <c r="V203" s="211">
        <f>STAFF_CWS!Z139</f>
        <v>2</v>
      </c>
      <c r="W203" s="211">
        <f>STAFF_CWS!AA139</f>
        <v>2</v>
      </c>
      <c r="X203" s="211">
        <f>STAFF_CWS!AB139</f>
        <v>2</v>
      </c>
      <c r="Y203" s="211">
        <f>STAFF_CWS!AC139</f>
        <v>2</v>
      </c>
      <c r="Z203" s="211">
        <f>STAFF_CWS!AD139</f>
        <v>2</v>
      </c>
      <c r="AA203" s="211">
        <f>STAFF_CWS!AE139</f>
        <v>2</v>
      </c>
      <c r="AB203" s="211">
        <f>STAFF_CWS!AF139</f>
        <v>2</v>
      </c>
      <c r="AC203" s="211">
        <f>STAFF_CWS!AG139</f>
        <v>2</v>
      </c>
      <c r="AD203" s="211">
        <f>STAFF_CWS!AH139</f>
        <v>2</v>
      </c>
      <c r="AE203" s="211">
        <f>STAFF_CWS!AI139</f>
        <v>2</v>
      </c>
      <c r="AF203" s="211">
        <f>STAFF_CWS!AJ139</f>
        <v>2</v>
      </c>
      <c r="AG203" s="211">
        <f>STAFF_CWS!AK139</f>
        <v>2</v>
      </c>
      <c r="AH203" s="211">
        <f>STAFF_CWS!AL139</f>
        <v>2</v>
      </c>
      <c r="AI203" s="211">
        <f>STAFF_CWS!AM139</f>
        <v>2</v>
      </c>
      <c r="AJ203" s="211">
        <f>STAFF_CWS!AN139</f>
        <v>2</v>
      </c>
      <c r="AK203" s="211">
        <f>STAFF_CWS!AO139</f>
        <v>2</v>
      </c>
      <c r="AL203" s="211">
        <f>STAFF_CWS!AP139</f>
        <v>2</v>
      </c>
      <c r="AM203" s="211">
        <f>STAFF_CWS!AQ139</f>
        <v>2</v>
      </c>
      <c r="AN203" s="211">
        <f>STAFF_CWS!AR139</f>
        <v>2</v>
      </c>
      <c r="AO203" s="211">
        <f>STAFF_CWS!AS139</f>
        <v>2</v>
      </c>
      <c r="AP203" s="211">
        <f>STAFF_CWS!AT139</f>
        <v>2</v>
      </c>
      <c r="AQ203" s="211">
        <f>STAFF_CWS!AU139</f>
        <v>2</v>
      </c>
      <c r="AR203" s="211">
        <f>STAFF_CWS!AV139</f>
        <v>2</v>
      </c>
      <c r="AS203" s="211">
        <f>STAFF_CWS!AW139</f>
        <v>2</v>
      </c>
      <c r="AT203" s="211">
        <f>STAFF_CWS!AX139</f>
        <v>2</v>
      </c>
      <c r="AU203" s="211">
        <f>STAFF_CWS!AY139</f>
        <v>2</v>
      </c>
      <c r="AV203" s="211">
        <f>STAFF_CWS!AZ139</f>
        <v>2</v>
      </c>
      <c r="AW203" s="211">
        <f>STAFF_CWS!BA139</f>
        <v>2</v>
      </c>
      <c r="AX203" s="211">
        <f>STAFF_CWS!BB139</f>
        <v>2</v>
      </c>
      <c r="AY203" s="211">
        <f>STAFF_CWS!BC139</f>
        <v>2</v>
      </c>
      <c r="AZ203" s="211">
        <f>STAFF_CWS!BD139</f>
        <v>2</v>
      </c>
      <c r="BA203" s="211">
        <f>STAFF_CWS!BE139</f>
        <v>2</v>
      </c>
      <c r="BB203" s="211">
        <f>STAFF_CWS!BF139</f>
        <v>2</v>
      </c>
      <c r="BC203" s="211">
        <f>STAFF_CWS!BG139</f>
        <v>2</v>
      </c>
      <c r="BD203" s="211">
        <f>STAFF_CWS!BH139</f>
        <v>2</v>
      </c>
      <c r="BE203" s="211">
        <f>STAFF_CWS!BI139</f>
        <v>2</v>
      </c>
      <c r="BF203" s="211">
        <f>STAFF_CWS!BJ139</f>
        <v>2</v>
      </c>
      <c r="BG203" s="211">
        <f>STAFF_CWS!BK139</f>
        <v>2</v>
      </c>
      <c r="BH203" s="211">
        <f>STAFF_CWS!BL139</f>
        <v>2</v>
      </c>
      <c r="BI203" s="211">
        <f>STAFF_CWS!BM139</f>
        <v>2</v>
      </c>
      <c r="BJ203" s="211">
        <f>STAFF_CWS!BN139</f>
        <v>2</v>
      </c>
      <c r="BK203" s="211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</v>
      </c>
      <c r="D209" s="23">
        <f>STAFF_CWS!H386</f>
        <v>0</v>
      </c>
      <c r="E209" s="23">
        <f>STAFF_CWS!I386</f>
        <v>0</v>
      </c>
      <c r="F209" s="23">
        <f>STAFF_CWS!J386</f>
        <v>0</v>
      </c>
      <c r="G209" s="23">
        <f>STAFF_CWS!K386</f>
        <v>0</v>
      </c>
      <c r="H209" s="23">
        <f>STAFF_CWS!L386</f>
        <v>0</v>
      </c>
      <c r="I209" s="23">
        <f>STAFF_CWS!M386</f>
        <v>0</v>
      </c>
      <c r="J209" s="23">
        <f>STAFF_CWS!N386</f>
        <v>0</v>
      </c>
      <c r="K209" s="23">
        <f>STAFF_CWS!O386</f>
        <v>0</v>
      </c>
      <c r="L209" s="23">
        <f>STAFF_CWS!P386</f>
        <v>0</v>
      </c>
      <c r="M209" s="23">
        <f>STAFF_CWS!Q386</f>
        <v>0</v>
      </c>
      <c r="N209" s="23">
        <f>STAFF_CWS!R386</f>
        <v>0</v>
      </c>
      <c r="O209" s="23">
        <f>STAFF_CWS!S386</f>
        <v>0</v>
      </c>
      <c r="P209" s="23">
        <f>STAFF_CWS!T386</f>
        <v>0</v>
      </c>
      <c r="Q209" s="23">
        <f>STAFF_CWS!U386</f>
        <v>0</v>
      </c>
      <c r="R209" s="23">
        <f>STAFF_CWS!V386</f>
        <v>0</v>
      </c>
      <c r="S209" s="23">
        <f>STAFF_CWS!W386</f>
        <v>0</v>
      </c>
      <c r="T209" s="23">
        <f>STAFF_CWS!X386</f>
        <v>0</v>
      </c>
      <c r="U209" s="23">
        <f>STAFF_CWS!Y386</f>
        <v>0</v>
      </c>
      <c r="V209" s="23">
        <f>STAFF_CWS!Z386</f>
        <v>0</v>
      </c>
      <c r="W209" s="23">
        <f>STAFF_CWS!AA386</f>
        <v>0</v>
      </c>
      <c r="X209" s="23">
        <f>STAFF_CWS!AB386</f>
        <v>0</v>
      </c>
      <c r="Y209" s="23">
        <f>STAFF_CWS!AC386</f>
        <v>0</v>
      </c>
      <c r="Z209" s="23">
        <f>STAFF_CWS!AD386</f>
        <v>0</v>
      </c>
      <c r="AA209" s="23">
        <f>STAFF_CWS!AE386</f>
        <v>0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</v>
      </c>
      <c r="D218" s="23">
        <f>STAFF_CWS!H395</f>
        <v>1</v>
      </c>
      <c r="E218" s="23">
        <f>STAFF_CWS!I395</f>
        <v>1</v>
      </c>
      <c r="F218" s="23">
        <f>STAFF_CWS!J395</f>
        <v>1</v>
      </c>
      <c r="G218" s="23">
        <f>STAFF_CWS!K395</f>
        <v>1</v>
      </c>
      <c r="H218" s="23">
        <f>STAFF_CWS!L395</f>
        <v>1</v>
      </c>
      <c r="I218" s="23">
        <f>STAFF_CWS!M395</f>
        <v>1</v>
      </c>
      <c r="J218" s="23">
        <f>STAFF_CWS!N395</f>
        <v>1</v>
      </c>
      <c r="K218" s="23">
        <f>STAFF_CWS!O395</f>
        <v>1</v>
      </c>
      <c r="L218" s="23">
        <f>STAFF_CWS!P395</f>
        <v>1</v>
      </c>
      <c r="M218" s="23">
        <f>STAFF_CWS!Q395</f>
        <v>1</v>
      </c>
      <c r="N218" s="23">
        <f>STAFF_CWS!R395</f>
        <v>1</v>
      </c>
      <c r="O218" s="23">
        <f>STAFF_CWS!S395</f>
        <v>1</v>
      </c>
      <c r="P218" s="23">
        <f>STAFF_CWS!T395</f>
        <v>1</v>
      </c>
      <c r="Q218" s="23">
        <f>STAFF_CWS!U395</f>
        <v>1</v>
      </c>
      <c r="R218" s="23">
        <f>STAFF_CWS!V395</f>
        <v>1</v>
      </c>
      <c r="S218" s="23">
        <f>STAFF_CWS!W395</f>
        <v>1</v>
      </c>
      <c r="T218" s="23">
        <f>STAFF_CWS!X395</f>
        <v>1</v>
      </c>
      <c r="U218" s="23">
        <f>STAFF_CWS!Y395</f>
        <v>1</v>
      </c>
      <c r="V218" s="23">
        <f>STAFF_CWS!Z395</f>
        <v>1</v>
      </c>
      <c r="W218" s="23">
        <f>STAFF_CWS!AA395</f>
        <v>1</v>
      </c>
      <c r="X218" s="23">
        <f>STAFF_CWS!AB395</f>
        <v>1</v>
      </c>
      <c r="Y218" s="23">
        <f>STAFF_CWS!AC395</f>
        <v>1</v>
      </c>
      <c r="Z218" s="23">
        <f>STAFF_CWS!AD395</f>
        <v>1</v>
      </c>
      <c r="AA218" s="23">
        <f>STAFF_CWS!AE395</f>
        <v>1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</v>
      </c>
      <c r="D227" s="23">
        <f>STAFF_CWS!H404</f>
        <v>0</v>
      </c>
      <c r="E227" s="23">
        <f>STAFF_CWS!I404</f>
        <v>0</v>
      </c>
      <c r="F227" s="23">
        <f>STAFF_CWS!J404</f>
        <v>0</v>
      </c>
      <c r="G227" s="23">
        <f>STAFF_CWS!K404</f>
        <v>0</v>
      </c>
      <c r="H227" s="23">
        <f>STAFF_CWS!L404</f>
        <v>0</v>
      </c>
      <c r="I227" s="23">
        <f>STAFF_CWS!M404</f>
        <v>0</v>
      </c>
      <c r="J227" s="23">
        <f>STAFF_CWS!N404</f>
        <v>0</v>
      </c>
      <c r="K227" s="23">
        <f>STAFF_CWS!O404</f>
        <v>0</v>
      </c>
      <c r="L227" s="23">
        <f>STAFF_CWS!P404</f>
        <v>0</v>
      </c>
      <c r="M227" s="23">
        <f>STAFF_CWS!Q404</f>
        <v>0</v>
      </c>
      <c r="N227" s="23">
        <f>STAFF_CWS!R404</f>
        <v>0</v>
      </c>
      <c r="O227" s="23">
        <f>STAFF_CWS!S404</f>
        <v>0</v>
      </c>
      <c r="P227" s="23">
        <f>STAFF_CWS!T404</f>
        <v>0.8</v>
      </c>
      <c r="Q227" s="23">
        <f>STAFF_CWS!U404</f>
        <v>0.8</v>
      </c>
      <c r="R227" s="23">
        <f>STAFF_CWS!V404</f>
        <v>0.8</v>
      </c>
      <c r="S227" s="23">
        <f>STAFF_CWS!W404</f>
        <v>0.8</v>
      </c>
      <c r="T227" s="23">
        <f>STAFF_CWS!X404</f>
        <v>0.8</v>
      </c>
      <c r="U227" s="23">
        <f>STAFF_CWS!Y404</f>
        <v>0.8</v>
      </c>
      <c r="V227" s="23">
        <f>STAFF_CWS!Z404</f>
        <v>0.8</v>
      </c>
      <c r="W227" s="23">
        <f>STAFF_CWS!AA404</f>
        <v>0.8</v>
      </c>
      <c r="X227" s="23">
        <f>STAFF_CWS!AB404</f>
        <v>0.8</v>
      </c>
      <c r="Y227" s="23">
        <f>STAFF_CWS!AC404</f>
        <v>0.8</v>
      </c>
      <c r="Z227" s="23">
        <f>STAFF_CWS!AD404</f>
        <v>0.8</v>
      </c>
      <c r="AA227" s="23">
        <f>STAFF_CWS!AE404</f>
        <v>0.8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</v>
      </c>
      <c r="D236" s="23">
        <f>STAFF_CWS!H413</f>
        <v>0.8</v>
      </c>
      <c r="E236" s="23">
        <f>STAFF_CWS!I413</f>
        <v>0.8</v>
      </c>
      <c r="F236" s="23">
        <f>STAFF_CWS!J413</f>
        <v>0.8</v>
      </c>
      <c r="G236" s="23">
        <f>STAFF_CWS!K413</f>
        <v>0.8</v>
      </c>
      <c r="H236" s="23">
        <f>STAFF_CWS!L413</f>
        <v>0.8</v>
      </c>
      <c r="I236" s="23">
        <f>STAFF_CWS!M413</f>
        <v>0.8</v>
      </c>
      <c r="J236" s="23">
        <f>STAFF_CWS!N413</f>
        <v>0.8</v>
      </c>
      <c r="K236" s="23">
        <f>STAFF_CWS!O413</f>
        <v>0.8</v>
      </c>
      <c r="L236" s="23">
        <f>STAFF_CWS!P413</f>
        <v>0.8</v>
      </c>
      <c r="M236" s="23">
        <f>STAFF_CWS!Q413</f>
        <v>0.8</v>
      </c>
      <c r="N236" s="23">
        <f>STAFF_CWS!R413</f>
        <v>0.8</v>
      </c>
      <c r="O236" s="23">
        <f>STAFF_CWS!S413</f>
        <v>0.8</v>
      </c>
      <c r="P236" s="23">
        <f>STAFF_CWS!T413</f>
        <v>0.8</v>
      </c>
      <c r="Q236" s="23">
        <f>STAFF_CWS!U413</f>
        <v>0.8</v>
      </c>
      <c r="R236" s="23">
        <f>STAFF_CWS!V413</f>
        <v>0.8</v>
      </c>
      <c r="S236" s="23">
        <f>STAFF_CWS!W413</f>
        <v>0.8</v>
      </c>
      <c r="T236" s="23">
        <f>STAFF_CWS!X413</f>
        <v>0.8</v>
      </c>
      <c r="U236" s="23">
        <f>STAFF_CWS!Y413</f>
        <v>0.8</v>
      </c>
      <c r="V236" s="23">
        <f>STAFF_CWS!Z413</f>
        <v>0.8</v>
      </c>
      <c r="W236" s="23">
        <f>STAFF_CWS!AA413</f>
        <v>0.8</v>
      </c>
      <c r="X236" s="23">
        <f>STAFF_CWS!AB413</f>
        <v>0.8</v>
      </c>
      <c r="Y236" s="23">
        <f>STAFF_CWS!AC413</f>
        <v>0.8</v>
      </c>
      <c r="Z236" s="23">
        <f>STAFF_CWS!AD413</f>
        <v>0.8</v>
      </c>
      <c r="AA236" s="23">
        <f>STAFF_CWS!AE413</f>
        <v>0.8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</v>
      </c>
      <c r="D245" s="23">
        <f>STAFF_CWS!H422</f>
        <v>0</v>
      </c>
      <c r="E245" s="23">
        <f>STAFF_CWS!I422</f>
        <v>0</v>
      </c>
      <c r="F245" s="23">
        <f>STAFF_CWS!J422</f>
        <v>0</v>
      </c>
      <c r="G245" s="23">
        <f>STAFF_CWS!K422</f>
        <v>0</v>
      </c>
      <c r="H245" s="23">
        <f>STAFF_CWS!L422</f>
        <v>0</v>
      </c>
      <c r="I245" s="23">
        <f>STAFF_CWS!M422</f>
        <v>0</v>
      </c>
      <c r="J245" s="23">
        <f>STAFF_CWS!N422</f>
        <v>0</v>
      </c>
      <c r="K245" s="23">
        <f>STAFF_CWS!O422</f>
        <v>0</v>
      </c>
      <c r="L245" s="23">
        <f>STAFF_CWS!P422</f>
        <v>0</v>
      </c>
      <c r="M245" s="23">
        <f>STAFF_CWS!Q422</f>
        <v>0</v>
      </c>
      <c r="N245" s="23">
        <f>STAFF_CWS!R422</f>
        <v>0</v>
      </c>
      <c r="O245" s="23">
        <f>STAFF_CWS!S422</f>
        <v>0</v>
      </c>
      <c r="P245" s="23">
        <f>STAFF_CWS!T422</f>
        <v>0.9</v>
      </c>
      <c r="Q245" s="23">
        <f>STAFF_CWS!U422</f>
        <v>0.9</v>
      </c>
      <c r="R245" s="23">
        <f>STAFF_CWS!V422</f>
        <v>0.9</v>
      </c>
      <c r="S245" s="23">
        <f>STAFF_CWS!W422</f>
        <v>0.9</v>
      </c>
      <c r="T245" s="23">
        <f>STAFF_CWS!X422</f>
        <v>0.9</v>
      </c>
      <c r="U245" s="23">
        <f>STAFF_CWS!Y422</f>
        <v>0.9</v>
      </c>
      <c r="V245" s="23">
        <f>STAFF_CWS!Z422</f>
        <v>0.9</v>
      </c>
      <c r="W245" s="23">
        <f>STAFF_CWS!AA422</f>
        <v>0.9</v>
      </c>
      <c r="X245" s="23">
        <f>STAFF_CWS!AB422</f>
        <v>0.9</v>
      </c>
      <c r="Y245" s="23">
        <f>STAFF_CWS!AC422</f>
        <v>0.9</v>
      </c>
      <c r="Z245" s="23">
        <f>STAFF_CWS!AD422</f>
        <v>0.9</v>
      </c>
      <c r="AA245" s="23">
        <f>STAFF_CWS!AE422</f>
        <v>0.9</v>
      </c>
      <c r="AB245" s="23">
        <f>STAFF_CWS!AF422</f>
        <v>0.9</v>
      </c>
      <c r="AC245" s="23">
        <f>STAFF_CWS!AG422</f>
        <v>0.9</v>
      </c>
      <c r="AD245" s="23">
        <f>STAFF_CWS!AH422</f>
        <v>0.9</v>
      </c>
      <c r="AE245" s="23">
        <f>STAFF_CWS!AI422</f>
        <v>0.9</v>
      </c>
      <c r="AF245" s="23">
        <f>STAFF_CWS!AJ422</f>
        <v>0.9</v>
      </c>
      <c r="AG245" s="23">
        <f>STAFF_CWS!AK422</f>
        <v>0.9</v>
      </c>
      <c r="AH245" s="23">
        <f>STAFF_CWS!AL422</f>
        <v>0.9</v>
      </c>
      <c r="AI245" s="23">
        <f>STAFF_CWS!AM422</f>
        <v>0.9</v>
      </c>
      <c r="AJ245" s="23">
        <f>STAFF_CWS!AN422</f>
        <v>0.9</v>
      </c>
      <c r="AK245" s="23">
        <f>STAFF_CWS!AO422</f>
        <v>0.9</v>
      </c>
      <c r="AL245" s="23">
        <f>STAFF_CWS!AP422</f>
        <v>0.9</v>
      </c>
      <c r="AM245" s="23">
        <f>STAFF_CWS!AQ422</f>
        <v>0.9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</v>
      </c>
      <c r="D254" s="23">
        <f>STAFF_CWS!H431</f>
        <v>0</v>
      </c>
      <c r="E254" s="23">
        <f>STAFF_CWS!I431</f>
        <v>0</v>
      </c>
      <c r="F254" s="23">
        <f>STAFF_CWS!J431</f>
        <v>0</v>
      </c>
      <c r="G254" s="23">
        <f>STAFF_CWS!K431</f>
        <v>0</v>
      </c>
      <c r="H254" s="23">
        <f>STAFF_CWS!L431</f>
        <v>0</v>
      </c>
      <c r="I254" s="23">
        <f>STAFF_CWS!M431</f>
        <v>0</v>
      </c>
      <c r="J254" s="23">
        <f>STAFF_CWS!N431</f>
        <v>0</v>
      </c>
      <c r="K254" s="23">
        <f>STAFF_CWS!O431</f>
        <v>0</v>
      </c>
      <c r="L254" s="23">
        <f>STAFF_CWS!P431</f>
        <v>0</v>
      </c>
      <c r="M254" s="23">
        <f>STAFF_CWS!Q431</f>
        <v>0</v>
      </c>
      <c r="N254" s="23">
        <f>STAFF_CWS!R431</f>
        <v>0</v>
      </c>
      <c r="O254" s="23">
        <f>STAFF_CWS!S431</f>
        <v>0</v>
      </c>
      <c r="P254" s="23">
        <f>STAFF_CWS!T431</f>
        <v>0</v>
      </c>
      <c r="Q254" s="23">
        <f>STAFF_CWS!U431</f>
        <v>0</v>
      </c>
      <c r="R254" s="23">
        <f>STAFF_CWS!V431</f>
        <v>0</v>
      </c>
      <c r="S254" s="23">
        <f>STAFF_CWS!W431</f>
        <v>0</v>
      </c>
      <c r="T254" s="23">
        <f>STAFF_CWS!X431</f>
        <v>0</v>
      </c>
      <c r="U254" s="23">
        <f>STAFF_CWS!Y431</f>
        <v>0</v>
      </c>
      <c r="V254" s="23">
        <f>STAFF_CWS!Z431</f>
        <v>0</v>
      </c>
      <c r="W254" s="23">
        <f>STAFF_CWS!AA431</f>
        <v>0</v>
      </c>
      <c r="X254" s="23">
        <f>STAFF_CWS!AB431</f>
        <v>0</v>
      </c>
      <c r="Y254" s="23">
        <f>STAFF_CWS!AC431</f>
        <v>0</v>
      </c>
      <c r="Z254" s="23">
        <f>STAFF_CWS!AD431</f>
        <v>0</v>
      </c>
      <c r="AA254" s="23">
        <f>STAFF_CWS!AE431</f>
        <v>0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0.8</v>
      </c>
      <c r="AO254" s="23">
        <f>STAFF_CWS!AS431</f>
        <v>0.8</v>
      </c>
      <c r="AP254" s="23">
        <f>STAFF_CWS!AT431</f>
        <v>0.8</v>
      </c>
      <c r="AQ254" s="23">
        <f>STAFF_CWS!AU431</f>
        <v>0.8</v>
      </c>
      <c r="AR254" s="23">
        <f>STAFF_CWS!AV431</f>
        <v>0.8</v>
      </c>
      <c r="AS254" s="23">
        <f>STAFF_CWS!AW431</f>
        <v>0.8</v>
      </c>
      <c r="AT254" s="23">
        <f>STAFF_CWS!AX431</f>
        <v>0.8</v>
      </c>
      <c r="AU254" s="23">
        <f>STAFF_CWS!AY431</f>
        <v>0.8</v>
      </c>
      <c r="AV254" s="23">
        <f>STAFF_CWS!AZ431</f>
        <v>0.8</v>
      </c>
      <c r="AW254" s="23">
        <f>STAFF_CWS!BA431</f>
        <v>0.8</v>
      </c>
      <c r="AX254" s="23">
        <f>STAFF_CWS!BB431</f>
        <v>0.8</v>
      </c>
      <c r="AY254" s="23">
        <f>STAFF_CWS!BC431</f>
        <v>0.8</v>
      </c>
      <c r="AZ254" s="23">
        <f>STAFF_CWS!BD431</f>
        <v>0.9</v>
      </c>
      <c r="BA254" s="23">
        <f>STAFF_CWS!BE431</f>
        <v>0.9</v>
      </c>
      <c r="BB254" s="23">
        <f>STAFF_CWS!BF431</f>
        <v>0.9</v>
      </c>
      <c r="BC254" s="23">
        <f>STAFF_CWS!BG431</f>
        <v>0.9</v>
      </c>
      <c r="BD254" s="23">
        <f>STAFF_CWS!BH431</f>
        <v>0.9</v>
      </c>
      <c r="BE254" s="23">
        <f>STAFF_CWS!BI431</f>
        <v>0.9</v>
      </c>
      <c r="BF254" s="23">
        <f>STAFF_CWS!BJ431</f>
        <v>0.9</v>
      </c>
      <c r="BG254" s="23">
        <f>STAFF_CWS!BK431</f>
        <v>0.9</v>
      </c>
      <c r="BH254" s="23">
        <f>STAFF_CWS!BL431</f>
        <v>0.9</v>
      </c>
      <c r="BI254" s="23">
        <f>STAFF_CWS!BM431</f>
        <v>0.9</v>
      </c>
      <c r="BJ254" s="23">
        <f>STAFF_CWS!BN431</f>
        <v>0.9</v>
      </c>
      <c r="BK254" s="23">
        <f>STAFF_CWS!BO431</f>
        <v>0.9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114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</v>
      </c>
      <c r="D263" s="23">
        <f>STAFF_CWS!H440</f>
        <v>0.7</v>
      </c>
      <c r="E263" s="23">
        <f>STAFF_CWS!I440</f>
        <v>0.7</v>
      </c>
      <c r="F263" s="23">
        <f>STAFF_CWS!J440</f>
        <v>0.7</v>
      </c>
      <c r="G263" s="23">
        <f>STAFF_CWS!K440</f>
        <v>0.7</v>
      </c>
      <c r="H263" s="23">
        <f>STAFF_CWS!L440</f>
        <v>0.7</v>
      </c>
      <c r="I263" s="23">
        <f>STAFF_CWS!M440</f>
        <v>0.7</v>
      </c>
      <c r="J263" s="23">
        <f>STAFF_CWS!N440</f>
        <v>0.7</v>
      </c>
      <c r="K263" s="23">
        <f>STAFF_CWS!O440</f>
        <v>0.7</v>
      </c>
      <c r="L263" s="23">
        <f>STAFF_CWS!P440</f>
        <v>0.7</v>
      </c>
      <c r="M263" s="23">
        <f>STAFF_CWS!Q440</f>
        <v>0.7</v>
      </c>
      <c r="N263" s="23">
        <f>STAFF_CWS!R440</f>
        <v>0.7</v>
      </c>
      <c r="O263" s="23">
        <f>STAFF_CWS!S440</f>
        <v>0.7</v>
      </c>
      <c r="P263" s="23">
        <f>STAFF_CWS!T440</f>
        <v>0.8</v>
      </c>
      <c r="Q263" s="23">
        <f>STAFF_CWS!U440</f>
        <v>0.8</v>
      </c>
      <c r="R263" s="23">
        <f>STAFF_CWS!V440</f>
        <v>0.8</v>
      </c>
      <c r="S263" s="23">
        <f>STAFF_CWS!W440</f>
        <v>0.8</v>
      </c>
      <c r="T263" s="23">
        <f>STAFF_CWS!X440</f>
        <v>0.8</v>
      </c>
      <c r="U263" s="23">
        <f>STAFF_CWS!Y440</f>
        <v>0.8</v>
      </c>
      <c r="V263" s="23">
        <f>STAFF_CWS!Z440</f>
        <v>0.8</v>
      </c>
      <c r="W263" s="23">
        <f>STAFF_CWS!AA440</f>
        <v>0.8</v>
      </c>
      <c r="X263" s="23">
        <f>STAFF_CWS!AB440</f>
        <v>0.8</v>
      </c>
      <c r="Y263" s="23">
        <f>STAFF_CWS!AC440</f>
        <v>0.8</v>
      </c>
      <c r="Z263" s="23">
        <f>STAFF_CWS!AD440</f>
        <v>0.8</v>
      </c>
      <c r="AA263" s="23">
        <f>STAFF_CWS!AE440</f>
        <v>0.8</v>
      </c>
      <c r="AB263" s="23">
        <f>STAFF_CWS!AF440</f>
        <v>0.9</v>
      </c>
      <c r="AC263" s="23">
        <f>STAFF_CWS!AG440</f>
        <v>0.9</v>
      </c>
      <c r="AD263" s="23">
        <f>STAFF_CWS!AH440</f>
        <v>0.9</v>
      </c>
      <c r="AE263" s="23">
        <f>STAFF_CWS!AI440</f>
        <v>0.9</v>
      </c>
      <c r="AF263" s="23">
        <f>STAFF_CWS!AJ440</f>
        <v>0.9</v>
      </c>
      <c r="AG263" s="23">
        <f>STAFF_CWS!AK440</f>
        <v>0.9</v>
      </c>
      <c r="AH263" s="23">
        <f>STAFF_CWS!AL440</f>
        <v>0.9</v>
      </c>
      <c r="AI263" s="23">
        <f>STAFF_CWS!AM440</f>
        <v>0.9</v>
      </c>
      <c r="AJ263" s="23">
        <f>STAFF_CWS!AN440</f>
        <v>0.9</v>
      </c>
      <c r="AK263" s="23">
        <f>STAFF_CWS!AO440</f>
        <v>0.9</v>
      </c>
      <c r="AL263" s="23">
        <f>STAFF_CWS!AP440</f>
        <v>0.9</v>
      </c>
      <c r="AM263" s="23">
        <f>STAFF_CWS!AQ440</f>
        <v>0.9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</v>
      </c>
      <c r="D272" s="23">
        <f>STAFF_CWS!H449</f>
        <v>0</v>
      </c>
      <c r="E272" s="23">
        <f>STAFF_CWS!I449</f>
        <v>0</v>
      </c>
      <c r="F272" s="23">
        <f>STAFF_CWS!J449</f>
        <v>0</v>
      </c>
      <c r="G272" s="23">
        <f>STAFF_CWS!K449</f>
        <v>0</v>
      </c>
      <c r="H272" s="23">
        <f>STAFF_CWS!L449</f>
        <v>0</v>
      </c>
      <c r="I272" s="23">
        <f>STAFF_CWS!M449</f>
        <v>0</v>
      </c>
      <c r="J272" s="23">
        <f>STAFF_CWS!N449</f>
        <v>0</v>
      </c>
      <c r="K272" s="23">
        <f>STAFF_CWS!O449</f>
        <v>0</v>
      </c>
      <c r="L272" s="23">
        <f>STAFF_CWS!P449</f>
        <v>0</v>
      </c>
      <c r="M272" s="23">
        <f>STAFF_CWS!Q449</f>
        <v>0</v>
      </c>
      <c r="N272" s="23">
        <f>STAFF_CWS!R449</f>
        <v>0</v>
      </c>
      <c r="O272" s="23">
        <f>STAFF_CWS!S449</f>
        <v>0</v>
      </c>
      <c r="P272" s="23">
        <f>STAFF_CWS!T449</f>
        <v>0.8</v>
      </c>
      <c r="Q272" s="23">
        <f>STAFF_CWS!U449</f>
        <v>0.8</v>
      </c>
      <c r="R272" s="23">
        <f>STAFF_CWS!V449</f>
        <v>0.8</v>
      </c>
      <c r="S272" s="23">
        <f>STAFF_CWS!W449</f>
        <v>0.8</v>
      </c>
      <c r="T272" s="23">
        <f>STAFF_CWS!X449</f>
        <v>0.8</v>
      </c>
      <c r="U272" s="23">
        <f>STAFF_CWS!Y449</f>
        <v>0.8</v>
      </c>
      <c r="V272" s="23">
        <f>STAFF_CWS!Z449</f>
        <v>0.8</v>
      </c>
      <c r="W272" s="23">
        <f>STAFF_CWS!AA449</f>
        <v>0.8</v>
      </c>
      <c r="X272" s="23">
        <f>STAFF_CWS!AB449</f>
        <v>0.8</v>
      </c>
      <c r="Y272" s="23">
        <f>STAFF_CWS!AC449</f>
        <v>0.8</v>
      </c>
      <c r="Z272" s="23">
        <f>STAFF_CWS!AD449</f>
        <v>0.8</v>
      </c>
      <c r="AA272" s="23">
        <f>STAFF_CWS!AE449</f>
        <v>0.8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0</v>
      </c>
      <c r="H273" s="26">
        <f>STAFF_CWS!L450</f>
        <v>0</v>
      </c>
      <c r="I273" s="26">
        <f>STAFF_CWS!M450</f>
        <v>0</v>
      </c>
      <c r="J273" s="26">
        <f>STAFF_CWS!N450</f>
        <v>0</v>
      </c>
      <c r="K273" s="26">
        <f>STAFF_CWS!O450</f>
        <v>0</v>
      </c>
      <c r="L273" s="26">
        <f>STAFF_CWS!P450</f>
        <v>0</v>
      </c>
      <c r="M273" s="26">
        <f>STAFF_CWS!Q450</f>
        <v>0</v>
      </c>
      <c r="N273" s="26">
        <f>STAFF_CWS!R450</f>
        <v>0</v>
      </c>
      <c r="O273" s="26">
        <f>STAFF_CWS!S450</f>
        <v>0</v>
      </c>
      <c r="P273" s="26">
        <f>STAFF_CWS!T450</f>
        <v>1600000</v>
      </c>
      <c r="Q273" s="26">
        <f>STAFF_CWS!U450</f>
        <v>1600000</v>
      </c>
      <c r="R273" s="26">
        <f>STAFF_CWS!V450</f>
        <v>1600000</v>
      </c>
      <c r="S273" s="26">
        <f>STAFF_CWS!W450</f>
        <v>1600000</v>
      </c>
      <c r="T273" s="26">
        <f>STAFF_CWS!X450</f>
        <v>1600000</v>
      </c>
      <c r="U273" s="26">
        <f>STAFF_CWS!Y450</f>
        <v>1600000</v>
      </c>
      <c r="V273" s="26">
        <f>STAFF_CWS!Z450</f>
        <v>1600000</v>
      </c>
      <c r="W273" s="26">
        <f>STAFF_CWS!AA450</f>
        <v>1600000</v>
      </c>
      <c r="X273" s="26">
        <f>STAFF_CWS!AB450</f>
        <v>1600000</v>
      </c>
      <c r="Y273" s="26">
        <f>STAFF_CWS!AC450</f>
        <v>1600000</v>
      </c>
      <c r="Z273" s="26">
        <f>STAFF_CWS!AD450</f>
        <v>1600000</v>
      </c>
      <c r="AA273" s="26">
        <f>STAFF_CWS!AE450</f>
        <v>1600000</v>
      </c>
      <c r="AB273" s="26">
        <f>STAFF_CWS!AF450</f>
        <v>1600000</v>
      </c>
      <c r="AC273" s="26">
        <f>STAFF_CWS!AG450</f>
        <v>1600000</v>
      </c>
      <c r="AD273" s="26">
        <f>STAFF_CWS!AH450</f>
        <v>1600000</v>
      </c>
      <c r="AE273" s="26">
        <f>STAFF_CWS!AI450</f>
        <v>1600000</v>
      </c>
      <c r="AF273" s="26">
        <f>STAFF_CWS!AJ450</f>
        <v>1600000</v>
      </c>
      <c r="AG273" s="26">
        <f>STAFF_CWS!AK450</f>
        <v>1600000</v>
      </c>
      <c r="AH273" s="26">
        <f>STAFF_CWS!AL450</f>
        <v>1600000</v>
      </c>
      <c r="AI273" s="26">
        <f>STAFF_CWS!AM450</f>
        <v>1600000</v>
      </c>
      <c r="AJ273" s="26">
        <f>STAFF_CWS!AN450</f>
        <v>1600000</v>
      </c>
      <c r="AK273" s="26">
        <f>STAFF_CWS!AO450</f>
        <v>1600000</v>
      </c>
      <c r="AL273" s="26">
        <f>STAFF_CWS!AP450</f>
        <v>1600000</v>
      </c>
      <c r="AM273" s="26">
        <f>STAFF_CWS!AQ450</f>
        <v>1600000</v>
      </c>
      <c r="AN273" s="26">
        <f>STAFF_CWS!AR450</f>
        <v>1800000</v>
      </c>
      <c r="AO273" s="26">
        <f>STAFF_CWS!AS450</f>
        <v>1800000</v>
      </c>
      <c r="AP273" s="26">
        <f>STAFF_CWS!AT450</f>
        <v>1800000</v>
      </c>
      <c r="AQ273" s="26">
        <f>STAFF_CWS!AU450</f>
        <v>1800000</v>
      </c>
      <c r="AR273" s="26">
        <f>STAFF_CWS!AV450</f>
        <v>1800000</v>
      </c>
      <c r="AS273" s="26">
        <f>STAFF_CWS!AW450</f>
        <v>1800000</v>
      </c>
      <c r="AT273" s="26">
        <f>STAFF_CWS!AX450</f>
        <v>1800000</v>
      </c>
      <c r="AU273" s="26">
        <f>STAFF_CWS!AY450</f>
        <v>1800000</v>
      </c>
      <c r="AV273" s="26">
        <f>STAFF_CWS!AZ450</f>
        <v>1800000</v>
      </c>
      <c r="AW273" s="26">
        <f>STAFF_CWS!BA450</f>
        <v>1800000</v>
      </c>
      <c r="AX273" s="26">
        <f>STAFF_CWS!BB450</f>
        <v>1800000</v>
      </c>
      <c r="AY273" s="26">
        <f>STAFF_CWS!BC450</f>
        <v>1800000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0</v>
      </c>
      <c r="H275" s="26">
        <f>STAFF_CWS!L452</f>
        <v>0</v>
      </c>
      <c r="I275" s="26">
        <f>STAFF_CWS!M452</f>
        <v>0</v>
      </c>
      <c r="J275" s="26">
        <f>STAFF_CWS!N452</f>
        <v>0</v>
      </c>
      <c r="K275" s="26">
        <f>STAFF_CWS!O452</f>
        <v>0</v>
      </c>
      <c r="L275" s="26">
        <f>STAFF_CWS!P452</f>
        <v>0</v>
      </c>
      <c r="M275" s="26">
        <f>STAFF_CWS!Q452</f>
        <v>0</v>
      </c>
      <c r="N275" s="26">
        <f>STAFF_CWS!R452</f>
        <v>0</v>
      </c>
      <c r="O275" s="26">
        <f>STAFF_CWS!S452</f>
        <v>0</v>
      </c>
      <c r="P275" s="26">
        <f>STAFF_CWS!T452</f>
        <v>1600000</v>
      </c>
      <c r="Q275" s="26">
        <f>STAFF_CWS!U452</f>
        <v>1600000</v>
      </c>
      <c r="R275" s="26">
        <f>STAFF_CWS!V452</f>
        <v>1600000</v>
      </c>
      <c r="S275" s="26">
        <f>STAFF_CWS!W452</f>
        <v>1600000</v>
      </c>
      <c r="T275" s="26">
        <f>STAFF_CWS!X452</f>
        <v>1600000</v>
      </c>
      <c r="U275" s="26">
        <f>STAFF_CWS!Y452</f>
        <v>1600000</v>
      </c>
      <c r="V275" s="26">
        <f>STAFF_CWS!Z452</f>
        <v>1600000</v>
      </c>
      <c r="W275" s="26">
        <f>STAFF_CWS!AA452</f>
        <v>1600000</v>
      </c>
      <c r="X275" s="26">
        <f>STAFF_CWS!AB452</f>
        <v>1600000</v>
      </c>
      <c r="Y275" s="26">
        <f>STAFF_CWS!AC452</f>
        <v>1600000</v>
      </c>
      <c r="Z275" s="26">
        <f>STAFF_CWS!AD452</f>
        <v>1600000</v>
      </c>
      <c r="AA275" s="26">
        <f>STAFF_CWS!AE452</f>
        <v>1600000</v>
      </c>
      <c r="AB275" s="26">
        <f>STAFF_CWS!AF452</f>
        <v>1600000</v>
      </c>
      <c r="AC275" s="26">
        <f>STAFF_CWS!AG452</f>
        <v>1600000</v>
      </c>
      <c r="AD275" s="26">
        <f>STAFF_CWS!AH452</f>
        <v>1600000</v>
      </c>
      <c r="AE275" s="26">
        <f>STAFF_CWS!AI452</f>
        <v>1600000</v>
      </c>
      <c r="AF275" s="26">
        <f>STAFF_CWS!AJ452</f>
        <v>1600000</v>
      </c>
      <c r="AG275" s="26">
        <f>STAFF_CWS!AK452</f>
        <v>1600000</v>
      </c>
      <c r="AH275" s="26">
        <f>STAFF_CWS!AL452</f>
        <v>1600000</v>
      </c>
      <c r="AI275" s="26">
        <f>STAFF_CWS!AM452</f>
        <v>1600000</v>
      </c>
      <c r="AJ275" s="26">
        <f>STAFF_CWS!AN452</f>
        <v>1600000</v>
      </c>
      <c r="AK275" s="26">
        <f>STAFF_CWS!AO452</f>
        <v>1600000</v>
      </c>
      <c r="AL275" s="26">
        <f>STAFF_CWS!AP452</f>
        <v>1600000</v>
      </c>
      <c r="AM275" s="26">
        <f>STAFF_CWS!AQ452</f>
        <v>1600000</v>
      </c>
      <c r="AN275" s="26">
        <f>STAFF_CWS!AR452</f>
        <v>1800000</v>
      </c>
      <c r="AO275" s="26">
        <f>STAFF_CWS!AS452</f>
        <v>1800000</v>
      </c>
      <c r="AP275" s="26">
        <f>STAFF_CWS!AT452</f>
        <v>1800000</v>
      </c>
      <c r="AQ275" s="26">
        <f>STAFF_CWS!AU452</f>
        <v>1800000</v>
      </c>
      <c r="AR275" s="26">
        <f>STAFF_CWS!AV452</f>
        <v>1800000</v>
      </c>
      <c r="AS275" s="26">
        <f>STAFF_CWS!AW452</f>
        <v>1800000</v>
      </c>
      <c r="AT275" s="26">
        <f>STAFF_CWS!AX452</f>
        <v>1800000</v>
      </c>
      <c r="AU275" s="26">
        <f>STAFF_CWS!AY452</f>
        <v>1800000</v>
      </c>
      <c r="AV275" s="26">
        <f>STAFF_CWS!AZ452</f>
        <v>1800000</v>
      </c>
      <c r="AW275" s="26">
        <f>STAFF_CWS!BA452</f>
        <v>1800000</v>
      </c>
      <c r="AX275" s="26">
        <f>STAFF_CWS!BB452</f>
        <v>1800000</v>
      </c>
      <c r="AY275" s="26">
        <f>STAFF_CWS!BC452</f>
        <v>1800000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0</v>
      </c>
      <c r="Q280" s="26">
        <f>STAFF_CWS!U457</f>
        <v>0</v>
      </c>
      <c r="R280" s="26">
        <f>STAFF_CWS!V457</f>
        <v>0</v>
      </c>
      <c r="S280" s="26">
        <f>STAFF_CWS!W457</f>
        <v>0</v>
      </c>
      <c r="T280" s="26">
        <f>STAFF_CWS!X457</f>
        <v>0</v>
      </c>
      <c r="U280" s="26">
        <f>STAFF_CWS!Y457</f>
        <v>0</v>
      </c>
      <c r="V280" s="26">
        <f>STAFF_CWS!Z457</f>
        <v>0</v>
      </c>
      <c r="W280" s="26">
        <f>STAFF_CWS!AA457</f>
        <v>0</v>
      </c>
      <c r="X280" s="26">
        <f>STAFF_CWS!AB457</f>
        <v>0</v>
      </c>
      <c r="Y280" s="26">
        <f>STAFF_CWS!AC457</f>
        <v>0</v>
      </c>
      <c r="Z280" s="26">
        <f>STAFF_CWS!AD457</f>
        <v>0</v>
      </c>
      <c r="AA280" s="26">
        <f>STAFF_CWS!AE457</f>
        <v>0</v>
      </c>
      <c r="AB280" s="26">
        <f>STAFF_CWS!AF457</f>
        <v>0</v>
      </c>
      <c r="AC280" s="26">
        <f>STAFF_CWS!AG457</f>
        <v>0</v>
      </c>
      <c r="AD280" s="26">
        <f>STAFF_CWS!AH457</f>
        <v>0</v>
      </c>
      <c r="AE280" s="26">
        <f>STAFF_CWS!AI457</f>
        <v>0</v>
      </c>
      <c r="AF280" s="26">
        <f>STAFF_CWS!AJ457</f>
        <v>0</v>
      </c>
      <c r="AG280" s="26">
        <f>STAFF_CWS!AK457</f>
        <v>0</v>
      </c>
      <c r="AH280" s="26">
        <f>STAFF_CWS!AL457</f>
        <v>0</v>
      </c>
      <c r="AI280" s="26">
        <f>STAFF_CWS!AM457</f>
        <v>0</v>
      </c>
      <c r="AJ280" s="26">
        <f>STAFF_CWS!AN457</f>
        <v>0</v>
      </c>
      <c r="AK280" s="26">
        <f>STAFF_CWS!AO457</f>
        <v>0</v>
      </c>
      <c r="AL280" s="26">
        <f>STAFF_CWS!AP457</f>
        <v>0</v>
      </c>
      <c r="AM280" s="26">
        <f>STAFF_CWS!AQ457</f>
        <v>0</v>
      </c>
      <c r="AN280" s="26">
        <f>STAFF_CWS!AR457</f>
        <v>0</v>
      </c>
      <c r="AO280" s="26">
        <f>STAFF_CWS!AS457</f>
        <v>0</v>
      </c>
      <c r="AP280" s="26">
        <f>STAFF_CWS!AT457</f>
        <v>0</v>
      </c>
      <c r="AQ280" s="26">
        <f>STAFF_CWS!AU457</f>
        <v>0</v>
      </c>
      <c r="AR280" s="26">
        <f>STAFF_CWS!AV457</f>
        <v>0</v>
      </c>
      <c r="AS280" s="26">
        <f>STAFF_CWS!AW457</f>
        <v>0</v>
      </c>
      <c r="AT280" s="26">
        <f>STAFF_CWS!AX457</f>
        <v>0</v>
      </c>
      <c r="AU280" s="26">
        <f>STAFF_CWS!AY457</f>
        <v>0</v>
      </c>
      <c r="AV280" s="26">
        <f>STAFF_CWS!AZ457</f>
        <v>0</v>
      </c>
      <c r="AW280" s="26">
        <f>STAFF_CWS!BA457</f>
        <v>0</v>
      </c>
      <c r="AX280" s="26">
        <f>STAFF_CWS!BB457</f>
        <v>0</v>
      </c>
      <c r="AY280" s="26">
        <f>STAFF_CWS!BC457</f>
        <v>0</v>
      </c>
      <c r="AZ280" s="26">
        <f>STAFF_CWS!BD457</f>
        <v>0</v>
      </c>
      <c r="BA280" s="26">
        <f>STAFF_CWS!BE457</f>
        <v>0</v>
      </c>
      <c r="BB280" s="26">
        <f>STAFF_CWS!BF457</f>
        <v>0</v>
      </c>
      <c r="BC280" s="26">
        <f>STAFF_CWS!BG457</f>
        <v>0</v>
      </c>
      <c r="BD280" s="26">
        <f>STAFF_CWS!BH457</f>
        <v>0</v>
      </c>
      <c r="BE280" s="26">
        <f>STAFF_CWS!BI457</f>
        <v>0</v>
      </c>
      <c r="BF280" s="26">
        <f>STAFF_CWS!BJ457</f>
        <v>0</v>
      </c>
      <c r="BG280" s="26">
        <f>STAFF_CWS!BK457</f>
        <v>0</v>
      </c>
      <c r="BH280" s="26">
        <f>STAFF_CWS!BL457</f>
        <v>0</v>
      </c>
      <c r="BI280" s="26">
        <f>STAFF_CWS!BM457</f>
        <v>0</v>
      </c>
      <c r="BJ280" s="26">
        <f>STAFF_CWS!BN457</f>
        <v>0</v>
      </c>
      <c r="BK280" s="26">
        <f>STAFF_CWS!BO457</f>
        <v>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0</v>
      </c>
      <c r="Q282" s="26">
        <f>STAFF_CWS!U459</f>
        <v>0</v>
      </c>
      <c r="R282" s="26">
        <f>STAFF_CWS!V459</f>
        <v>0</v>
      </c>
      <c r="S282" s="26">
        <f>STAFF_CWS!W459</f>
        <v>0</v>
      </c>
      <c r="T282" s="26">
        <f>STAFF_CWS!X459</f>
        <v>0</v>
      </c>
      <c r="U282" s="26">
        <f>STAFF_CWS!Y459</f>
        <v>0</v>
      </c>
      <c r="V282" s="26">
        <f>STAFF_CWS!Z459</f>
        <v>0</v>
      </c>
      <c r="W282" s="26">
        <f>STAFF_CWS!AA459</f>
        <v>0</v>
      </c>
      <c r="X282" s="26">
        <f>STAFF_CWS!AB459</f>
        <v>0</v>
      </c>
      <c r="Y282" s="26">
        <f>STAFF_CWS!AC459</f>
        <v>0</v>
      </c>
      <c r="Z282" s="26">
        <f>STAFF_CWS!AD459</f>
        <v>0</v>
      </c>
      <c r="AA282" s="26">
        <f>STAFF_CWS!AE459</f>
        <v>0</v>
      </c>
      <c r="AB282" s="26">
        <f>STAFF_CWS!AF459</f>
        <v>0</v>
      </c>
      <c r="AC282" s="26">
        <f>STAFF_CWS!AG459</f>
        <v>0</v>
      </c>
      <c r="AD282" s="26">
        <f>STAFF_CWS!AH459</f>
        <v>0</v>
      </c>
      <c r="AE282" s="26">
        <f>STAFF_CWS!AI459</f>
        <v>0</v>
      </c>
      <c r="AF282" s="26">
        <f>STAFF_CWS!AJ459</f>
        <v>0</v>
      </c>
      <c r="AG282" s="26">
        <f>STAFF_CWS!AK459</f>
        <v>0</v>
      </c>
      <c r="AH282" s="26">
        <f>STAFF_CWS!AL459</f>
        <v>0</v>
      </c>
      <c r="AI282" s="26">
        <f>STAFF_CWS!AM459</f>
        <v>0</v>
      </c>
      <c r="AJ282" s="26">
        <f>STAFF_CWS!AN459</f>
        <v>0</v>
      </c>
      <c r="AK282" s="26">
        <f>STAFF_CWS!AO459</f>
        <v>0</v>
      </c>
      <c r="AL282" s="26">
        <f>STAFF_CWS!AP459</f>
        <v>0</v>
      </c>
      <c r="AM282" s="26">
        <f>STAFF_CWS!AQ459</f>
        <v>0</v>
      </c>
      <c r="AN282" s="26">
        <f>STAFF_CWS!AR459</f>
        <v>0</v>
      </c>
      <c r="AO282" s="26">
        <f>STAFF_CWS!AS459</f>
        <v>0</v>
      </c>
      <c r="AP282" s="26">
        <f>STAFF_CWS!AT459</f>
        <v>0</v>
      </c>
      <c r="AQ282" s="26">
        <f>STAFF_CWS!AU459</f>
        <v>0</v>
      </c>
      <c r="AR282" s="26">
        <f>STAFF_CWS!AV459</f>
        <v>0</v>
      </c>
      <c r="AS282" s="26">
        <f>STAFF_CWS!AW459</f>
        <v>0</v>
      </c>
      <c r="AT282" s="26">
        <f>STAFF_CWS!AX459</f>
        <v>0</v>
      </c>
      <c r="AU282" s="26">
        <f>STAFF_CWS!AY459</f>
        <v>0</v>
      </c>
      <c r="AV282" s="26">
        <f>STAFF_CWS!AZ459</f>
        <v>0</v>
      </c>
      <c r="AW282" s="26">
        <f>STAFF_CWS!BA459</f>
        <v>0</v>
      </c>
      <c r="AX282" s="26">
        <f>STAFF_CWS!BB459</f>
        <v>0</v>
      </c>
      <c r="AY282" s="26">
        <f>STAFF_CWS!BC459</f>
        <v>0</v>
      </c>
      <c r="AZ282" s="26">
        <f>STAFF_CWS!BD459</f>
        <v>0</v>
      </c>
      <c r="BA282" s="26">
        <f>STAFF_CWS!BE459</f>
        <v>0</v>
      </c>
      <c r="BB282" s="26">
        <f>STAFF_CWS!BF459</f>
        <v>0</v>
      </c>
      <c r="BC282" s="26">
        <f>STAFF_CWS!BG459</f>
        <v>0</v>
      </c>
      <c r="BD282" s="26">
        <f>STAFF_CWS!BH459</f>
        <v>0</v>
      </c>
      <c r="BE282" s="26">
        <f>STAFF_CWS!BI459</f>
        <v>0</v>
      </c>
      <c r="BF282" s="26">
        <f>STAFF_CWS!BJ459</f>
        <v>0</v>
      </c>
      <c r="BG282" s="26">
        <f>STAFF_CWS!BK459</f>
        <v>0</v>
      </c>
      <c r="BH282" s="26">
        <f>STAFF_CWS!BL459</f>
        <v>0</v>
      </c>
      <c r="BI282" s="26">
        <f>STAFF_CWS!BM459</f>
        <v>0</v>
      </c>
      <c r="BJ282" s="26">
        <f>STAFF_CWS!BN459</f>
        <v>0</v>
      </c>
      <c r="BK282" s="26">
        <f>STAFF_CWS!BO459</f>
        <v>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0</v>
      </c>
      <c r="Q284" s="26">
        <f>STAFF_CWS!U461</f>
        <v>0</v>
      </c>
      <c r="R284" s="26">
        <f>STAFF_CWS!V461</f>
        <v>0</v>
      </c>
      <c r="S284" s="26">
        <f>STAFF_CWS!W461</f>
        <v>0</v>
      </c>
      <c r="T284" s="26">
        <f>STAFF_CWS!X461</f>
        <v>0</v>
      </c>
      <c r="U284" s="26">
        <f>STAFF_CWS!Y461</f>
        <v>0</v>
      </c>
      <c r="V284" s="26">
        <f>STAFF_CWS!Z461</f>
        <v>0</v>
      </c>
      <c r="W284" s="26">
        <f>STAFF_CWS!AA461</f>
        <v>0</v>
      </c>
      <c r="X284" s="26">
        <f>STAFF_CWS!AB461</f>
        <v>0</v>
      </c>
      <c r="Y284" s="26">
        <f>STAFF_CWS!AC461</f>
        <v>0</v>
      </c>
      <c r="Z284" s="26">
        <f>STAFF_CWS!AD461</f>
        <v>0</v>
      </c>
      <c r="AA284" s="26">
        <f>STAFF_CWS!AE461</f>
        <v>0</v>
      </c>
      <c r="AB284" s="26">
        <f>STAFF_CWS!AF461</f>
        <v>0</v>
      </c>
      <c r="AC284" s="26">
        <f>STAFF_CWS!AG461</f>
        <v>0</v>
      </c>
      <c r="AD284" s="26">
        <f>STAFF_CWS!AH461</f>
        <v>0</v>
      </c>
      <c r="AE284" s="26">
        <f>STAFF_CWS!AI461</f>
        <v>0</v>
      </c>
      <c r="AF284" s="26">
        <f>STAFF_CWS!AJ461</f>
        <v>0</v>
      </c>
      <c r="AG284" s="26">
        <f>STAFF_CWS!AK461</f>
        <v>0</v>
      </c>
      <c r="AH284" s="26">
        <f>STAFF_CWS!AL461</f>
        <v>0</v>
      </c>
      <c r="AI284" s="26">
        <f>STAFF_CWS!AM461</f>
        <v>0</v>
      </c>
      <c r="AJ284" s="26">
        <f>STAFF_CWS!AN461</f>
        <v>0</v>
      </c>
      <c r="AK284" s="26">
        <f>STAFF_CWS!AO461</f>
        <v>0</v>
      </c>
      <c r="AL284" s="26">
        <f>STAFF_CWS!AP461</f>
        <v>0</v>
      </c>
      <c r="AM284" s="26">
        <f>STAFF_CWS!AQ461</f>
        <v>0</v>
      </c>
      <c r="AN284" s="26">
        <f>STAFF_CWS!AR461</f>
        <v>0</v>
      </c>
      <c r="AO284" s="26">
        <f>STAFF_CWS!AS461</f>
        <v>0</v>
      </c>
      <c r="AP284" s="26">
        <f>STAFF_CWS!AT461</f>
        <v>0</v>
      </c>
      <c r="AQ284" s="26">
        <f>STAFF_CWS!AU461</f>
        <v>0</v>
      </c>
      <c r="AR284" s="26">
        <f>STAFF_CWS!AV461</f>
        <v>0</v>
      </c>
      <c r="AS284" s="26">
        <f>STAFF_CWS!AW461</f>
        <v>0</v>
      </c>
      <c r="AT284" s="26">
        <f>STAFF_CWS!AX461</f>
        <v>0</v>
      </c>
      <c r="AU284" s="26">
        <f>STAFF_CWS!AY461</f>
        <v>0</v>
      </c>
      <c r="AV284" s="26">
        <f>STAFF_CWS!AZ461</f>
        <v>0</v>
      </c>
      <c r="AW284" s="26">
        <f>STAFF_CWS!BA461</f>
        <v>0</v>
      </c>
      <c r="AX284" s="26">
        <f>STAFF_CWS!BB461</f>
        <v>0</v>
      </c>
      <c r="AY284" s="26">
        <f>STAFF_CWS!BC461</f>
        <v>0</v>
      </c>
      <c r="AZ284" s="26">
        <f>STAFF_CWS!BD461</f>
        <v>0</v>
      </c>
      <c r="BA284" s="26">
        <f>STAFF_CWS!BE461</f>
        <v>0</v>
      </c>
      <c r="BB284" s="26">
        <f>STAFF_CWS!BF461</f>
        <v>0</v>
      </c>
      <c r="BC284" s="26">
        <f>STAFF_CWS!BG461</f>
        <v>0</v>
      </c>
      <c r="BD284" s="26">
        <f>STAFF_CWS!BH461</f>
        <v>0</v>
      </c>
      <c r="BE284" s="26">
        <f>STAFF_CWS!BI461</f>
        <v>0</v>
      </c>
      <c r="BF284" s="26">
        <f>STAFF_CWS!BJ461</f>
        <v>0</v>
      </c>
      <c r="BG284" s="26">
        <f>STAFF_CWS!BK461</f>
        <v>0</v>
      </c>
      <c r="BH284" s="26">
        <f>STAFF_CWS!BL461</f>
        <v>0</v>
      </c>
      <c r="BI284" s="26">
        <f>STAFF_CWS!BM461</f>
        <v>0</v>
      </c>
      <c r="BJ284" s="26">
        <f>STAFF_CWS!BN461</f>
        <v>0</v>
      </c>
      <c r="BK284" s="26">
        <f>STAFF_CWS!BO461</f>
        <v>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115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</v>
      </c>
      <c r="D290" s="23">
        <f>STAFF_CWS!H467</f>
        <v>0.9</v>
      </c>
      <c r="E290" s="23">
        <f>STAFF_CWS!I467</f>
        <v>0.9</v>
      </c>
      <c r="F290" s="23">
        <f>STAFF_CWS!J467</f>
        <v>0.9</v>
      </c>
      <c r="G290" s="23">
        <f>STAFF_CWS!K467</f>
        <v>0.9</v>
      </c>
      <c r="H290" s="23">
        <f>STAFF_CWS!L467</f>
        <v>0.9</v>
      </c>
      <c r="I290" s="23">
        <f>STAFF_CWS!M467</f>
        <v>0.9</v>
      </c>
      <c r="J290" s="23">
        <f>STAFF_CWS!N467</f>
        <v>0.9</v>
      </c>
      <c r="K290" s="23">
        <f>STAFF_CWS!O467</f>
        <v>0.9</v>
      </c>
      <c r="L290" s="23">
        <f>STAFF_CWS!P467</f>
        <v>0.9</v>
      </c>
      <c r="M290" s="23">
        <f>STAFF_CWS!Q467</f>
        <v>0.9</v>
      </c>
      <c r="N290" s="23">
        <f>STAFF_CWS!R467</f>
        <v>0.9</v>
      </c>
      <c r="O290" s="23">
        <f>STAFF_CWS!S467</f>
        <v>0.9</v>
      </c>
      <c r="P290" s="23">
        <f>STAFF_CWS!T467</f>
        <v>0.9</v>
      </c>
      <c r="Q290" s="23">
        <f>STAFF_CWS!U467</f>
        <v>0.9</v>
      </c>
      <c r="R290" s="23">
        <f>STAFF_CWS!V467</f>
        <v>0.9</v>
      </c>
      <c r="S290" s="23">
        <f>STAFF_CWS!W467</f>
        <v>0.9</v>
      </c>
      <c r="T290" s="23">
        <f>STAFF_CWS!X467</f>
        <v>0.9</v>
      </c>
      <c r="U290" s="23">
        <f>STAFF_CWS!Y467</f>
        <v>0.9</v>
      </c>
      <c r="V290" s="23">
        <f>STAFF_CWS!Z467</f>
        <v>0.9</v>
      </c>
      <c r="W290" s="23">
        <f>STAFF_CWS!AA467</f>
        <v>0.9</v>
      </c>
      <c r="X290" s="23">
        <f>STAFF_CWS!AB467</f>
        <v>0.9</v>
      </c>
      <c r="Y290" s="23">
        <f>STAFF_CWS!AC467</f>
        <v>0.9</v>
      </c>
      <c r="Z290" s="23">
        <f>STAFF_CWS!AD467</f>
        <v>0.9</v>
      </c>
      <c r="AA290" s="23">
        <f>STAFF_CWS!AE467</f>
        <v>0.9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</v>
      </c>
      <c r="D299" s="23">
        <f>STAFF_CWS!H476</f>
        <v>0.9</v>
      </c>
      <c r="E299" s="23">
        <f>STAFF_CWS!I476</f>
        <v>0.9</v>
      </c>
      <c r="F299" s="23">
        <f>STAFF_CWS!J476</f>
        <v>0.9</v>
      </c>
      <c r="G299" s="23">
        <f>STAFF_CWS!K476</f>
        <v>0.9</v>
      </c>
      <c r="H299" s="23">
        <f>STAFF_CWS!L476</f>
        <v>0.9</v>
      </c>
      <c r="I299" s="23">
        <f>STAFF_CWS!M476</f>
        <v>0.9</v>
      </c>
      <c r="J299" s="23">
        <f>STAFF_CWS!N476</f>
        <v>0.9</v>
      </c>
      <c r="K299" s="23">
        <f>STAFF_CWS!O476</f>
        <v>0.9</v>
      </c>
      <c r="L299" s="23">
        <f>STAFF_CWS!P476</f>
        <v>0.9</v>
      </c>
      <c r="M299" s="23">
        <f>STAFF_CWS!Q476</f>
        <v>0.9</v>
      </c>
      <c r="N299" s="23">
        <f>STAFF_CWS!R476</f>
        <v>0.9</v>
      </c>
      <c r="O299" s="23">
        <f>STAFF_CWS!S476</f>
        <v>0.9</v>
      </c>
      <c r="P299" s="23">
        <f>STAFF_CWS!T476</f>
        <v>0.9</v>
      </c>
      <c r="Q299" s="23">
        <f>STAFF_CWS!U476</f>
        <v>0.9</v>
      </c>
      <c r="R299" s="23">
        <f>STAFF_CWS!V476</f>
        <v>0.9</v>
      </c>
      <c r="S299" s="23">
        <f>STAFF_CWS!W476</f>
        <v>0.9</v>
      </c>
      <c r="T299" s="23">
        <f>STAFF_CWS!X476</f>
        <v>0.9</v>
      </c>
      <c r="U299" s="23">
        <f>STAFF_CWS!Y476</f>
        <v>0.9</v>
      </c>
      <c r="V299" s="23">
        <f>STAFF_CWS!Z476</f>
        <v>0.9</v>
      </c>
      <c r="W299" s="23">
        <f>STAFF_CWS!AA476</f>
        <v>0.9</v>
      </c>
      <c r="X299" s="23">
        <f>STAFF_CWS!AB476</f>
        <v>0.9</v>
      </c>
      <c r="Y299" s="23">
        <f>STAFF_CWS!AC476</f>
        <v>0.9</v>
      </c>
      <c r="Z299" s="23">
        <f>STAFF_CWS!AD476</f>
        <v>0.9</v>
      </c>
      <c r="AA299" s="23">
        <f>STAFF_CWS!AE476</f>
        <v>0.9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116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</v>
      </c>
      <c r="D317" s="23">
        <f>STAFF_CWS!H494</f>
        <v>0</v>
      </c>
      <c r="E317" s="23">
        <f>STAFF_CWS!I494</f>
        <v>0</v>
      </c>
      <c r="F317" s="23">
        <f>STAFF_CWS!J494</f>
        <v>0</v>
      </c>
      <c r="G317" s="23">
        <f>STAFF_CWS!K494</f>
        <v>0</v>
      </c>
      <c r="H317" s="23">
        <f>STAFF_CWS!L494</f>
        <v>0</v>
      </c>
      <c r="I317" s="23">
        <f>STAFF_CWS!M494</f>
        <v>0</v>
      </c>
      <c r="J317" s="23">
        <f>STAFF_CWS!N494</f>
        <v>0</v>
      </c>
      <c r="K317" s="23">
        <f>STAFF_CWS!O494</f>
        <v>0</v>
      </c>
      <c r="L317" s="23">
        <f>STAFF_CWS!P494</f>
        <v>0</v>
      </c>
      <c r="M317" s="23">
        <f>STAFF_CWS!Q494</f>
        <v>0</v>
      </c>
      <c r="N317" s="23">
        <f>STAFF_CWS!R494</f>
        <v>0</v>
      </c>
      <c r="O317" s="23">
        <f>STAFF_CWS!S494</f>
        <v>0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</v>
      </c>
      <c r="D326" s="23">
        <f>STAFF_CWS!H503</f>
        <v>0</v>
      </c>
      <c r="E326" s="23">
        <f>STAFF_CWS!I503</f>
        <v>0</v>
      </c>
      <c r="F326" s="23">
        <f>STAFF_CWS!J503</f>
        <v>0</v>
      </c>
      <c r="G326" s="23">
        <f>STAFF_CWS!K503</f>
        <v>0</v>
      </c>
      <c r="H326" s="23">
        <f>STAFF_CWS!L503</f>
        <v>0</v>
      </c>
      <c r="I326" s="23">
        <f>STAFF_CWS!M503</f>
        <v>0</v>
      </c>
      <c r="J326" s="23">
        <f>STAFF_CWS!N503</f>
        <v>0</v>
      </c>
      <c r="K326" s="23">
        <f>STAFF_CWS!O503</f>
        <v>0</v>
      </c>
      <c r="L326" s="23">
        <f>STAFF_CWS!P503</f>
        <v>0</v>
      </c>
      <c r="M326" s="23">
        <f>STAFF_CWS!Q503</f>
        <v>0</v>
      </c>
      <c r="N326" s="23">
        <f>STAFF_CWS!R503</f>
        <v>0</v>
      </c>
      <c r="O326" s="23">
        <f>STAFF_CWS!S503</f>
        <v>0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</v>
      </c>
      <c r="D335" s="23">
        <f>STAFF_CWS!H512</f>
        <v>0.8</v>
      </c>
      <c r="E335" s="23">
        <f>STAFF_CWS!I512</f>
        <v>0.8</v>
      </c>
      <c r="F335" s="23">
        <f>STAFF_CWS!J512</f>
        <v>0.8</v>
      </c>
      <c r="G335" s="23">
        <f>STAFF_CWS!K512</f>
        <v>0.8</v>
      </c>
      <c r="H335" s="23">
        <f>STAFF_CWS!L512</f>
        <v>0.8</v>
      </c>
      <c r="I335" s="23">
        <f>STAFF_CWS!M512</f>
        <v>0.8</v>
      </c>
      <c r="J335" s="23">
        <f>STAFF_CWS!N512</f>
        <v>0.8</v>
      </c>
      <c r="K335" s="23">
        <f>STAFF_CWS!O512</f>
        <v>0.8</v>
      </c>
      <c r="L335" s="23">
        <f>STAFF_CWS!P512</f>
        <v>0.8</v>
      </c>
      <c r="M335" s="23">
        <f>STAFF_CWS!Q512</f>
        <v>0.8</v>
      </c>
      <c r="N335" s="23">
        <f>STAFF_CWS!R512</f>
        <v>0.8</v>
      </c>
      <c r="O335" s="23">
        <f>STAFF_CWS!S512</f>
        <v>0.8</v>
      </c>
      <c r="P335" s="23">
        <f>STAFF_CWS!T512</f>
        <v>0.9</v>
      </c>
      <c r="Q335" s="23">
        <f>STAFF_CWS!U512</f>
        <v>0.9</v>
      </c>
      <c r="R335" s="23">
        <f>STAFF_CWS!V512</f>
        <v>0.9</v>
      </c>
      <c r="S335" s="23">
        <f>STAFF_CWS!W512</f>
        <v>0.9</v>
      </c>
      <c r="T335" s="23">
        <f>STAFF_CWS!X512</f>
        <v>0.9</v>
      </c>
      <c r="U335" s="23">
        <f>STAFF_CWS!Y512</f>
        <v>0.9</v>
      </c>
      <c r="V335" s="23">
        <f>STAFF_CWS!Z512</f>
        <v>0.9</v>
      </c>
      <c r="W335" s="23">
        <f>STAFF_CWS!AA512</f>
        <v>0.9</v>
      </c>
      <c r="X335" s="23">
        <f>STAFF_CWS!AB512</f>
        <v>0.9</v>
      </c>
      <c r="Y335" s="23">
        <f>STAFF_CWS!AC512</f>
        <v>0.9</v>
      </c>
      <c r="Z335" s="23">
        <f>STAFF_CWS!AD512</f>
        <v>0.9</v>
      </c>
      <c r="AA335" s="23">
        <f>STAFF_CWS!AE512</f>
        <v>0.9</v>
      </c>
      <c r="AB335" s="23">
        <f>STAFF_CWS!AF512</f>
        <v>0.9</v>
      </c>
      <c r="AC335" s="23">
        <f>STAFF_CWS!AG512</f>
        <v>0.9</v>
      </c>
      <c r="AD335" s="23">
        <f>STAFF_CWS!AH512</f>
        <v>0.9</v>
      </c>
      <c r="AE335" s="23">
        <f>STAFF_CWS!AI512</f>
        <v>0.9</v>
      </c>
      <c r="AF335" s="23">
        <f>STAFF_CWS!AJ512</f>
        <v>0.9</v>
      </c>
      <c r="AG335" s="23">
        <f>STAFF_CWS!AK512</f>
        <v>0.9</v>
      </c>
      <c r="AH335" s="23">
        <f>STAFF_CWS!AL512</f>
        <v>0.9</v>
      </c>
      <c r="AI335" s="23">
        <f>STAFF_CWS!AM512</f>
        <v>0.9</v>
      </c>
      <c r="AJ335" s="23">
        <f>STAFF_CWS!AN512</f>
        <v>0.9</v>
      </c>
      <c r="AK335" s="23">
        <f>STAFF_CWS!AO512</f>
        <v>0.9</v>
      </c>
      <c r="AL335" s="23">
        <f>STAFF_CWS!AP512</f>
        <v>0.9</v>
      </c>
      <c r="AM335" s="23">
        <f>STAFF_CWS!AQ512</f>
        <v>0.9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</v>
      </c>
      <c r="D344" s="23">
        <f>STAFF_CWS!H521</f>
        <v>0.8</v>
      </c>
      <c r="E344" s="23">
        <f>STAFF_CWS!I521</f>
        <v>0.8</v>
      </c>
      <c r="F344" s="23">
        <f>STAFF_CWS!J521</f>
        <v>0.8</v>
      </c>
      <c r="G344" s="23">
        <f>STAFF_CWS!K521</f>
        <v>0.8</v>
      </c>
      <c r="H344" s="23">
        <f>STAFF_CWS!L521</f>
        <v>0.8</v>
      </c>
      <c r="I344" s="23">
        <f>STAFF_CWS!M521</f>
        <v>0.8</v>
      </c>
      <c r="J344" s="23">
        <f>STAFF_CWS!N521</f>
        <v>0.8</v>
      </c>
      <c r="K344" s="23">
        <f>STAFF_CWS!O521</f>
        <v>0.8</v>
      </c>
      <c r="L344" s="23">
        <f>STAFF_CWS!P521</f>
        <v>0.8</v>
      </c>
      <c r="M344" s="23">
        <f>STAFF_CWS!Q521</f>
        <v>0.8</v>
      </c>
      <c r="N344" s="23">
        <f>STAFF_CWS!R521</f>
        <v>0.8</v>
      </c>
      <c r="O344" s="23">
        <f>STAFF_CWS!S521</f>
        <v>0.8</v>
      </c>
      <c r="P344" s="23">
        <f>STAFF_CWS!T521</f>
        <v>0.9</v>
      </c>
      <c r="Q344" s="23">
        <f>STAFF_CWS!U521</f>
        <v>0.9</v>
      </c>
      <c r="R344" s="23">
        <f>STAFF_CWS!V521</f>
        <v>0.9</v>
      </c>
      <c r="S344" s="23">
        <f>STAFF_CWS!W521</f>
        <v>0.9</v>
      </c>
      <c r="T344" s="23">
        <f>STAFF_CWS!X521</f>
        <v>0.9</v>
      </c>
      <c r="U344" s="23">
        <f>STAFF_CWS!Y521</f>
        <v>0.9</v>
      </c>
      <c r="V344" s="23">
        <f>STAFF_CWS!Z521</f>
        <v>0.9</v>
      </c>
      <c r="W344" s="23">
        <f>STAFF_CWS!AA521</f>
        <v>0.9</v>
      </c>
      <c r="X344" s="23">
        <f>STAFF_CWS!AB521</f>
        <v>0.9</v>
      </c>
      <c r="Y344" s="23">
        <f>STAFF_CWS!AC521</f>
        <v>0.9</v>
      </c>
      <c r="Z344" s="23">
        <f>STAFF_CWS!AD521</f>
        <v>0.9</v>
      </c>
      <c r="AA344" s="23">
        <f>STAFF_CWS!AE521</f>
        <v>0.9</v>
      </c>
      <c r="AB344" s="23">
        <f>STAFF_CWS!AF521</f>
        <v>0.9</v>
      </c>
      <c r="AC344" s="23">
        <f>STAFF_CWS!AG521</f>
        <v>0.9</v>
      </c>
      <c r="AD344" s="23">
        <f>STAFF_CWS!AH521</f>
        <v>0.9</v>
      </c>
      <c r="AE344" s="23">
        <f>STAFF_CWS!AI521</f>
        <v>0.9</v>
      </c>
      <c r="AF344" s="23">
        <f>STAFF_CWS!AJ521</f>
        <v>0.9</v>
      </c>
      <c r="AG344" s="23">
        <f>STAFF_CWS!AK521</f>
        <v>0.9</v>
      </c>
      <c r="AH344" s="23">
        <f>STAFF_CWS!AL521</f>
        <v>0.9</v>
      </c>
      <c r="AI344" s="23">
        <f>STAFF_CWS!AM521</f>
        <v>0.9</v>
      </c>
      <c r="AJ344" s="23">
        <f>STAFF_CWS!AN521</f>
        <v>0.9</v>
      </c>
      <c r="AK344" s="23">
        <f>STAFF_CWS!AO521</f>
        <v>0.9</v>
      </c>
      <c r="AL344" s="23">
        <f>STAFF_CWS!AP521</f>
        <v>0.9</v>
      </c>
      <c r="AM344" s="23">
        <f>STAFF_CWS!AQ521</f>
        <v>0.9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0</v>
      </c>
      <c r="H352" s="26">
        <f>STAFF_CWS!L529</f>
        <v>0</v>
      </c>
      <c r="I352" s="26">
        <f>STAFF_CWS!M529</f>
        <v>0</v>
      </c>
      <c r="J352" s="26">
        <f>STAFF_CWS!N529</f>
        <v>0</v>
      </c>
      <c r="K352" s="26">
        <f>STAFF_CWS!O529</f>
        <v>0</v>
      </c>
      <c r="L352" s="26">
        <f>STAFF_CWS!P529</f>
        <v>0</v>
      </c>
      <c r="M352" s="26">
        <f>STAFF_CWS!Q529</f>
        <v>0</v>
      </c>
      <c r="N352" s="26">
        <f>STAFF_CWS!R529</f>
        <v>0</v>
      </c>
      <c r="O352" s="26">
        <f>STAFF_CWS!S529</f>
        <v>0</v>
      </c>
      <c r="P352" s="26">
        <f>STAFF_CWS!T529</f>
        <v>1600000</v>
      </c>
      <c r="Q352" s="26">
        <f>STAFF_CWS!U529</f>
        <v>1600000</v>
      </c>
      <c r="R352" s="26">
        <f>STAFF_CWS!V529</f>
        <v>1600000</v>
      </c>
      <c r="S352" s="26">
        <f>STAFF_CWS!W529</f>
        <v>1600000</v>
      </c>
      <c r="T352" s="26">
        <f>STAFF_CWS!X529</f>
        <v>1600000</v>
      </c>
      <c r="U352" s="26">
        <f>STAFF_CWS!Y529</f>
        <v>1600000</v>
      </c>
      <c r="V352" s="26">
        <f>STAFF_CWS!Z529</f>
        <v>1600000</v>
      </c>
      <c r="W352" s="26">
        <f>STAFF_CWS!AA529</f>
        <v>1600000</v>
      </c>
      <c r="X352" s="26">
        <f>STAFF_CWS!AB529</f>
        <v>1600000</v>
      </c>
      <c r="Y352" s="26">
        <f>STAFF_CWS!AC529</f>
        <v>1600000</v>
      </c>
      <c r="Z352" s="26">
        <f>STAFF_CWS!AD529</f>
        <v>1600000</v>
      </c>
      <c r="AA352" s="26">
        <f>STAFF_CWS!AE529</f>
        <v>1600000</v>
      </c>
      <c r="AB352" s="26">
        <f>STAFF_CWS!AF529</f>
        <v>1600000</v>
      </c>
      <c r="AC352" s="26">
        <f>STAFF_CWS!AG529</f>
        <v>1600000</v>
      </c>
      <c r="AD352" s="26">
        <f>STAFF_CWS!AH529</f>
        <v>1600000</v>
      </c>
      <c r="AE352" s="26">
        <f>STAFF_CWS!AI529</f>
        <v>1600000</v>
      </c>
      <c r="AF352" s="26">
        <f>STAFF_CWS!AJ529</f>
        <v>1600000</v>
      </c>
      <c r="AG352" s="26">
        <f>STAFF_CWS!AK529</f>
        <v>1600000</v>
      </c>
      <c r="AH352" s="26">
        <f>STAFF_CWS!AL529</f>
        <v>1600000</v>
      </c>
      <c r="AI352" s="26">
        <f>STAFF_CWS!AM529</f>
        <v>1600000</v>
      </c>
      <c r="AJ352" s="26">
        <f>STAFF_CWS!AN529</f>
        <v>1600000</v>
      </c>
      <c r="AK352" s="26">
        <f>STAFF_CWS!AO529</f>
        <v>1600000</v>
      </c>
      <c r="AL352" s="26">
        <f>STAFF_CWS!AP529</f>
        <v>1600000</v>
      </c>
      <c r="AM352" s="26">
        <f>STAFF_CWS!AQ529</f>
        <v>1600000</v>
      </c>
      <c r="AN352" s="26">
        <f>STAFF_CWS!AR529</f>
        <v>1800000</v>
      </c>
      <c r="AO352" s="26">
        <f>STAFF_CWS!AS529</f>
        <v>1800000</v>
      </c>
      <c r="AP352" s="26">
        <f>STAFF_CWS!AT529</f>
        <v>1800000</v>
      </c>
      <c r="AQ352" s="26">
        <f>STAFF_CWS!AU529</f>
        <v>1800000</v>
      </c>
      <c r="AR352" s="26">
        <f>STAFF_CWS!AV529</f>
        <v>1800000</v>
      </c>
      <c r="AS352" s="26">
        <f>STAFF_CWS!AW529</f>
        <v>1800000</v>
      </c>
      <c r="AT352" s="26">
        <f>STAFF_CWS!AX529</f>
        <v>1800000</v>
      </c>
      <c r="AU352" s="26">
        <f>STAFF_CWS!AY529</f>
        <v>1800000</v>
      </c>
      <c r="AV352" s="26">
        <f>STAFF_CWS!AZ529</f>
        <v>1800000</v>
      </c>
      <c r="AW352" s="26">
        <f>STAFF_CWS!BA529</f>
        <v>1800000</v>
      </c>
      <c r="AX352" s="26">
        <f>STAFF_CWS!BB529</f>
        <v>1800000</v>
      </c>
      <c r="AY352" s="26">
        <f>STAFF_CWS!BC529</f>
        <v>1800000</v>
      </c>
      <c r="AZ352" s="26">
        <f>STAFF_CWS!BD529</f>
        <v>2000000</v>
      </c>
      <c r="BA352" s="26">
        <f>STAFF_CWS!BE529</f>
        <v>2000000</v>
      </c>
      <c r="BB352" s="26">
        <f>STAFF_CWS!BF529</f>
        <v>2000000</v>
      </c>
      <c r="BC352" s="26">
        <f>STAFF_CWS!BG529</f>
        <v>2000000</v>
      </c>
      <c r="BD352" s="26">
        <f>STAFF_CWS!BH529</f>
        <v>2000000</v>
      </c>
      <c r="BE352" s="26">
        <f>STAFF_CWS!BI529</f>
        <v>2000000</v>
      </c>
      <c r="BF352" s="26">
        <f>STAFF_CWS!BJ529</f>
        <v>2000000</v>
      </c>
      <c r="BG352" s="26">
        <f>STAFF_CWS!BK529</f>
        <v>2000000</v>
      </c>
      <c r="BH352" s="26">
        <f>STAFF_CWS!BL529</f>
        <v>2000000</v>
      </c>
      <c r="BI352" s="26">
        <f>STAFF_CWS!BM529</f>
        <v>2000000</v>
      </c>
      <c r="BJ352" s="26">
        <f>STAFF_CWS!BN529</f>
        <v>2000000</v>
      </c>
      <c r="BK352" s="26">
        <f>STAFF_CWS!BO529</f>
        <v>2000000</v>
      </c>
      <c r="BL352" s="39">
        <f>SUM(C352:BK352)</f>
        <v>84000000</v>
      </c>
      <c r="BM352" s="66">
        <f>STAFF_CWS!BP529</f>
        <v>84000000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9">
        <f>SUM(C353:BK353)</f>
        <v>0</v>
      </c>
      <c r="BM353" s="66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0</v>
      </c>
      <c r="H354" s="26">
        <f>STAFF_CWS!L531</f>
        <v>0</v>
      </c>
      <c r="I354" s="26">
        <f>STAFF_CWS!M531</f>
        <v>0</v>
      </c>
      <c r="J354" s="26">
        <f>STAFF_CWS!N531</f>
        <v>0</v>
      </c>
      <c r="K354" s="26">
        <f>STAFF_CWS!O531</f>
        <v>0</v>
      </c>
      <c r="L354" s="26">
        <f>STAFF_CWS!P531</f>
        <v>0</v>
      </c>
      <c r="M354" s="26">
        <f>STAFF_CWS!Q531</f>
        <v>0</v>
      </c>
      <c r="N354" s="26">
        <f>STAFF_CWS!R531</f>
        <v>0</v>
      </c>
      <c r="O354" s="26">
        <f>STAFF_CWS!S531</f>
        <v>0</v>
      </c>
      <c r="P354" s="26">
        <f>STAFF_CWS!T531</f>
        <v>1600000</v>
      </c>
      <c r="Q354" s="26">
        <f>STAFF_CWS!U531</f>
        <v>1600000</v>
      </c>
      <c r="R354" s="26">
        <f>STAFF_CWS!V531</f>
        <v>1600000</v>
      </c>
      <c r="S354" s="26">
        <f>STAFF_CWS!W531</f>
        <v>1600000</v>
      </c>
      <c r="T354" s="26">
        <f>STAFF_CWS!X531</f>
        <v>1600000</v>
      </c>
      <c r="U354" s="26">
        <f>STAFF_CWS!Y531</f>
        <v>1600000</v>
      </c>
      <c r="V354" s="26">
        <f>STAFF_CWS!Z531</f>
        <v>1600000</v>
      </c>
      <c r="W354" s="26">
        <f>STAFF_CWS!AA531</f>
        <v>1600000</v>
      </c>
      <c r="X354" s="26">
        <f>STAFF_CWS!AB531</f>
        <v>1600000</v>
      </c>
      <c r="Y354" s="26">
        <f>STAFF_CWS!AC531</f>
        <v>1600000</v>
      </c>
      <c r="Z354" s="26">
        <f>STAFF_CWS!AD531</f>
        <v>1600000</v>
      </c>
      <c r="AA354" s="26">
        <f>STAFF_CWS!AE531</f>
        <v>1600000</v>
      </c>
      <c r="AB354" s="26">
        <f>STAFF_CWS!AF531</f>
        <v>1600000</v>
      </c>
      <c r="AC354" s="26">
        <f>STAFF_CWS!AG531</f>
        <v>1600000</v>
      </c>
      <c r="AD354" s="26">
        <f>STAFF_CWS!AH531</f>
        <v>1600000</v>
      </c>
      <c r="AE354" s="26">
        <f>STAFF_CWS!AI531</f>
        <v>1600000</v>
      </c>
      <c r="AF354" s="26">
        <f>STAFF_CWS!AJ531</f>
        <v>1600000</v>
      </c>
      <c r="AG354" s="26">
        <f>STAFF_CWS!AK531</f>
        <v>1600000</v>
      </c>
      <c r="AH354" s="26">
        <f>STAFF_CWS!AL531</f>
        <v>1600000</v>
      </c>
      <c r="AI354" s="26">
        <f>STAFF_CWS!AM531</f>
        <v>1600000</v>
      </c>
      <c r="AJ354" s="26">
        <f>STAFF_CWS!AN531</f>
        <v>1600000</v>
      </c>
      <c r="AK354" s="26">
        <f>STAFF_CWS!AO531</f>
        <v>1600000</v>
      </c>
      <c r="AL354" s="26">
        <f>STAFF_CWS!AP531</f>
        <v>1600000</v>
      </c>
      <c r="AM354" s="26">
        <f>STAFF_CWS!AQ531</f>
        <v>1600000</v>
      </c>
      <c r="AN354" s="26">
        <f>STAFF_CWS!AR531</f>
        <v>1800000</v>
      </c>
      <c r="AO354" s="26">
        <f>STAFF_CWS!AS531</f>
        <v>1800000</v>
      </c>
      <c r="AP354" s="26">
        <f>STAFF_CWS!AT531</f>
        <v>1800000</v>
      </c>
      <c r="AQ354" s="26">
        <f>STAFF_CWS!AU531</f>
        <v>1800000</v>
      </c>
      <c r="AR354" s="26">
        <f>STAFF_CWS!AV531</f>
        <v>1800000</v>
      </c>
      <c r="AS354" s="26">
        <f>STAFF_CWS!AW531</f>
        <v>1800000</v>
      </c>
      <c r="AT354" s="26">
        <f>STAFF_CWS!AX531</f>
        <v>1800000</v>
      </c>
      <c r="AU354" s="26">
        <f>STAFF_CWS!AY531</f>
        <v>1800000</v>
      </c>
      <c r="AV354" s="26">
        <f>STAFF_CWS!AZ531</f>
        <v>1800000</v>
      </c>
      <c r="AW354" s="26">
        <f>STAFF_CWS!BA531</f>
        <v>1800000</v>
      </c>
      <c r="AX354" s="26">
        <f>STAFF_CWS!BB531</f>
        <v>1800000</v>
      </c>
      <c r="AY354" s="26">
        <f>STAFF_CWS!BC531</f>
        <v>1800000</v>
      </c>
      <c r="AZ354" s="26">
        <f>STAFF_CWS!BD531</f>
        <v>2000000</v>
      </c>
      <c r="BA354" s="26">
        <f>STAFF_CWS!BE531</f>
        <v>2000000</v>
      </c>
      <c r="BB354" s="26">
        <f>STAFF_CWS!BF531</f>
        <v>2000000</v>
      </c>
      <c r="BC354" s="26">
        <f>STAFF_CWS!BG531</f>
        <v>2000000</v>
      </c>
      <c r="BD354" s="26">
        <f>STAFF_CWS!BH531</f>
        <v>2000000</v>
      </c>
      <c r="BE354" s="26">
        <f>STAFF_CWS!BI531</f>
        <v>2000000</v>
      </c>
      <c r="BF354" s="26">
        <f>STAFF_CWS!BJ531</f>
        <v>2000000</v>
      </c>
      <c r="BG354" s="26">
        <f>STAFF_CWS!BK531</f>
        <v>2000000</v>
      </c>
      <c r="BH354" s="26">
        <f>STAFF_CWS!BL531</f>
        <v>2000000</v>
      </c>
      <c r="BI354" s="26">
        <f>STAFF_CWS!BM531</f>
        <v>2000000</v>
      </c>
      <c r="BJ354" s="26">
        <f>STAFF_CWS!BN531</f>
        <v>2000000</v>
      </c>
      <c r="BK354" s="26">
        <f>STAFF_CWS!BO531</f>
        <v>2000000</v>
      </c>
      <c r="BL354" s="39">
        <f>SUM(C354:BK354)</f>
        <v>84000000</v>
      </c>
      <c r="BM354" s="66">
        <f>STAFF_CWS!BP531</f>
        <v>84000000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0</v>
      </c>
      <c r="BM356" s="66">
        <f>STAFF_CWS!BP533</f>
        <v>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104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0</v>
      </c>
      <c r="H358" s="26">
        <f>STAFF_CWS!L535</f>
        <v>0</v>
      </c>
      <c r="I358" s="26">
        <f>STAFF_CWS!M535</f>
        <v>0</v>
      </c>
      <c r="J358" s="26">
        <f>STAFF_CWS!N535</f>
        <v>0</v>
      </c>
      <c r="K358" s="26">
        <f>STAFF_CWS!O535</f>
        <v>0</v>
      </c>
      <c r="L358" s="26">
        <f>STAFF_CWS!P535</f>
        <v>0</v>
      </c>
      <c r="M358" s="26">
        <f>STAFF_CWS!Q535</f>
        <v>0</v>
      </c>
      <c r="N358" s="26">
        <f>STAFF_CWS!R535</f>
        <v>0</v>
      </c>
      <c r="O358" s="26">
        <f>STAFF_CWS!S535</f>
        <v>0</v>
      </c>
      <c r="P358" s="26">
        <f>STAFF_CWS!T535</f>
        <v>1600000</v>
      </c>
      <c r="Q358" s="26">
        <f>STAFF_CWS!U535</f>
        <v>1600000</v>
      </c>
      <c r="R358" s="26">
        <f>STAFF_CWS!V535</f>
        <v>1600000</v>
      </c>
      <c r="S358" s="26">
        <f>STAFF_CWS!W535</f>
        <v>1600000</v>
      </c>
      <c r="T358" s="26">
        <f>STAFF_CWS!X535</f>
        <v>1600000</v>
      </c>
      <c r="U358" s="26">
        <f>STAFF_CWS!Y535</f>
        <v>1600000</v>
      </c>
      <c r="V358" s="26">
        <f>STAFF_CWS!Z535</f>
        <v>1600000</v>
      </c>
      <c r="W358" s="26">
        <f>STAFF_CWS!AA535</f>
        <v>1600000</v>
      </c>
      <c r="X358" s="26">
        <f>STAFF_CWS!AB535</f>
        <v>1600000</v>
      </c>
      <c r="Y358" s="26">
        <f>STAFF_CWS!AC535</f>
        <v>1600000</v>
      </c>
      <c r="Z358" s="26">
        <f>STAFF_CWS!AD535</f>
        <v>1600000</v>
      </c>
      <c r="AA358" s="26">
        <f>STAFF_CWS!AE535</f>
        <v>1600000</v>
      </c>
      <c r="AB358" s="26">
        <f>STAFF_CWS!AF535</f>
        <v>1600000</v>
      </c>
      <c r="AC358" s="26">
        <f>STAFF_CWS!AG535</f>
        <v>1600000</v>
      </c>
      <c r="AD358" s="26">
        <f>STAFF_CWS!AH535</f>
        <v>1600000</v>
      </c>
      <c r="AE358" s="26">
        <f>STAFF_CWS!AI535</f>
        <v>1600000</v>
      </c>
      <c r="AF358" s="26">
        <f>STAFF_CWS!AJ535</f>
        <v>1600000</v>
      </c>
      <c r="AG358" s="26">
        <f>STAFF_CWS!AK535</f>
        <v>1600000</v>
      </c>
      <c r="AH358" s="26">
        <f>STAFF_CWS!AL535</f>
        <v>1600000</v>
      </c>
      <c r="AI358" s="26">
        <f>STAFF_CWS!AM535</f>
        <v>1600000</v>
      </c>
      <c r="AJ358" s="26">
        <f>STAFF_CWS!AN535</f>
        <v>1600000</v>
      </c>
      <c r="AK358" s="26">
        <f>STAFF_CWS!AO535</f>
        <v>1600000</v>
      </c>
      <c r="AL358" s="26">
        <f>STAFF_CWS!AP535</f>
        <v>1600000</v>
      </c>
      <c r="AM358" s="26">
        <f>STAFF_CWS!AQ535</f>
        <v>1600000</v>
      </c>
      <c r="AN358" s="26">
        <f>STAFF_CWS!AR535</f>
        <v>1800000</v>
      </c>
      <c r="AO358" s="26">
        <f>STAFF_CWS!AS535</f>
        <v>1800000</v>
      </c>
      <c r="AP358" s="26">
        <f>STAFF_CWS!AT535</f>
        <v>1800000</v>
      </c>
      <c r="AQ358" s="26">
        <f>STAFF_CWS!AU535</f>
        <v>1800000</v>
      </c>
      <c r="AR358" s="26">
        <f>STAFF_CWS!AV535</f>
        <v>1800000</v>
      </c>
      <c r="AS358" s="26">
        <f>STAFF_CWS!AW535</f>
        <v>1800000</v>
      </c>
      <c r="AT358" s="26">
        <f>STAFF_CWS!AX535</f>
        <v>1800000</v>
      </c>
      <c r="AU358" s="26">
        <f>STAFF_CWS!AY535</f>
        <v>1800000</v>
      </c>
      <c r="AV358" s="26">
        <f>STAFF_CWS!AZ535</f>
        <v>1800000</v>
      </c>
      <c r="AW358" s="26">
        <f>STAFF_CWS!BA535</f>
        <v>1800000</v>
      </c>
      <c r="AX358" s="26">
        <f>STAFF_CWS!BB535</f>
        <v>1800000</v>
      </c>
      <c r="AY358" s="26">
        <f>STAFF_CWS!BC535</f>
        <v>1800000</v>
      </c>
      <c r="AZ358" s="26">
        <f>STAFF_CWS!BD535</f>
        <v>2000000</v>
      </c>
      <c r="BA358" s="26">
        <f>STAFF_CWS!BE535</f>
        <v>2000000</v>
      </c>
      <c r="BB358" s="26">
        <f>STAFF_CWS!BF535</f>
        <v>2000000</v>
      </c>
      <c r="BC358" s="26">
        <f>STAFF_CWS!BG535</f>
        <v>2000000</v>
      </c>
      <c r="BD358" s="26">
        <f>STAFF_CWS!BH535</f>
        <v>2000000</v>
      </c>
      <c r="BE358" s="26">
        <f>STAFF_CWS!BI535</f>
        <v>2000000</v>
      </c>
      <c r="BF358" s="26">
        <f>STAFF_CWS!BJ535</f>
        <v>2000000</v>
      </c>
      <c r="BG358" s="26">
        <f>STAFF_CWS!BK535</f>
        <v>2000000</v>
      </c>
      <c r="BH358" s="26">
        <f>STAFF_CWS!BL535</f>
        <v>2000000</v>
      </c>
      <c r="BI358" s="26">
        <f>STAFF_CWS!BM535</f>
        <v>2000000</v>
      </c>
      <c r="BJ358" s="26">
        <f>STAFF_CWS!BN535</f>
        <v>2000000</v>
      </c>
      <c r="BK358" s="26">
        <f>STAFF_CWS!BO535</f>
        <v>2000000</v>
      </c>
      <c r="BL358" s="39">
        <f>SUM(C358:BK358)</f>
        <v>84000000</v>
      </c>
      <c r="BM358" s="66">
        <f>STAFF_CWS!BP535</f>
        <v>84000000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99200</v>
      </c>
      <c r="Q363" s="26">
        <f>STAFF_CWS!U540</f>
        <v>99200</v>
      </c>
      <c r="R363" s="26">
        <f>STAFF_CWS!V540</f>
        <v>99200</v>
      </c>
      <c r="S363" s="26">
        <f>STAFF_CWS!W540</f>
        <v>99200</v>
      </c>
      <c r="T363" s="26">
        <f>STAFF_CWS!X540</f>
        <v>99200</v>
      </c>
      <c r="U363" s="26">
        <f>STAFF_CWS!Y540</f>
        <v>99200</v>
      </c>
      <c r="V363" s="26">
        <f>STAFF_CWS!Z540</f>
        <v>99200</v>
      </c>
      <c r="W363" s="26">
        <f>STAFF_CWS!AA540</f>
        <v>99200</v>
      </c>
      <c r="X363" s="26">
        <f>STAFF_CWS!AB540</f>
        <v>99200</v>
      </c>
      <c r="Y363" s="26">
        <f>STAFF_CWS!AC540</f>
        <v>99200</v>
      </c>
      <c r="Z363" s="26">
        <f>STAFF_CWS!AD540</f>
        <v>99200</v>
      </c>
      <c r="AA363" s="26">
        <f>STAFF_CWS!AE540</f>
        <v>99200</v>
      </c>
      <c r="AB363" s="26">
        <f>STAFF_CWS!AF540</f>
        <v>99200</v>
      </c>
      <c r="AC363" s="26">
        <f>STAFF_CWS!AG540</f>
        <v>99200</v>
      </c>
      <c r="AD363" s="26">
        <f>STAFF_CWS!AH540</f>
        <v>99200</v>
      </c>
      <c r="AE363" s="26">
        <f>STAFF_CWS!AI540</f>
        <v>99200</v>
      </c>
      <c r="AF363" s="26">
        <f>STAFF_CWS!AJ540</f>
        <v>99200</v>
      </c>
      <c r="AG363" s="26">
        <f>STAFF_CWS!AK540</f>
        <v>99200</v>
      </c>
      <c r="AH363" s="26">
        <f>STAFF_CWS!AL540</f>
        <v>99200</v>
      </c>
      <c r="AI363" s="26">
        <f>STAFF_CWS!AM540</f>
        <v>99200</v>
      </c>
      <c r="AJ363" s="26">
        <f>STAFF_CWS!AN540</f>
        <v>99200</v>
      </c>
      <c r="AK363" s="26">
        <f>STAFF_CWS!AO540</f>
        <v>99200</v>
      </c>
      <c r="AL363" s="26">
        <f>STAFF_CWS!AP540</f>
        <v>99200</v>
      </c>
      <c r="AM363" s="26">
        <f>STAFF_CWS!AQ540</f>
        <v>99200</v>
      </c>
      <c r="AN363" s="26">
        <f>STAFF_CWS!AR540</f>
        <v>111600</v>
      </c>
      <c r="AO363" s="26">
        <f>STAFF_CWS!AS540</f>
        <v>111600</v>
      </c>
      <c r="AP363" s="26">
        <f>STAFF_CWS!AT540</f>
        <v>111600</v>
      </c>
      <c r="AQ363" s="26">
        <f>STAFF_CWS!AU540</f>
        <v>111600</v>
      </c>
      <c r="AR363" s="26">
        <f>STAFF_CWS!AV540</f>
        <v>111600</v>
      </c>
      <c r="AS363" s="26">
        <f>STAFF_CWS!AW540</f>
        <v>111600</v>
      </c>
      <c r="AT363" s="26">
        <f>STAFF_CWS!AX540</f>
        <v>111600</v>
      </c>
      <c r="AU363" s="26">
        <f>STAFF_CWS!AY540</f>
        <v>111600</v>
      </c>
      <c r="AV363" s="26">
        <f>STAFF_CWS!AZ540</f>
        <v>111600</v>
      </c>
      <c r="AW363" s="26">
        <f>STAFF_CWS!BA540</f>
        <v>111600</v>
      </c>
      <c r="AX363" s="26">
        <f>STAFF_CWS!BB540</f>
        <v>111600</v>
      </c>
      <c r="AY363" s="26">
        <f>STAFF_CWS!BC540</f>
        <v>111600</v>
      </c>
      <c r="AZ363" s="26">
        <f>STAFF_CWS!BD540</f>
        <v>124000</v>
      </c>
      <c r="BA363" s="26">
        <f>STAFF_CWS!BE540</f>
        <v>124000</v>
      </c>
      <c r="BB363" s="26">
        <f>STAFF_CWS!BF540</f>
        <v>124000</v>
      </c>
      <c r="BC363" s="26">
        <f>STAFF_CWS!BG540</f>
        <v>124000</v>
      </c>
      <c r="BD363" s="26">
        <f>STAFF_CWS!BH540</f>
        <v>124000</v>
      </c>
      <c r="BE363" s="26">
        <f>STAFF_CWS!BI540</f>
        <v>124000</v>
      </c>
      <c r="BF363" s="26">
        <f>STAFF_CWS!BJ540</f>
        <v>124000</v>
      </c>
      <c r="BG363" s="26">
        <f>STAFF_CWS!BK540</f>
        <v>124000</v>
      </c>
      <c r="BH363" s="26">
        <f>STAFF_CWS!BL540</f>
        <v>124000</v>
      </c>
      <c r="BI363" s="26">
        <f>STAFF_CWS!BM540</f>
        <v>124000</v>
      </c>
      <c r="BJ363" s="26">
        <f>STAFF_CWS!BN540</f>
        <v>124000</v>
      </c>
      <c r="BK363" s="26">
        <f>STAFF_CWS!BO540</f>
        <v>124000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23200</v>
      </c>
      <c r="Q364" s="26">
        <f>STAFF_CWS!U541</f>
        <v>23200</v>
      </c>
      <c r="R364" s="26">
        <f>STAFF_CWS!V541</f>
        <v>23200</v>
      </c>
      <c r="S364" s="26">
        <f>STAFF_CWS!W541</f>
        <v>23200</v>
      </c>
      <c r="T364" s="26">
        <f>STAFF_CWS!X541</f>
        <v>23200</v>
      </c>
      <c r="U364" s="26">
        <f>STAFF_CWS!Y541</f>
        <v>23200</v>
      </c>
      <c r="V364" s="26">
        <f>STAFF_CWS!Z541</f>
        <v>23200</v>
      </c>
      <c r="W364" s="26">
        <f>STAFF_CWS!AA541</f>
        <v>23200</v>
      </c>
      <c r="X364" s="26">
        <f>STAFF_CWS!AB541</f>
        <v>23200</v>
      </c>
      <c r="Y364" s="26">
        <f>STAFF_CWS!AC541</f>
        <v>23200</v>
      </c>
      <c r="Z364" s="26">
        <f>STAFF_CWS!AD541</f>
        <v>23200</v>
      </c>
      <c r="AA364" s="26">
        <f>STAFF_CWS!AE541</f>
        <v>23200</v>
      </c>
      <c r="AB364" s="26">
        <f>STAFF_CWS!AF541</f>
        <v>23200</v>
      </c>
      <c r="AC364" s="26">
        <f>STAFF_CWS!AG541</f>
        <v>23200</v>
      </c>
      <c r="AD364" s="26">
        <f>STAFF_CWS!AH541</f>
        <v>23200</v>
      </c>
      <c r="AE364" s="26">
        <f>STAFF_CWS!AI541</f>
        <v>23200</v>
      </c>
      <c r="AF364" s="26">
        <f>STAFF_CWS!AJ541</f>
        <v>23200</v>
      </c>
      <c r="AG364" s="26">
        <f>STAFF_CWS!AK541</f>
        <v>23200</v>
      </c>
      <c r="AH364" s="26">
        <f>STAFF_CWS!AL541</f>
        <v>23200</v>
      </c>
      <c r="AI364" s="26">
        <f>STAFF_CWS!AM541</f>
        <v>23200</v>
      </c>
      <c r="AJ364" s="26">
        <f>STAFF_CWS!AN541</f>
        <v>23200</v>
      </c>
      <c r="AK364" s="26">
        <f>STAFF_CWS!AO541</f>
        <v>23200</v>
      </c>
      <c r="AL364" s="26">
        <f>STAFF_CWS!AP541</f>
        <v>23200</v>
      </c>
      <c r="AM364" s="26">
        <f>STAFF_CWS!AQ541</f>
        <v>23200</v>
      </c>
      <c r="AN364" s="26">
        <f>STAFF_CWS!AR541</f>
        <v>26100</v>
      </c>
      <c r="AO364" s="26">
        <f>STAFF_CWS!AS541</f>
        <v>26100</v>
      </c>
      <c r="AP364" s="26">
        <f>STAFF_CWS!AT541</f>
        <v>26100</v>
      </c>
      <c r="AQ364" s="26">
        <f>STAFF_CWS!AU541</f>
        <v>26100</v>
      </c>
      <c r="AR364" s="26">
        <f>STAFF_CWS!AV541</f>
        <v>26100</v>
      </c>
      <c r="AS364" s="26">
        <f>STAFF_CWS!AW541</f>
        <v>26100</v>
      </c>
      <c r="AT364" s="26">
        <f>STAFF_CWS!AX541</f>
        <v>26100</v>
      </c>
      <c r="AU364" s="26">
        <f>STAFF_CWS!AY541</f>
        <v>26100</v>
      </c>
      <c r="AV364" s="26">
        <f>STAFF_CWS!AZ541</f>
        <v>26100</v>
      </c>
      <c r="AW364" s="26">
        <f>STAFF_CWS!BA541</f>
        <v>26100</v>
      </c>
      <c r="AX364" s="26">
        <f>STAFF_CWS!BB541</f>
        <v>26100</v>
      </c>
      <c r="AY364" s="26">
        <f>STAFF_CWS!BC541</f>
        <v>26100</v>
      </c>
      <c r="AZ364" s="26">
        <f>STAFF_CWS!BD541</f>
        <v>29000</v>
      </c>
      <c r="BA364" s="26">
        <f>STAFF_CWS!BE541</f>
        <v>29000</v>
      </c>
      <c r="BB364" s="26">
        <f>STAFF_CWS!BF541</f>
        <v>29000</v>
      </c>
      <c r="BC364" s="26">
        <f>STAFF_CWS!BG541</f>
        <v>29000</v>
      </c>
      <c r="BD364" s="26">
        <f>STAFF_CWS!BH541</f>
        <v>29000</v>
      </c>
      <c r="BE364" s="26">
        <f>STAFF_CWS!BI541</f>
        <v>29000</v>
      </c>
      <c r="BF364" s="26">
        <f>STAFF_CWS!BJ541</f>
        <v>29000</v>
      </c>
      <c r="BG364" s="26">
        <f>STAFF_CWS!BK541</f>
        <v>29000</v>
      </c>
      <c r="BH364" s="26">
        <f>STAFF_CWS!BL541</f>
        <v>29000</v>
      </c>
      <c r="BI364" s="26">
        <f>STAFF_CWS!BM541</f>
        <v>29000</v>
      </c>
      <c r="BJ364" s="26">
        <f>STAFF_CWS!BN541</f>
        <v>29000</v>
      </c>
      <c r="BK364" s="26">
        <f>STAFF_CWS!BO541</f>
        <v>29000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8800</v>
      </c>
      <c r="Q365" s="26">
        <f>STAFF_CWS!U542</f>
        <v>8800</v>
      </c>
      <c r="R365" s="26">
        <f>STAFF_CWS!V542</f>
        <v>8800</v>
      </c>
      <c r="S365" s="26">
        <f>STAFF_CWS!W542</f>
        <v>8800</v>
      </c>
      <c r="T365" s="26">
        <f>STAFF_CWS!X542</f>
        <v>8800</v>
      </c>
      <c r="U365" s="26">
        <f>STAFF_CWS!Y542</f>
        <v>8800</v>
      </c>
      <c r="V365" s="26">
        <f>STAFF_CWS!Z542</f>
        <v>8800</v>
      </c>
      <c r="W365" s="26">
        <f>STAFF_CWS!AA542</f>
        <v>8800</v>
      </c>
      <c r="X365" s="26">
        <f>STAFF_CWS!AB542</f>
        <v>8800</v>
      </c>
      <c r="Y365" s="26">
        <f>STAFF_CWS!AC542</f>
        <v>8800</v>
      </c>
      <c r="Z365" s="26">
        <f>STAFF_CWS!AD542</f>
        <v>8800</v>
      </c>
      <c r="AA365" s="26">
        <f>STAFF_CWS!AE542</f>
        <v>8800</v>
      </c>
      <c r="AB365" s="26">
        <f>STAFF_CWS!AF542</f>
        <v>8800</v>
      </c>
      <c r="AC365" s="26">
        <f>STAFF_CWS!AG542</f>
        <v>8800</v>
      </c>
      <c r="AD365" s="26">
        <f>STAFF_CWS!AH542</f>
        <v>8800</v>
      </c>
      <c r="AE365" s="26">
        <f>STAFF_CWS!AI542</f>
        <v>8800</v>
      </c>
      <c r="AF365" s="26">
        <f>STAFF_CWS!AJ542</f>
        <v>8800</v>
      </c>
      <c r="AG365" s="26">
        <f>STAFF_CWS!AK542</f>
        <v>8800</v>
      </c>
      <c r="AH365" s="26">
        <f>STAFF_CWS!AL542</f>
        <v>8800</v>
      </c>
      <c r="AI365" s="26">
        <f>STAFF_CWS!AM542</f>
        <v>8800</v>
      </c>
      <c r="AJ365" s="26">
        <f>STAFF_CWS!AN542</f>
        <v>8800</v>
      </c>
      <c r="AK365" s="26">
        <f>STAFF_CWS!AO542</f>
        <v>8800</v>
      </c>
      <c r="AL365" s="26">
        <f>STAFF_CWS!AP542</f>
        <v>8800</v>
      </c>
      <c r="AM365" s="26">
        <f>STAFF_CWS!AQ542</f>
        <v>8800</v>
      </c>
      <c r="AN365" s="26">
        <f>STAFF_CWS!AR542</f>
        <v>9900</v>
      </c>
      <c r="AO365" s="26">
        <f>STAFF_CWS!AS542</f>
        <v>9900</v>
      </c>
      <c r="AP365" s="26">
        <f>STAFF_CWS!AT542</f>
        <v>9900</v>
      </c>
      <c r="AQ365" s="26">
        <f>STAFF_CWS!AU542</f>
        <v>9900</v>
      </c>
      <c r="AR365" s="26">
        <f>STAFF_CWS!AV542</f>
        <v>9900</v>
      </c>
      <c r="AS365" s="26">
        <f>STAFF_CWS!AW542</f>
        <v>9900</v>
      </c>
      <c r="AT365" s="26">
        <f>STAFF_CWS!AX542</f>
        <v>9900</v>
      </c>
      <c r="AU365" s="26">
        <f>STAFF_CWS!AY542</f>
        <v>9900</v>
      </c>
      <c r="AV365" s="26">
        <f>STAFF_CWS!AZ542</f>
        <v>9900</v>
      </c>
      <c r="AW365" s="26">
        <f>STAFF_CWS!BA542</f>
        <v>9900</v>
      </c>
      <c r="AX365" s="26">
        <f>STAFF_CWS!BB542</f>
        <v>9900</v>
      </c>
      <c r="AY365" s="26">
        <f>STAFF_CWS!BC542</f>
        <v>9900</v>
      </c>
      <c r="AZ365" s="26">
        <f>STAFF_CWS!BD542</f>
        <v>11000</v>
      </c>
      <c r="BA365" s="26">
        <f>STAFF_CWS!BE542</f>
        <v>11000</v>
      </c>
      <c r="BB365" s="26">
        <f>STAFF_CWS!BF542</f>
        <v>11000</v>
      </c>
      <c r="BC365" s="26">
        <f>STAFF_CWS!BG542</f>
        <v>11000</v>
      </c>
      <c r="BD365" s="26">
        <f>STAFF_CWS!BH542</f>
        <v>11000</v>
      </c>
      <c r="BE365" s="26">
        <f>STAFF_CWS!BI542</f>
        <v>11000</v>
      </c>
      <c r="BF365" s="26">
        <f>STAFF_CWS!BJ542</f>
        <v>11000</v>
      </c>
      <c r="BG365" s="26">
        <f>STAFF_CWS!BK542</f>
        <v>11000</v>
      </c>
      <c r="BH365" s="26">
        <f>STAFF_CWS!BL542</f>
        <v>11000</v>
      </c>
      <c r="BI365" s="26">
        <f>STAFF_CWS!BM542</f>
        <v>11000</v>
      </c>
      <c r="BJ365" s="26">
        <f>STAFF_CWS!BN542</f>
        <v>11000</v>
      </c>
      <c r="BK365" s="26">
        <f>STAFF_CWS!BO542</f>
        <v>11000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12800</v>
      </c>
      <c r="Q367" s="26">
        <f>STAFF_CWS!U544</f>
        <v>12800</v>
      </c>
      <c r="R367" s="26">
        <f>STAFF_CWS!V544</f>
        <v>12800</v>
      </c>
      <c r="S367" s="26">
        <f>STAFF_CWS!W544</f>
        <v>12800</v>
      </c>
      <c r="T367" s="26">
        <f>STAFF_CWS!X544</f>
        <v>12800</v>
      </c>
      <c r="U367" s="26">
        <f>STAFF_CWS!Y544</f>
        <v>12800</v>
      </c>
      <c r="V367" s="26">
        <f>STAFF_CWS!Z544</f>
        <v>12800</v>
      </c>
      <c r="W367" s="26">
        <f>STAFF_CWS!AA544</f>
        <v>12800</v>
      </c>
      <c r="X367" s="26">
        <f>STAFF_CWS!AB544</f>
        <v>12800</v>
      </c>
      <c r="Y367" s="26">
        <f>STAFF_CWS!AC544</f>
        <v>12800</v>
      </c>
      <c r="Z367" s="26">
        <f>STAFF_CWS!AD544</f>
        <v>12800</v>
      </c>
      <c r="AA367" s="26">
        <f>STAFF_CWS!AE544</f>
        <v>12800</v>
      </c>
      <c r="AB367" s="26">
        <f>STAFF_CWS!AF544</f>
        <v>12800</v>
      </c>
      <c r="AC367" s="26">
        <f>STAFF_CWS!AG544</f>
        <v>12800</v>
      </c>
      <c r="AD367" s="26">
        <f>STAFF_CWS!AH544</f>
        <v>12800</v>
      </c>
      <c r="AE367" s="26">
        <f>STAFF_CWS!AI544</f>
        <v>12800</v>
      </c>
      <c r="AF367" s="26">
        <f>STAFF_CWS!AJ544</f>
        <v>12800</v>
      </c>
      <c r="AG367" s="26">
        <f>STAFF_CWS!AK544</f>
        <v>12800</v>
      </c>
      <c r="AH367" s="26">
        <f>STAFF_CWS!AL544</f>
        <v>12800</v>
      </c>
      <c r="AI367" s="26">
        <f>STAFF_CWS!AM544</f>
        <v>12800</v>
      </c>
      <c r="AJ367" s="26">
        <f>STAFF_CWS!AN544</f>
        <v>12800</v>
      </c>
      <c r="AK367" s="26">
        <f>STAFF_CWS!AO544</f>
        <v>12800</v>
      </c>
      <c r="AL367" s="26">
        <f>STAFF_CWS!AP544</f>
        <v>12800</v>
      </c>
      <c r="AM367" s="26">
        <f>STAFF_CWS!AQ544</f>
        <v>12800</v>
      </c>
      <c r="AN367" s="26">
        <f>STAFF_CWS!AR544</f>
        <v>14400</v>
      </c>
      <c r="AO367" s="26">
        <f>STAFF_CWS!AS544</f>
        <v>14400</v>
      </c>
      <c r="AP367" s="26">
        <f>STAFF_CWS!AT544</f>
        <v>14400</v>
      </c>
      <c r="AQ367" s="26">
        <f>STAFF_CWS!AU544</f>
        <v>14400</v>
      </c>
      <c r="AR367" s="26">
        <f>STAFF_CWS!AV544</f>
        <v>14400</v>
      </c>
      <c r="AS367" s="26">
        <f>STAFF_CWS!AW544</f>
        <v>14400</v>
      </c>
      <c r="AT367" s="26">
        <f>STAFF_CWS!AX544</f>
        <v>14400</v>
      </c>
      <c r="AU367" s="26">
        <f>STAFF_CWS!AY544</f>
        <v>14400</v>
      </c>
      <c r="AV367" s="26">
        <f>STAFF_CWS!AZ544</f>
        <v>14400</v>
      </c>
      <c r="AW367" s="26">
        <f>STAFF_CWS!BA544</f>
        <v>14400</v>
      </c>
      <c r="AX367" s="26">
        <f>STAFF_CWS!BB544</f>
        <v>14400</v>
      </c>
      <c r="AY367" s="26">
        <f>STAFF_CWS!BC544</f>
        <v>14400</v>
      </c>
      <c r="AZ367" s="26">
        <f>STAFF_CWS!BD544</f>
        <v>16000</v>
      </c>
      <c r="BA367" s="26">
        <f>STAFF_CWS!BE544</f>
        <v>16000</v>
      </c>
      <c r="BB367" s="26">
        <f>STAFF_CWS!BF544</f>
        <v>16000</v>
      </c>
      <c r="BC367" s="26">
        <f>STAFF_CWS!BG544</f>
        <v>16000</v>
      </c>
      <c r="BD367" s="26">
        <f>STAFF_CWS!BH544</f>
        <v>16000</v>
      </c>
      <c r="BE367" s="26">
        <f>STAFF_CWS!BI544</f>
        <v>16000</v>
      </c>
      <c r="BF367" s="26">
        <f>STAFF_CWS!BJ544</f>
        <v>16000</v>
      </c>
      <c r="BG367" s="26">
        <f>STAFF_CWS!BK544</f>
        <v>16000</v>
      </c>
      <c r="BH367" s="26">
        <f>STAFF_CWS!BL544</f>
        <v>16000</v>
      </c>
      <c r="BI367" s="26">
        <f>STAFF_CWS!BM544</f>
        <v>16000</v>
      </c>
      <c r="BJ367" s="26">
        <f>STAFF_CWS!BN544</f>
        <v>16000</v>
      </c>
      <c r="BK367" s="26">
        <f>STAFF_CWS!BO544</f>
        <v>16000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51.66666666666665</v>
      </c>
      <c r="E368" s="26">
        <f>STAFF_CWS!I545</f>
        <v>51.66666666666665</v>
      </c>
      <c r="F368" s="26">
        <f>STAFF_CWS!J545</f>
        <v>51.66666666666665</v>
      </c>
      <c r="G368" s="26">
        <f>STAFF_CWS!K545</f>
        <v>51.66666666666665</v>
      </c>
      <c r="H368" s="26">
        <f>STAFF_CWS!L545</f>
        <v>51.66666666666665</v>
      </c>
      <c r="I368" s="26">
        <f>STAFF_CWS!M545</f>
        <v>51.66666666666665</v>
      </c>
      <c r="J368" s="26">
        <f>STAFF_CWS!N545</f>
        <v>51.66666666666665</v>
      </c>
      <c r="K368" s="26">
        <f>STAFF_CWS!O545</f>
        <v>51.66666666666665</v>
      </c>
      <c r="L368" s="26">
        <f>STAFF_CWS!P545</f>
        <v>51.66666666666665</v>
      </c>
      <c r="M368" s="26">
        <f>STAFF_CWS!Q545</f>
        <v>51.66666666666665</v>
      </c>
      <c r="N368" s="26">
        <f>STAFF_CWS!R545</f>
        <v>51.66666666666665</v>
      </c>
      <c r="O368" s="26">
        <f>STAFF_CWS!S545</f>
        <v>51.66666666666665</v>
      </c>
      <c r="P368" s="26">
        <f>STAFF_CWS!T545</f>
        <v>144051.66666666666</v>
      </c>
      <c r="Q368" s="26">
        <f>STAFF_CWS!U545</f>
        <v>144051.66666666666</v>
      </c>
      <c r="R368" s="26">
        <f>STAFF_CWS!V545</f>
        <v>144051.66666666666</v>
      </c>
      <c r="S368" s="26">
        <f>STAFF_CWS!W545</f>
        <v>144051.66666666666</v>
      </c>
      <c r="T368" s="26">
        <f>STAFF_CWS!X545</f>
        <v>144051.66666666666</v>
      </c>
      <c r="U368" s="26">
        <f>STAFF_CWS!Y545</f>
        <v>144051.66666666666</v>
      </c>
      <c r="V368" s="26">
        <f>STAFF_CWS!Z545</f>
        <v>144051.66666666666</v>
      </c>
      <c r="W368" s="26">
        <f>STAFF_CWS!AA545</f>
        <v>144051.66666666666</v>
      </c>
      <c r="X368" s="26">
        <f>STAFF_CWS!AB545</f>
        <v>144051.66666666666</v>
      </c>
      <c r="Y368" s="26">
        <f>STAFF_CWS!AC545</f>
        <v>144051.66666666666</v>
      </c>
      <c r="Z368" s="26">
        <f>STAFF_CWS!AD545</f>
        <v>144051.66666666666</v>
      </c>
      <c r="AA368" s="26">
        <f>STAFF_CWS!AE545</f>
        <v>144051.66666666666</v>
      </c>
      <c r="AB368" s="26">
        <f>STAFF_CWS!AF545</f>
        <v>144051.66666666666</v>
      </c>
      <c r="AC368" s="26">
        <f>STAFF_CWS!AG545</f>
        <v>144051.66666666666</v>
      </c>
      <c r="AD368" s="26">
        <f>STAFF_CWS!AH545</f>
        <v>144051.66666666666</v>
      </c>
      <c r="AE368" s="26">
        <f>STAFF_CWS!AI545</f>
        <v>144051.66666666666</v>
      </c>
      <c r="AF368" s="26">
        <f>STAFF_CWS!AJ545</f>
        <v>144051.66666666666</v>
      </c>
      <c r="AG368" s="26">
        <f>STAFF_CWS!AK545</f>
        <v>144051.66666666666</v>
      </c>
      <c r="AH368" s="26">
        <f>STAFF_CWS!AL545</f>
        <v>144051.66666666666</v>
      </c>
      <c r="AI368" s="26">
        <f>STAFF_CWS!AM545</f>
        <v>144051.66666666666</v>
      </c>
      <c r="AJ368" s="26">
        <f>STAFF_CWS!AN545</f>
        <v>144051.66666666666</v>
      </c>
      <c r="AK368" s="26">
        <f>STAFF_CWS!AO545</f>
        <v>144051.66666666666</v>
      </c>
      <c r="AL368" s="26">
        <f>STAFF_CWS!AP545</f>
        <v>144051.66666666666</v>
      </c>
      <c r="AM368" s="26">
        <f>STAFF_CWS!AQ545</f>
        <v>144051.66666666666</v>
      </c>
      <c r="AN368" s="26">
        <f>STAFF_CWS!AR545</f>
        <v>162051.66666666666</v>
      </c>
      <c r="AO368" s="26">
        <f>STAFF_CWS!AS545</f>
        <v>162051.66666666666</v>
      </c>
      <c r="AP368" s="26">
        <f>STAFF_CWS!AT545</f>
        <v>162051.66666666666</v>
      </c>
      <c r="AQ368" s="26">
        <f>STAFF_CWS!AU545</f>
        <v>162051.66666666666</v>
      </c>
      <c r="AR368" s="26">
        <f>STAFF_CWS!AV545</f>
        <v>162051.66666666666</v>
      </c>
      <c r="AS368" s="26">
        <f>STAFF_CWS!AW545</f>
        <v>162051.66666666666</v>
      </c>
      <c r="AT368" s="26">
        <f>STAFF_CWS!AX545</f>
        <v>162051.66666666666</v>
      </c>
      <c r="AU368" s="26">
        <f>STAFF_CWS!AY545</f>
        <v>162051.66666666666</v>
      </c>
      <c r="AV368" s="26">
        <f>STAFF_CWS!AZ545</f>
        <v>162051.66666666666</v>
      </c>
      <c r="AW368" s="26">
        <f>STAFF_CWS!BA545</f>
        <v>162051.66666666666</v>
      </c>
      <c r="AX368" s="26">
        <f>STAFF_CWS!BB545</f>
        <v>162051.66666666666</v>
      </c>
      <c r="AY368" s="26">
        <f>STAFF_CWS!BC545</f>
        <v>162051.66666666666</v>
      </c>
      <c r="AZ368" s="26">
        <f>STAFF_CWS!BD545</f>
        <v>180051.66666666666</v>
      </c>
      <c r="BA368" s="26">
        <f>STAFF_CWS!BE545</f>
        <v>180051.66666666666</v>
      </c>
      <c r="BB368" s="26">
        <f>STAFF_CWS!BF545</f>
        <v>180051.66666666666</v>
      </c>
      <c r="BC368" s="26">
        <f>STAFF_CWS!BG545</f>
        <v>180051.66666666666</v>
      </c>
      <c r="BD368" s="26">
        <f>STAFF_CWS!BH545</f>
        <v>180051.66666666666</v>
      </c>
      <c r="BE368" s="26">
        <f>STAFF_CWS!BI545</f>
        <v>180051.66666666666</v>
      </c>
      <c r="BF368" s="26">
        <f>STAFF_CWS!BJ545</f>
        <v>180051.66666666666</v>
      </c>
      <c r="BG368" s="26">
        <f>STAFF_CWS!BK545</f>
        <v>180051.66666666666</v>
      </c>
      <c r="BH368" s="26">
        <f>STAFF_CWS!BL545</f>
        <v>180051.66666666666</v>
      </c>
      <c r="BI368" s="26">
        <f>STAFF_CWS!BM545</f>
        <v>180051.66666666666</v>
      </c>
      <c r="BJ368" s="26">
        <f>STAFF_CWS!BN545</f>
        <v>180051.66666666666</v>
      </c>
      <c r="BK368" s="26">
        <f>STAFF_CWS!BO545</f>
        <v>180051.66666666666</v>
      </c>
      <c r="BL368" s="39">
        <f>SUM(C368:BK368)</f>
        <v>7563100.0000000047</v>
      </c>
      <c r="BM368" s="66">
        <f>STAFF_CWS!BP545</f>
        <v>7563100.0000000047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9">
        <f>SUM(C371:BK371)</f>
        <v>117101.99999999997</v>
      </c>
      <c r="BM371" s="66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48000</v>
      </c>
      <c r="AB372" s="26">
        <f>STAFF_CWS!AF549</f>
        <v>48000</v>
      </c>
      <c r="AC372" s="26">
        <f>STAFF_CWS!AG549</f>
        <v>48000</v>
      </c>
      <c r="AD372" s="26">
        <f>STAFF_CWS!AH549</f>
        <v>48000</v>
      </c>
      <c r="AE372" s="26">
        <f>STAFF_CWS!AI549</f>
        <v>48000</v>
      </c>
      <c r="AF372" s="26">
        <f>STAFF_CWS!AJ549</f>
        <v>48000</v>
      </c>
      <c r="AG372" s="26">
        <f>STAFF_CWS!AK549</f>
        <v>48000</v>
      </c>
      <c r="AH372" s="26">
        <f>STAFF_CWS!AL549</f>
        <v>48000</v>
      </c>
      <c r="AI372" s="26">
        <f>STAFF_CWS!AM549</f>
        <v>48000</v>
      </c>
      <c r="AJ372" s="26">
        <f>STAFF_CWS!AN549</f>
        <v>48000</v>
      </c>
      <c r="AK372" s="26">
        <f>STAFF_CWS!AO549</f>
        <v>48000</v>
      </c>
      <c r="AL372" s="26">
        <f>STAFF_CWS!AP549</f>
        <v>48000</v>
      </c>
      <c r="AM372" s="26">
        <f>STAFF_CWS!AQ549</f>
        <v>48000</v>
      </c>
      <c r="AN372" s="26">
        <f>STAFF_CWS!AR549</f>
        <v>48000</v>
      </c>
      <c r="AO372" s="26">
        <f>STAFF_CWS!AS549</f>
        <v>48000</v>
      </c>
      <c r="AP372" s="26">
        <f>STAFF_CWS!AT549</f>
        <v>48000</v>
      </c>
      <c r="AQ372" s="26">
        <f>STAFF_CWS!AU549</f>
        <v>48000</v>
      </c>
      <c r="AR372" s="26">
        <f>STAFF_CWS!AV549</f>
        <v>48000</v>
      </c>
      <c r="AS372" s="26">
        <f>STAFF_CWS!AW549</f>
        <v>48000</v>
      </c>
      <c r="AT372" s="26">
        <f>STAFF_CWS!AX549</f>
        <v>48000</v>
      </c>
      <c r="AU372" s="26">
        <f>STAFF_CWS!AY549</f>
        <v>48000</v>
      </c>
      <c r="AV372" s="26">
        <f>STAFF_CWS!AZ549</f>
        <v>48000</v>
      </c>
      <c r="AW372" s="26">
        <f>STAFF_CWS!BA549</f>
        <v>48000</v>
      </c>
      <c r="AX372" s="26">
        <f>STAFF_CWS!BB549</f>
        <v>48000</v>
      </c>
      <c r="AY372" s="26">
        <f>STAFF_CWS!BC549</f>
        <v>54000</v>
      </c>
      <c r="AZ372" s="26">
        <f>STAFF_CWS!BD549</f>
        <v>54000</v>
      </c>
      <c r="BA372" s="26">
        <f>STAFF_CWS!BE549</f>
        <v>54000</v>
      </c>
      <c r="BB372" s="26">
        <f>STAFF_CWS!BF549</f>
        <v>54000</v>
      </c>
      <c r="BC372" s="26">
        <f>STAFF_CWS!BG549</f>
        <v>54000</v>
      </c>
      <c r="BD372" s="26">
        <f>STAFF_CWS!BH549</f>
        <v>54000</v>
      </c>
      <c r="BE372" s="26">
        <f>STAFF_CWS!BI549</f>
        <v>54000</v>
      </c>
      <c r="BF372" s="26">
        <f>STAFF_CWS!BJ549</f>
        <v>54000</v>
      </c>
      <c r="BG372" s="26">
        <f>STAFF_CWS!BK549</f>
        <v>54000</v>
      </c>
      <c r="BH372" s="26">
        <f>STAFF_CWS!BL549</f>
        <v>54000</v>
      </c>
      <c r="BI372" s="26">
        <f>STAFF_CWS!BM549</f>
        <v>54000</v>
      </c>
      <c r="BJ372" s="26">
        <f>STAFF_CWS!BN549</f>
        <v>54000</v>
      </c>
      <c r="BK372" s="26">
        <f>STAFF_CWS!BO549</f>
        <v>60000</v>
      </c>
      <c r="BL372" s="39">
        <f>SUM(C372:BK372)</f>
        <v>1860000</v>
      </c>
      <c r="BM372" s="66">
        <f>STAFF_CWS!BP549</f>
        <v>1860000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1666.6666666666667</v>
      </c>
      <c r="P374" s="26">
        <f>STAFF_CWS!T551</f>
        <v>1833.3333333333335</v>
      </c>
      <c r="Q374" s="26">
        <f>STAFF_CWS!U551</f>
        <v>1833.3333333333335</v>
      </c>
      <c r="R374" s="26">
        <f>STAFF_CWS!V551</f>
        <v>1833.3333333333335</v>
      </c>
      <c r="S374" s="26">
        <f>STAFF_CWS!W551</f>
        <v>1833.3333333333335</v>
      </c>
      <c r="T374" s="26">
        <f>STAFF_CWS!X551</f>
        <v>1833.3333333333335</v>
      </c>
      <c r="U374" s="26">
        <f>STAFF_CWS!Y551</f>
        <v>1833.3333333333335</v>
      </c>
      <c r="V374" s="26">
        <f>STAFF_CWS!Z551</f>
        <v>1833.3333333333335</v>
      </c>
      <c r="W374" s="26">
        <f>STAFF_CWS!AA551</f>
        <v>1833.3333333333335</v>
      </c>
      <c r="X374" s="26">
        <f>STAFF_CWS!AB551</f>
        <v>1833.3333333333335</v>
      </c>
      <c r="Y374" s="26">
        <f>STAFF_CWS!AC551</f>
        <v>1833.3333333333335</v>
      </c>
      <c r="Z374" s="26">
        <f>STAFF_CWS!AD551</f>
        <v>1833.3333333333335</v>
      </c>
      <c r="AA374" s="26">
        <f>STAFF_CWS!AE551</f>
        <v>49833.333333333336</v>
      </c>
      <c r="AB374" s="26">
        <f>STAFF_CWS!AF551</f>
        <v>50016.666666666664</v>
      </c>
      <c r="AC374" s="26">
        <f>STAFF_CWS!AG551</f>
        <v>50016.666666666664</v>
      </c>
      <c r="AD374" s="26">
        <f>STAFF_CWS!AH551</f>
        <v>50016.666666666664</v>
      </c>
      <c r="AE374" s="26">
        <f>STAFF_CWS!AI551</f>
        <v>50016.666666666664</v>
      </c>
      <c r="AF374" s="26">
        <f>STAFF_CWS!AJ551</f>
        <v>50016.666666666664</v>
      </c>
      <c r="AG374" s="26">
        <f>STAFF_CWS!AK551</f>
        <v>50016.666666666664</v>
      </c>
      <c r="AH374" s="26">
        <f>STAFF_CWS!AL551</f>
        <v>50016.666666666664</v>
      </c>
      <c r="AI374" s="26">
        <f>STAFF_CWS!AM551</f>
        <v>50016.666666666664</v>
      </c>
      <c r="AJ374" s="26">
        <f>STAFF_CWS!AN551</f>
        <v>50016.666666666664</v>
      </c>
      <c r="AK374" s="26">
        <f>STAFF_CWS!AO551</f>
        <v>50016.666666666664</v>
      </c>
      <c r="AL374" s="26">
        <f>STAFF_CWS!AP551</f>
        <v>50016.666666666664</v>
      </c>
      <c r="AM374" s="26">
        <f>STAFF_CWS!AQ551</f>
        <v>50016.666666666664</v>
      </c>
      <c r="AN374" s="26">
        <f>STAFF_CWS!AR551</f>
        <v>50218.333333333336</v>
      </c>
      <c r="AO374" s="26">
        <f>STAFF_CWS!AS551</f>
        <v>50218.333333333336</v>
      </c>
      <c r="AP374" s="26">
        <f>STAFF_CWS!AT551</f>
        <v>50218.333333333336</v>
      </c>
      <c r="AQ374" s="26">
        <f>STAFF_CWS!AU551</f>
        <v>50218.333333333336</v>
      </c>
      <c r="AR374" s="26">
        <f>STAFF_CWS!AV551</f>
        <v>50218.333333333336</v>
      </c>
      <c r="AS374" s="26">
        <f>STAFF_CWS!AW551</f>
        <v>50218.333333333336</v>
      </c>
      <c r="AT374" s="26">
        <f>STAFF_CWS!AX551</f>
        <v>50218.333333333336</v>
      </c>
      <c r="AU374" s="26">
        <f>STAFF_CWS!AY551</f>
        <v>50218.333333333336</v>
      </c>
      <c r="AV374" s="26">
        <f>STAFF_CWS!AZ551</f>
        <v>50218.333333333336</v>
      </c>
      <c r="AW374" s="26">
        <f>STAFF_CWS!BA551</f>
        <v>50218.333333333336</v>
      </c>
      <c r="AX374" s="26">
        <f>STAFF_CWS!BB551</f>
        <v>50218.333333333336</v>
      </c>
      <c r="AY374" s="26">
        <f>STAFF_CWS!BC551</f>
        <v>56218.333333333336</v>
      </c>
      <c r="AZ374" s="26">
        <f>STAFF_CWS!BD551</f>
        <v>56440.166666666664</v>
      </c>
      <c r="BA374" s="26">
        <f>STAFF_CWS!BE551</f>
        <v>56440.166666666664</v>
      </c>
      <c r="BB374" s="26">
        <f>STAFF_CWS!BF551</f>
        <v>56440.166666666664</v>
      </c>
      <c r="BC374" s="26">
        <f>STAFF_CWS!BG551</f>
        <v>56440.166666666664</v>
      </c>
      <c r="BD374" s="26">
        <f>STAFF_CWS!BH551</f>
        <v>56440.166666666664</v>
      </c>
      <c r="BE374" s="26">
        <f>STAFF_CWS!BI551</f>
        <v>56440.166666666664</v>
      </c>
      <c r="BF374" s="26">
        <f>STAFF_CWS!BJ551</f>
        <v>56440.166666666664</v>
      </c>
      <c r="BG374" s="26">
        <f>STAFF_CWS!BK551</f>
        <v>56440.166666666664</v>
      </c>
      <c r="BH374" s="26">
        <f>STAFF_CWS!BL551</f>
        <v>56440.166666666664</v>
      </c>
      <c r="BI374" s="26">
        <f>STAFF_CWS!BM551</f>
        <v>56440.166666666664</v>
      </c>
      <c r="BJ374" s="26">
        <f>STAFF_CWS!BN551</f>
        <v>56440.166666666664</v>
      </c>
      <c r="BK374" s="26">
        <f>STAFF_CWS!BO551</f>
        <v>62440.166666666664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129</v>
      </c>
      <c r="C376" s="26">
        <f>STAFF_CWS!G553</f>
        <v>0</v>
      </c>
      <c r="D376" s="26">
        <f>STAFF_CWS!H553</f>
        <v>51.66666666666665</v>
      </c>
      <c r="E376" s="26">
        <f>STAFF_CWS!I553</f>
        <v>51.66666666666665</v>
      </c>
      <c r="F376" s="26">
        <f>STAFF_CWS!J553</f>
        <v>51.66666666666665</v>
      </c>
      <c r="G376" s="26">
        <f>STAFF_CWS!K553</f>
        <v>1718.3333333333335</v>
      </c>
      <c r="H376" s="26">
        <f>STAFF_CWS!L553</f>
        <v>1718.3333333333335</v>
      </c>
      <c r="I376" s="26">
        <f>STAFF_CWS!M553</f>
        <v>1718.3333333333335</v>
      </c>
      <c r="J376" s="26">
        <f>STAFF_CWS!N553</f>
        <v>1718.3333333333335</v>
      </c>
      <c r="K376" s="26">
        <f>STAFF_CWS!O553</f>
        <v>1718.3333333333335</v>
      </c>
      <c r="L376" s="26">
        <f>STAFF_CWS!P553</f>
        <v>1718.3333333333335</v>
      </c>
      <c r="M376" s="26">
        <f>STAFF_CWS!Q553</f>
        <v>1718.3333333333335</v>
      </c>
      <c r="N376" s="26">
        <f>STAFF_CWS!R553</f>
        <v>1718.3333333333335</v>
      </c>
      <c r="O376" s="26">
        <f>STAFF_CWS!S553</f>
        <v>1718.3333333333335</v>
      </c>
      <c r="P376" s="26">
        <f>STAFF_CWS!T553</f>
        <v>1745885</v>
      </c>
      <c r="Q376" s="26">
        <f>STAFF_CWS!U553</f>
        <v>1745885</v>
      </c>
      <c r="R376" s="26">
        <f>STAFF_CWS!V553</f>
        <v>1745885</v>
      </c>
      <c r="S376" s="26">
        <f>STAFF_CWS!W553</f>
        <v>1745885</v>
      </c>
      <c r="T376" s="26">
        <f>STAFF_CWS!X553</f>
        <v>1745885</v>
      </c>
      <c r="U376" s="26">
        <f>STAFF_CWS!Y553</f>
        <v>1745885</v>
      </c>
      <c r="V376" s="26">
        <f>STAFF_CWS!Z553</f>
        <v>1745885</v>
      </c>
      <c r="W376" s="26">
        <f>STAFF_CWS!AA553</f>
        <v>1745885</v>
      </c>
      <c r="X376" s="26">
        <f>STAFF_CWS!AB553</f>
        <v>1745885</v>
      </c>
      <c r="Y376" s="26">
        <f>STAFF_CWS!AC553</f>
        <v>1745885</v>
      </c>
      <c r="Z376" s="26">
        <f>STAFF_CWS!AD553</f>
        <v>1745885</v>
      </c>
      <c r="AA376" s="26">
        <f>STAFF_CWS!AE553</f>
        <v>1793885</v>
      </c>
      <c r="AB376" s="26">
        <f>STAFF_CWS!AF553</f>
        <v>1794068.3333333333</v>
      </c>
      <c r="AC376" s="26">
        <f>STAFF_CWS!AG553</f>
        <v>1794068.3333333333</v>
      </c>
      <c r="AD376" s="26">
        <f>STAFF_CWS!AH553</f>
        <v>1794068.3333333333</v>
      </c>
      <c r="AE376" s="26">
        <f>STAFF_CWS!AI553</f>
        <v>1794068.3333333333</v>
      </c>
      <c r="AF376" s="26">
        <f>STAFF_CWS!AJ553</f>
        <v>1794068.3333333333</v>
      </c>
      <c r="AG376" s="26">
        <f>STAFF_CWS!AK553</f>
        <v>1794068.3333333333</v>
      </c>
      <c r="AH376" s="26">
        <f>STAFF_CWS!AL553</f>
        <v>1794068.3333333333</v>
      </c>
      <c r="AI376" s="26">
        <f>STAFF_CWS!AM553</f>
        <v>1794068.3333333333</v>
      </c>
      <c r="AJ376" s="26">
        <f>STAFF_CWS!AN553</f>
        <v>1794068.3333333333</v>
      </c>
      <c r="AK376" s="26">
        <f>STAFF_CWS!AO553</f>
        <v>1794068.3333333333</v>
      </c>
      <c r="AL376" s="26">
        <f>STAFF_CWS!AP553</f>
        <v>1794068.3333333333</v>
      </c>
      <c r="AM376" s="26">
        <f>STAFF_CWS!AQ553</f>
        <v>1794068.3333333333</v>
      </c>
      <c r="AN376" s="26">
        <f>STAFF_CWS!AR553</f>
        <v>2012270</v>
      </c>
      <c r="AO376" s="26">
        <f>STAFF_CWS!AS553</f>
        <v>2012270</v>
      </c>
      <c r="AP376" s="26">
        <f>STAFF_CWS!AT553</f>
        <v>2012270</v>
      </c>
      <c r="AQ376" s="26">
        <f>STAFF_CWS!AU553</f>
        <v>2012270</v>
      </c>
      <c r="AR376" s="26">
        <f>STAFF_CWS!AV553</f>
        <v>2012270</v>
      </c>
      <c r="AS376" s="26">
        <f>STAFF_CWS!AW553</f>
        <v>2012270</v>
      </c>
      <c r="AT376" s="26">
        <f>STAFF_CWS!AX553</f>
        <v>2012270</v>
      </c>
      <c r="AU376" s="26">
        <f>STAFF_CWS!AY553</f>
        <v>2012270</v>
      </c>
      <c r="AV376" s="26">
        <f>STAFF_CWS!AZ553</f>
        <v>2012270</v>
      </c>
      <c r="AW376" s="26">
        <f>STAFF_CWS!BA553</f>
        <v>2012270</v>
      </c>
      <c r="AX376" s="26">
        <f>STAFF_CWS!BB553</f>
        <v>2012270</v>
      </c>
      <c r="AY376" s="26">
        <f>STAFF_CWS!BC553</f>
        <v>2018270</v>
      </c>
      <c r="AZ376" s="26">
        <f>STAFF_CWS!BD553</f>
        <v>2236491.8333333335</v>
      </c>
      <c r="BA376" s="26">
        <f>STAFF_CWS!BE553</f>
        <v>2236491.8333333335</v>
      </c>
      <c r="BB376" s="26">
        <f>STAFF_CWS!BF553</f>
        <v>2236491.8333333335</v>
      </c>
      <c r="BC376" s="26">
        <f>STAFF_CWS!BG553</f>
        <v>2236491.8333333335</v>
      </c>
      <c r="BD376" s="26">
        <f>STAFF_CWS!BH553</f>
        <v>2236491.8333333335</v>
      </c>
      <c r="BE376" s="26">
        <f>STAFF_CWS!BI553</f>
        <v>2236491.8333333335</v>
      </c>
      <c r="BF376" s="26">
        <f>STAFF_CWS!BJ553</f>
        <v>2236491.8333333335</v>
      </c>
      <c r="BG376" s="26">
        <f>STAFF_CWS!BK553</f>
        <v>2236491.8333333335</v>
      </c>
      <c r="BH376" s="26">
        <f>STAFF_CWS!BL553</f>
        <v>2236491.8333333335</v>
      </c>
      <c r="BI376" s="26">
        <f>STAFF_CWS!BM553</f>
        <v>2236491.8333333335</v>
      </c>
      <c r="BJ376" s="26">
        <f>STAFF_CWS!BN553</f>
        <v>2236491.8333333335</v>
      </c>
      <c r="BK376" s="26">
        <f>STAFF_CWS!BO553</f>
        <v>2242491.8333333335</v>
      </c>
      <c r="BL376" s="39">
        <f>SUM(C376:BK376)</f>
        <v>93540201.999999955</v>
      </c>
      <c r="BM376" s="66">
        <f>STAFF_CWS!BP553</f>
        <v>93540201.999999955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113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114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115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116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25</v>
      </c>
      <c r="D2" s="75" t="s">
        <v>151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425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432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435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436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434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401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402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431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433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437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428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432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554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599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600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436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434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401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402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431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433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438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426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432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435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436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434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401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402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431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433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439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440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432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772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773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436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434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401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402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431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433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441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429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432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435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190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436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434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401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402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431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433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442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470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403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424</v>
      </c>
    </row>
    <row r="78" spans="1:64" x14ac:dyDescent="0.15">
      <c r="B78" s="51"/>
    </row>
    <row r="79" spans="1:64" x14ac:dyDescent="0.15">
      <c r="B79" s="14" t="s">
        <v>425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195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189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194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428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191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192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193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426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443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444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427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445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190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429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446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322</v>
      </c>
      <c r="B2" s="344"/>
      <c r="C2" s="198"/>
    </row>
    <row r="3" spans="1:63" x14ac:dyDescent="0.15">
      <c r="A3" s="10"/>
      <c r="B3" s="10" t="s">
        <v>731</v>
      </c>
      <c r="C3" s="198"/>
    </row>
    <row r="4" spans="1:63" x14ac:dyDescent="0.15">
      <c r="C4" s="199"/>
      <c r="D4" s="344" t="s">
        <v>35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36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37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38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39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198" t="s">
        <v>151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380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670</v>
      </c>
      <c r="C8" s="200"/>
      <c r="D8" s="9">
        <f>'FIN-P&amp;L_CWS'!E205</f>
        <v>8047070</v>
      </c>
      <c r="E8" s="9">
        <f>'FIN-P&amp;L_CWS'!F205</f>
        <v>8019761.666666666</v>
      </c>
      <c r="F8" s="9">
        <f>'FIN-P&amp;L_CWS'!G205</f>
        <v>8022818.333333333</v>
      </c>
      <c r="G8" s="9">
        <f>'FIN-P&amp;L_CWS'!H205</f>
        <v>8021345</v>
      </c>
      <c r="H8" s="9">
        <f>'FIN-P&amp;L_CWS'!I205</f>
        <v>8056985</v>
      </c>
      <c r="I8" s="9">
        <f>'FIN-P&amp;L_CWS'!J205</f>
        <v>8058095</v>
      </c>
      <c r="J8" s="9">
        <f>'FIN-P&amp;L_CWS'!K205</f>
        <v>8090885</v>
      </c>
      <c r="K8" s="9">
        <f>'FIN-P&amp;L_CWS'!L205</f>
        <v>8058545</v>
      </c>
      <c r="L8" s="9">
        <f>'FIN-P&amp;L_CWS'!M205</f>
        <v>8052935</v>
      </c>
      <c r="M8" s="9">
        <f>'FIN-P&amp;L_CWS'!N205</f>
        <v>8041229.6780000003</v>
      </c>
      <c r="N8" s="9">
        <f>'FIN-P&amp;L_CWS'!O205</f>
        <v>8027254.6780000003</v>
      </c>
      <c r="O8" s="9">
        <f>'FIN-P&amp;L_CWS'!P205</f>
        <v>8027736.4925000006</v>
      </c>
      <c r="P8" s="9">
        <f>'FIN-P&amp;L_CWS'!Q205</f>
        <v>9791457.9920999985</v>
      </c>
      <c r="Q8" s="9">
        <f>'FIN-P&amp;L_CWS'!R205</f>
        <v>9778101.8098499998</v>
      </c>
      <c r="R8" s="9">
        <f>'FIN-P&amp;L_CWS'!S205</f>
        <v>9781251.9946999997</v>
      </c>
      <c r="S8" s="9">
        <f>'FIN-P&amp;L_CWS'!T205</f>
        <v>9800816.9946999997</v>
      </c>
      <c r="T8" s="9">
        <f>'FIN-P&amp;L_CWS'!U205</f>
        <v>9784851.9946999997</v>
      </c>
      <c r="U8" s="9">
        <f>'FIN-P&amp;L_CWS'!V205</f>
        <v>5789070.3280333336</v>
      </c>
      <c r="V8" s="9">
        <f>'FIN-P&amp;L_CWS'!W205</f>
        <v>3790819.4947000002</v>
      </c>
      <c r="W8" s="9">
        <f>'FIN-P&amp;L_CWS'!X205</f>
        <v>3792123.3124499996</v>
      </c>
      <c r="X8" s="9">
        <f>'FIN-P&amp;L_CWS'!Y205</f>
        <v>3790213.9561999994</v>
      </c>
      <c r="Y8" s="9">
        <f>'FIN-P&amp;L_CWS'!Z205</f>
        <v>3808753.4811999998</v>
      </c>
      <c r="Z8" s="9">
        <f>'FIN-P&amp;L_CWS'!AA205</f>
        <v>3792052.4629874998</v>
      </c>
      <c r="AA8" s="9">
        <f>'FIN-P&amp;L_CWS'!AB205</f>
        <v>3843335.3677499997</v>
      </c>
      <c r="AB8" s="9">
        <f>'FIN-P&amp;L_CWS'!AC205</f>
        <v>6209762.9064416662</v>
      </c>
      <c r="AC8" s="9">
        <f>'FIN-P&amp;L_CWS'!AD205</f>
        <v>6218584.8887449997</v>
      </c>
      <c r="AD8" s="9">
        <f>'FIN-P&amp;L_CWS'!AE205</f>
        <v>6215525.7869599992</v>
      </c>
      <c r="AE8" s="9">
        <f>'FIN-P&amp;L_CWS'!AF205</f>
        <v>6237630.7869599992</v>
      </c>
      <c r="AF8" s="9">
        <f>'FIN-P&amp;L_CWS'!AG205</f>
        <v>6218487.6314249998</v>
      </c>
      <c r="AG8" s="9">
        <f>'FIN-P&amp;L_CWS'!AH205</f>
        <v>6224787.6314249998</v>
      </c>
      <c r="AH8" s="9">
        <f>'FIN-P&amp;L_CWS'!AI205</f>
        <v>6219868.7456749994</v>
      </c>
      <c r="AI8" s="9">
        <f>'FIN-P&amp;L_CWS'!AJ205</f>
        <v>6219402.9492099993</v>
      </c>
      <c r="AJ8" s="9">
        <f>'FIN-P&amp;L_CWS'!AK205</f>
        <v>6215628.5579599999</v>
      </c>
      <c r="AK8" s="9">
        <f>'FIN-P&amp;L_CWS'!AL205</f>
        <v>6233348.3165074997</v>
      </c>
      <c r="AL8" s="9">
        <f>'FIN-P&amp;L_CWS'!AM205</f>
        <v>6209827.2554799998</v>
      </c>
      <c r="AM8" s="9">
        <f>'FIN-P&amp;L_CWS'!AN205</f>
        <v>6330240.0210025003</v>
      </c>
      <c r="AN8" s="9">
        <f>'FIN-P&amp;L_CWS'!AO205</f>
        <v>10493519.437927624</v>
      </c>
      <c r="AO8" s="9">
        <f>'FIN-P&amp;L_CWS'!AP205</f>
        <v>10507673.250235625</v>
      </c>
      <c r="AP8" s="9">
        <f>'FIN-P&amp;L_CWS'!AQ205</f>
        <v>10509607.194745125</v>
      </c>
      <c r="AQ8" s="9">
        <f>'FIN-P&amp;L_CWS'!AR205</f>
        <v>10531793.713400126</v>
      </c>
      <c r="AR8" s="9">
        <f>'FIN-P&amp;L_CWS'!AS205</f>
        <v>10515170.676096873</v>
      </c>
      <c r="AS8" s="9">
        <f>'FIN-P&amp;L_CWS'!AT205</f>
        <v>10521470.676096873</v>
      </c>
      <c r="AT8" s="9">
        <f>'FIN-P&amp;L_CWS'!AU205</f>
        <v>10516444.843691874</v>
      </c>
      <c r="AU8" s="9">
        <f>'FIN-P&amp;L_CWS'!AV205</f>
        <v>10513436.362245126</v>
      </c>
      <c r="AV8" s="9">
        <f>'FIN-P&amp;L_CWS'!AW205</f>
        <v>10509583.381090125</v>
      </c>
      <c r="AW8" s="9">
        <f>'FIN-P&amp;L_CWS'!AX205</f>
        <v>10524515.045425626</v>
      </c>
      <c r="AX8" s="9">
        <f>'FIN-P&amp;L_CWS'!AY205</f>
        <v>10498392.670636375</v>
      </c>
      <c r="AY8" s="9">
        <f>'FIN-P&amp;L_CWS'!AZ205</f>
        <v>10610314.253883375</v>
      </c>
      <c r="AZ8" s="9">
        <f>'FIN-P&amp;L_CWS'!BA205</f>
        <v>11285712.968264267</v>
      </c>
      <c r="BA8" s="9">
        <f>'FIN-P&amp;L_CWS'!BB205</f>
        <v>11311785.263157215</v>
      </c>
      <c r="BB8" s="9">
        <f>'FIN-P&amp;L_CWS'!BC205</f>
        <v>11317578.617084363</v>
      </c>
      <c r="BC8" s="9">
        <f>'FIN-P&amp;L_CWS'!BD205</f>
        <v>11339834.496791614</v>
      </c>
      <c r="BD8" s="9">
        <f>'FIN-P&amp;L_CWS'!BE205</f>
        <v>11327205.880093765</v>
      </c>
      <c r="BE8" s="9">
        <f>'FIN-P&amp;L_CWS'!BF205</f>
        <v>11333505.880093765</v>
      </c>
      <c r="BF8" s="9">
        <f>'FIN-P&amp;L_CWS'!BG205</f>
        <v>11328410.765386514</v>
      </c>
      <c r="BG8" s="9">
        <f>'FIN-P&amp;L_CWS'!BH205</f>
        <v>11321407.942084365</v>
      </c>
      <c r="BH8" s="9">
        <f>'FIN-P&amp;L_CWS'!BI205</f>
        <v>11317481.799597863</v>
      </c>
      <c r="BI8" s="9">
        <f>'FIN-P&amp;L_CWS'!BJ205</f>
        <v>11328484.700963464</v>
      </c>
      <c r="BJ8" s="9">
        <f>'FIN-P&amp;L_CWS'!BK205</f>
        <v>11298294.735799816</v>
      </c>
      <c r="BK8" s="9">
        <f>'FIN-P&amp;L_CWS'!BL205</f>
        <v>11304896.041611666</v>
      </c>
    </row>
    <row r="9" spans="1:63" x14ac:dyDescent="0.15">
      <c r="B9" s="45" t="s">
        <v>380</v>
      </c>
      <c r="C9" s="200"/>
      <c r="D9" s="9">
        <f>'FIN-P&amp;L_CWS'!E207</f>
        <v>-8047070</v>
      </c>
      <c r="E9" s="9">
        <f>'FIN-P&amp;L_CWS'!F207</f>
        <v>-8019761.666666666</v>
      </c>
      <c r="F9" s="9">
        <f>'FIN-P&amp;L_CWS'!G207</f>
        <v>-8022818.333333333</v>
      </c>
      <c r="G9" s="9">
        <f>'FIN-P&amp;L_CWS'!H207</f>
        <v>-8021345</v>
      </c>
      <c r="H9" s="9">
        <f>'FIN-P&amp;L_CWS'!I207</f>
        <v>-8056985</v>
      </c>
      <c r="I9" s="9">
        <f>'FIN-P&amp;L_CWS'!J207</f>
        <v>-8058095</v>
      </c>
      <c r="J9" s="9">
        <f>'FIN-P&amp;L_CWS'!K207</f>
        <v>-8090885</v>
      </c>
      <c r="K9" s="9">
        <f>'FIN-P&amp;L_CWS'!L207</f>
        <v>-8058545</v>
      </c>
      <c r="L9" s="9">
        <f>'FIN-P&amp;L_CWS'!M207</f>
        <v>-8052935</v>
      </c>
      <c r="M9" s="9">
        <f>'FIN-P&amp;L_CWS'!N207</f>
        <v>-8025461.6780000003</v>
      </c>
      <c r="N9" s="9">
        <f>'FIN-P&amp;L_CWS'!O207</f>
        <v>-8011486.6780000003</v>
      </c>
      <c r="O9" s="9">
        <f>'FIN-P&amp;L_CWS'!P207</f>
        <v>-7997406.4925000006</v>
      </c>
      <c r="P9" s="9">
        <f>'FIN-P&amp;L_CWS'!Q207</f>
        <v>-9690490.3920999989</v>
      </c>
      <c r="Q9" s="9">
        <f>'FIN-P&amp;L_CWS'!R207</f>
        <v>-9642315.2098500002</v>
      </c>
      <c r="R9" s="9">
        <f>'FIN-P&amp;L_CWS'!S207</f>
        <v>-9509678.7947000004</v>
      </c>
      <c r="S9" s="9">
        <f>'FIN-P&amp;L_CWS'!T207</f>
        <v>-9529243.7947000004</v>
      </c>
      <c r="T9" s="9">
        <f>'FIN-P&amp;L_CWS'!U207</f>
        <v>-9513278.7947000004</v>
      </c>
      <c r="U9" s="9">
        <f>'FIN-P&amp;L_CWS'!V207</f>
        <v>-5517497.1280333335</v>
      </c>
      <c r="V9" s="9">
        <f>'FIN-P&amp;L_CWS'!W207</f>
        <v>-3519246.2947</v>
      </c>
      <c r="W9" s="9">
        <f>'FIN-P&amp;L_CWS'!X207</f>
        <v>-3485731.1124499994</v>
      </c>
      <c r="X9" s="9">
        <f>'FIN-P&amp;L_CWS'!Y207</f>
        <v>-3449002.7561999992</v>
      </c>
      <c r="Y9" s="9">
        <f>'FIN-P&amp;L_CWS'!Z207</f>
        <v>-3466642.2811999996</v>
      </c>
      <c r="Z9" s="9">
        <f>'FIN-P&amp;L_CWS'!AA207</f>
        <v>-3383773.9129875</v>
      </c>
      <c r="AA9" s="9">
        <f>'FIN-P&amp;L_CWS'!AB207</f>
        <v>-3434325.5677499999</v>
      </c>
      <c r="AB9" s="9">
        <f>'FIN-P&amp;L_CWS'!AC207</f>
        <v>-5663627.706441666</v>
      </c>
      <c r="AC9" s="9">
        <f>'FIN-P&amp;L_CWS'!AD207</f>
        <v>-5345502.5687449994</v>
      </c>
      <c r="AD9" s="9">
        <f>'FIN-P&amp;L_CWS'!AE207</f>
        <v>-5230116.9269599989</v>
      </c>
      <c r="AE9" s="9">
        <f>'FIN-P&amp;L_CWS'!AF207</f>
        <v>-5252221.9269599989</v>
      </c>
      <c r="AF9" s="9">
        <f>'FIN-P&amp;L_CWS'!AG207</f>
        <v>-5124387.2314250004</v>
      </c>
      <c r="AG9" s="9">
        <f>'FIN-P&amp;L_CWS'!AH207</f>
        <v>-5130687.2314250004</v>
      </c>
      <c r="AH9" s="9">
        <f>'FIN-P&amp;L_CWS'!AI207</f>
        <v>-5125768.3456749991</v>
      </c>
      <c r="AI9" s="9">
        <f>'FIN-P&amp;L_CWS'!AJ207</f>
        <v>-5233079.089209999</v>
      </c>
      <c r="AJ9" s="9">
        <f>'FIN-P&amp;L_CWS'!AK207</f>
        <v>-5228389.6979599996</v>
      </c>
      <c r="AK9" s="9">
        <f>'FIN-P&amp;L_CWS'!AL207</f>
        <v>-5353810.9965074994</v>
      </c>
      <c r="AL9" s="9">
        <f>'FIN-P&amp;L_CWS'!AM207</f>
        <v>-5437321.4754799996</v>
      </c>
      <c r="AM9" s="9">
        <f>'FIN-P&amp;L_CWS'!AN207</f>
        <v>-5665627.0310025001</v>
      </c>
      <c r="AN9" s="9">
        <f>'FIN-P&amp;L_CWS'!AO207</f>
        <v>-9468688.6059276238</v>
      </c>
      <c r="AO9" s="9">
        <f>'FIN-P&amp;L_CWS'!AP207</f>
        <v>-8872766.5502356254</v>
      </c>
      <c r="AP9" s="9">
        <f>'FIN-P&amp;L_CWS'!AQ207</f>
        <v>-8664280.5127451252</v>
      </c>
      <c r="AQ9" s="9">
        <f>'FIN-P&amp;L_CWS'!AR207</f>
        <v>-8686467.0314001255</v>
      </c>
      <c r="AR9" s="9">
        <f>'FIN-P&amp;L_CWS'!AS207</f>
        <v>-8468671.0510968734</v>
      </c>
      <c r="AS9" s="9">
        <f>'FIN-P&amp;L_CWS'!AT207</f>
        <v>-8474971.0510968734</v>
      </c>
      <c r="AT9" s="9">
        <f>'FIN-P&amp;L_CWS'!AU207</f>
        <v>-8469945.2186918743</v>
      </c>
      <c r="AU9" s="9">
        <f>'FIN-P&amp;L_CWS'!AV207</f>
        <v>-8667089.6802451257</v>
      </c>
      <c r="AV9" s="9">
        <f>'FIN-P&amp;L_CWS'!AW207</f>
        <v>-8662216.699090125</v>
      </c>
      <c r="AW9" s="9">
        <f>'FIN-P&amp;L_CWS'!AX207</f>
        <v>-8882398.3454256263</v>
      </c>
      <c r="AX9" s="9">
        <f>'FIN-P&amp;L_CWS'!AY207</f>
        <v>-9055778.9136363752</v>
      </c>
      <c r="AY9" s="9">
        <f>'FIN-P&amp;L_CWS'!AZ207</f>
        <v>-9373152.9788833745</v>
      </c>
      <c r="AZ9" s="9">
        <f>'FIN-P&amp;L_CWS'!BA207</f>
        <v>-9542824.5412642676</v>
      </c>
      <c r="BA9" s="9">
        <f>'FIN-P&amp;L_CWS'!BB207</f>
        <v>-8524145.2799572144</v>
      </c>
      <c r="BB9" s="9">
        <f>'FIN-P&amp;L_CWS'!BC207</f>
        <v>-8177888.948484363</v>
      </c>
      <c r="BC9" s="9">
        <f>'FIN-P&amp;L_CWS'!BD207</f>
        <v>-8200144.8281916138</v>
      </c>
      <c r="BD9" s="9">
        <f>'FIN-P&amp;L_CWS'!BE207</f>
        <v>-7839759.0260937642</v>
      </c>
      <c r="BE9" s="9">
        <f>'FIN-P&amp;L_CWS'!BF207</f>
        <v>-7846059.0260937642</v>
      </c>
      <c r="BF9" s="9">
        <f>'FIN-P&amp;L_CWS'!BG207</f>
        <v>-7840963.9113865141</v>
      </c>
      <c r="BG9" s="9">
        <f>'FIN-P&amp;L_CWS'!BH207</f>
        <v>-8180698.2734843642</v>
      </c>
      <c r="BH9" s="9">
        <f>'FIN-P&amp;L_CWS'!BI207</f>
        <v>-8175752.1309978627</v>
      </c>
      <c r="BI9" s="9">
        <f>'FIN-P&amp;L_CWS'!BJ207</f>
        <v>-8533634.717763463</v>
      </c>
      <c r="BJ9" s="9">
        <f>'FIN-P&amp;L_CWS'!BK207</f>
        <v>-8849531.9379998147</v>
      </c>
      <c r="BK9" s="9">
        <f>'FIN-P&amp;L_CWS'!BL207</f>
        <v>-9203215.4292116649</v>
      </c>
    </row>
    <row r="10" spans="1:63" x14ac:dyDescent="0.15">
      <c r="B10" s="45" t="s">
        <v>385</v>
      </c>
      <c r="C10" s="200"/>
      <c r="D10" s="9">
        <f>'FIN-P&amp;L_CWS'!E208</f>
        <v>-8075662</v>
      </c>
      <c r="E10" s="9">
        <f>'FIN-P&amp;L_CWS'!F208</f>
        <v>-16095423.666666666</v>
      </c>
      <c r="F10" s="9">
        <f>'FIN-P&amp;L_CWS'!G208</f>
        <v>-24118242</v>
      </c>
      <c r="G10" s="9">
        <f>'FIN-P&amp;L_CWS'!H208</f>
        <v>-32139587</v>
      </c>
      <c r="H10" s="9">
        <f>'FIN-P&amp;L_CWS'!I208</f>
        <v>-40196572</v>
      </c>
      <c r="I10" s="9">
        <f>'FIN-P&amp;L_CWS'!J208</f>
        <v>-48254667</v>
      </c>
      <c r="J10" s="9">
        <f>'FIN-P&amp;L_CWS'!K208</f>
        <v>-56345552</v>
      </c>
      <c r="K10" s="9">
        <f>'FIN-P&amp;L_CWS'!L208</f>
        <v>-64404097</v>
      </c>
      <c r="L10" s="9">
        <f>'FIN-P&amp;L_CWS'!M208</f>
        <v>-72457032</v>
      </c>
      <c r="M10" s="9">
        <f>'FIN-P&amp;L_CWS'!N208</f>
        <v>-80482493.678000003</v>
      </c>
      <c r="N10" s="9">
        <f>'FIN-P&amp;L_CWS'!O208</f>
        <v>-88493980.356000006</v>
      </c>
      <c r="O10" s="9">
        <f>'FIN-P&amp;L_CWS'!P208</f>
        <v>-96491386.848500013</v>
      </c>
      <c r="P10" s="9">
        <f>'FIN-P&amp;L_CWS'!Q208</f>
        <v>-106181877.24060002</v>
      </c>
      <c r="Q10" s="9">
        <f>'FIN-P&amp;L_CWS'!R208</f>
        <v>-115824192.45045002</v>
      </c>
      <c r="R10" s="9">
        <f>'FIN-P&amp;L_CWS'!S208</f>
        <v>-125333871.24515001</v>
      </c>
      <c r="S10" s="9">
        <f>'FIN-P&amp;L_CWS'!T208</f>
        <v>-134863115.03985003</v>
      </c>
      <c r="T10" s="9">
        <f>'FIN-P&amp;L_CWS'!U208</f>
        <v>-144376393.83455002</v>
      </c>
      <c r="U10" s="9">
        <f>'FIN-P&amp;L_CWS'!V208</f>
        <v>-149893890.96258336</v>
      </c>
      <c r="V10" s="9">
        <f>'FIN-P&amp;L_CWS'!W208</f>
        <v>-153413137.25728336</v>
      </c>
      <c r="W10" s="9">
        <f>'FIN-P&amp;L_CWS'!X208</f>
        <v>-156898868.36973336</v>
      </c>
      <c r="X10" s="9">
        <f>'FIN-P&amp;L_CWS'!Y208</f>
        <v>-160347871.12593335</v>
      </c>
      <c r="Y10" s="9">
        <f>'FIN-P&amp;L_CWS'!Z208</f>
        <v>-163814513.40713334</v>
      </c>
      <c r="Z10" s="9">
        <f>'FIN-P&amp;L_CWS'!AA208</f>
        <v>-167198287.32012084</v>
      </c>
      <c r="AA10" s="9">
        <f>'FIN-P&amp;L_CWS'!AB208</f>
        <v>-170632612.88787085</v>
      </c>
      <c r="AB10" s="9">
        <f>'FIN-P&amp;L_CWS'!AC208</f>
        <v>-176296240.59431252</v>
      </c>
      <c r="AC10" s="9">
        <f>'FIN-P&amp;L_CWS'!AD208</f>
        <v>-181641743.16305751</v>
      </c>
      <c r="AD10" s="9">
        <f>'FIN-P&amp;L_CWS'!AE208</f>
        <v>-186871860.0900175</v>
      </c>
      <c r="AE10" s="9">
        <f>'FIN-P&amp;L_CWS'!AF208</f>
        <v>-192124082.01697749</v>
      </c>
      <c r="AF10" s="9">
        <f>'FIN-P&amp;L_CWS'!AG208</f>
        <v>-197248469.24840248</v>
      </c>
      <c r="AG10" s="9">
        <f>'FIN-P&amp;L_CWS'!AH208</f>
        <v>-202379156.47982746</v>
      </c>
      <c r="AH10" s="9">
        <f>'FIN-P&amp;L_CWS'!AI208</f>
        <v>-207504924.82550246</v>
      </c>
      <c r="AI10" s="9">
        <f>'FIN-P&amp;L_CWS'!AJ208</f>
        <v>-212738003.91471246</v>
      </c>
      <c r="AJ10" s="9">
        <f>'FIN-P&amp;L_CWS'!AK208</f>
        <v>-217966393.61267245</v>
      </c>
      <c r="AK10" s="9">
        <f>'FIN-P&amp;L_CWS'!AL208</f>
        <v>-223320204.60917994</v>
      </c>
      <c r="AL10" s="9">
        <f>'FIN-P&amp;L_CWS'!AM208</f>
        <v>-228757526.08465993</v>
      </c>
      <c r="AM10" s="9">
        <f>'FIN-P&amp;L_CWS'!AN208</f>
        <v>-234423153.11566243</v>
      </c>
      <c r="AN10" s="9">
        <f>'FIN-P&amp;L_CWS'!AO208</f>
        <v>-243891841.72159004</v>
      </c>
      <c r="AO10" s="9">
        <f>'FIN-P&amp;L_CWS'!AP208</f>
        <v>-252764608.27182567</v>
      </c>
      <c r="AP10" s="9">
        <f>'FIN-P&amp;L_CWS'!AQ208</f>
        <v>-261428888.78457078</v>
      </c>
      <c r="AQ10" s="9">
        <f>'FIN-P&amp;L_CWS'!AR208</f>
        <v>-270115355.8159709</v>
      </c>
      <c r="AR10" s="9">
        <f>'FIN-P&amp;L_CWS'!AS208</f>
        <v>-278584026.86706775</v>
      </c>
      <c r="AS10" s="9">
        <f>'FIN-P&amp;L_CWS'!AT208</f>
        <v>-287058997.91816461</v>
      </c>
      <c r="AT10" s="9">
        <f>'FIN-P&amp;L_CWS'!AU208</f>
        <v>-295528943.1368565</v>
      </c>
      <c r="AU10" s="9">
        <f>'FIN-P&amp;L_CWS'!AV208</f>
        <v>-304196032.8171016</v>
      </c>
      <c r="AV10" s="9">
        <f>'FIN-P&amp;L_CWS'!AW208</f>
        <v>-312858249.51619172</v>
      </c>
      <c r="AW10" s="9">
        <f>'FIN-P&amp;L_CWS'!AX208</f>
        <v>-321740647.86161733</v>
      </c>
      <c r="AX10" s="9">
        <f>'FIN-P&amp;L_CWS'!AY208</f>
        <v>-330796426.77525371</v>
      </c>
      <c r="AY10" s="9">
        <f>'FIN-P&amp;L_CWS'!AZ208</f>
        <v>-340169579.7541371</v>
      </c>
      <c r="AZ10" s="9">
        <f>'FIN-P&amp;L_CWS'!BA208</f>
        <v>-349712404.29540139</v>
      </c>
      <c r="BA10" s="9">
        <f>'FIN-P&amp;L_CWS'!BB208</f>
        <v>-358236549.57535863</v>
      </c>
      <c r="BB10" s="9">
        <f>'FIN-P&amp;L_CWS'!BC208</f>
        <v>-366414438.52384299</v>
      </c>
      <c r="BC10" s="9">
        <f>'FIN-P&amp;L_CWS'!BD208</f>
        <v>-374614583.35203463</v>
      </c>
      <c r="BD10" s="9">
        <f>'FIN-P&amp;L_CWS'!BE208</f>
        <v>-382454342.37812841</v>
      </c>
      <c r="BE10" s="9">
        <f>'FIN-P&amp;L_CWS'!BF208</f>
        <v>-390300401.40422219</v>
      </c>
      <c r="BF10" s="9">
        <f>'FIN-P&amp;L_CWS'!BG208</f>
        <v>-398141365.31560868</v>
      </c>
      <c r="BG10" s="9">
        <f>'FIN-P&amp;L_CWS'!BH208</f>
        <v>-406322063.58909303</v>
      </c>
      <c r="BH10" s="9">
        <f>'FIN-P&amp;L_CWS'!BI208</f>
        <v>-414497815.72009087</v>
      </c>
      <c r="BI10" s="9">
        <f>'FIN-P&amp;L_CWS'!BJ208</f>
        <v>-423031450.43785435</v>
      </c>
      <c r="BJ10" s="9">
        <f>'FIN-P&amp;L_CWS'!BK208</f>
        <v>-431880982.37585413</v>
      </c>
      <c r="BK10" s="9">
        <f>'FIN-P&amp;L_CWS'!BL208</f>
        <v>-441084197.80506581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44" t="s">
        <v>35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36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37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38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39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198" t="s">
        <v>151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734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727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717</v>
      </c>
      <c r="C17" s="197">
        <f>COSM_DB!C111</f>
        <v>0</v>
      </c>
      <c r="D17" s="197">
        <f>COSM_DB!D111</f>
        <v>2</v>
      </c>
      <c r="E17" s="197">
        <f>COSM_DB!E111</f>
        <v>2</v>
      </c>
      <c r="F17" s="197">
        <f>COSM_DB!F111</f>
        <v>2</v>
      </c>
      <c r="G17" s="197">
        <f>COSM_DB!G111</f>
        <v>2</v>
      </c>
      <c r="H17" s="197">
        <f>COSM_DB!H111</f>
        <v>2</v>
      </c>
      <c r="I17" s="197">
        <f>COSM_DB!I111</f>
        <v>2</v>
      </c>
      <c r="J17" s="197">
        <f>COSM_DB!J111</f>
        <v>2</v>
      </c>
      <c r="K17" s="197">
        <f>COSM_DB!K111</f>
        <v>2</v>
      </c>
      <c r="L17" s="197">
        <f>COSM_DB!L111</f>
        <v>2</v>
      </c>
      <c r="M17" s="197">
        <f>COSM_DB!M111</f>
        <v>2</v>
      </c>
      <c r="N17" s="197">
        <f>COSM_DB!N111</f>
        <v>2</v>
      </c>
      <c r="O17" s="197">
        <f>COSM_DB!O111</f>
        <v>2</v>
      </c>
      <c r="P17" s="197">
        <f>COSM_DB!P111</f>
        <v>2</v>
      </c>
      <c r="Q17" s="197">
        <f>COSM_DB!Q111</f>
        <v>2</v>
      </c>
      <c r="R17" s="197">
        <f>COSM_DB!R111</f>
        <v>2</v>
      </c>
      <c r="S17" s="197">
        <f>COSM_DB!S111</f>
        <v>2</v>
      </c>
      <c r="T17" s="197">
        <f>COSM_DB!T111</f>
        <v>2</v>
      </c>
      <c r="U17" s="197">
        <f>COSM_DB!U111</f>
        <v>2</v>
      </c>
      <c r="V17" s="197">
        <f>COSM_DB!V111</f>
        <v>1</v>
      </c>
      <c r="W17" s="197">
        <f>COSM_DB!W111</f>
        <v>1</v>
      </c>
      <c r="X17" s="197">
        <f>COSM_DB!X111</f>
        <v>1</v>
      </c>
      <c r="Y17" s="197">
        <f>COSM_DB!Y111</f>
        <v>1</v>
      </c>
      <c r="Z17" s="197">
        <f>COSM_DB!Z111</f>
        <v>1</v>
      </c>
      <c r="AA17" s="197">
        <f>COSM_DB!AA111</f>
        <v>1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161</v>
      </c>
      <c r="C18" s="197">
        <f>SUM(C16:C17)</f>
        <v>0</v>
      </c>
      <c r="D18" s="197">
        <f t="shared" ref="D18:BK18" si="0">SUM(D16:D17)</f>
        <v>2</v>
      </c>
      <c r="E18" s="197">
        <f t="shared" si="0"/>
        <v>2</v>
      </c>
      <c r="F18" s="197">
        <f t="shared" si="0"/>
        <v>2</v>
      </c>
      <c r="G18" s="197">
        <f t="shared" si="0"/>
        <v>2</v>
      </c>
      <c r="H18" s="197">
        <f t="shared" si="0"/>
        <v>2</v>
      </c>
      <c r="I18" s="197">
        <f t="shared" si="0"/>
        <v>2</v>
      </c>
      <c r="J18" s="197">
        <f t="shared" si="0"/>
        <v>2</v>
      </c>
      <c r="K18" s="197">
        <f t="shared" si="0"/>
        <v>2</v>
      </c>
      <c r="L18" s="197">
        <f t="shared" si="0"/>
        <v>2</v>
      </c>
      <c r="M18" s="197">
        <f t="shared" si="0"/>
        <v>2</v>
      </c>
      <c r="N18" s="197">
        <f t="shared" si="0"/>
        <v>2</v>
      </c>
      <c r="O18" s="197">
        <f t="shared" si="0"/>
        <v>2</v>
      </c>
      <c r="P18" s="197">
        <f t="shared" si="0"/>
        <v>2</v>
      </c>
      <c r="Q18" s="197">
        <f t="shared" si="0"/>
        <v>2</v>
      </c>
      <c r="R18" s="197">
        <f t="shared" si="0"/>
        <v>2</v>
      </c>
      <c r="S18" s="197">
        <f t="shared" si="0"/>
        <v>2</v>
      </c>
      <c r="T18" s="197">
        <f t="shared" si="0"/>
        <v>2</v>
      </c>
      <c r="U18" s="197">
        <f t="shared" si="0"/>
        <v>2</v>
      </c>
      <c r="V18" s="197">
        <f t="shared" si="0"/>
        <v>1</v>
      </c>
      <c r="W18" s="197">
        <f t="shared" si="0"/>
        <v>1</v>
      </c>
      <c r="X18" s="197">
        <f t="shared" si="0"/>
        <v>1</v>
      </c>
      <c r="Y18" s="197">
        <f t="shared" si="0"/>
        <v>1</v>
      </c>
      <c r="Z18" s="197">
        <f t="shared" si="0"/>
        <v>1</v>
      </c>
      <c r="AA18" s="197">
        <f t="shared" si="0"/>
        <v>1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380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385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728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44" t="s">
        <v>35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36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37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38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39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198" t="s">
        <v>151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385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161</v>
      </c>
      <c r="C27" s="197"/>
      <c r="D27" s="197">
        <f t="shared" ref="D27:AI27" si="1">D18</f>
        <v>2</v>
      </c>
      <c r="E27" s="197">
        <f t="shared" si="1"/>
        <v>2</v>
      </c>
      <c r="F27" s="197">
        <f t="shared" si="1"/>
        <v>2</v>
      </c>
      <c r="G27" s="197">
        <f t="shared" si="1"/>
        <v>2</v>
      </c>
      <c r="H27" s="197">
        <f t="shared" si="1"/>
        <v>2</v>
      </c>
      <c r="I27" s="197">
        <f t="shared" si="1"/>
        <v>2</v>
      </c>
      <c r="J27" s="197">
        <f t="shared" si="1"/>
        <v>2</v>
      </c>
      <c r="K27" s="197">
        <f t="shared" si="1"/>
        <v>2</v>
      </c>
      <c r="L27" s="197">
        <f t="shared" si="1"/>
        <v>2</v>
      </c>
      <c r="M27" s="197">
        <f t="shared" si="1"/>
        <v>2</v>
      </c>
      <c r="N27" s="197">
        <f t="shared" si="1"/>
        <v>2</v>
      </c>
      <c r="O27" s="197">
        <f t="shared" si="1"/>
        <v>2</v>
      </c>
      <c r="P27" s="197">
        <f t="shared" si="1"/>
        <v>2</v>
      </c>
      <c r="Q27" s="197">
        <f t="shared" si="1"/>
        <v>2</v>
      </c>
      <c r="R27" s="197">
        <f t="shared" si="1"/>
        <v>2</v>
      </c>
      <c r="S27" s="197">
        <f t="shared" si="1"/>
        <v>2</v>
      </c>
      <c r="T27" s="197">
        <f t="shared" si="1"/>
        <v>2</v>
      </c>
      <c r="U27" s="197">
        <f t="shared" si="1"/>
        <v>2</v>
      </c>
      <c r="V27" s="197">
        <f t="shared" si="1"/>
        <v>1</v>
      </c>
      <c r="W27" s="197">
        <f t="shared" si="1"/>
        <v>1</v>
      </c>
      <c r="X27" s="197">
        <f t="shared" si="1"/>
        <v>1</v>
      </c>
      <c r="Y27" s="197">
        <f t="shared" si="1"/>
        <v>1</v>
      </c>
      <c r="Z27" s="197">
        <f t="shared" si="1"/>
        <v>1</v>
      </c>
      <c r="AA27" s="197">
        <f t="shared" si="1"/>
        <v>1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735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7884</v>
      </c>
      <c r="N28" s="203">
        <f t="shared" si="3"/>
        <v>7884</v>
      </c>
      <c r="O28" s="203">
        <f t="shared" si="3"/>
        <v>15165</v>
      </c>
      <c r="P28" s="203">
        <f t="shared" si="3"/>
        <v>50483.8</v>
      </c>
      <c r="Q28" s="203">
        <f t="shared" si="3"/>
        <v>67893.3</v>
      </c>
      <c r="R28" s="203">
        <f t="shared" si="3"/>
        <v>135786.6</v>
      </c>
      <c r="S28" s="203">
        <f t="shared" si="3"/>
        <v>135786.6</v>
      </c>
      <c r="T28" s="203">
        <f t="shared" si="3"/>
        <v>135786.6</v>
      </c>
      <c r="U28" s="203">
        <f t="shared" si="3"/>
        <v>135786.6</v>
      </c>
      <c r="V28" s="203">
        <f t="shared" si="3"/>
        <v>271573.2</v>
      </c>
      <c r="W28" s="203">
        <f t="shared" si="3"/>
        <v>306392.2</v>
      </c>
      <c r="X28" s="203">
        <f t="shared" si="3"/>
        <v>341211.2</v>
      </c>
      <c r="Y28" s="203">
        <f t="shared" si="3"/>
        <v>342111.2</v>
      </c>
      <c r="Z28" s="203">
        <f t="shared" si="3"/>
        <v>408278.55</v>
      </c>
      <c r="AA28" s="203">
        <f t="shared" si="3"/>
        <v>409009.8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749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44" t="s">
        <v>35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36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37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38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39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198" t="s">
        <v>151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718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716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721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710</v>
      </c>
      <c r="C36" s="204">
        <f>COSM_DB!C162</f>
        <v>0</v>
      </c>
      <c r="D36" s="204">
        <f>COSM_DB!D162</f>
        <v>4000000</v>
      </c>
      <c r="E36" s="204">
        <f>COSM_DB!E162</f>
        <v>4000000</v>
      </c>
      <c r="F36" s="204">
        <f>COSM_DB!F162</f>
        <v>4000000</v>
      </c>
      <c r="G36" s="204">
        <f>COSM_DB!G162</f>
        <v>4000000</v>
      </c>
      <c r="H36" s="204">
        <f>COSM_DB!H162</f>
        <v>4000000</v>
      </c>
      <c r="I36" s="204">
        <f>COSM_DB!I162</f>
        <v>4000000</v>
      </c>
      <c r="J36" s="204">
        <f>COSM_DB!J162</f>
        <v>4000000</v>
      </c>
      <c r="K36" s="204">
        <f>COSM_DB!K162</f>
        <v>4000000</v>
      </c>
      <c r="L36" s="204">
        <f>COSM_DB!L162</f>
        <v>4000000</v>
      </c>
      <c r="M36" s="204">
        <f>COSM_DB!M162</f>
        <v>4000000</v>
      </c>
      <c r="N36" s="204">
        <f>COSM_DB!N162</f>
        <v>4000000</v>
      </c>
      <c r="O36" s="204">
        <f>COSM_DB!O162</f>
        <v>4000000</v>
      </c>
      <c r="P36" s="204">
        <f>COSM_DB!P162</f>
        <v>4000000</v>
      </c>
      <c r="Q36" s="204">
        <f>COSM_DB!Q162</f>
        <v>4000000</v>
      </c>
      <c r="R36" s="204">
        <f>COSM_DB!R162</f>
        <v>4000000</v>
      </c>
      <c r="S36" s="204">
        <f>COSM_DB!S162</f>
        <v>4000000</v>
      </c>
      <c r="T36" s="204">
        <f>COSM_DB!T162</f>
        <v>4000000</v>
      </c>
      <c r="U36" s="204">
        <f>COSM_DB!U162</f>
        <v>4000000</v>
      </c>
      <c r="V36" s="204">
        <f>COSM_DB!V162</f>
        <v>2000000</v>
      </c>
      <c r="W36" s="204">
        <f>COSM_DB!W162</f>
        <v>2000000</v>
      </c>
      <c r="X36" s="204">
        <f>COSM_DB!X162</f>
        <v>2000000</v>
      </c>
      <c r="Y36" s="204">
        <f>COSM_DB!Y162</f>
        <v>2000000</v>
      </c>
      <c r="Z36" s="204">
        <f>COSM_DB!Z162</f>
        <v>2000000</v>
      </c>
      <c r="AA36" s="204">
        <f>COSM_DB!AA162</f>
        <v>2000000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733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732</v>
      </c>
      <c r="C38" s="204">
        <f>COSM_DB!C168</f>
        <v>0</v>
      </c>
      <c r="D38" s="204">
        <f>COSM_DB!D168</f>
        <v>4000000</v>
      </c>
      <c r="E38" s="204">
        <f>COSM_DB!E168</f>
        <v>4000000</v>
      </c>
      <c r="F38" s="204">
        <f>COSM_DB!F168</f>
        <v>4000000</v>
      </c>
      <c r="G38" s="204">
        <f>COSM_DB!G168</f>
        <v>4000000</v>
      </c>
      <c r="H38" s="204">
        <f>COSM_DB!H168</f>
        <v>4000000</v>
      </c>
      <c r="I38" s="204">
        <f>COSM_DB!I168</f>
        <v>4000000</v>
      </c>
      <c r="J38" s="204">
        <f>COSM_DB!J168</f>
        <v>4000000</v>
      </c>
      <c r="K38" s="204">
        <f>COSM_DB!K168</f>
        <v>4000000</v>
      </c>
      <c r="L38" s="204">
        <f>COSM_DB!L168</f>
        <v>4000000</v>
      </c>
      <c r="M38" s="204">
        <f>COSM_DB!M168</f>
        <v>4000000</v>
      </c>
      <c r="N38" s="204">
        <f>COSM_DB!N168</f>
        <v>4000000</v>
      </c>
      <c r="O38" s="204">
        <f>COSM_DB!O168</f>
        <v>4000000</v>
      </c>
      <c r="P38" s="204">
        <f>COSM_DB!P168</f>
        <v>4000000</v>
      </c>
      <c r="Q38" s="204">
        <f>COSM_DB!Q168</f>
        <v>4000000</v>
      </c>
      <c r="R38" s="204">
        <f>COSM_DB!R168</f>
        <v>4000000</v>
      </c>
      <c r="S38" s="204">
        <f>COSM_DB!S168</f>
        <v>4000000</v>
      </c>
      <c r="T38" s="204">
        <f>COSM_DB!T168</f>
        <v>4000000</v>
      </c>
      <c r="U38" s="204">
        <f>COSM_DB!U168</f>
        <v>4000000</v>
      </c>
      <c r="V38" s="204">
        <f>COSM_DB!V168</f>
        <v>2000000</v>
      </c>
      <c r="W38" s="204">
        <f>COSM_DB!W168</f>
        <v>2000000</v>
      </c>
      <c r="X38" s="204">
        <f>COSM_DB!X168</f>
        <v>2000000</v>
      </c>
      <c r="Y38" s="204">
        <f>COSM_DB!Y168</f>
        <v>2000000</v>
      </c>
      <c r="Z38" s="204">
        <f>COSM_DB!Z168</f>
        <v>2000000</v>
      </c>
      <c r="AA38" s="204">
        <f>COSM_DB!AA168</f>
        <v>2000000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198" t="s">
        <v>151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405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422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448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468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469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711</v>
      </c>
      <c r="C47" s="206">
        <f t="shared" ref="C47:AH47" si="5">C46+C38</f>
        <v>940</v>
      </c>
      <c r="D47" s="206">
        <f t="shared" si="5"/>
        <v>4003765</v>
      </c>
      <c r="E47" s="206">
        <f t="shared" si="5"/>
        <v>4003215</v>
      </c>
      <c r="F47" s="206">
        <f t="shared" si="5"/>
        <v>4006265</v>
      </c>
      <c r="G47" s="206">
        <f t="shared" si="5"/>
        <v>4003465</v>
      </c>
      <c r="H47" s="206">
        <f t="shared" si="5"/>
        <v>4001765</v>
      </c>
      <c r="I47" s="206">
        <f t="shared" si="5"/>
        <v>4003715</v>
      </c>
      <c r="J47" s="206">
        <f t="shared" si="5"/>
        <v>4001765</v>
      </c>
      <c r="K47" s="206">
        <f t="shared" si="5"/>
        <v>4003265</v>
      </c>
      <c r="L47" s="206">
        <f t="shared" si="5"/>
        <v>4003815</v>
      </c>
      <c r="M47" s="206">
        <f t="shared" si="5"/>
        <v>4018315</v>
      </c>
      <c r="N47" s="206">
        <f t="shared" si="5"/>
        <v>4004815</v>
      </c>
      <c r="O47" s="206">
        <f t="shared" si="5"/>
        <v>4005365</v>
      </c>
      <c r="P47" s="206">
        <f t="shared" si="5"/>
        <v>4016465</v>
      </c>
      <c r="Q47" s="206">
        <f t="shared" si="5"/>
        <v>4008515</v>
      </c>
      <c r="R47" s="206">
        <f t="shared" si="5"/>
        <v>4007965</v>
      </c>
      <c r="S47" s="206">
        <f t="shared" si="5"/>
        <v>4024675</v>
      </c>
      <c r="T47" s="206">
        <f t="shared" si="5"/>
        <v>4011565</v>
      </c>
      <c r="U47" s="206">
        <f t="shared" si="5"/>
        <v>4015775</v>
      </c>
      <c r="V47" s="206">
        <f t="shared" si="5"/>
        <v>2016165</v>
      </c>
      <c r="W47" s="206">
        <f t="shared" si="5"/>
        <v>2017875</v>
      </c>
      <c r="X47" s="206">
        <f t="shared" si="5"/>
        <v>2016165</v>
      </c>
      <c r="Y47" s="206">
        <f t="shared" si="5"/>
        <v>2033325</v>
      </c>
      <c r="Z47" s="206">
        <f t="shared" si="5"/>
        <v>2016165</v>
      </c>
      <c r="AA47" s="206">
        <f t="shared" si="5"/>
        <v>2018375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723</v>
      </c>
      <c r="C49" s="201"/>
    </row>
    <row r="50" spans="2:3" x14ac:dyDescent="0.15">
      <c r="B50" s="14"/>
      <c r="C50" s="201"/>
    </row>
    <row r="51" spans="2:3" x14ac:dyDescent="0.15">
      <c r="B51" s="14" t="s">
        <v>724</v>
      </c>
      <c r="C51" s="201"/>
    </row>
    <row r="52" spans="2:3" x14ac:dyDescent="0.15">
      <c r="B52" s="14" t="s">
        <v>730</v>
      </c>
      <c r="C52" s="201"/>
    </row>
    <row r="53" spans="2:3" x14ac:dyDescent="0.15">
      <c r="B53" s="14" t="s">
        <v>729</v>
      </c>
      <c r="C53" s="201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151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517</v>
      </c>
    </row>
    <row r="4" spans="2:66" hidden="1" x14ac:dyDescent="0.15"/>
    <row r="5" spans="2:66" x14ac:dyDescent="0.15">
      <c r="B5" s="45" t="s">
        <v>518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519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520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516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132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133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123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113</v>
      </c>
      <c r="F16" s="103">
        <f>SUM(E62:Q62)/12</f>
        <v>0</v>
      </c>
      <c r="G16" s="103">
        <f t="shared" si="2"/>
        <v>0</v>
      </c>
      <c r="H16" s="103">
        <f>SUM(AD62:AO62)/12</f>
        <v>0</v>
      </c>
      <c r="I16" s="103">
        <f>SUM(AP62:BA62)/12</f>
        <v>0</v>
      </c>
      <c r="J16" s="103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114</v>
      </c>
      <c r="F17" s="103">
        <f>SUM(E63:Q63)/12</f>
        <v>0</v>
      </c>
      <c r="G17" s="103">
        <f t="shared" si="2"/>
        <v>0</v>
      </c>
      <c r="H17" s="103">
        <f>SUM(AD63:AO63)/12</f>
        <v>0</v>
      </c>
      <c r="I17" s="103">
        <f>SUM(AP63:BA63)/12</f>
        <v>0</v>
      </c>
      <c r="J17" s="103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115</v>
      </c>
      <c r="F18" s="103">
        <f>SUM(E64:Q64)/12</f>
        <v>0</v>
      </c>
      <c r="G18" s="103">
        <f t="shared" si="2"/>
        <v>0</v>
      </c>
      <c r="H18" s="103">
        <f>SUM(AD64:AO64)/12</f>
        <v>0</v>
      </c>
      <c r="I18" s="103">
        <f>SUM(AP64:BA64)/12</f>
        <v>0</v>
      </c>
      <c r="J18" s="103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116</v>
      </c>
      <c r="F19" s="103">
        <f>SUM(E65:Q65)/12</f>
        <v>0</v>
      </c>
      <c r="G19" s="103">
        <f t="shared" si="2"/>
        <v>0</v>
      </c>
      <c r="H19" s="103">
        <f>SUM(AD65:AO65)/12</f>
        <v>0</v>
      </c>
      <c r="I19" s="103">
        <f>SUM(AP65:BA65)/12</f>
        <v>0</v>
      </c>
      <c r="J19" s="103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521</v>
      </c>
      <c r="E20" s="103">
        <f>SUM(E10:E15)</f>
        <v>0</v>
      </c>
      <c r="F20" s="103">
        <f>SUM(F10:F19)</f>
        <v>1</v>
      </c>
      <c r="G20" s="103">
        <f>SUM(G10:G19)</f>
        <v>1</v>
      </c>
      <c r="H20" s="103">
        <f>SUM(H10:H19)</f>
        <v>1</v>
      </c>
      <c r="I20" s="103">
        <f>SUM(I10:I19)</f>
        <v>1</v>
      </c>
      <c r="J20" s="103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132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133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123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526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725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522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109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523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109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726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44" t="s">
        <v>35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36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37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38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39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5"/>
      <c r="E45" s="75" t="s">
        <v>151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517</v>
      </c>
    </row>
    <row r="49" spans="2:66" x14ac:dyDescent="0.15">
      <c r="B49" s="45" t="s">
        <v>518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519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520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132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133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123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113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9"/>
    </row>
    <row r="63" spans="2:66" x14ac:dyDescent="0.15">
      <c r="B63" s="48" t="s">
        <v>114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9"/>
    </row>
    <row r="64" spans="2:66" x14ac:dyDescent="0.15">
      <c r="B64" s="48" t="s">
        <v>115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9"/>
    </row>
    <row r="65" spans="2:67" x14ac:dyDescent="0.15">
      <c r="B65" s="48" t="s">
        <v>116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9"/>
    </row>
    <row r="66" spans="2:67" x14ac:dyDescent="0.15">
      <c r="B66" s="142"/>
    </row>
    <row r="67" spans="2:67" x14ac:dyDescent="0.15">
      <c r="B67" s="20" t="s">
        <v>521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2"/>
    </row>
    <row r="69" spans="2:67" x14ac:dyDescent="0.15">
      <c r="B69" s="143" t="s">
        <v>524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132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133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123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113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9">
        <f t="shared" si="25"/>
        <v>0</v>
      </c>
    </row>
    <row r="78" spans="2:67" x14ac:dyDescent="0.15">
      <c r="B78" s="48" t="s">
        <v>114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9">
        <f t="shared" si="25"/>
        <v>0</v>
      </c>
    </row>
    <row r="79" spans="2:67" x14ac:dyDescent="0.15">
      <c r="B79" s="48" t="s">
        <v>115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9">
        <f t="shared" si="25"/>
        <v>0</v>
      </c>
    </row>
    <row r="80" spans="2:67" x14ac:dyDescent="0.15">
      <c r="B80" s="48" t="s">
        <v>116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9">
        <f t="shared" si="25"/>
        <v>0</v>
      </c>
      <c r="BO80" s="39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526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109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109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527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670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380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385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745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741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742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743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727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717</v>
      </c>
      <c r="C14" s="194">
        <f>C111</f>
        <v>0</v>
      </c>
      <c r="D14" s="194">
        <f>O111</f>
        <v>2</v>
      </c>
      <c r="E14" s="194">
        <f>AA111</f>
        <v>1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161</v>
      </c>
      <c r="C15" s="195">
        <f t="shared" ref="C15:H15" si="0">SUM(C13:C14)</f>
        <v>0</v>
      </c>
      <c r="D15" s="194">
        <f t="shared" si="0"/>
        <v>2</v>
      </c>
      <c r="E15" s="194">
        <f t="shared" si="0"/>
        <v>1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728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707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718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716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719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720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721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748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747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729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710</v>
      </c>
      <c r="C27" s="68">
        <f>C162</f>
        <v>0</v>
      </c>
      <c r="D27" s="64">
        <f>SUM(D162:O162)</f>
        <v>48000000</v>
      </c>
      <c r="E27" s="64">
        <f>SUM(P162:AA162)</f>
        <v>36000000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746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405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422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448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468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469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732</v>
      </c>
      <c r="C34" s="68">
        <f t="shared" ref="C34:H34" si="2">C33+C27+C23</f>
        <v>940</v>
      </c>
      <c r="D34" s="64">
        <f t="shared" si="2"/>
        <v>48019130</v>
      </c>
      <c r="E34" s="64">
        <f t="shared" si="2"/>
        <v>36136530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44" t="s">
        <v>36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37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38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39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6"/>
    </row>
    <row r="35" spans="1:75" s="14" customFormat="1" x14ac:dyDescent="0.15">
      <c r="B35" s="48" t="s">
        <v>723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35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151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712</v>
      </c>
      <c r="BM39" s="37" t="s">
        <v>628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405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406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407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412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420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408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411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418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413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404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415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416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417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421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419</v>
      </c>
    </row>
    <row r="61" spans="1:63" x14ac:dyDescent="0.15">
      <c r="A61" s="76"/>
      <c r="B61" s="51"/>
    </row>
    <row r="62" spans="1:63" x14ac:dyDescent="0.15">
      <c r="A62" s="76"/>
      <c r="B62" s="129" t="s">
        <v>418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413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404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415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416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414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417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422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447</v>
      </c>
    </row>
    <row r="73" spans="1:63" x14ac:dyDescent="0.15">
      <c r="A73" s="76"/>
      <c r="B73" s="125" t="s">
        <v>430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188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423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448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468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469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424</v>
      </c>
    </row>
    <row r="84" spans="1:64" x14ac:dyDescent="0.15">
      <c r="A84" s="76"/>
      <c r="B84" s="49"/>
    </row>
    <row r="85" spans="1:64" x14ac:dyDescent="0.15">
      <c r="A85" s="76"/>
      <c r="B85" s="48" t="s">
        <v>188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449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446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123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124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109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110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125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42</v>
      </c>
      <c r="BM111" s="189">
        <f>STAFF_CWS!BP76</f>
        <v>42</v>
      </c>
    </row>
    <row r="113" spans="2:64" customFormat="1" x14ac:dyDescent="0.15">
      <c r="B113" s="20" t="s">
        <v>714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123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707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708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709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710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124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707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708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709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710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707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708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709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710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707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708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709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710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707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708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709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710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110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707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708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709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710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125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708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710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711</v>
      </c>
      <c r="C168" s="26">
        <f>STAFF_CWS!G380</f>
        <v>0</v>
      </c>
      <c r="D168" s="26">
        <f>STAFF_CWS!H380</f>
        <v>4000000</v>
      </c>
      <c r="E168" s="26">
        <f>STAFF_CWS!I380</f>
        <v>4000000</v>
      </c>
      <c r="F168" s="26">
        <f>STAFF_CWS!J380</f>
        <v>4000000</v>
      </c>
      <c r="G168" s="26">
        <f>STAFF_CWS!K380</f>
        <v>4000000</v>
      </c>
      <c r="H168" s="26">
        <f>STAFF_CWS!L380</f>
        <v>4000000</v>
      </c>
      <c r="I168" s="26">
        <f>STAFF_CWS!M380</f>
        <v>4000000</v>
      </c>
      <c r="J168" s="26">
        <f>STAFF_CWS!N380</f>
        <v>4000000</v>
      </c>
      <c r="K168" s="26">
        <f>STAFF_CWS!O380</f>
        <v>4000000</v>
      </c>
      <c r="L168" s="26">
        <f>STAFF_CWS!P380</f>
        <v>4000000</v>
      </c>
      <c r="M168" s="26">
        <f>STAFF_CWS!Q380</f>
        <v>4000000</v>
      </c>
      <c r="N168" s="26">
        <f>STAFF_CWS!R380</f>
        <v>4000000</v>
      </c>
      <c r="O168" s="26">
        <f>STAFF_CWS!S380</f>
        <v>4000000</v>
      </c>
      <c r="P168" s="26">
        <f>STAFF_CWS!T380</f>
        <v>4000000</v>
      </c>
      <c r="Q168" s="26">
        <f>STAFF_CWS!U380</f>
        <v>4000000</v>
      </c>
      <c r="R168" s="26">
        <f>STAFF_CWS!V380</f>
        <v>4000000</v>
      </c>
      <c r="S168" s="26">
        <f>STAFF_CWS!W380</f>
        <v>4000000</v>
      </c>
      <c r="T168" s="26">
        <f>STAFF_CWS!X380</f>
        <v>4000000</v>
      </c>
      <c r="U168" s="26">
        <f>STAFF_CWS!Y380</f>
        <v>4000000</v>
      </c>
      <c r="V168" s="26">
        <f>STAFF_CWS!Z380</f>
        <v>2000000</v>
      </c>
      <c r="W168" s="26">
        <f>STAFF_CWS!AA380</f>
        <v>2000000</v>
      </c>
      <c r="X168" s="26">
        <f>STAFF_CWS!AB380</f>
        <v>2000000</v>
      </c>
      <c r="Y168" s="26">
        <f>STAFF_CWS!AC380</f>
        <v>2000000</v>
      </c>
      <c r="Z168" s="26">
        <f>STAFF_CWS!AD380</f>
        <v>2000000</v>
      </c>
      <c r="AA168" s="26">
        <f>STAFF_CWS!AE380</f>
        <v>2000000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5" t="s">
        <v>151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405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406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407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412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420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408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411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418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413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404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415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416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417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421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419</v>
      </c>
    </row>
    <row r="22" spans="1:63" x14ac:dyDescent="0.15">
      <c r="B22" s="51"/>
    </row>
    <row r="23" spans="1:63" x14ac:dyDescent="0.15">
      <c r="B23" s="129" t="s">
        <v>418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413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404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415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416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414</v>
      </c>
    </row>
    <row r="29" spans="1:63" x14ac:dyDescent="0.15">
      <c r="B29" s="129" t="s">
        <v>417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422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447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430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188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423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448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468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469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424</v>
      </c>
    </row>
    <row r="46" spans="2:63" x14ac:dyDescent="0.15">
      <c r="B46" s="48" t="s">
        <v>188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449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446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44" t="s">
        <v>654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222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645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643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644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648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642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44" t="s">
        <v>655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222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646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647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335</v>
      </c>
      <c r="C19" s="172">
        <v>150000</v>
      </c>
    </row>
    <row r="20" spans="1:20" hidden="1" x14ac:dyDescent="0.15"/>
    <row r="21" spans="1:20" hidden="1" x14ac:dyDescent="0.15">
      <c r="C21" s="344" t="s">
        <v>656</v>
      </c>
      <c r="D21" s="344"/>
      <c r="E21" s="344"/>
      <c r="F21" s="344"/>
    </row>
    <row r="22" spans="1:20" hidden="1" x14ac:dyDescent="0.15"/>
    <row r="23" spans="1:20" hidden="1" x14ac:dyDescent="0.15">
      <c r="C23" s="34" t="s">
        <v>336</v>
      </c>
      <c r="D23" s="34" t="s">
        <v>657</v>
      </c>
      <c r="E23" s="34" t="s">
        <v>649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222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658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222</v>
      </c>
    </row>
    <row r="35" spans="2:15" x14ac:dyDescent="0.15">
      <c r="B35" s="33" t="s">
        <v>337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219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338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222</v>
      </c>
    </row>
    <row r="39" spans="2:15" x14ac:dyDescent="0.15">
      <c r="B39" s="33" t="s">
        <v>337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219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339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222</v>
      </c>
    </row>
    <row r="43" spans="2:15" x14ac:dyDescent="0.15">
      <c r="B43" s="33" t="s">
        <v>337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219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340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222</v>
      </c>
    </row>
    <row r="47" spans="2:15" x14ac:dyDescent="0.15">
      <c r="B47" s="33" t="s">
        <v>337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219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222</v>
      </c>
    </row>
    <row r="51" spans="2:19" x14ac:dyDescent="0.15">
      <c r="B51" s="33" t="s">
        <v>337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219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151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313</v>
      </c>
    </row>
    <row r="3" spans="2:11" x14ac:dyDescent="0.15">
      <c r="B3" s="33" t="s">
        <v>377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316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349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331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378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379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383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382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381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384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385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660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219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326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355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357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316</v>
      </c>
      <c r="C26" s="33"/>
    </row>
    <row r="27" spans="2:11" x14ac:dyDescent="0.15">
      <c r="B27" s="48" t="s">
        <v>334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329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332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330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352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349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331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353</v>
      </c>
      <c r="C36" s="16"/>
    </row>
    <row r="37" spans="2:11" x14ac:dyDescent="0.15">
      <c r="B37" s="48" t="s">
        <v>350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354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356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343</v>
      </c>
      <c r="C41" s="14"/>
    </row>
    <row r="42" spans="2:11" x14ac:dyDescent="0.15">
      <c r="B42" s="48" t="s">
        <v>326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351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359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374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344</v>
      </c>
      <c r="E46" s="67"/>
      <c r="F46" s="67"/>
      <c r="G46" s="67"/>
      <c r="H46" s="67"/>
      <c r="I46" s="67"/>
    </row>
    <row r="47" spans="2:11" x14ac:dyDescent="0.15">
      <c r="B47" s="48" t="s">
        <v>366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373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736</v>
      </c>
      <c r="C2" s="344"/>
      <c r="D2" s="344"/>
    </row>
    <row r="3" spans="2:4" x14ac:dyDescent="0.15">
      <c r="C3" s="10" t="s">
        <v>393</v>
      </c>
      <c r="D3" s="10" t="s">
        <v>394</v>
      </c>
    </row>
    <row r="4" spans="2:4" x14ac:dyDescent="0.15">
      <c r="B4" s="14" t="s">
        <v>451</v>
      </c>
      <c r="C4" s="276">
        <v>3</v>
      </c>
      <c r="D4" s="276">
        <v>2</v>
      </c>
    </row>
    <row r="5" spans="2:4" x14ac:dyDescent="0.15">
      <c r="B5" s="17" t="s">
        <v>395</v>
      </c>
      <c r="C5" s="94"/>
      <c r="D5" s="91">
        <v>650</v>
      </c>
    </row>
    <row r="6" spans="2:4" x14ac:dyDescent="0.15">
      <c r="B6" s="17" t="s">
        <v>396</v>
      </c>
      <c r="C6" s="94">
        <v>120</v>
      </c>
      <c r="D6" s="91">
        <f>C6*$D$4</f>
        <v>240</v>
      </c>
    </row>
    <row r="7" spans="2:4" x14ac:dyDescent="0.15">
      <c r="B7" s="17" t="s">
        <v>397</v>
      </c>
      <c r="C7" s="94">
        <v>50</v>
      </c>
      <c r="D7" s="91">
        <f>C7*$C$4</f>
        <v>150</v>
      </c>
    </row>
    <row r="8" spans="2:4" x14ac:dyDescent="0.15">
      <c r="B8" s="17" t="s">
        <v>398</v>
      </c>
      <c r="C8" s="94">
        <v>85</v>
      </c>
      <c r="D8" s="91">
        <f>C8*$C$4</f>
        <v>255</v>
      </c>
    </row>
    <row r="9" spans="2:4" x14ac:dyDescent="0.15">
      <c r="B9" s="74" t="s">
        <v>399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400</v>
      </c>
      <c r="C11" s="276">
        <v>2</v>
      </c>
      <c r="D11" s="276">
        <v>2</v>
      </c>
    </row>
    <row r="12" spans="2:4" x14ac:dyDescent="0.15">
      <c r="B12" s="17" t="s">
        <v>395</v>
      </c>
      <c r="C12" s="94"/>
      <c r="D12" s="91">
        <v>650</v>
      </c>
    </row>
    <row r="13" spans="2:4" x14ac:dyDescent="0.15">
      <c r="B13" s="17" t="s">
        <v>396</v>
      </c>
      <c r="C13" s="94">
        <v>120</v>
      </c>
      <c r="D13" s="91">
        <f>C13*$D$11</f>
        <v>240</v>
      </c>
    </row>
    <row r="14" spans="2:4" x14ac:dyDescent="0.15">
      <c r="B14" s="17" t="s">
        <v>397</v>
      </c>
      <c r="C14" s="94">
        <v>50</v>
      </c>
      <c r="D14" s="91">
        <f>C14*$C$11</f>
        <v>100</v>
      </c>
    </row>
    <row r="15" spans="2:4" x14ac:dyDescent="0.15">
      <c r="B15" s="17" t="s">
        <v>398</v>
      </c>
      <c r="C15" s="94">
        <v>85</v>
      </c>
      <c r="D15" s="91">
        <f>C15*$C$11</f>
        <v>170</v>
      </c>
    </row>
    <row r="16" spans="2:4" x14ac:dyDescent="0.15">
      <c r="B16" s="74" t="s">
        <v>399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452</v>
      </c>
      <c r="C18" s="276">
        <v>4</v>
      </c>
      <c r="D18" s="276">
        <v>3</v>
      </c>
    </row>
    <row r="19" spans="2:4" x14ac:dyDescent="0.15">
      <c r="B19" s="17" t="s">
        <v>395</v>
      </c>
      <c r="C19" s="94"/>
      <c r="D19" s="91">
        <v>650</v>
      </c>
    </row>
    <row r="20" spans="2:4" x14ac:dyDescent="0.15">
      <c r="B20" s="17" t="s">
        <v>396</v>
      </c>
      <c r="C20" s="94">
        <v>120</v>
      </c>
      <c r="D20" s="91">
        <f>C20*$D$18</f>
        <v>360</v>
      </c>
    </row>
    <row r="21" spans="2:4" x14ac:dyDescent="0.15">
      <c r="B21" s="17" t="s">
        <v>397</v>
      </c>
      <c r="C21" s="94">
        <v>50</v>
      </c>
      <c r="D21" s="91">
        <f>C21*$C$18</f>
        <v>200</v>
      </c>
    </row>
    <row r="22" spans="2:4" x14ac:dyDescent="0.15">
      <c r="B22" s="17" t="s">
        <v>398</v>
      </c>
      <c r="C22" s="94">
        <v>85</v>
      </c>
      <c r="D22" s="91">
        <f>C22*$C$18</f>
        <v>340</v>
      </c>
    </row>
    <row r="23" spans="2:4" x14ac:dyDescent="0.15">
      <c r="B23" s="74" t="s">
        <v>399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450</v>
      </c>
      <c r="C25" s="276">
        <v>3</v>
      </c>
      <c r="D25" s="276">
        <v>2</v>
      </c>
    </row>
    <row r="26" spans="2:4" x14ac:dyDescent="0.15">
      <c r="B26" s="17" t="s">
        <v>395</v>
      </c>
      <c r="C26" s="94"/>
      <c r="D26" s="91">
        <v>1500</v>
      </c>
    </row>
    <row r="27" spans="2:4" x14ac:dyDescent="0.15">
      <c r="B27" s="48" t="s">
        <v>396</v>
      </c>
      <c r="C27" s="94">
        <v>150</v>
      </c>
      <c r="D27" s="91">
        <f>C27*$D$25</f>
        <v>300</v>
      </c>
    </row>
    <row r="28" spans="2:4" x14ac:dyDescent="0.15">
      <c r="B28" s="17" t="s">
        <v>397</v>
      </c>
      <c r="C28" s="94">
        <v>50</v>
      </c>
      <c r="D28" s="91">
        <f>C28*$C$25</f>
        <v>150</v>
      </c>
    </row>
    <row r="29" spans="2:4" x14ac:dyDescent="0.15">
      <c r="B29" s="17" t="s">
        <v>398</v>
      </c>
      <c r="C29" s="94">
        <v>85</v>
      </c>
      <c r="D29" s="91">
        <f>C29*$C$25</f>
        <v>255</v>
      </c>
    </row>
    <row r="30" spans="2:4" x14ac:dyDescent="0.15">
      <c r="B30" s="74" t="s">
        <v>399</v>
      </c>
      <c r="C30" s="27"/>
      <c r="D30" s="118">
        <f>SUM(D26:D29)</f>
        <v>2205</v>
      </c>
    </row>
    <row r="32" spans="2:4" x14ac:dyDescent="0.15">
      <c r="B32" s="74" t="s">
        <v>453</v>
      </c>
      <c r="C32" s="276">
        <v>3</v>
      </c>
      <c r="D32" s="276">
        <v>2</v>
      </c>
    </row>
    <row r="33" spans="2:4" x14ac:dyDescent="0.15">
      <c r="B33" s="17" t="s">
        <v>395</v>
      </c>
      <c r="C33" s="94"/>
      <c r="D33" s="91">
        <v>650</v>
      </c>
    </row>
    <row r="34" spans="2:4" x14ac:dyDescent="0.15">
      <c r="B34" s="48" t="s">
        <v>1127</v>
      </c>
      <c r="C34" s="94">
        <v>150</v>
      </c>
      <c r="D34" s="91">
        <f>C34*$D$25</f>
        <v>300</v>
      </c>
    </row>
    <row r="35" spans="2:4" x14ac:dyDescent="0.15">
      <c r="B35" s="17" t="s">
        <v>397</v>
      </c>
      <c r="C35" s="94">
        <v>50</v>
      </c>
      <c r="D35" s="91">
        <f>C35*$C$25</f>
        <v>150</v>
      </c>
    </row>
    <row r="36" spans="2:4" x14ac:dyDescent="0.15">
      <c r="B36" s="17" t="s">
        <v>398</v>
      </c>
      <c r="C36" s="94">
        <v>85</v>
      </c>
      <c r="D36" s="91">
        <f>C36*$C$25</f>
        <v>255</v>
      </c>
    </row>
    <row r="37" spans="2:4" x14ac:dyDescent="0.15">
      <c r="B37" s="74" t="s">
        <v>399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6"/>
    </row>
    <row r="2" spans="1:76" s="14" customFormat="1" x14ac:dyDescent="0.15">
      <c r="A2" s="10"/>
      <c r="B2" s="14" t="s">
        <v>769</v>
      </c>
      <c r="D2" s="10" t="s">
        <v>151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152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132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133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119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120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120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455</v>
      </c>
    </row>
    <row r="25" spans="2:64" x14ac:dyDescent="0.15">
      <c r="B25" s="14"/>
    </row>
    <row r="26" spans="2:64" s="103" customFormat="1" x14ac:dyDescent="0.15">
      <c r="B26" s="301" t="s">
        <v>451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400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452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450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453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553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456</v>
      </c>
    </row>
    <row r="35" spans="2:64" x14ac:dyDescent="0.15">
      <c r="B35" s="14"/>
    </row>
    <row r="36" spans="2:64" x14ac:dyDescent="0.15">
      <c r="B36" s="48" t="s">
        <v>451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400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450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457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530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458</v>
      </c>
    </row>
    <row r="63" spans="2:64" x14ac:dyDescent="0.15">
      <c r="B63" s="14"/>
    </row>
    <row r="64" spans="2:64" s="103" customFormat="1" x14ac:dyDescent="0.15">
      <c r="B64" s="301" t="s">
        <v>451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400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452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450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453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553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459</v>
      </c>
    </row>
    <row r="73" spans="2:64" x14ac:dyDescent="0.15">
      <c r="B73" s="14"/>
    </row>
    <row r="74" spans="2:64" x14ac:dyDescent="0.15">
      <c r="B74" s="48" t="s">
        <v>451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400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450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460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531</v>
      </c>
    </row>
    <row r="83" spans="2:64" x14ac:dyDescent="0.15">
      <c r="B83" s="14"/>
    </row>
    <row r="84" spans="2:64" x14ac:dyDescent="0.15">
      <c r="B84" s="33" t="s">
        <v>123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124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109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110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1002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461</v>
      </c>
    </row>
    <row r="107" spans="2:64" x14ac:dyDescent="0.15">
      <c r="B107" s="14"/>
    </row>
    <row r="108" spans="2:64" s="103" customFormat="1" x14ac:dyDescent="0.15">
      <c r="B108" s="301" t="s">
        <v>451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400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452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450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453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553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462</v>
      </c>
    </row>
    <row r="117" spans="2:64" x14ac:dyDescent="0.15">
      <c r="B117" s="14"/>
    </row>
    <row r="118" spans="2:64" x14ac:dyDescent="0.15">
      <c r="B118" s="48" t="s">
        <v>451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400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450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463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113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114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115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116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467</v>
      </c>
    </row>
    <row r="182" spans="2:64" hidden="1" x14ac:dyDescent="0.15">
      <c r="B182" s="14"/>
    </row>
    <row r="183" spans="2:64" s="103" customFormat="1" x14ac:dyDescent="0.15">
      <c r="B183" s="301" t="s">
        <v>451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400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452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450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453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553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464</v>
      </c>
    </row>
    <row r="192" spans="2:64" x14ac:dyDescent="0.15">
      <c r="B192" s="14"/>
    </row>
    <row r="193" spans="2:64" x14ac:dyDescent="0.15">
      <c r="B193" s="48" t="s">
        <v>451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400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450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465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697</v>
      </c>
      <c r="C1" s="75" t="s">
        <v>151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387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368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1109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1110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1116</v>
      </c>
    </row>
    <row r="9" spans="2:63" s="170" customFormat="1" x14ac:dyDescent="0.15">
      <c r="B9" s="317" t="s">
        <v>1109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1111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367</v>
      </c>
      <c r="C11" s="108"/>
    </row>
    <row r="12" spans="2:63" s="170" customFormat="1" x14ac:dyDescent="0.15">
      <c r="B12" s="317" t="s">
        <v>1109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1112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369</v>
      </c>
      <c r="C14" s="98"/>
    </row>
    <row r="15" spans="2:63" s="170" customFormat="1" ht="16.5" customHeight="1" x14ac:dyDescent="0.15">
      <c r="B15" s="317" t="s">
        <v>1109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1112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370</v>
      </c>
    </row>
    <row r="18" spans="2:69" x14ac:dyDescent="0.15">
      <c r="B18" s="107" t="s">
        <v>1109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1111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44" t="s">
        <v>35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36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37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38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39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668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696</v>
      </c>
      <c r="C23" s="75" t="s">
        <v>151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386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371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368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1109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1110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1116</v>
      </c>
    </row>
    <row r="34" spans="2:66" s="170" customFormat="1" x14ac:dyDescent="0.15">
      <c r="B34" s="317" t="s">
        <v>1109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1112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367</v>
      </c>
      <c r="C37" s="108"/>
    </row>
    <row r="38" spans="2:66" s="170" customFormat="1" x14ac:dyDescent="0.15">
      <c r="B38" s="317" t="s">
        <v>1109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1111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369</v>
      </c>
      <c r="C41" s="98"/>
    </row>
    <row r="42" spans="2:66" s="170" customFormat="1" ht="16.5" customHeight="1" x14ac:dyDescent="0.15">
      <c r="B42" s="317" t="s">
        <v>1113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1114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370</v>
      </c>
    </row>
    <row r="47" spans="2:66" s="170" customFormat="1" x14ac:dyDescent="0.15">
      <c r="B47" s="317" t="s">
        <v>1109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1111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698</v>
      </c>
      <c r="C51" s="75" t="s">
        <v>151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392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388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389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390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391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558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44" t="s">
        <v>35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36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37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38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39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668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884</v>
      </c>
      <c r="C62" s="75" t="s">
        <v>151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392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388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389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390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391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558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360</v>
      </c>
      <c r="D1" s="6" t="s">
        <v>361</v>
      </c>
      <c r="E1" s="6" t="s">
        <v>362</v>
      </c>
      <c r="F1" s="6" t="s">
        <v>363</v>
      </c>
      <c r="G1" s="6" t="s">
        <v>364</v>
      </c>
      <c r="H1" s="6" t="s">
        <v>365</v>
      </c>
    </row>
    <row r="2" spans="2:8" x14ac:dyDescent="0.15">
      <c r="C2" s="10" t="s">
        <v>326</v>
      </c>
      <c r="D2" s="10" t="s">
        <v>327</v>
      </c>
      <c r="E2" s="10" t="s">
        <v>659</v>
      </c>
      <c r="F2" s="10" t="s">
        <v>348</v>
      </c>
      <c r="G2" s="10" t="s">
        <v>349</v>
      </c>
      <c r="H2" s="10" t="s">
        <v>331</v>
      </c>
    </row>
    <row r="3" spans="2:8" x14ac:dyDescent="0.15">
      <c r="B3" s="10" t="s">
        <v>35</v>
      </c>
    </row>
    <row r="4" spans="2:8" x14ac:dyDescent="0.15">
      <c r="B4" s="14" t="s">
        <v>341</v>
      </c>
    </row>
    <row r="5" spans="2:8" x14ac:dyDescent="0.15">
      <c r="B5" s="48" t="s">
        <v>650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692</v>
      </c>
      <c r="C6" s="94" t="s">
        <v>333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332</v>
      </c>
      <c r="C7" s="94" t="s">
        <v>333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330</v>
      </c>
      <c r="C8" s="94" t="s">
        <v>333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222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651</v>
      </c>
    </row>
    <row r="12" spans="2:8" x14ac:dyDescent="0.15">
      <c r="B12" s="48" t="s">
        <v>1115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347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694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652</v>
      </c>
      <c r="C17" s="92"/>
      <c r="E17" s="92"/>
      <c r="F17" s="92"/>
      <c r="G17" s="3"/>
      <c r="H17" s="95"/>
    </row>
    <row r="18" spans="2:8" x14ac:dyDescent="0.15">
      <c r="B18" s="48" t="s">
        <v>345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346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350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695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341</v>
      </c>
    </row>
    <row r="26" spans="2:8" x14ac:dyDescent="0.15">
      <c r="B26" s="48" t="s">
        <v>650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692</v>
      </c>
      <c r="C27" s="94" t="s">
        <v>333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332</v>
      </c>
      <c r="C28" s="94" t="s">
        <v>333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330</v>
      </c>
      <c r="C29" s="94" t="s">
        <v>333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222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651</v>
      </c>
    </row>
    <row r="33" spans="2:8" x14ac:dyDescent="0.15">
      <c r="B33" s="48" t="s">
        <v>342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347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694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652</v>
      </c>
      <c r="C38" s="92"/>
      <c r="E38" s="92"/>
      <c r="F38" s="92"/>
      <c r="G38" s="3"/>
      <c r="H38" s="95"/>
    </row>
    <row r="39" spans="2:8" x14ac:dyDescent="0.15">
      <c r="B39" s="48" t="s">
        <v>345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346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350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695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341</v>
      </c>
    </row>
    <row r="47" spans="2:8" x14ac:dyDescent="0.15">
      <c r="B47" s="48" t="s">
        <v>650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692</v>
      </c>
      <c r="C48" s="94" t="s">
        <v>333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332</v>
      </c>
      <c r="C49" s="94" t="s">
        <v>333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330</v>
      </c>
      <c r="C50" s="94" t="s">
        <v>333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222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651</v>
      </c>
    </row>
    <row r="54" spans="2:8" x14ac:dyDescent="0.15">
      <c r="B54" s="48" t="s">
        <v>342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347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694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652</v>
      </c>
      <c r="C59" s="92"/>
      <c r="E59" s="92"/>
      <c r="F59" s="92"/>
      <c r="G59" s="3"/>
      <c r="H59" s="95"/>
    </row>
    <row r="60" spans="2:8" x14ac:dyDescent="0.15">
      <c r="B60" s="48" t="s">
        <v>345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346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350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695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341</v>
      </c>
    </row>
    <row r="68" spans="2:8" x14ac:dyDescent="0.15">
      <c r="B68" s="48" t="s">
        <v>650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692</v>
      </c>
      <c r="C69" s="94" t="s">
        <v>333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332</v>
      </c>
      <c r="C70" s="94" t="s">
        <v>333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330</v>
      </c>
      <c r="C71" s="94" t="s">
        <v>333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222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651</v>
      </c>
    </row>
    <row r="75" spans="2:8" x14ac:dyDescent="0.15">
      <c r="B75" s="48" t="s">
        <v>1115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347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694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652</v>
      </c>
      <c r="C80" s="92"/>
      <c r="E80" s="92"/>
      <c r="F80" s="92"/>
      <c r="G80" s="3"/>
      <c r="H80" s="95"/>
    </row>
    <row r="81" spans="2:8" x14ac:dyDescent="0.15">
      <c r="B81" s="48" t="s">
        <v>345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346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350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695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341</v>
      </c>
    </row>
    <row r="89" spans="2:8" x14ac:dyDescent="0.15">
      <c r="B89" s="48" t="s">
        <v>650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692</v>
      </c>
      <c r="C90" s="94" t="s">
        <v>333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332</v>
      </c>
      <c r="C91" s="94" t="s">
        <v>333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330</v>
      </c>
      <c r="C92" s="94" t="s">
        <v>333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222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651</v>
      </c>
    </row>
    <row r="96" spans="2:8" x14ac:dyDescent="0.15">
      <c r="B96" s="48" t="s">
        <v>1115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347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694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652</v>
      </c>
      <c r="C101" s="92"/>
      <c r="E101" s="92"/>
      <c r="F101" s="92"/>
      <c r="G101" s="3"/>
      <c r="H101" s="95"/>
    </row>
    <row r="102" spans="2:8" x14ac:dyDescent="0.15">
      <c r="B102" s="48" t="s">
        <v>345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346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350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695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151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557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380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675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686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681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682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49" t="s">
        <v>35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36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37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38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39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6" t="s">
        <v>151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380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675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680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681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682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672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670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685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669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671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673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331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683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670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685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669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678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673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331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222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670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693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669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679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673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660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219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326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355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684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357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316</v>
      </c>
    </row>
    <row r="51" spans="2:65" x14ac:dyDescent="0.15">
      <c r="B51" s="45"/>
    </row>
    <row r="52" spans="2:65" x14ac:dyDescent="0.15">
      <c r="B52" s="48" t="s">
        <v>334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329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332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330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352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676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677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331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353</v>
      </c>
      <c r="C63" s="45"/>
    </row>
    <row r="64" spans="2:65" x14ac:dyDescent="0.15">
      <c r="B64" s="45"/>
      <c r="C64" s="45"/>
    </row>
    <row r="65" spans="2:66" x14ac:dyDescent="0.15">
      <c r="B65" s="48" t="s">
        <v>350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354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356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343</v>
      </c>
    </row>
    <row r="71" spans="2:66" x14ac:dyDescent="0.15">
      <c r="B71" s="48" t="s">
        <v>326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351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359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374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674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344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366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373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384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380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675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322</v>
      </c>
      <c r="B2" s="344"/>
    </row>
    <row r="3" spans="1:63" x14ac:dyDescent="0.15">
      <c r="A3" s="10"/>
      <c r="B3" s="10"/>
    </row>
    <row r="4" spans="1:63" x14ac:dyDescent="0.15">
      <c r="A4" s="344" t="s">
        <v>376</v>
      </c>
      <c r="B4" s="34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377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378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379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1104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381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380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313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653</v>
      </c>
    </row>
    <row r="17" spans="2:62" x14ac:dyDescent="0.15">
      <c r="C17" s="344" t="s">
        <v>35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36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37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38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39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380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301</v>
      </c>
      <c r="C21" s="9">
        <f>'FIN-P&amp;L_CWS'!E205</f>
        <v>8047070</v>
      </c>
      <c r="D21" s="9">
        <f>'FIN-P&amp;L_CWS'!F205</f>
        <v>8019761.666666666</v>
      </c>
      <c r="E21" s="9">
        <f>'FIN-P&amp;L_CWS'!G205</f>
        <v>8022818.333333333</v>
      </c>
      <c r="F21" s="9">
        <f>'FIN-P&amp;L_CWS'!H205</f>
        <v>8021345</v>
      </c>
      <c r="G21" s="9">
        <f>'FIN-P&amp;L_CWS'!I205</f>
        <v>8056985</v>
      </c>
      <c r="H21" s="9">
        <f>'FIN-P&amp;L_CWS'!J205</f>
        <v>8058095</v>
      </c>
      <c r="I21" s="9">
        <f>'FIN-P&amp;L_CWS'!K205</f>
        <v>8090885</v>
      </c>
      <c r="J21" s="9">
        <f>'FIN-P&amp;L_CWS'!L205</f>
        <v>8058545</v>
      </c>
      <c r="K21" s="9">
        <f>'FIN-P&amp;L_CWS'!M205</f>
        <v>8052935</v>
      </c>
      <c r="L21" s="9">
        <f>'FIN-P&amp;L_CWS'!N205</f>
        <v>8041229.6780000003</v>
      </c>
      <c r="M21" s="9">
        <f>'FIN-P&amp;L_CWS'!O205</f>
        <v>8027254.6780000003</v>
      </c>
      <c r="N21" s="9">
        <f>'FIN-P&amp;L_CWS'!P205</f>
        <v>8027736.4925000006</v>
      </c>
      <c r="O21" s="9">
        <f>'FIN-P&amp;L_CWS'!Q205</f>
        <v>9791457.9920999985</v>
      </c>
      <c r="P21" s="9">
        <f>'FIN-P&amp;L_CWS'!R205</f>
        <v>9778101.8098499998</v>
      </c>
      <c r="Q21" s="9">
        <f>'FIN-P&amp;L_CWS'!S205</f>
        <v>9781251.9946999997</v>
      </c>
      <c r="R21" s="9">
        <f>'FIN-P&amp;L_CWS'!T205</f>
        <v>9800816.9946999997</v>
      </c>
      <c r="S21" s="9">
        <f>'FIN-P&amp;L_CWS'!U205</f>
        <v>9784851.9946999997</v>
      </c>
      <c r="T21" s="9">
        <f>'FIN-P&amp;L_CWS'!V205</f>
        <v>5789070.3280333336</v>
      </c>
      <c r="U21" s="9">
        <f>'FIN-P&amp;L_CWS'!W205</f>
        <v>3790819.4947000002</v>
      </c>
      <c r="V21" s="9">
        <f>'FIN-P&amp;L_CWS'!X205</f>
        <v>3792123.3124499996</v>
      </c>
      <c r="W21" s="9">
        <f>'FIN-P&amp;L_CWS'!Y205</f>
        <v>3790213.9561999994</v>
      </c>
      <c r="X21" s="9">
        <f>'FIN-P&amp;L_CWS'!Z205</f>
        <v>3808753.4811999998</v>
      </c>
      <c r="Y21" s="9">
        <f>'FIN-P&amp;L_CWS'!AA205</f>
        <v>3792052.4629874998</v>
      </c>
      <c r="Z21" s="9">
        <f>'FIN-P&amp;L_CWS'!AB205</f>
        <v>3843335.3677499997</v>
      </c>
      <c r="AA21" s="9">
        <f>'FIN-P&amp;L_CWS'!AC205</f>
        <v>6209762.9064416662</v>
      </c>
      <c r="AB21" s="9">
        <f>'FIN-P&amp;L_CWS'!AD205</f>
        <v>6218584.8887449997</v>
      </c>
      <c r="AC21" s="9">
        <f>'FIN-P&amp;L_CWS'!AE205</f>
        <v>6215525.7869599992</v>
      </c>
      <c r="AD21" s="9">
        <f>'FIN-P&amp;L_CWS'!AF205</f>
        <v>6237630.7869599992</v>
      </c>
      <c r="AE21" s="9">
        <f>'FIN-P&amp;L_CWS'!AG205</f>
        <v>6218487.6314249998</v>
      </c>
      <c r="AF21" s="9">
        <f>'FIN-P&amp;L_CWS'!AH205</f>
        <v>6224787.6314249998</v>
      </c>
      <c r="AG21" s="9">
        <f>'FIN-P&amp;L_CWS'!AI205</f>
        <v>6219868.7456749994</v>
      </c>
      <c r="AH21" s="9">
        <f>'FIN-P&amp;L_CWS'!AJ205</f>
        <v>6219402.9492099993</v>
      </c>
      <c r="AI21" s="9">
        <f>'FIN-P&amp;L_CWS'!AK205</f>
        <v>6215628.5579599999</v>
      </c>
      <c r="AJ21" s="9">
        <f>'FIN-P&amp;L_CWS'!AL205</f>
        <v>6233348.3165074997</v>
      </c>
      <c r="AK21" s="9">
        <f>'FIN-P&amp;L_CWS'!AM205</f>
        <v>6209827.2554799998</v>
      </c>
      <c r="AL21" s="9">
        <f>'FIN-P&amp;L_CWS'!AN205</f>
        <v>6330240.0210025003</v>
      </c>
      <c r="AM21" s="9">
        <f>'FIN-P&amp;L_CWS'!AO205</f>
        <v>10493519.437927624</v>
      </c>
      <c r="AN21" s="9">
        <f>'FIN-P&amp;L_CWS'!AP205</f>
        <v>10507673.250235625</v>
      </c>
      <c r="AO21" s="9">
        <f>'FIN-P&amp;L_CWS'!AQ205</f>
        <v>10509607.194745125</v>
      </c>
      <c r="AP21" s="9">
        <f>'FIN-P&amp;L_CWS'!AR205</f>
        <v>10531793.713400126</v>
      </c>
      <c r="AQ21" s="9">
        <f>'FIN-P&amp;L_CWS'!AS205</f>
        <v>10515170.676096873</v>
      </c>
      <c r="AR21" s="9">
        <f>'FIN-P&amp;L_CWS'!AT205</f>
        <v>10521470.676096873</v>
      </c>
      <c r="AS21" s="9">
        <f>'FIN-P&amp;L_CWS'!AU205</f>
        <v>10516444.843691874</v>
      </c>
      <c r="AT21" s="9">
        <f>'FIN-P&amp;L_CWS'!AV205</f>
        <v>10513436.362245126</v>
      </c>
      <c r="AU21" s="9">
        <f>'FIN-P&amp;L_CWS'!AW205</f>
        <v>10509583.381090125</v>
      </c>
      <c r="AV21" s="9">
        <f>'FIN-P&amp;L_CWS'!AX205</f>
        <v>10524515.045425626</v>
      </c>
      <c r="AW21" s="9">
        <f>'FIN-P&amp;L_CWS'!AY205</f>
        <v>10498392.670636375</v>
      </c>
      <c r="AX21" s="9">
        <f>'FIN-P&amp;L_CWS'!AZ205</f>
        <v>10610314.253883375</v>
      </c>
      <c r="AY21" s="9">
        <f>'FIN-P&amp;L_CWS'!BA205</f>
        <v>11285712.968264267</v>
      </c>
      <c r="AZ21" s="9">
        <f>'FIN-P&amp;L_CWS'!BB205</f>
        <v>11311785.263157215</v>
      </c>
      <c r="BA21" s="9">
        <f>'FIN-P&amp;L_CWS'!BC205</f>
        <v>11317578.617084363</v>
      </c>
      <c r="BB21" s="9">
        <f>'FIN-P&amp;L_CWS'!BD205</f>
        <v>11339834.496791614</v>
      </c>
      <c r="BC21" s="9">
        <f>'FIN-P&amp;L_CWS'!BE205</f>
        <v>11327205.880093765</v>
      </c>
      <c r="BD21" s="9">
        <f>'FIN-P&amp;L_CWS'!BF205</f>
        <v>11333505.880093765</v>
      </c>
      <c r="BE21" s="9">
        <f>'FIN-P&amp;L_CWS'!BG205</f>
        <v>11328410.765386514</v>
      </c>
      <c r="BF21" s="9">
        <f>'FIN-P&amp;L_CWS'!BH205</f>
        <v>11321407.942084365</v>
      </c>
      <c r="BG21" s="9">
        <f>'FIN-P&amp;L_CWS'!BI205</f>
        <v>11317481.799597863</v>
      </c>
      <c r="BH21" s="9">
        <f>'FIN-P&amp;L_CWS'!BJ205</f>
        <v>11328484.700963464</v>
      </c>
      <c r="BI21" s="9">
        <f>'FIN-P&amp;L_CWS'!BK205</f>
        <v>11298294.735799816</v>
      </c>
      <c r="BJ21" s="9">
        <f>'FIN-P&amp;L_CWS'!BL205</f>
        <v>11304896.041611666</v>
      </c>
    </row>
    <row r="22" spans="2:62" x14ac:dyDescent="0.15">
      <c r="B22" s="33" t="s">
        <v>555</v>
      </c>
      <c r="C22" s="9">
        <f>'FIN-P&amp;L_CWS'!E207</f>
        <v>-8047070</v>
      </c>
      <c r="D22" s="9">
        <f>'FIN-P&amp;L_CWS'!F207</f>
        <v>-8019761.666666666</v>
      </c>
      <c r="E22" s="9">
        <f>'FIN-P&amp;L_CWS'!G207</f>
        <v>-8022818.333333333</v>
      </c>
      <c r="F22" s="9">
        <f>'FIN-P&amp;L_CWS'!H207</f>
        <v>-8021345</v>
      </c>
      <c r="G22" s="9">
        <f>'FIN-P&amp;L_CWS'!I207</f>
        <v>-8056985</v>
      </c>
      <c r="H22" s="9">
        <f>'FIN-P&amp;L_CWS'!J207</f>
        <v>-8058095</v>
      </c>
      <c r="I22" s="9">
        <f>'FIN-P&amp;L_CWS'!K207</f>
        <v>-8090885</v>
      </c>
      <c r="J22" s="9">
        <f>'FIN-P&amp;L_CWS'!L207</f>
        <v>-8058545</v>
      </c>
      <c r="K22" s="9">
        <f>'FIN-P&amp;L_CWS'!M207</f>
        <v>-8052935</v>
      </c>
      <c r="L22" s="9">
        <f>'FIN-P&amp;L_CWS'!N207</f>
        <v>-8025461.6780000003</v>
      </c>
      <c r="M22" s="9">
        <f>'FIN-P&amp;L_CWS'!O207</f>
        <v>-8011486.6780000003</v>
      </c>
      <c r="N22" s="9">
        <f>'FIN-P&amp;L_CWS'!P207</f>
        <v>-7997406.4925000006</v>
      </c>
      <c r="O22" s="9">
        <f>'FIN-P&amp;L_CWS'!Q207</f>
        <v>-9690490.3920999989</v>
      </c>
      <c r="P22" s="9">
        <f>'FIN-P&amp;L_CWS'!R207</f>
        <v>-9642315.2098500002</v>
      </c>
      <c r="Q22" s="9">
        <f>'FIN-P&amp;L_CWS'!S207</f>
        <v>-9509678.7947000004</v>
      </c>
      <c r="R22" s="9">
        <f>'FIN-P&amp;L_CWS'!T207</f>
        <v>-9529243.7947000004</v>
      </c>
      <c r="S22" s="9">
        <f>'FIN-P&amp;L_CWS'!U207</f>
        <v>-9513278.7947000004</v>
      </c>
      <c r="T22" s="9">
        <f>'FIN-P&amp;L_CWS'!V207</f>
        <v>-5517497.1280333335</v>
      </c>
      <c r="U22" s="9">
        <f>'FIN-P&amp;L_CWS'!W207</f>
        <v>-3519246.2947</v>
      </c>
      <c r="V22" s="9">
        <f>'FIN-P&amp;L_CWS'!X207</f>
        <v>-3485731.1124499994</v>
      </c>
      <c r="W22" s="9">
        <f>'FIN-P&amp;L_CWS'!Y207</f>
        <v>-3449002.7561999992</v>
      </c>
      <c r="X22" s="9">
        <f>'FIN-P&amp;L_CWS'!Z207</f>
        <v>-3466642.2811999996</v>
      </c>
      <c r="Y22" s="9">
        <f>'FIN-P&amp;L_CWS'!AA207</f>
        <v>-3383773.9129875</v>
      </c>
      <c r="Z22" s="9">
        <f>'FIN-P&amp;L_CWS'!AB207</f>
        <v>-3434325.5677499999</v>
      </c>
      <c r="AA22" s="9">
        <f>'FIN-P&amp;L_CWS'!AC207</f>
        <v>-5663627.706441666</v>
      </c>
      <c r="AB22" s="9">
        <f>'FIN-P&amp;L_CWS'!AD207</f>
        <v>-5345502.5687449994</v>
      </c>
      <c r="AC22" s="9">
        <f>'FIN-P&amp;L_CWS'!AE207</f>
        <v>-5230116.9269599989</v>
      </c>
      <c r="AD22" s="9">
        <f>'FIN-P&amp;L_CWS'!AF207</f>
        <v>-5252221.9269599989</v>
      </c>
      <c r="AE22" s="9">
        <f>'FIN-P&amp;L_CWS'!AG207</f>
        <v>-5124387.2314250004</v>
      </c>
      <c r="AF22" s="9">
        <f>'FIN-P&amp;L_CWS'!AH207</f>
        <v>-5130687.2314250004</v>
      </c>
      <c r="AG22" s="9">
        <f>'FIN-P&amp;L_CWS'!AI207</f>
        <v>-5125768.3456749991</v>
      </c>
      <c r="AH22" s="9">
        <f>'FIN-P&amp;L_CWS'!AJ207</f>
        <v>-5233079.089209999</v>
      </c>
      <c r="AI22" s="9">
        <f>'FIN-P&amp;L_CWS'!AK207</f>
        <v>-5228389.6979599996</v>
      </c>
      <c r="AJ22" s="9">
        <f>'FIN-P&amp;L_CWS'!AL207</f>
        <v>-5353810.9965074994</v>
      </c>
      <c r="AK22" s="9">
        <f>'FIN-P&amp;L_CWS'!AM207</f>
        <v>-5437321.4754799996</v>
      </c>
      <c r="AL22" s="9">
        <f>'FIN-P&amp;L_CWS'!AN207</f>
        <v>-5665627.0310025001</v>
      </c>
      <c r="AM22" s="9">
        <f>'FIN-P&amp;L_CWS'!AO207</f>
        <v>-9468688.6059276238</v>
      </c>
      <c r="AN22" s="9">
        <f>'FIN-P&amp;L_CWS'!AP207</f>
        <v>-8872766.5502356254</v>
      </c>
      <c r="AO22" s="9">
        <f>'FIN-P&amp;L_CWS'!AQ207</f>
        <v>-8664280.5127451252</v>
      </c>
      <c r="AP22" s="9">
        <f>'FIN-P&amp;L_CWS'!AR207</f>
        <v>-8686467.0314001255</v>
      </c>
      <c r="AQ22" s="9">
        <f>'FIN-P&amp;L_CWS'!AS207</f>
        <v>-8468671.0510968734</v>
      </c>
      <c r="AR22" s="9">
        <f>'FIN-P&amp;L_CWS'!AT207</f>
        <v>-8474971.0510968734</v>
      </c>
      <c r="AS22" s="9">
        <f>'FIN-P&amp;L_CWS'!AU207</f>
        <v>-8469945.2186918743</v>
      </c>
      <c r="AT22" s="9">
        <f>'FIN-P&amp;L_CWS'!AV207</f>
        <v>-8667089.6802451257</v>
      </c>
      <c r="AU22" s="9">
        <f>'FIN-P&amp;L_CWS'!AW207</f>
        <v>-8662216.699090125</v>
      </c>
      <c r="AV22" s="9">
        <f>'FIN-P&amp;L_CWS'!AX207</f>
        <v>-8882398.3454256263</v>
      </c>
      <c r="AW22" s="9">
        <f>'FIN-P&amp;L_CWS'!AY207</f>
        <v>-9055778.9136363752</v>
      </c>
      <c r="AX22" s="9">
        <f>'FIN-P&amp;L_CWS'!AZ207</f>
        <v>-9373152.9788833745</v>
      </c>
      <c r="AY22" s="9">
        <f>'FIN-P&amp;L_CWS'!BA207</f>
        <v>-9542824.5412642676</v>
      </c>
      <c r="AZ22" s="9">
        <f>'FIN-P&amp;L_CWS'!BB207</f>
        <v>-8524145.2799572144</v>
      </c>
      <c r="BA22" s="9">
        <f>'FIN-P&amp;L_CWS'!BC207</f>
        <v>-8177888.948484363</v>
      </c>
      <c r="BB22" s="9">
        <f>'FIN-P&amp;L_CWS'!BD207</f>
        <v>-8200144.8281916138</v>
      </c>
      <c r="BC22" s="9">
        <f>'FIN-P&amp;L_CWS'!BE207</f>
        <v>-7839759.0260937642</v>
      </c>
      <c r="BD22" s="9">
        <f>'FIN-P&amp;L_CWS'!BF207</f>
        <v>-7846059.0260937642</v>
      </c>
      <c r="BE22" s="9">
        <f>'FIN-P&amp;L_CWS'!BG207</f>
        <v>-7840963.9113865141</v>
      </c>
      <c r="BF22" s="9">
        <f>'FIN-P&amp;L_CWS'!BH207</f>
        <v>-8180698.2734843642</v>
      </c>
      <c r="BG22" s="9">
        <f>'FIN-P&amp;L_CWS'!BI207</f>
        <v>-8175752.1309978627</v>
      </c>
      <c r="BH22" s="9">
        <f>'FIN-P&amp;L_CWS'!BJ207</f>
        <v>-8533634.717763463</v>
      </c>
      <c r="BI22" s="9">
        <f>'FIN-P&amp;L_CWS'!BK207</f>
        <v>-8849531.9379998147</v>
      </c>
      <c r="BJ22" s="9">
        <f>'FIN-P&amp;L_CWS'!BL207</f>
        <v>-9203215.4292116649</v>
      </c>
    </row>
    <row r="23" spans="2:62" x14ac:dyDescent="0.15">
      <c r="B23" s="33" t="s">
        <v>556</v>
      </c>
      <c r="C23" s="9">
        <f>'FIN-P&amp;L_CWS'!E208</f>
        <v>-8075662</v>
      </c>
      <c r="D23" s="9">
        <f>'FIN-P&amp;L_CWS'!F208</f>
        <v>-16095423.666666666</v>
      </c>
      <c r="E23" s="9">
        <f>'FIN-P&amp;L_CWS'!G208</f>
        <v>-24118242</v>
      </c>
      <c r="F23" s="9">
        <f>'FIN-P&amp;L_CWS'!H208</f>
        <v>-32139587</v>
      </c>
      <c r="G23" s="9">
        <f>'FIN-P&amp;L_CWS'!I208</f>
        <v>-40196572</v>
      </c>
      <c r="H23" s="9">
        <f>'FIN-P&amp;L_CWS'!J208</f>
        <v>-48254667</v>
      </c>
      <c r="I23" s="9">
        <f>'FIN-P&amp;L_CWS'!K208</f>
        <v>-56345552</v>
      </c>
      <c r="J23" s="9">
        <f>'FIN-P&amp;L_CWS'!L208</f>
        <v>-64404097</v>
      </c>
      <c r="K23" s="9">
        <f>'FIN-P&amp;L_CWS'!M208</f>
        <v>-72457032</v>
      </c>
      <c r="L23" s="9">
        <f>'FIN-P&amp;L_CWS'!N208</f>
        <v>-80482493.678000003</v>
      </c>
      <c r="M23" s="9">
        <f>'FIN-P&amp;L_CWS'!O208</f>
        <v>-88493980.356000006</v>
      </c>
      <c r="N23" s="9">
        <f>'FIN-P&amp;L_CWS'!P208</f>
        <v>-96491386.848500013</v>
      </c>
      <c r="O23" s="9">
        <f>'FIN-P&amp;L_CWS'!Q208</f>
        <v>-106181877.24060002</v>
      </c>
      <c r="P23" s="9">
        <f>'FIN-P&amp;L_CWS'!R208</f>
        <v>-115824192.45045002</v>
      </c>
      <c r="Q23" s="9">
        <f>'FIN-P&amp;L_CWS'!S208</f>
        <v>-125333871.24515001</v>
      </c>
      <c r="R23" s="9">
        <f>'FIN-P&amp;L_CWS'!T208</f>
        <v>-134863115.03985003</v>
      </c>
      <c r="S23" s="9">
        <f>'FIN-P&amp;L_CWS'!U208</f>
        <v>-144376393.83455002</v>
      </c>
      <c r="T23" s="9">
        <f>'FIN-P&amp;L_CWS'!V208</f>
        <v>-149893890.96258336</v>
      </c>
      <c r="U23" s="9">
        <f>'FIN-P&amp;L_CWS'!W208</f>
        <v>-153413137.25728336</v>
      </c>
      <c r="V23" s="9">
        <f>'FIN-P&amp;L_CWS'!X208</f>
        <v>-156898868.36973336</v>
      </c>
      <c r="W23" s="9">
        <f>'FIN-P&amp;L_CWS'!Y208</f>
        <v>-160347871.12593335</v>
      </c>
      <c r="X23" s="9">
        <f>'FIN-P&amp;L_CWS'!Z208</f>
        <v>-163814513.40713334</v>
      </c>
      <c r="Y23" s="9">
        <f>'FIN-P&amp;L_CWS'!AA208</f>
        <v>-167198287.32012084</v>
      </c>
      <c r="Z23" s="9">
        <f>'FIN-P&amp;L_CWS'!AB208</f>
        <v>-170632612.88787085</v>
      </c>
      <c r="AA23" s="9">
        <f>'FIN-P&amp;L_CWS'!AC208</f>
        <v>-176296240.59431252</v>
      </c>
      <c r="AB23" s="9">
        <f>'FIN-P&amp;L_CWS'!AD208</f>
        <v>-181641743.16305751</v>
      </c>
      <c r="AC23" s="9">
        <f>'FIN-P&amp;L_CWS'!AE208</f>
        <v>-186871860.0900175</v>
      </c>
      <c r="AD23" s="9">
        <f>'FIN-P&amp;L_CWS'!AF208</f>
        <v>-192124082.01697749</v>
      </c>
      <c r="AE23" s="9">
        <f>'FIN-P&amp;L_CWS'!AG208</f>
        <v>-197248469.24840248</v>
      </c>
      <c r="AF23" s="9">
        <f>'FIN-P&amp;L_CWS'!AH208</f>
        <v>-202379156.47982746</v>
      </c>
      <c r="AG23" s="9">
        <f>'FIN-P&amp;L_CWS'!AI208</f>
        <v>-207504924.82550246</v>
      </c>
      <c r="AH23" s="9">
        <f>'FIN-P&amp;L_CWS'!AJ208</f>
        <v>-212738003.91471246</v>
      </c>
      <c r="AI23" s="9">
        <f>'FIN-P&amp;L_CWS'!AK208</f>
        <v>-217966393.61267245</v>
      </c>
      <c r="AJ23" s="9">
        <f>'FIN-P&amp;L_CWS'!AL208</f>
        <v>-223320204.60917994</v>
      </c>
      <c r="AK23" s="9">
        <f>'FIN-P&amp;L_CWS'!AM208</f>
        <v>-228757526.08465993</v>
      </c>
      <c r="AL23" s="9">
        <f>'FIN-P&amp;L_CWS'!AN208</f>
        <v>-234423153.11566243</v>
      </c>
      <c r="AM23" s="9">
        <f>'FIN-P&amp;L_CWS'!AO208</f>
        <v>-243891841.72159004</v>
      </c>
      <c r="AN23" s="9">
        <f>'FIN-P&amp;L_CWS'!AP208</f>
        <v>-252764608.27182567</v>
      </c>
      <c r="AO23" s="9">
        <f>'FIN-P&amp;L_CWS'!AQ208</f>
        <v>-261428888.78457078</v>
      </c>
      <c r="AP23" s="9">
        <f>'FIN-P&amp;L_CWS'!AR208</f>
        <v>-270115355.8159709</v>
      </c>
      <c r="AQ23" s="9">
        <f>'FIN-P&amp;L_CWS'!AS208</f>
        <v>-278584026.86706775</v>
      </c>
      <c r="AR23" s="9">
        <f>'FIN-P&amp;L_CWS'!AT208</f>
        <v>-287058997.91816461</v>
      </c>
      <c r="AS23" s="9">
        <f>'FIN-P&amp;L_CWS'!AU208</f>
        <v>-295528943.1368565</v>
      </c>
      <c r="AT23" s="9">
        <f>'FIN-P&amp;L_CWS'!AV208</f>
        <v>-304196032.8171016</v>
      </c>
      <c r="AU23" s="9">
        <f>'FIN-P&amp;L_CWS'!AW208</f>
        <v>-312858249.51619172</v>
      </c>
      <c r="AV23" s="9">
        <f>'FIN-P&amp;L_CWS'!AX208</f>
        <v>-321740647.86161733</v>
      </c>
      <c r="AW23" s="9">
        <f>'FIN-P&amp;L_CWS'!AY208</f>
        <v>-330796426.77525371</v>
      </c>
      <c r="AX23" s="9">
        <f>'FIN-P&amp;L_CWS'!AZ208</f>
        <v>-340169579.7541371</v>
      </c>
      <c r="AY23" s="9">
        <f>'FIN-P&amp;L_CWS'!BA208</f>
        <v>-349712404.29540139</v>
      </c>
      <c r="AZ23" s="9">
        <f>'FIN-P&amp;L_CWS'!BB208</f>
        <v>-358236549.57535863</v>
      </c>
      <c r="BA23" s="9">
        <f>'FIN-P&amp;L_CWS'!BC208</f>
        <v>-366414438.52384299</v>
      </c>
      <c r="BB23" s="9">
        <f>'FIN-P&amp;L_CWS'!BD208</f>
        <v>-374614583.35203463</v>
      </c>
      <c r="BC23" s="9">
        <f>'FIN-P&amp;L_CWS'!BE208</f>
        <v>-382454342.37812841</v>
      </c>
      <c r="BD23" s="9">
        <f>'FIN-P&amp;L_CWS'!BF208</f>
        <v>-390300401.40422219</v>
      </c>
      <c r="BE23" s="9">
        <f>'FIN-P&amp;L_CWS'!BG208</f>
        <v>-398141365.31560868</v>
      </c>
      <c r="BF23" s="9">
        <f>'FIN-P&amp;L_CWS'!BH208</f>
        <v>-406322063.58909303</v>
      </c>
      <c r="BG23" s="9">
        <f>'FIN-P&amp;L_CWS'!BI208</f>
        <v>-414497815.72009087</v>
      </c>
      <c r="BH23" s="9">
        <f>'FIN-P&amp;L_CWS'!BJ208</f>
        <v>-423031450.43785435</v>
      </c>
      <c r="BI23" s="9">
        <f>'FIN-P&amp;L_CWS'!BK208</f>
        <v>-431880982.37585413</v>
      </c>
      <c r="BJ23" s="9">
        <f>'FIN-P&amp;L_CWS'!BL208</f>
        <v>-441084197.80506581</v>
      </c>
    </row>
    <row r="25" spans="2:62" x14ac:dyDescent="0.15">
      <c r="B25" s="14" t="s">
        <v>688</v>
      </c>
    </row>
    <row r="26" spans="2:62" x14ac:dyDescent="0.15"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675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681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682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680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380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689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36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37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38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39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380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675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681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682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686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687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690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699</v>
      </c>
    </row>
    <row r="47" spans="2:66" x14ac:dyDescent="0.15">
      <c r="C47" s="76"/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668</v>
      </c>
    </row>
    <row r="48" spans="2:66" x14ac:dyDescent="0.15">
      <c r="B48" s="10"/>
      <c r="C48" s="75" t="s">
        <v>151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368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1116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370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391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44" t="s">
        <v>35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36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37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38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39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668</v>
      </c>
    </row>
    <row r="56" spans="2:66" x14ac:dyDescent="0.15">
      <c r="B56" s="10"/>
      <c r="C56" s="75" t="s">
        <v>151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370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391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222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646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647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1106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5" t="s">
        <v>151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660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219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326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355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357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316</v>
      </c>
      <c r="C12" s="33"/>
    </row>
    <row r="13" spans="2:65" x14ac:dyDescent="0.15">
      <c r="B13" s="16"/>
      <c r="C13" s="33"/>
    </row>
    <row r="14" spans="2:65" x14ac:dyDescent="0.15">
      <c r="B14" s="48" t="s">
        <v>334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329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332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330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352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349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331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353</v>
      </c>
      <c r="C24" s="16"/>
    </row>
    <row r="25" spans="2:65" x14ac:dyDescent="0.15">
      <c r="B25" s="16"/>
      <c r="C25" s="16"/>
    </row>
    <row r="26" spans="2:65" x14ac:dyDescent="0.15">
      <c r="B26" s="48" t="s">
        <v>350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354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356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343</v>
      </c>
      <c r="C30" s="14"/>
    </row>
    <row r="31" spans="2:65" x14ac:dyDescent="0.15">
      <c r="B31" s="14"/>
      <c r="C31" s="14"/>
    </row>
    <row r="32" spans="2:65" x14ac:dyDescent="0.15">
      <c r="B32" s="48" t="s">
        <v>326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351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359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374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344</v>
      </c>
    </row>
    <row r="38" spans="2:66" x14ac:dyDescent="0.15">
      <c r="B38" s="48" t="s">
        <v>366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373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380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385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358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36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37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38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39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04" t="s">
        <v>667</v>
      </c>
      <c r="C3" s="10" t="s">
        <v>1105</v>
      </c>
      <c r="D3" s="303" t="s">
        <v>219</v>
      </c>
      <c r="E3" s="59" t="s">
        <v>151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375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282</v>
      </c>
      <c r="B5" s="181" t="s">
        <v>667</v>
      </c>
      <c r="C5" s="34" t="s">
        <v>224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225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226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227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228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229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230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231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232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233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234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235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236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237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238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239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221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240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241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242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243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244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245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246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247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248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249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250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251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252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253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254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255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256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257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258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259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260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261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262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263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264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265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266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267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268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269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270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271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272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273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274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275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276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277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278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279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280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50" t="s">
        <v>662</v>
      </c>
      <c r="B67" s="350"/>
      <c r="C67" s="350"/>
      <c r="D67" s="350"/>
      <c r="E67" s="105" t="s">
        <v>219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50" t="s">
        <v>664</v>
      </c>
      <c r="B68" s="350"/>
      <c r="C68" s="350"/>
      <c r="D68" s="350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50" t="s">
        <v>663</v>
      </c>
      <c r="B69" s="350"/>
      <c r="C69" s="350"/>
      <c r="D69" s="350"/>
      <c r="E69" s="105" t="s">
        <v>328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661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36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37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38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39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7"/>
      <c r="E76" s="59" t="s">
        <v>151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282</v>
      </c>
      <c r="B78" s="181" t="s">
        <v>223</v>
      </c>
      <c r="C78" s="33" t="s">
        <v>224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225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226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227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228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229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230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231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232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233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234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235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236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237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238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239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221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240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241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242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243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244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245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246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247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248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249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250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251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252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253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254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255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256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257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258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259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260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261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262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263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264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265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266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267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268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269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270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271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272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273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274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275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276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277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278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279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280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50" t="s">
        <v>665</v>
      </c>
      <c r="B140" s="350"/>
      <c r="C140" s="350"/>
      <c r="D140" s="350"/>
      <c r="E140" s="105" t="s">
        <v>219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50" t="s">
        <v>372</v>
      </c>
      <c r="B141" s="350"/>
      <c r="C141" s="350"/>
      <c r="D141" s="350"/>
      <c r="E141" s="105" t="s">
        <v>328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50" t="s">
        <v>666</v>
      </c>
      <c r="B142" s="350"/>
      <c r="C142" s="350"/>
      <c r="D142" s="350"/>
      <c r="E142" s="105" t="s">
        <v>328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363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151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498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499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500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501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502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503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44" t="s">
        <v>35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36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37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38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39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5" t="s">
        <v>151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313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498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499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500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501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502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503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2:67" x14ac:dyDescent="0.15">
      <c r="B2" s="16" t="s">
        <v>196</v>
      </c>
      <c r="E2" s="10" t="s">
        <v>151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51" t="s">
        <v>296</v>
      </c>
      <c r="BO2" s="351"/>
    </row>
    <row r="3" spans="2:67" hidden="1" x14ac:dyDescent="0.15">
      <c r="C3" s="10" t="s">
        <v>318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319</v>
      </c>
      <c r="D4" s="10" t="s">
        <v>219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533</v>
      </c>
      <c r="C6" s="33"/>
      <c r="D6" s="33"/>
      <c r="E6" s="34"/>
    </row>
    <row r="7" spans="2:67" x14ac:dyDescent="0.15">
      <c r="B7" s="48" t="s">
        <v>167</v>
      </c>
      <c r="C7" s="48" t="s">
        <v>218</v>
      </c>
      <c r="D7" s="33"/>
      <c r="E7" s="64">
        <f>'OPEX _CWS '!C47</f>
        <v>0</v>
      </c>
      <c r="F7" s="64">
        <f>'OPEX _CWS '!D47</f>
        <v>2000</v>
      </c>
      <c r="G7" s="64">
        <f>'OPEX _CWS '!E47</f>
        <v>0</v>
      </c>
      <c r="H7" s="64">
        <f>'OPEX _CWS '!F47</f>
        <v>0</v>
      </c>
      <c r="I7" s="64">
        <f>'OPEX _CWS '!G47</f>
        <v>0</v>
      </c>
      <c r="J7" s="64">
        <f>'OPEX _CWS '!H47</f>
        <v>0</v>
      </c>
      <c r="K7" s="64">
        <f>'OPEX _CWS '!I47</f>
        <v>0</v>
      </c>
      <c r="L7" s="64">
        <f>'OPEX _CWS '!J47</f>
        <v>0</v>
      </c>
      <c r="M7" s="64">
        <f>'OPEX _CWS '!K47</f>
        <v>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-250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-250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1000</v>
      </c>
    </row>
    <row r="8" spans="2:67" x14ac:dyDescent="0.15">
      <c r="B8" s="48" t="s">
        <v>177</v>
      </c>
      <c r="C8" s="48" t="s">
        <v>218</v>
      </c>
      <c r="D8" s="63"/>
      <c r="E8" s="64">
        <f>'OPEX _CWS '!C38</f>
        <v>0</v>
      </c>
      <c r="F8" s="64">
        <f>'OPEX _CWS '!D38</f>
        <v>17500</v>
      </c>
      <c r="G8" s="64">
        <f>'OPEX _CWS '!E38</f>
        <v>0</v>
      </c>
      <c r="H8" s="64">
        <f>'OPEX _CWS '!F38</f>
        <v>0</v>
      </c>
      <c r="I8" s="64">
        <f>'OPEX _CWS '!G38</f>
        <v>0</v>
      </c>
      <c r="J8" s="64">
        <f>'OPEX _CWS '!H38</f>
        <v>0</v>
      </c>
      <c r="K8" s="64">
        <f>'OPEX _CWS '!I38</f>
        <v>0</v>
      </c>
      <c r="L8" s="64">
        <f>'OPEX _CWS '!J38</f>
        <v>0</v>
      </c>
      <c r="M8" s="64">
        <f>'OPEX _CWS '!K38</f>
        <v>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-2500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</v>
      </c>
    </row>
    <row r="9" spans="2:67" s="14" customFormat="1" x14ac:dyDescent="0.15">
      <c r="B9" s="14" t="s">
        <v>534</v>
      </c>
      <c r="C9" s="74"/>
      <c r="D9" s="144"/>
      <c r="E9" s="65">
        <f>SUM(E7:E8)</f>
        <v>0</v>
      </c>
      <c r="F9" s="65">
        <f t="shared" ref="F9:BM9" si="0">SUM(F7:F8)</f>
        <v>19500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-250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-2750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11000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409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188</v>
      </c>
      <c r="C12" s="63">
        <v>10000</v>
      </c>
      <c r="D12" s="63" t="s">
        <v>220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449</v>
      </c>
      <c r="C13" s="63">
        <v>3500</v>
      </c>
      <c r="D13" s="63" t="s">
        <v>220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535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425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195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189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194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428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191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192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193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426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443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444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427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445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190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429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100000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197</v>
      </c>
      <c r="C40" s="10"/>
      <c r="D40" s="65"/>
      <c r="E40" s="65">
        <f t="shared" ref="E40:AJ40" si="3">E38+E14+E9</f>
        <v>0</v>
      </c>
      <c r="F40" s="65">
        <f t="shared" si="3"/>
        <v>46000</v>
      </c>
      <c r="G40" s="65">
        <f t="shared" si="3"/>
        <v>35500</v>
      </c>
      <c r="H40" s="65">
        <f t="shared" si="3"/>
        <v>10000</v>
      </c>
      <c r="I40" s="65">
        <f t="shared" si="3"/>
        <v>10000</v>
      </c>
      <c r="J40" s="65">
        <f t="shared" si="3"/>
        <v>0</v>
      </c>
      <c r="K40" s="65">
        <f t="shared" si="3"/>
        <v>0</v>
      </c>
      <c r="L40" s="65">
        <f t="shared" si="3"/>
        <v>0</v>
      </c>
      <c r="M40" s="65">
        <f t="shared" si="3"/>
        <v>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6750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-2750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100000</v>
      </c>
    </row>
    <row r="41" spans="1:67" s="38" customFormat="1" x14ac:dyDescent="0.15">
      <c r="B41" s="42"/>
      <c r="D41" s="72" t="s">
        <v>64</v>
      </c>
      <c r="E41" s="73">
        <f>E40</f>
        <v>0</v>
      </c>
      <c r="Q41" s="39">
        <f>SUM(F40:Q40)</f>
        <v>101500</v>
      </c>
      <c r="AC41" s="39">
        <f>SUM(R40:AC40)</f>
        <v>1250</v>
      </c>
      <c r="AO41" s="39">
        <f>SUM(AD40:AO40)</f>
        <v>-2750</v>
      </c>
      <c r="BA41" s="39">
        <f>SUM(AP40:BA40)</f>
        <v>0</v>
      </c>
      <c r="BM41" s="39">
        <f>SUM(BB40:BM40)</f>
        <v>0</v>
      </c>
      <c r="BN41" s="66">
        <f>SUM(E41:BM41)</f>
        <v>100000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36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37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38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39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59" t="s">
        <v>151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288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44" t="s">
        <v>35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36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37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38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39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59" t="s">
        <v>151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1098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6">
        <f>COLUMNS(D17:BK17)</f>
        <v>60</v>
      </c>
    </row>
    <row r="18" spans="2:64" x14ac:dyDescent="0.15">
      <c r="B18" t="s">
        <v>284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1099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286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171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287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288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196</v>
      </c>
      <c r="C2" s="10" t="s">
        <v>151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533</v>
      </c>
      <c r="C4" s="33"/>
      <c r="D4" s="33"/>
      <c r="E4" s="34"/>
      <c r="F4"/>
      <c r="G4"/>
      <c r="H4"/>
      <c r="BN4" s="38"/>
    </row>
    <row r="5" spans="1:66" x14ac:dyDescent="0.15">
      <c r="B5" s="48" t="s">
        <v>167</v>
      </c>
      <c r="C5" s="63">
        <f>'CAPEX _CWS '!E7</f>
        <v>0</v>
      </c>
      <c r="D5" s="63">
        <f>SUM('CAPEX _CWS '!F7:Q7)</f>
        <v>2000</v>
      </c>
      <c r="E5" s="63">
        <f>SUM('CAPEX _CWS '!R7:AC7)</f>
        <v>-750</v>
      </c>
      <c r="F5" s="63">
        <f>SUM('CAPEX _CWS '!AD7:AO7)</f>
        <v>-250</v>
      </c>
      <c r="G5" s="63">
        <f>SUM('CAPEX _CWS '!AP7:BA7)</f>
        <v>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177</v>
      </c>
      <c r="C6" s="63">
        <f>'CAPEX _CWS '!E8</f>
        <v>0</v>
      </c>
      <c r="D6" s="63">
        <f>SUM('CAPEX _CWS '!F8:Q8)</f>
        <v>17500</v>
      </c>
      <c r="E6" s="63">
        <f>SUM('CAPEX _CWS '!R8:AC8)</f>
        <v>-5000</v>
      </c>
      <c r="F6" s="63">
        <f>SUM('CAPEX _CWS '!AD8:AO8)</f>
        <v>-2500</v>
      </c>
      <c r="G6" s="63">
        <f>SUM('CAPEX _CWS '!AP8:BA8)</f>
        <v>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534</v>
      </c>
      <c r="C7" s="63">
        <f>'CAPEX _CWS '!E9</f>
        <v>0</v>
      </c>
      <c r="D7" s="63">
        <f>SUM('CAPEX _CWS '!F9:Q9)</f>
        <v>19500</v>
      </c>
      <c r="E7" s="63">
        <f>SUM('CAPEX _CWS '!R9:AC9)</f>
        <v>-5750</v>
      </c>
      <c r="F7" s="63">
        <f>SUM('CAPEX _CWS '!AD9:AO9)</f>
        <v>-2750</v>
      </c>
      <c r="G7" s="63">
        <f>SUM('CAPEX _CWS '!AP9:BA9)</f>
        <v>0</v>
      </c>
      <c r="H7" s="63">
        <f>SUM('CAPEX _CWS '!BB9:BM9)</f>
        <v>0</v>
      </c>
      <c r="I7" s="65">
        <f>SUM(C7:H7)</f>
        <v>11000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409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188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449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535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425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195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189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194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428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191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192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193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426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443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444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427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445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190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429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197</v>
      </c>
      <c r="C38" s="63">
        <f>'CAPEX _CWS '!E40</f>
        <v>0</v>
      </c>
      <c r="D38" s="63">
        <f>SUM('CAPEX _CWS '!F40:Q40)</f>
        <v>101500</v>
      </c>
      <c r="E38" s="63">
        <f>SUM('CAPEX _CWS '!R40:AC40)</f>
        <v>1250</v>
      </c>
      <c r="F38" s="63">
        <f>SUM('CAPEX _CWS '!AD40:AO40)</f>
        <v>-2750</v>
      </c>
      <c r="G38" s="63">
        <f>SUM('CAPEX _CWS '!AP40:BA40)</f>
        <v>0</v>
      </c>
      <c r="H38" s="63">
        <f>SUM('CAPEX _CWS '!BB40:BM40)</f>
        <v>0</v>
      </c>
      <c r="I38" s="65">
        <f>SUM(C38:H38)</f>
        <v>100000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297</v>
      </c>
      <c r="C41" s="10" t="s">
        <v>151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288</v>
      </c>
      <c r="C50" s="65">
        <f>'CAPEX-FA_CWS '!C12</f>
        <v>0</v>
      </c>
      <c r="D50" s="65">
        <f>'CAPEX-FA_CWS '!D12</f>
        <v>82625</v>
      </c>
      <c r="E50" s="65">
        <f>'CAPEX-FA_CWS '!E12</f>
        <v>62991.666666666664</v>
      </c>
      <c r="F50" s="65">
        <f>'CAPEX-FA_CWS '!F12</f>
        <v>38637.5</v>
      </c>
      <c r="G50" s="65">
        <f>'CAPEX-FA_CWS '!G12</f>
        <v>16987.5</v>
      </c>
      <c r="H50" s="65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291</v>
      </c>
      <c r="I1" s="352"/>
      <c r="J1" s="352"/>
      <c r="K1" s="352"/>
      <c r="L1" s="69"/>
      <c r="M1" s="295" t="s">
        <v>294</v>
      </c>
      <c r="N1" s="295" t="s">
        <v>295</v>
      </c>
    </row>
    <row r="2" spans="1:66" ht="16" x14ac:dyDescent="0.2">
      <c r="H2" s="295" t="s">
        <v>292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293</v>
      </c>
      <c r="P2" s="269"/>
      <c r="Q2" s="269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36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37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38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39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59" t="s">
        <v>151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289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282</v>
      </c>
      <c r="B6" s="34" t="s">
        <v>223</v>
      </c>
      <c r="C6" s="33" t="s">
        <v>224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225</v>
      </c>
      <c r="B7" s="181">
        <v>0</v>
      </c>
      <c r="C7" s="33" t="s">
        <v>151</v>
      </c>
      <c r="D7" s="68">
        <f>'CAPEX _CWS '!$E$40</f>
        <v>0</v>
      </c>
      <c r="E7" s="71">
        <f>$D7/$N$2</f>
        <v>0</v>
      </c>
      <c r="F7" s="64">
        <f>IF(SUM(E7)&lt;$D7,$D7/$N$2,0)</f>
        <v>0</v>
      </c>
      <c r="G7" s="64">
        <f>IF(SUM($E7:F7)&lt;$D7,$D7/$N$2,0)</f>
        <v>0</v>
      </c>
      <c r="H7" s="64">
        <f>IF(SUM($E7:G7)&lt;$D7,$D7/$N$2,0)</f>
        <v>0</v>
      </c>
      <c r="I7" s="64">
        <f>IF(SUM($E7:H7)&lt;$D7,$D7/$N$2,0)</f>
        <v>0</v>
      </c>
      <c r="J7" s="64">
        <f>IF(SUM($E7:I7)&lt;$D7,$D7/$N$2,0)</f>
        <v>0</v>
      </c>
      <c r="K7" s="64">
        <f>IF(SUM($E7:J7)&lt;$D7,$D7/$N$2,0)</f>
        <v>0</v>
      </c>
      <c r="L7" s="64">
        <f>IF(SUM($E7:K7)&lt;$D7,$D7/$N$2,0)</f>
        <v>0</v>
      </c>
      <c r="M7" s="64">
        <f>IF(SUM($E7:L7)&lt;$D7,$D7/$N$2,0)</f>
        <v>0</v>
      </c>
      <c r="N7" s="64">
        <f>IF(SUM($E7:M7)&lt;$D7,$D7/$N$2,0)</f>
        <v>0</v>
      </c>
      <c r="O7" s="64">
        <f>IF(SUM($E7:N7)&lt;$D7,$D7/$N$2,0)</f>
        <v>0</v>
      </c>
      <c r="P7" s="64">
        <f>IF(SUM($E7:O7)&lt;$D7,$D7/$N$2,0)</f>
        <v>0</v>
      </c>
      <c r="Q7" s="64">
        <f>IF(SUM($E7:P7)&lt;$D7,$D7/$N$2,0)</f>
        <v>0</v>
      </c>
      <c r="R7" s="64">
        <f>IF(SUM($E7:Q7)&lt;$D7,$D7/$N$2,0)</f>
        <v>0</v>
      </c>
      <c r="S7" s="64">
        <f>IF(SUM($E7:R7)&lt;$D7,$D7/$N$2,0)</f>
        <v>0</v>
      </c>
      <c r="T7" s="64">
        <f>IF(SUM($E7:S7)&lt;$D7,$D7/$N$2,0)</f>
        <v>0</v>
      </c>
      <c r="U7" s="64">
        <f>IF(SUM($E7:T7)&lt;$D7,$D7/$N$2,0)</f>
        <v>0</v>
      </c>
      <c r="V7" s="64">
        <f>IF(SUM($E7:U7)&lt;$D7,$D7/$N$2,0)</f>
        <v>0</v>
      </c>
      <c r="W7" s="64">
        <f>IF(SUM($E7:V7)&lt;$D7,$D7/$N$2,0)</f>
        <v>0</v>
      </c>
      <c r="X7" s="64">
        <f>IF(SUM($E7:W7)&lt;$D7,$D7/$N$2,0)</f>
        <v>0</v>
      </c>
      <c r="Y7" s="64">
        <f>IF(SUM($E7:X7)&lt;$D7,$D7/$N$2,0)</f>
        <v>0</v>
      </c>
      <c r="Z7" s="64">
        <f>IF(SUM($E7:Y7)&lt;$D7,$D7/$N$2,0)</f>
        <v>0</v>
      </c>
      <c r="AA7" s="64">
        <f>IF(SUM($E7:Z7)&lt;$D7,$D7/$N$2,0)</f>
        <v>0</v>
      </c>
      <c r="AB7" s="64">
        <f>IF(SUM($E7:AA7)&lt;$D7,$D7/$N$2,0)</f>
        <v>0</v>
      </c>
      <c r="AC7" s="64">
        <f>IF(SUM($E7:AB7)&lt;$D7,$D7/$N$2,0)</f>
        <v>0</v>
      </c>
      <c r="AD7" s="64">
        <f>IF(SUM($E7:AC7)&lt;$D7,$D7/$N$2,0)</f>
        <v>0</v>
      </c>
      <c r="AE7" s="64">
        <f>IF(SUM($E7:AD7)&lt;$D7,$D7/$N$2,0)</f>
        <v>0</v>
      </c>
      <c r="AF7" s="64">
        <f>IF(SUM($E7:AE7)&lt;$D7,$D7/$N$2,0)</f>
        <v>0</v>
      </c>
      <c r="AG7" s="64">
        <f>IF(SUM($E7:AF7)&lt;$D7,$D7/$N$2,0)</f>
        <v>0</v>
      </c>
      <c r="AH7" s="64">
        <f>IF(SUM($E7:AG7)&lt;$D7,$D7/$N$2,0)</f>
        <v>0</v>
      </c>
      <c r="AI7" s="64">
        <f>IF(SUM($E7:AH7)&lt;$D7,$D7/$N$2,0)</f>
        <v>0</v>
      </c>
      <c r="AJ7" s="64">
        <f>IF(SUM($E7:AI7)&lt;$D7,$D7/$N$2,0)</f>
        <v>0</v>
      </c>
      <c r="AK7" s="64">
        <f>IF(SUM($E7:AJ7)&lt;$D7,$D7/$N$2,0)</f>
        <v>0</v>
      </c>
      <c r="AL7" s="64">
        <f>IF(SUM($E7:AK7)&lt;$D7,$D7/$N$2,0)</f>
        <v>0</v>
      </c>
      <c r="AM7" s="64">
        <f>IF(SUM($E7:AL7)&lt;$D7,$D7/$N$2,0)</f>
        <v>0</v>
      </c>
      <c r="AN7" s="64">
        <f>IF(SUM($E7:AM7)&lt;$D7,$D7/$N$2,0)</f>
        <v>0</v>
      </c>
      <c r="AO7" s="64">
        <f>IF(SUM($E7:AN7)&lt;$D7,$D7/$N$2,0)</f>
        <v>0</v>
      </c>
      <c r="AP7" s="64">
        <f>IF(SUM($E7:AO7)&lt;$D7,$D7/$N$2,0)</f>
        <v>0</v>
      </c>
      <c r="AQ7" s="64">
        <f>IF(SUM($E7:AP7)&lt;$D7,$D7/$N$2,0)</f>
        <v>0</v>
      </c>
      <c r="AR7" s="64">
        <f>IF(SUM($E7:AQ7)&lt;$D7,$D7/$N$2,0)</f>
        <v>0</v>
      </c>
      <c r="AS7" s="64">
        <f>IF(SUM($E7:AR7)&lt;$D7,$D7/$N$2,0)</f>
        <v>0</v>
      </c>
      <c r="AT7" s="64">
        <f>IF(SUM($E7:AS7)&lt;$D7,$D7/$N$2,0)</f>
        <v>0</v>
      </c>
      <c r="AU7" s="64">
        <f>IF(SUM($E7:AT7)&lt;$D7,$D7/$N$2,0)</f>
        <v>0</v>
      </c>
      <c r="AV7" s="64">
        <f>IF(SUM($E7:AU7)&lt;$D7,$D7/$N$2,0)</f>
        <v>0</v>
      </c>
      <c r="AW7" s="64">
        <f>IF(SUM($E7:AV7)&lt;$D7,$D7/$N$2,0)</f>
        <v>0</v>
      </c>
      <c r="AX7" s="64">
        <f>IF(SUM($E7:AW7)&lt;$D7,$D7/$N$2,0)</f>
        <v>0</v>
      </c>
      <c r="AY7" s="64">
        <f>IF(SUM($E7:AX7)&lt;$D7,$D7/$N$2,0)</f>
        <v>0</v>
      </c>
      <c r="AZ7" s="64">
        <f>IF(SUM($E7:AY7)&lt;$D7,$D7/$N$2,0)</f>
        <v>0</v>
      </c>
      <c r="BA7" s="64">
        <f>IF(SUM($E7:AZ7)&lt;$D7,$D7/$N$2,0)</f>
        <v>0</v>
      </c>
      <c r="BB7" s="64">
        <f>IF(SUM($E7:BA7)&lt;$D7,$D7/$N$2,0)</f>
        <v>0</v>
      </c>
      <c r="BC7" s="64">
        <f>IF(SUM($E7:BB7)&lt;$D7,$D7/$N$2,0)</f>
        <v>0</v>
      </c>
      <c r="BD7" s="64">
        <f>IF(SUM($E7:BC7)&lt;$D7,$D7/$N$2,0)</f>
        <v>0</v>
      </c>
      <c r="BE7" s="64">
        <f>IF(SUM($E7:BD7)&lt;$D7,$D7/$N$2,0)</f>
        <v>0</v>
      </c>
      <c r="BF7" s="64">
        <f>IF(SUM($E7:BE7)&lt;$D7,$D7/$N$2,0)</f>
        <v>0</v>
      </c>
      <c r="BG7" s="64">
        <f>IF(SUM($E7:BF7)&lt;$D7,$D7/$N$2,0)</f>
        <v>0</v>
      </c>
      <c r="BH7" s="64">
        <f>IF(SUM($E7:BG7)&lt;$D7,$D7/$N$2,0)</f>
        <v>0</v>
      </c>
      <c r="BI7" s="64">
        <f>IF(SUM($E7:BH7)&lt;$D7,$D7/$N$2,0)</f>
        <v>0</v>
      </c>
      <c r="BJ7" s="64">
        <f>IF(SUM($E7:BI7)&lt;$D7,$D7/$N$2,0)</f>
        <v>0</v>
      </c>
      <c r="BK7" s="64">
        <f>IF(SUM($E7:BJ7)&lt;$D7,$D7/$N$2,0)</f>
        <v>0</v>
      </c>
      <c r="BL7" s="64">
        <f>IF(SUM($E7:BK7)&lt;$D7,$D7/$N$2,0)</f>
        <v>0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226</v>
      </c>
      <c r="B8" s="181">
        <v>1</v>
      </c>
      <c r="C8" s="33" t="s">
        <v>40</v>
      </c>
      <c r="D8" s="68">
        <f>'CAPEX _CWS '!$F$40</f>
        <v>46000</v>
      </c>
      <c r="E8" s="68"/>
      <c r="F8" s="71">
        <f>$D8/$N$2</f>
        <v>766.66666666666663</v>
      </c>
      <c r="G8" s="64">
        <f>IF(SUM(F8)&lt;$D8,$D8/$N$2,0)</f>
        <v>766.66666666666663</v>
      </c>
      <c r="H8" s="64">
        <f>IF(SUM($E8:G8)&lt;$D8,$D8/$N$2,0)</f>
        <v>766.66666666666663</v>
      </c>
      <c r="I8" s="64">
        <f>IF(SUM($E8:H8)&lt;$D8,$D8/$N$2,0)</f>
        <v>766.66666666666663</v>
      </c>
      <c r="J8" s="64">
        <f>IF(SUM($E8:I8)&lt;$D8,$D8/$N$2,0)</f>
        <v>766.66666666666663</v>
      </c>
      <c r="K8" s="64">
        <f>IF(SUM($E8:J8)&lt;$D8,$D8/$N$2,0)</f>
        <v>766.66666666666663</v>
      </c>
      <c r="L8" s="64">
        <f>IF(SUM($E8:K8)&lt;$D8,$D8/$N$2,0)</f>
        <v>766.66666666666663</v>
      </c>
      <c r="M8" s="64">
        <f>IF(SUM($E8:L8)&lt;$D8,$D8/$N$2,0)</f>
        <v>766.66666666666663</v>
      </c>
      <c r="N8" s="64">
        <f>IF(SUM($E8:M8)&lt;$D8,$D8/$N$2,0)</f>
        <v>766.66666666666663</v>
      </c>
      <c r="O8" s="64">
        <f>IF(SUM($E8:N8)&lt;$D8,$D8/$N$2,0)</f>
        <v>766.66666666666663</v>
      </c>
      <c r="P8" s="64">
        <f>IF(SUM($E8:O8)&lt;$D8,$D8/$N$2,0)</f>
        <v>766.66666666666663</v>
      </c>
      <c r="Q8" s="64">
        <f>IF(SUM($E8:P8)&lt;$D8,$D8/$N$2,0)</f>
        <v>766.66666666666663</v>
      </c>
      <c r="R8" s="64">
        <f>IF(SUM($E8:Q8)&lt;$D8,$D8/$N$2,0)</f>
        <v>766.66666666666663</v>
      </c>
      <c r="S8" s="64">
        <f>IF(SUM($E8:R8)&lt;$D8,$D8/$N$2,0)</f>
        <v>766.66666666666663</v>
      </c>
      <c r="T8" s="64">
        <f>IF(SUM($E8:S8)&lt;$D8,$D8/$N$2,0)</f>
        <v>766.66666666666663</v>
      </c>
      <c r="U8" s="64">
        <f>IF(SUM($E8:T8)&lt;$D8,$D8/$N$2,0)</f>
        <v>766.66666666666663</v>
      </c>
      <c r="V8" s="64">
        <f>IF(SUM($E8:U8)&lt;$D8,$D8/$N$2,0)</f>
        <v>766.66666666666663</v>
      </c>
      <c r="W8" s="64">
        <f>IF(SUM($E8:V8)&lt;$D8,$D8/$N$2,0)</f>
        <v>766.66666666666663</v>
      </c>
      <c r="X8" s="64">
        <f>IF(SUM($E8:W8)&lt;$D8,$D8/$N$2,0)</f>
        <v>766.66666666666663</v>
      </c>
      <c r="Y8" s="64">
        <f>IF(SUM($E8:X8)&lt;$D8,$D8/$N$2,0)</f>
        <v>766.66666666666663</v>
      </c>
      <c r="Z8" s="64">
        <f>IF(SUM($E8:Y8)&lt;$D8,$D8/$N$2,0)</f>
        <v>766.66666666666663</v>
      </c>
      <c r="AA8" s="64">
        <f>IF(SUM($E8:Z8)&lt;$D8,$D8/$N$2,0)</f>
        <v>766.66666666666663</v>
      </c>
      <c r="AB8" s="64">
        <f>IF(SUM($E8:AA8)&lt;$D8,$D8/$N$2,0)</f>
        <v>766.66666666666663</v>
      </c>
      <c r="AC8" s="64">
        <f>IF(SUM($E8:AB8)&lt;$D8,$D8/$N$2,0)</f>
        <v>766.66666666666663</v>
      </c>
      <c r="AD8" s="64">
        <f>IF(SUM($E8:AC8)&lt;$D8,$D8/$N$2,0)</f>
        <v>766.66666666666663</v>
      </c>
      <c r="AE8" s="64">
        <f>IF(SUM($E8:AD8)&lt;$D8,$D8/$N$2,0)</f>
        <v>766.66666666666663</v>
      </c>
      <c r="AF8" s="64">
        <f>IF(SUM($E8:AE8)&lt;$D8,$D8/$N$2,0)</f>
        <v>766.66666666666663</v>
      </c>
      <c r="AG8" s="64">
        <f>IF(SUM($E8:AF8)&lt;$D8,$D8/$N$2,0)</f>
        <v>766.66666666666663</v>
      </c>
      <c r="AH8" s="64">
        <f>IF(SUM($E8:AG8)&lt;$D8,$D8/$N$2,0)</f>
        <v>766.66666666666663</v>
      </c>
      <c r="AI8" s="64">
        <f>IF(SUM($E8:AH8)&lt;$D8,$D8/$N$2,0)</f>
        <v>766.66666666666663</v>
      </c>
      <c r="AJ8" s="64">
        <f>IF(SUM($E8:AI8)&lt;$D8,$D8/$N$2,0)</f>
        <v>766.66666666666663</v>
      </c>
      <c r="AK8" s="64">
        <f>IF(SUM($E8:AJ8)&lt;$D8,$D8/$N$2,0)</f>
        <v>766.66666666666663</v>
      </c>
      <c r="AL8" s="64">
        <f>IF(SUM($E8:AK8)&lt;$D8,$D8/$N$2,0)</f>
        <v>766.66666666666663</v>
      </c>
      <c r="AM8" s="64">
        <f>IF(SUM($E8:AL8)&lt;$D8,$D8/$N$2,0)</f>
        <v>766.66666666666663</v>
      </c>
      <c r="AN8" s="64">
        <f>IF(SUM($E8:AM8)&lt;$D8,$D8/$N$2,0)</f>
        <v>766.66666666666663</v>
      </c>
      <c r="AO8" s="64">
        <f>IF(SUM($E8:AN8)&lt;$D8,$D8/$N$2,0)</f>
        <v>766.66666666666663</v>
      </c>
      <c r="AP8" s="64">
        <f>IF(SUM($E8:AO8)&lt;$D8,$D8/$N$2,0)</f>
        <v>766.66666666666663</v>
      </c>
      <c r="AQ8" s="64">
        <f>IF(SUM($E8:AP8)&lt;$D8,$D8/$N$2,0)</f>
        <v>766.66666666666663</v>
      </c>
      <c r="AR8" s="64">
        <f>IF(SUM($E8:AQ8)&lt;$D8,$D8/$N$2,0)</f>
        <v>766.66666666666663</v>
      </c>
      <c r="AS8" s="64">
        <f>IF(SUM($E8:AR8)&lt;$D8,$D8/$N$2,0)</f>
        <v>766.66666666666663</v>
      </c>
      <c r="AT8" s="64">
        <f>IF(SUM($E8:AS8)&lt;$D8,$D8/$N$2,0)</f>
        <v>766.66666666666663</v>
      </c>
      <c r="AU8" s="64">
        <f>IF(SUM($E8:AT8)&lt;$D8,$D8/$N$2,0)</f>
        <v>766.66666666666663</v>
      </c>
      <c r="AV8" s="64">
        <f>IF(SUM($E8:AU8)&lt;$D8,$D8/$N$2,0)</f>
        <v>766.66666666666663</v>
      </c>
      <c r="AW8" s="64">
        <f>IF(SUM($E8:AV8)&lt;$D8,$D8/$N$2,0)</f>
        <v>766.66666666666663</v>
      </c>
      <c r="AX8" s="64">
        <f>IF(SUM($E8:AW8)&lt;$D8,$D8/$N$2,0)</f>
        <v>766.66666666666663</v>
      </c>
      <c r="AY8" s="64">
        <f>IF(SUM($E8:AX8)&lt;$D8,$D8/$N$2,0)</f>
        <v>766.66666666666663</v>
      </c>
      <c r="AZ8" s="64">
        <f>IF(SUM($E8:AY8)&lt;$D8,$D8/$N$2,0)</f>
        <v>766.66666666666663</v>
      </c>
      <c r="BA8" s="64">
        <f>IF(SUM($E8:AZ8)&lt;$D8,$D8/$N$2,0)</f>
        <v>766.66666666666663</v>
      </c>
      <c r="BB8" s="64">
        <f>IF(SUM($E8:BA8)&lt;$D8,$D8/$N$2,0)</f>
        <v>766.66666666666663</v>
      </c>
      <c r="BC8" s="64">
        <f>IF(SUM($E8:BB8)&lt;$D8,$D8/$N$2,0)</f>
        <v>766.66666666666663</v>
      </c>
      <c r="BD8" s="64">
        <f>IF(SUM($E8:BC8)&lt;$D8,$D8/$N$2,0)</f>
        <v>766.66666666666663</v>
      </c>
      <c r="BE8" s="64">
        <f>IF(SUM($E8:BD8)&lt;$D8,$D8/$N$2,0)</f>
        <v>766.66666666666663</v>
      </c>
      <c r="BF8" s="64">
        <f>IF(SUM($E8:BE8)&lt;$D8,$D8/$N$2,0)</f>
        <v>766.66666666666663</v>
      </c>
      <c r="BG8" s="64">
        <f>IF(SUM($E8:BF8)&lt;$D8,$D8/$N$2,0)</f>
        <v>766.66666666666663</v>
      </c>
      <c r="BH8" s="64">
        <f>IF(SUM($E8:BG8)&lt;$D8,$D8/$N$2,0)</f>
        <v>766.66666666666663</v>
      </c>
      <c r="BI8" s="64">
        <f>IF(SUM($E8:BH8)&lt;$D8,$D8/$N$2,0)</f>
        <v>766.66666666666663</v>
      </c>
      <c r="BJ8" s="64">
        <f>IF(SUM($E8:BI8)&lt;$D8,$D8/$N$2,0)</f>
        <v>766.66666666666663</v>
      </c>
      <c r="BK8" s="64">
        <f>IF(SUM($E8:BJ8)&lt;$D8,$D8/$N$2,0)</f>
        <v>766.66666666666663</v>
      </c>
      <c r="BL8" s="64">
        <f>IF(SUM($E8:BK8)&lt;$D8,$D8/$N$2,0)</f>
        <v>766.66666666666663</v>
      </c>
      <c r="BM8" s="64">
        <f>IF(SUM($E8:BL8)&lt;$D8,$D8/$N$2,0)</f>
        <v>766.66666666666663</v>
      </c>
    </row>
    <row r="9" spans="1:66" x14ac:dyDescent="0.15">
      <c r="A9" s="34" t="s">
        <v>227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228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229</v>
      </c>
      <c r="B11" s="181">
        <v>1</v>
      </c>
      <c r="C11" s="33" t="s">
        <v>43</v>
      </c>
      <c r="D11" s="68">
        <f>'CAPEX _CWS '!$I$40</f>
        <v>10000</v>
      </c>
      <c r="E11" s="68"/>
      <c r="I11" s="71">
        <f>$D11/$N$2</f>
        <v>166.66666666666666</v>
      </c>
      <c r="J11" s="64">
        <f>IF(SUM(I11)&lt;$D11,$D11/$N$2,0)</f>
        <v>166.66666666666666</v>
      </c>
      <c r="K11" s="64">
        <f>IF(SUM($E11:J11)&lt;$D11,$D11/$N$2,0)</f>
        <v>166.66666666666666</v>
      </c>
      <c r="L11" s="64">
        <f>IF(SUM($E11:K11)&lt;$D11,$D11/$N$2,0)</f>
        <v>166.66666666666666</v>
      </c>
      <c r="M11" s="64">
        <f>IF(SUM($E11:L11)&lt;$D11,$D11/$N$2,0)</f>
        <v>166.66666666666666</v>
      </c>
      <c r="N11" s="64">
        <f>IF(SUM($E11:M11)&lt;$D11,$D11/$N$2,0)</f>
        <v>166.66666666666666</v>
      </c>
      <c r="O11" s="64">
        <f>IF(SUM($E11:N11)&lt;$D11,$D11/$N$2,0)</f>
        <v>166.66666666666666</v>
      </c>
      <c r="P11" s="64">
        <f>IF(SUM($E11:O11)&lt;$D11,$D11/$N$2,0)</f>
        <v>166.66666666666666</v>
      </c>
      <c r="Q11" s="64">
        <f>IF(SUM($E11:P11)&lt;$D11,$D11/$N$2,0)</f>
        <v>166.66666666666666</v>
      </c>
      <c r="R11" s="64">
        <f>IF(SUM($E11:Q11)&lt;$D11,$D11/$N$2,0)</f>
        <v>166.66666666666666</v>
      </c>
      <c r="S11" s="64">
        <f>IF(SUM($E11:R11)&lt;$D11,$D11/$N$2,0)</f>
        <v>166.66666666666666</v>
      </c>
      <c r="T11" s="64">
        <f>IF(SUM($E11:S11)&lt;$D11,$D11/$N$2,0)</f>
        <v>166.66666666666666</v>
      </c>
      <c r="U11" s="64">
        <f>IF(SUM($E11:T11)&lt;$D11,$D11/$N$2,0)</f>
        <v>166.66666666666666</v>
      </c>
      <c r="V11" s="64">
        <f>IF(SUM($E11:U11)&lt;$D11,$D11/$N$2,0)</f>
        <v>166.66666666666666</v>
      </c>
      <c r="W11" s="64">
        <f>IF(SUM($E11:V11)&lt;$D11,$D11/$N$2,0)</f>
        <v>166.66666666666666</v>
      </c>
      <c r="X11" s="64">
        <f>IF(SUM($E11:W11)&lt;$D11,$D11/$N$2,0)</f>
        <v>166.66666666666666</v>
      </c>
      <c r="Y11" s="64">
        <f>IF(SUM($E11:X11)&lt;$D11,$D11/$N$2,0)</f>
        <v>166.66666666666666</v>
      </c>
      <c r="Z11" s="64">
        <f>IF(SUM($E11:Y11)&lt;$D11,$D11/$N$2,0)</f>
        <v>166.66666666666666</v>
      </c>
      <c r="AA11" s="64">
        <f>IF(SUM($E11:Z11)&lt;$D11,$D11/$N$2,0)</f>
        <v>166.66666666666666</v>
      </c>
      <c r="AB11" s="64">
        <f>IF(SUM($E11:AA11)&lt;$D11,$D11/$N$2,0)</f>
        <v>166.66666666666666</v>
      </c>
      <c r="AC11" s="64">
        <f>IF(SUM($E11:AB11)&lt;$D11,$D11/$N$2,0)</f>
        <v>166.66666666666666</v>
      </c>
      <c r="AD11" s="64">
        <f>IF(SUM($E11:AC11)&lt;$D11,$D11/$N$2,0)</f>
        <v>166.66666666666666</v>
      </c>
      <c r="AE11" s="64">
        <f>IF(SUM($E11:AD11)&lt;$D11,$D11/$N$2,0)</f>
        <v>166.66666666666666</v>
      </c>
      <c r="AF11" s="64">
        <f>IF(SUM($E11:AE11)&lt;$D11,$D11/$N$2,0)</f>
        <v>166.66666666666666</v>
      </c>
      <c r="AG11" s="64">
        <f>IF(SUM($E11:AF11)&lt;$D11,$D11/$N$2,0)</f>
        <v>166.66666666666666</v>
      </c>
      <c r="AH11" s="64">
        <f>IF(SUM($E11:AG11)&lt;$D11,$D11/$N$2,0)</f>
        <v>166.66666666666666</v>
      </c>
      <c r="AI11" s="64">
        <f>IF(SUM($E11:AH11)&lt;$D11,$D11/$N$2,0)</f>
        <v>166.66666666666666</v>
      </c>
      <c r="AJ11" s="64">
        <f>IF(SUM($E11:AI11)&lt;$D11,$D11/$N$2,0)</f>
        <v>166.66666666666666</v>
      </c>
      <c r="AK11" s="64">
        <f>IF(SUM($E11:AJ11)&lt;$D11,$D11/$N$2,0)</f>
        <v>166.66666666666666</v>
      </c>
      <c r="AL11" s="64">
        <f>IF(SUM($E11:AK11)&lt;$D11,$D11/$N$2,0)</f>
        <v>166.66666666666666</v>
      </c>
      <c r="AM11" s="64">
        <f>IF(SUM($E11:AL11)&lt;$D11,$D11/$N$2,0)</f>
        <v>166.66666666666666</v>
      </c>
      <c r="AN11" s="64">
        <f>IF(SUM($E11:AM11)&lt;$D11,$D11/$N$2,0)</f>
        <v>166.66666666666666</v>
      </c>
      <c r="AO11" s="64">
        <f>IF(SUM($E11:AN11)&lt;$D11,$D11/$N$2,0)</f>
        <v>166.66666666666666</v>
      </c>
      <c r="AP11" s="64">
        <f>IF(SUM($E11:AO11)&lt;$D11,$D11/$N$2,0)</f>
        <v>166.66666666666666</v>
      </c>
      <c r="AQ11" s="64">
        <f>IF(SUM($E11:AP11)&lt;$D11,$D11/$N$2,0)</f>
        <v>166.66666666666666</v>
      </c>
      <c r="AR11" s="64">
        <f>IF(SUM($E11:AQ11)&lt;$D11,$D11/$N$2,0)</f>
        <v>166.66666666666666</v>
      </c>
      <c r="AS11" s="64">
        <f>IF(SUM($E11:AR11)&lt;$D11,$D11/$N$2,0)</f>
        <v>166.66666666666666</v>
      </c>
      <c r="AT11" s="64">
        <f>IF(SUM($E11:AS11)&lt;$D11,$D11/$N$2,0)</f>
        <v>166.66666666666666</v>
      </c>
      <c r="AU11" s="64">
        <f>IF(SUM($E11:AT11)&lt;$D11,$D11/$N$2,0)</f>
        <v>166.66666666666666</v>
      </c>
      <c r="AV11" s="64">
        <f>IF(SUM($E11:AU11)&lt;$D11,$D11/$N$2,0)</f>
        <v>166.66666666666666</v>
      </c>
      <c r="AW11" s="64">
        <f>IF(SUM($E11:AV11)&lt;$D11,$D11/$N$2,0)</f>
        <v>166.66666666666666</v>
      </c>
      <c r="AX11" s="64">
        <f>IF(SUM($E11:AW11)&lt;$D11,$D11/$N$2,0)</f>
        <v>166.66666666666666</v>
      </c>
      <c r="AY11" s="64">
        <f>IF(SUM($E11:AX11)&lt;$D11,$D11/$N$2,0)</f>
        <v>166.66666666666666</v>
      </c>
      <c r="AZ11" s="64">
        <f>IF(SUM($E11:AY11)&lt;$D11,$D11/$N$2,0)</f>
        <v>166.66666666666666</v>
      </c>
      <c r="BA11" s="64">
        <f>IF(SUM($E11:AZ11)&lt;$D11,$D11/$N$2,0)</f>
        <v>166.66666666666666</v>
      </c>
      <c r="BB11" s="64">
        <f>IF(SUM($E11:BA11)&lt;$D11,$D11/$N$2,0)</f>
        <v>166.66666666666666</v>
      </c>
      <c r="BC11" s="64">
        <f>IF(SUM($E11:BB11)&lt;$D11,$D11/$N$2,0)</f>
        <v>166.66666666666666</v>
      </c>
      <c r="BD11" s="64">
        <f>IF(SUM($E11:BC11)&lt;$D11,$D11/$N$2,0)</f>
        <v>166.66666666666666</v>
      </c>
      <c r="BE11" s="64">
        <f>IF(SUM($E11:BD11)&lt;$D11,$D11/$N$2,0)</f>
        <v>166.66666666666666</v>
      </c>
      <c r="BF11" s="64">
        <f>IF(SUM($E11:BE11)&lt;$D11,$D11/$N$2,0)</f>
        <v>166.66666666666666</v>
      </c>
      <c r="BG11" s="64">
        <f>IF(SUM($E11:BF11)&lt;$D11,$D11/$N$2,0)</f>
        <v>166.66666666666666</v>
      </c>
      <c r="BH11" s="64">
        <f>IF(SUM($E11:BG11)&lt;$D11,$D11/$N$2,0)</f>
        <v>166.66666666666666</v>
      </c>
      <c r="BI11" s="64">
        <f>IF(SUM($E11:BH11)&lt;$D11,$D11/$N$2,0)</f>
        <v>166.66666666666666</v>
      </c>
      <c r="BJ11" s="64">
        <f>IF(SUM($E11:BI11)&lt;$D11,$D11/$N$2,0)</f>
        <v>166.66666666666666</v>
      </c>
      <c r="BK11" s="64">
        <f>IF(SUM($E11:BJ11)&lt;$D11,$D11/$N$2,0)</f>
        <v>166.66666666666666</v>
      </c>
      <c r="BL11" s="64">
        <f>IF(SUM($E11:BK11)&lt;$D11,$D11/$N$2,0)</f>
        <v>166.66666666666666</v>
      </c>
      <c r="BM11" s="64">
        <f>IF(SUM($E11:BL11)&lt;$D11,$D11/$N$2,0)</f>
        <v>166.66666666666666</v>
      </c>
    </row>
    <row r="12" spans="1:66" x14ac:dyDescent="0.15">
      <c r="A12" s="34" t="s">
        <v>230</v>
      </c>
      <c r="B12" s="181">
        <v>1</v>
      </c>
      <c r="C12" s="33" t="s">
        <v>44</v>
      </c>
      <c r="D12" s="68">
        <f>'CAPEX _CWS '!$J$40</f>
        <v>0</v>
      </c>
      <c r="E12" s="68"/>
      <c r="J12" s="71">
        <f>$D12/$N$2</f>
        <v>0</v>
      </c>
      <c r="K12" s="64">
        <f>IF(SUM(J12)&lt;$D12,$D12/$N$2,0)</f>
        <v>0</v>
      </c>
      <c r="L12" s="64">
        <f>IF(SUM($E12:K12)&lt;$D12,$D12/$N$2,0)</f>
        <v>0</v>
      </c>
      <c r="M12" s="64">
        <f>IF(SUM($E12:L12)&lt;$D12,$D12/$N$2,0)</f>
        <v>0</v>
      </c>
      <c r="N12" s="64">
        <f>IF(SUM($E12:M12)&lt;$D12,$D12/$N$2,0)</f>
        <v>0</v>
      </c>
      <c r="O12" s="64">
        <f>IF(SUM($E12:N12)&lt;$D12,$D12/$N$2,0)</f>
        <v>0</v>
      </c>
      <c r="P12" s="64">
        <f>IF(SUM($E12:O12)&lt;$D12,$D12/$N$2,0)</f>
        <v>0</v>
      </c>
      <c r="Q12" s="64">
        <f>IF(SUM($E12:P12)&lt;$D12,$D12/$N$2,0)</f>
        <v>0</v>
      </c>
      <c r="R12" s="64">
        <f>IF(SUM($E12:Q12)&lt;$D12,$D12/$N$2,0)</f>
        <v>0</v>
      </c>
      <c r="S12" s="64">
        <f>IF(SUM($E12:R12)&lt;$D12,$D12/$N$2,0)</f>
        <v>0</v>
      </c>
      <c r="T12" s="64">
        <f>IF(SUM($E12:S12)&lt;$D12,$D12/$N$2,0)</f>
        <v>0</v>
      </c>
      <c r="U12" s="64">
        <f>IF(SUM($E12:T12)&lt;$D12,$D12/$N$2,0)</f>
        <v>0</v>
      </c>
      <c r="V12" s="64">
        <f>IF(SUM($E12:U12)&lt;$D12,$D12/$N$2,0)</f>
        <v>0</v>
      </c>
      <c r="W12" s="64">
        <f>IF(SUM($E12:V12)&lt;$D12,$D12/$N$2,0)</f>
        <v>0</v>
      </c>
      <c r="X12" s="64">
        <f>IF(SUM($E12:W12)&lt;$D12,$D12/$N$2,0)</f>
        <v>0</v>
      </c>
      <c r="Y12" s="64">
        <f>IF(SUM($E12:X12)&lt;$D12,$D12/$N$2,0)</f>
        <v>0</v>
      </c>
      <c r="Z12" s="64">
        <f>IF(SUM($E12:Y12)&lt;$D12,$D12/$N$2,0)</f>
        <v>0</v>
      </c>
      <c r="AA12" s="64">
        <f>IF(SUM($E12:Z12)&lt;$D12,$D12/$N$2,0)</f>
        <v>0</v>
      </c>
      <c r="AB12" s="64">
        <f>IF(SUM($E12:AA12)&lt;$D12,$D12/$N$2,0)</f>
        <v>0</v>
      </c>
      <c r="AC12" s="64">
        <f>IF(SUM($E12:AB12)&lt;$D12,$D12/$N$2,0)</f>
        <v>0</v>
      </c>
      <c r="AD12" s="64">
        <f>IF(SUM($E12:AC12)&lt;$D12,$D12/$N$2,0)</f>
        <v>0</v>
      </c>
      <c r="AE12" s="64">
        <f>IF(SUM($E12:AD12)&lt;$D12,$D12/$N$2,0)</f>
        <v>0</v>
      </c>
      <c r="AF12" s="64">
        <f>IF(SUM($E12:AE12)&lt;$D12,$D12/$N$2,0)</f>
        <v>0</v>
      </c>
      <c r="AG12" s="64">
        <f>IF(SUM($E12:AF12)&lt;$D12,$D12/$N$2,0)</f>
        <v>0</v>
      </c>
      <c r="AH12" s="64">
        <f>IF(SUM($E12:AG12)&lt;$D12,$D12/$N$2,0)</f>
        <v>0</v>
      </c>
      <c r="AI12" s="64">
        <f>IF(SUM($E12:AH12)&lt;$D12,$D12/$N$2,0)</f>
        <v>0</v>
      </c>
      <c r="AJ12" s="64">
        <f>IF(SUM($E12:AI12)&lt;$D12,$D12/$N$2,0)</f>
        <v>0</v>
      </c>
      <c r="AK12" s="64">
        <f>IF(SUM($E12:AJ12)&lt;$D12,$D12/$N$2,0)</f>
        <v>0</v>
      </c>
      <c r="AL12" s="64">
        <f>IF(SUM($E12:AK12)&lt;$D12,$D12/$N$2,0)</f>
        <v>0</v>
      </c>
      <c r="AM12" s="64">
        <f>IF(SUM($E12:AL12)&lt;$D12,$D12/$N$2,0)</f>
        <v>0</v>
      </c>
      <c r="AN12" s="64">
        <f>IF(SUM($E12:AM12)&lt;$D12,$D12/$N$2,0)</f>
        <v>0</v>
      </c>
      <c r="AO12" s="64">
        <f>IF(SUM($E12:AN12)&lt;$D12,$D12/$N$2,0)</f>
        <v>0</v>
      </c>
      <c r="AP12" s="64">
        <f>IF(SUM($E12:AO12)&lt;$D12,$D12/$N$2,0)</f>
        <v>0</v>
      </c>
      <c r="AQ12" s="64">
        <f>IF(SUM($E12:AP12)&lt;$D12,$D12/$N$2,0)</f>
        <v>0</v>
      </c>
      <c r="AR12" s="64">
        <f>IF(SUM($E12:AQ12)&lt;$D12,$D12/$N$2,0)</f>
        <v>0</v>
      </c>
      <c r="AS12" s="64">
        <f>IF(SUM($E12:AR12)&lt;$D12,$D12/$N$2,0)</f>
        <v>0</v>
      </c>
      <c r="AT12" s="64">
        <f>IF(SUM($E12:AS12)&lt;$D12,$D12/$N$2,0)</f>
        <v>0</v>
      </c>
      <c r="AU12" s="64">
        <f>IF(SUM($E12:AT12)&lt;$D12,$D12/$N$2,0)</f>
        <v>0</v>
      </c>
      <c r="AV12" s="64">
        <f>IF(SUM($E12:AU12)&lt;$D12,$D12/$N$2,0)</f>
        <v>0</v>
      </c>
      <c r="AW12" s="64">
        <f>IF(SUM($E12:AV12)&lt;$D12,$D12/$N$2,0)</f>
        <v>0</v>
      </c>
      <c r="AX12" s="64">
        <f>IF(SUM($E12:AW12)&lt;$D12,$D12/$N$2,0)</f>
        <v>0</v>
      </c>
      <c r="AY12" s="64">
        <f>IF(SUM($E12:AX12)&lt;$D12,$D12/$N$2,0)</f>
        <v>0</v>
      </c>
      <c r="AZ12" s="64">
        <f>IF(SUM($E12:AY12)&lt;$D12,$D12/$N$2,0)</f>
        <v>0</v>
      </c>
      <c r="BA12" s="64">
        <f>IF(SUM($E12:AZ12)&lt;$D12,$D12/$N$2,0)</f>
        <v>0</v>
      </c>
      <c r="BB12" s="64">
        <f>IF(SUM($E12:BA12)&lt;$D12,$D12/$N$2,0)</f>
        <v>0</v>
      </c>
      <c r="BC12" s="64">
        <f>IF(SUM($E12:BB12)&lt;$D12,$D12/$N$2,0)</f>
        <v>0</v>
      </c>
      <c r="BD12" s="64">
        <f>IF(SUM($E12:BC12)&lt;$D12,$D12/$N$2,0)</f>
        <v>0</v>
      </c>
      <c r="BE12" s="64">
        <f>IF(SUM($E12:BD12)&lt;$D12,$D12/$N$2,0)</f>
        <v>0</v>
      </c>
      <c r="BF12" s="64">
        <f>IF(SUM($E12:BE12)&lt;$D12,$D12/$N$2,0)</f>
        <v>0</v>
      </c>
      <c r="BG12" s="64">
        <f>IF(SUM($E12:BF12)&lt;$D12,$D12/$N$2,0)</f>
        <v>0</v>
      </c>
      <c r="BH12" s="64">
        <f>IF(SUM($E12:BG12)&lt;$D12,$D12/$N$2,0)</f>
        <v>0</v>
      </c>
      <c r="BI12" s="64">
        <f>IF(SUM($E12:BH12)&lt;$D12,$D12/$N$2,0)</f>
        <v>0</v>
      </c>
      <c r="BJ12" s="64">
        <f>IF(SUM($E12:BI12)&lt;$D12,$D12/$N$2,0)</f>
        <v>0</v>
      </c>
      <c r="BK12" s="64">
        <f>IF(SUM($E12:BJ12)&lt;$D12,$D12/$N$2,0)</f>
        <v>0</v>
      </c>
      <c r="BL12" s="64">
        <f>IF(SUM($E12:BK12)&lt;$D12,$D12/$N$2,0)</f>
        <v>0</v>
      </c>
      <c r="BM12" s="64">
        <f>IF(SUM($E12:BL12)&lt;$D12,$D12/$N$2,0)</f>
        <v>0</v>
      </c>
    </row>
    <row r="13" spans="1:66" x14ac:dyDescent="0.15">
      <c r="A13" s="34" t="s">
        <v>231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232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233</v>
      </c>
      <c r="B15" s="181">
        <v>1</v>
      </c>
      <c r="C15" s="33" t="s">
        <v>47</v>
      </c>
      <c r="D15" s="68">
        <f>'CAPEX _CWS '!$M$40</f>
        <v>0</v>
      </c>
      <c r="E15" s="68"/>
      <c r="M15" s="71">
        <f>$D15/$N$2</f>
        <v>0</v>
      </c>
      <c r="N15" s="64">
        <f>IF(SUM(M15)&lt;$D15,$D15/$N$2,0)</f>
        <v>0</v>
      </c>
      <c r="O15" s="64">
        <f>IF(SUM($E15:N15)&lt;$D15,$D15/$N$2,0)</f>
        <v>0</v>
      </c>
      <c r="P15" s="64">
        <f>IF(SUM($E15:O15)&lt;$D15,$D15/$N$2,0)</f>
        <v>0</v>
      </c>
      <c r="Q15" s="64">
        <f>IF(SUM($E15:P15)&lt;$D15,$D15/$N$2,0)</f>
        <v>0</v>
      </c>
      <c r="R15" s="64">
        <f>IF(SUM($E15:Q15)&lt;$D15,$D15/$N$2,0)</f>
        <v>0</v>
      </c>
      <c r="S15" s="64">
        <f>IF(SUM($E15:R15)&lt;$D15,$D15/$N$2,0)</f>
        <v>0</v>
      </c>
      <c r="T15" s="64">
        <f>IF(SUM($E15:S15)&lt;$D15,$D15/$N$2,0)</f>
        <v>0</v>
      </c>
      <c r="U15" s="64">
        <f>IF(SUM($E15:T15)&lt;$D15,$D15/$N$2,0)</f>
        <v>0</v>
      </c>
      <c r="V15" s="64">
        <f>IF(SUM($E15:U15)&lt;$D15,$D15/$N$2,0)</f>
        <v>0</v>
      </c>
      <c r="W15" s="64">
        <f>IF(SUM($E15:V15)&lt;$D15,$D15/$N$2,0)</f>
        <v>0</v>
      </c>
      <c r="X15" s="64">
        <f>IF(SUM($E15:W15)&lt;$D15,$D15/$N$2,0)</f>
        <v>0</v>
      </c>
      <c r="Y15" s="64">
        <f>IF(SUM($E15:X15)&lt;$D15,$D15/$N$2,0)</f>
        <v>0</v>
      </c>
      <c r="Z15" s="64">
        <f>IF(SUM($E15:Y15)&lt;$D15,$D15/$N$2,0)</f>
        <v>0</v>
      </c>
      <c r="AA15" s="64">
        <f>IF(SUM($E15:Z15)&lt;$D15,$D15/$N$2,0)</f>
        <v>0</v>
      </c>
      <c r="AB15" s="64">
        <f>IF(SUM($E15:AA15)&lt;$D15,$D15/$N$2,0)</f>
        <v>0</v>
      </c>
      <c r="AC15" s="64">
        <f>IF(SUM($E15:AB15)&lt;$D15,$D15/$N$2,0)</f>
        <v>0</v>
      </c>
      <c r="AD15" s="64">
        <f>IF(SUM($E15:AC15)&lt;$D15,$D15/$N$2,0)</f>
        <v>0</v>
      </c>
      <c r="AE15" s="64">
        <f>IF(SUM($E15:AD15)&lt;$D15,$D15/$N$2,0)</f>
        <v>0</v>
      </c>
      <c r="AF15" s="64">
        <f>IF(SUM($E15:AE15)&lt;$D15,$D15/$N$2,0)</f>
        <v>0</v>
      </c>
      <c r="AG15" s="64">
        <f>IF(SUM($E15:AF15)&lt;$D15,$D15/$N$2,0)</f>
        <v>0</v>
      </c>
      <c r="AH15" s="64">
        <f>IF(SUM($E15:AG15)&lt;$D15,$D15/$N$2,0)</f>
        <v>0</v>
      </c>
      <c r="AI15" s="64">
        <f>IF(SUM($E15:AH15)&lt;$D15,$D15/$N$2,0)</f>
        <v>0</v>
      </c>
      <c r="AJ15" s="64">
        <f>IF(SUM($E15:AI15)&lt;$D15,$D15/$N$2,0)</f>
        <v>0</v>
      </c>
      <c r="AK15" s="64">
        <f>IF(SUM($E15:AJ15)&lt;$D15,$D15/$N$2,0)</f>
        <v>0</v>
      </c>
      <c r="AL15" s="64">
        <f>IF(SUM($E15:AK15)&lt;$D15,$D15/$N$2,0)</f>
        <v>0</v>
      </c>
      <c r="AM15" s="64">
        <f>IF(SUM($E15:AL15)&lt;$D15,$D15/$N$2,0)</f>
        <v>0</v>
      </c>
      <c r="AN15" s="64">
        <f>IF(SUM($E15:AM15)&lt;$D15,$D15/$N$2,0)</f>
        <v>0</v>
      </c>
      <c r="AO15" s="64">
        <f>IF(SUM($E15:AN15)&lt;$D15,$D15/$N$2,0)</f>
        <v>0</v>
      </c>
      <c r="AP15" s="64">
        <f>IF(SUM($E15:AO15)&lt;$D15,$D15/$N$2,0)</f>
        <v>0</v>
      </c>
      <c r="AQ15" s="64">
        <f>IF(SUM($E15:AP15)&lt;$D15,$D15/$N$2,0)</f>
        <v>0</v>
      </c>
      <c r="AR15" s="64">
        <f>IF(SUM($E15:AQ15)&lt;$D15,$D15/$N$2,0)</f>
        <v>0</v>
      </c>
      <c r="AS15" s="64">
        <f>IF(SUM($E15:AR15)&lt;$D15,$D15/$N$2,0)</f>
        <v>0</v>
      </c>
      <c r="AT15" s="64">
        <f>IF(SUM($E15:AS15)&lt;$D15,$D15/$N$2,0)</f>
        <v>0</v>
      </c>
      <c r="AU15" s="64">
        <f>IF(SUM($E15:AT15)&lt;$D15,$D15/$N$2,0)</f>
        <v>0</v>
      </c>
      <c r="AV15" s="64">
        <f>IF(SUM($E15:AU15)&lt;$D15,$D15/$N$2,0)</f>
        <v>0</v>
      </c>
      <c r="AW15" s="64">
        <f>IF(SUM($E15:AV15)&lt;$D15,$D15/$N$2,0)</f>
        <v>0</v>
      </c>
      <c r="AX15" s="64">
        <f>IF(SUM($E15:AW15)&lt;$D15,$D15/$N$2,0)</f>
        <v>0</v>
      </c>
      <c r="AY15" s="64">
        <f>IF(SUM($E15:AX15)&lt;$D15,$D15/$N$2,0)</f>
        <v>0</v>
      </c>
      <c r="AZ15" s="64">
        <f>IF(SUM($E15:AY15)&lt;$D15,$D15/$N$2,0)</f>
        <v>0</v>
      </c>
      <c r="BA15" s="64">
        <f>IF(SUM($E15:AZ15)&lt;$D15,$D15/$N$2,0)</f>
        <v>0</v>
      </c>
      <c r="BB15" s="64">
        <f>IF(SUM($E15:BA15)&lt;$D15,$D15/$N$2,0)</f>
        <v>0</v>
      </c>
      <c r="BC15" s="64">
        <f>IF(SUM($E15:BB15)&lt;$D15,$D15/$N$2,0)</f>
        <v>0</v>
      </c>
      <c r="BD15" s="64">
        <f>IF(SUM($E15:BC15)&lt;$D15,$D15/$N$2,0)</f>
        <v>0</v>
      </c>
      <c r="BE15" s="64">
        <f>IF(SUM($E15:BD15)&lt;$D15,$D15/$N$2,0)</f>
        <v>0</v>
      </c>
      <c r="BF15" s="64">
        <f>IF(SUM($E15:BE15)&lt;$D15,$D15/$N$2,0)</f>
        <v>0</v>
      </c>
      <c r="BG15" s="64">
        <f>IF(SUM($E15:BF15)&lt;$D15,$D15/$N$2,0)</f>
        <v>0</v>
      </c>
      <c r="BH15" s="64">
        <f>IF(SUM($E15:BG15)&lt;$D15,$D15/$N$2,0)</f>
        <v>0</v>
      </c>
      <c r="BI15" s="64">
        <f>IF(SUM($E15:BH15)&lt;$D15,$D15/$N$2,0)</f>
        <v>0</v>
      </c>
      <c r="BJ15" s="64">
        <f>IF(SUM($E15:BI15)&lt;$D15,$D15/$N$2,0)</f>
        <v>0</v>
      </c>
      <c r="BK15" s="64">
        <f>IF(SUM($E15:BJ15)&lt;$D15,$D15/$N$2,0)</f>
        <v>0</v>
      </c>
      <c r="BL15" s="64">
        <f>IF(SUM($E15:BK15)&lt;$D15,$D15/$N$2,0)</f>
        <v>0</v>
      </c>
      <c r="BM15" s="64">
        <f>IF(SUM($E15:BL15)&lt;$D15,$D15/$N$2,0)</f>
        <v>0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234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235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236</v>
      </c>
      <c r="B20" s="181">
        <v>2</v>
      </c>
      <c r="C20" s="33" t="s">
        <v>40</v>
      </c>
      <c r="D20" s="68">
        <f>'CAPEX _CWS '!$R$40</f>
        <v>0</v>
      </c>
      <c r="E20" s="68"/>
      <c r="R20" s="71">
        <f>$D20/$N$2</f>
        <v>0</v>
      </c>
      <c r="S20" s="64">
        <f>IF(SUM(R20)&lt;$D20,$D20/$N$2,0)</f>
        <v>0</v>
      </c>
      <c r="T20" s="64">
        <f>IF(SUM($E20:S20)&lt;$D20,$D20/$N$2,0)</f>
        <v>0</v>
      </c>
      <c r="U20" s="64">
        <f>IF(SUM($E20:T20)&lt;$D20,$D20/$N$2,0)</f>
        <v>0</v>
      </c>
      <c r="V20" s="64">
        <f>IF(SUM($E20:U20)&lt;$D20,$D20/$N$2,0)</f>
        <v>0</v>
      </c>
      <c r="W20" s="64">
        <f>IF(SUM($E20:V20)&lt;$D20,$D20/$N$2,0)</f>
        <v>0</v>
      </c>
      <c r="X20" s="64">
        <f>IF(SUM($E20:W20)&lt;$D20,$D20/$N$2,0)</f>
        <v>0</v>
      </c>
      <c r="Y20" s="64">
        <f>IF(SUM($E20:X20)&lt;$D20,$D20/$N$2,0)</f>
        <v>0</v>
      </c>
      <c r="Z20" s="64">
        <f>IF(SUM($E20:Y20)&lt;$D20,$D20/$N$2,0)</f>
        <v>0</v>
      </c>
      <c r="AA20" s="64">
        <f>IF(SUM($E20:Z20)&lt;$D20,$D20/$N$2,0)</f>
        <v>0</v>
      </c>
      <c r="AB20" s="64">
        <f>IF(SUM($E20:AA20)&lt;$D20,$D20/$N$2,0)</f>
        <v>0</v>
      </c>
      <c r="AC20" s="64">
        <f>IF(SUM($E20:AB20)&lt;$D20,$D20/$N$2,0)</f>
        <v>0</v>
      </c>
      <c r="AD20" s="64">
        <f>IF(SUM($E20:AC20)&lt;$D20,$D20/$N$2,0)</f>
        <v>0</v>
      </c>
      <c r="AE20" s="64">
        <f>IF(SUM($E20:AD20)&lt;$D20,$D20/$N$2,0)</f>
        <v>0</v>
      </c>
      <c r="AF20" s="64">
        <f>IF(SUM($E20:AE20)&lt;$D20,$D20/$N$2,0)</f>
        <v>0</v>
      </c>
      <c r="AG20" s="64">
        <f>IF(SUM($E20:AF20)&lt;$D20,$D20/$N$2,0)</f>
        <v>0</v>
      </c>
      <c r="AH20" s="64">
        <f>IF(SUM($E20:AG20)&lt;$D20,$D20/$N$2,0)</f>
        <v>0</v>
      </c>
      <c r="AI20" s="64">
        <f>IF(SUM($E20:AH20)&lt;$D20,$D20/$N$2,0)</f>
        <v>0</v>
      </c>
      <c r="AJ20" s="64">
        <f>IF(SUM($E20:AI20)&lt;$D20,$D20/$N$2,0)</f>
        <v>0</v>
      </c>
      <c r="AK20" s="64">
        <f>IF(SUM($E20:AJ20)&lt;$D20,$D20/$N$2,0)</f>
        <v>0</v>
      </c>
      <c r="AL20" s="64">
        <f>IF(SUM($E20:AK20)&lt;$D20,$D20/$N$2,0)</f>
        <v>0</v>
      </c>
      <c r="AM20" s="64">
        <f>IF(SUM($E20:AL20)&lt;$D20,$D20/$N$2,0)</f>
        <v>0</v>
      </c>
      <c r="AN20" s="64">
        <f>IF(SUM($E20:AM20)&lt;$D20,$D20/$N$2,0)</f>
        <v>0</v>
      </c>
      <c r="AO20" s="64">
        <f>IF(SUM($E20:AN20)&lt;$D20,$D20/$N$2,0)</f>
        <v>0</v>
      </c>
      <c r="AP20" s="64">
        <f>IF(SUM($E20:AO20)&lt;$D20,$D20/$N$2,0)</f>
        <v>0</v>
      </c>
      <c r="AQ20" s="64">
        <f>IF(SUM($E20:AP20)&lt;$D20,$D20/$N$2,0)</f>
        <v>0</v>
      </c>
      <c r="AR20" s="64">
        <f>IF(SUM($E20:AQ20)&lt;$D20,$D20/$N$2,0)</f>
        <v>0</v>
      </c>
      <c r="AS20" s="64">
        <f>IF(SUM($E20:AR20)&lt;$D20,$D20/$N$2,0)</f>
        <v>0</v>
      </c>
      <c r="AT20" s="64">
        <f>IF(SUM($E20:AS20)&lt;$D20,$D20/$N$2,0)</f>
        <v>0</v>
      </c>
      <c r="AU20" s="64">
        <f>IF(SUM($E20:AT20)&lt;$D20,$D20/$N$2,0)</f>
        <v>0</v>
      </c>
      <c r="AV20" s="64">
        <f>IF(SUM($E20:AU20)&lt;$D20,$D20/$N$2,0)</f>
        <v>0</v>
      </c>
      <c r="AW20" s="64">
        <f>IF(SUM($E20:AV20)&lt;$D20,$D20/$N$2,0)</f>
        <v>0</v>
      </c>
      <c r="AX20" s="64">
        <f>IF(SUM($E20:AW20)&lt;$D20,$D20/$N$2,0)</f>
        <v>0</v>
      </c>
      <c r="AY20" s="64">
        <f>IF(SUM($E20:AX20)&lt;$D20,$D20/$N$2,0)</f>
        <v>0</v>
      </c>
      <c r="AZ20" s="64">
        <f>IF(SUM($E20:AY20)&lt;$D20,$D20/$N$2,0)</f>
        <v>0</v>
      </c>
      <c r="BA20" s="64">
        <f>IF(SUM($E20:AZ20)&lt;$D20,$D20/$N$2,0)</f>
        <v>0</v>
      </c>
      <c r="BB20" s="64">
        <f>IF(SUM($E20:BA20)&lt;$D20,$D20/$N$2,0)</f>
        <v>0</v>
      </c>
      <c r="BC20" s="64">
        <f>IF(SUM($E20:BB20)&lt;$D20,$D20/$N$2,0)</f>
        <v>0</v>
      </c>
      <c r="BD20" s="64">
        <f>IF(SUM($E20:BC20)&lt;$D20,$D20/$N$2,0)</f>
        <v>0</v>
      </c>
      <c r="BE20" s="64">
        <f>IF(SUM($E20:BD20)&lt;$D20,$D20/$N$2,0)</f>
        <v>0</v>
      </c>
      <c r="BF20" s="64">
        <f>IF(SUM($E20:BE20)&lt;$D20,$D20/$N$2,0)</f>
        <v>0</v>
      </c>
      <c r="BG20" s="64">
        <f>IF(SUM($E20:BF20)&lt;$D20,$D20/$N$2,0)</f>
        <v>0</v>
      </c>
      <c r="BH20" s="64">
        <f>IF(SUM($E20:BG20)&lt;$D20,$D20/$N$2,0)</f>
        <v>0</v>
      </c>
      <c r="BI20" s="64">
        <f>IF(SUM($E20:BH20)&lt;$D20,$D20/$N$2,0)</f>
        <v>0</v>
      </c>
      <c r="BJ20" s="64">
        <f>IF(SUM($E20:BI20)&lt;$D20,$D20/$N$2,0)</f>
        <v>0</v>
      </c>
      <c r="BK20" s="64">
        <f>IF(SUM($E20:BJ20)&lt;$D20,$D20/$N$2,0)</f>
        <v>0</v>
      </c>
      <c r="BL20" s="64">
        <f>IF(SUM($E20:BK20)&lt;$D20,$D20/$N$2,0)</f>
        <v>0</v>
      </c>
      <c r="BM20" s="64">
        <f>IF(SUM($E20:BL20)&lt;$D20,$D20/$N$2,0)</f>
        <v>0</v>
      </c>
    </row>
    <row r="21" spans="1:65" x14ac:dyDescent="0.15">
      <c r="A21" s="34" t="s">
        <v>237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238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239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221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240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241</v>
      </c>
      <c r="B26" s="181">
        <v>2</v>
      </c>
      <c r="C26" s="33" t="s">
        <v>46</v>
      </c>
      <c r="D26" s="68">
        <f>'CAPEX _CWS '!$X$40</f>
        <v>6750</v>
      </c>
      <c r="E26" s="68"/>
      <c r="X26" s="71">
        <f>$D26/$N$2</f>
        <v>112.5</v>
      </c>
      <c r="Y26" s="64">
        <f>IF(SUM(X26)&lt;$D26,$D26/$N$2,0)</f>
        <v>112.5</v>
      </c>
      <c r="Z26" s="64">
        <f>IF(SUM($E26:Y26)&lt;$D26,$D26/$N$2,0)</f>
        <v>112.5</v>
      </c>
      <c r="AA26" s="64">
        <f>IF(SUM($E26:Z26)&lt;$D26,$D26/$N$2,0)</f>
        <v>112.5</v>
      </c>
      <c r="AB26" s="64">
        <f>IF(SUM($E26:AA26)&lt;$D26,$D26/$N$2,0)</f>
        <v>112.5</v>
      </c>
      <c r="AC26" s="64">
        <f>IF(SUM($E26:AB26)&lt;$D26,$D26/$N$2,0)</f>
        <v>112.5</v>
      </c>
      <c r="AD26" s="64">
        <f>IF(SUM($E26:AC26)&lt;$D26,$D26/$N$2,0)</f>
        <v>112.5</v>
      </c>
      <c r="AE26" s="64">
        <f>IF(SUM($E26:AD26)&lt;$D26,$D26/$N$2,0)</f>
        <v>112.5</v>
      </c>
      <c r="AF26" s="64">
        <f>IF(SUM($E26:AE26)&lt;$D26,$D26/$N$2,0)</f>
        <v>112.5</v>
      </c>
      <c r="AG26" s="64">
        <f>IF(SUM($E26:AF26)&lt;$D26,$D26/$N$2,0)</f>
        <v>112.5</v>
      </c>
      <c r="AH26" s="64">
        <f>IF(SUM($E26:AG26)&lt;$D26,$D26/$N$2,0)</f>
        <v>112.5</v>
      </c>
      <c r="AI26" s="64">
        <f>IF(SUM($E26:AH26)&lt;$D26,$D26/$N$2,0)</f>
        <v>112.5</v>
      </c>
      <c r="AJ26" s="64">
        <f>IF(SUM($E26:AI26)&lt;$D26,$D26/$N$2,0)</f>
        <v>112.5</v>
      </c>
      <c r="AK26" s="64">
        <f>IF(SUM($E26:AJ26)&lt;$D26,$D26/$N$2,0)</f>
        <v>112.5</v>
      </c>
      <c r="AL26" s="64">
        <f>IF(SUM($E26:AK26)&lt;$D26,$D26/$N$2,0)</f>
        <v>112.5</v>
      </c>
      <c r="AM26" s="64">
        <f>IF(SUM($E26:AL26)&lt;$D26,$D26/$N$2,0)</f>
        <v>112.5</v>
      </c>
      <c r="AN26" s="64">
        <f>IF(SUM($E26:AM26)&lt;$D26,$D26/$N$2,0)</f>
        <v>112.5</v>
      </c>
      <c r="AO26" s="64">
        <f>IF(SUM($E26:AN26)&lt;$D26,$D26/$N$2,0)</f>
        <v>112.5</v>
      </c>
      <c r="AP26" s="64">
        <f>IF(SUM($E26:AO26)&lt;$D26,$D26/$N$2,0)</f>
        <v>112.5</v>
      </c>
      <c r="AQ26" s="64">
        <f>IF(SUM($E26:AP26)&lt;$D26,$D26/$N$2,0)</f>
        <v>112.5</v>
      </c>
      <c r="AR26" s="64">
        <f>IF(SUM($E26:AQ26)&lt;$D26,$D26/$N$2,0)</f>
        <v>112.5</v>
      </c>
      <c r="AS26" s="64">
        <f>IF(SUM($E26:AR26)&lt;$D26,$D26/$N$2,0)</f>
        <v>112.5</v>
      </c>
      <c r="AT26" s="64">
        <f>IF(SUM($E26:AS26)&lt;$D26,$D26/$N$2,0)</f>
        <v>112.5</v>
      </c>
      <c r="AU26" s="64">
        <f>IF(SUM($E26:AT26)&lt;$D26,$D26/$N$2,0)</f>
        <v>112.5</v>
      </c>
      <c r="AV26" s="64">
        <f>IF(SUM($E26:AU26)&lt;$D26,$D26/$N$2,0)</f>
        <v>112.5</v>
      </c>
      <c r="AW26" s="64">
        <f>IF(SUM($E26:AV26)&lt;$D26,$D26/$N$2,0)</f>
        <v>112.5</v>
      </c>
      <c r="AX26" s="64">
        <f>IF(SUM($E26:AW26)&lt;$D26,$D26/$N$2,0)</f>
        <v>112.5</v>
      </c>
      <c r="AY26" s="64">
        <f>IF(SUM($E26:AX26)&lt;$D26,$D26/$N$2,0)</f>
        <v>112.5</v>
      </c>
      <c r="AZ26" s="64">
        <f>IF(SUM($E26:AY26)&lt;$D26,$D26/$N$2,0)</f>
        <v>112.5</v>
      </c>
      <c r="BA26" s="64">
        <f>IF(SUM($E26:AZ26)&lt;$D26,$D26/$N$2,0)</f>
        <v>112.5</v>
      </c>
      <c r="BB26" s="64">
        <f>IF(SUM($E26:BA26)&lt;$D26,$D26/$N$2,0)</f>
        <v>112.5</v>
      </c>
      <c r="BC26" s="64">
        <f>IF(SUM($E26:BB26)&lt;$D26,$D26/$N$2,0)</f>
        <v>112.5</v>
      </c>
      <c r="BD26" s="64">
        <f>IF(SUM($E26:BC26)&lt;$D26,$D26/$N$2,0)</f>
        <v>112.5</v>
      </c>
      <c r="BE26" s="64">
        <f>IF(SUM($E26:BD26)&lt;$D26,$D26/$N$2,0)</f>
        <v>112.5</v>
      </c>
      <c r="BF26" s="64">
        <f>IF(SUM($E26:BE26)&lt;$D26,$D26/$N$2,0)</f>
        <v>112.5</v>
      </c>
      <c r="BG26" s="64">
        <f>IF(SUM($E26:BF26)&lt;$D26,$D26/$N$2,0)</f>
        <v>112.5</v>
      </c>
      <c r="BH26" s="64">
        <f>IF(SUM($E26:BG26)&lt;$D26,$D26/$N$2,0)</f>
        <v>112.5</v>
      </c>
      <c r="BI26" s="64">
        <f>IF(SUM($E26:BH26)&lt;$D26,$D26/$N$2,0)</f>
        <v>112.5</v>
      </c>
      <c r="BJ26" s="64">
        <f>IF(SUM($E26:BI26)&lt;$D26,$D26/$N$2,0)</f>
        <v>112.5</v>
      </c>
      <c r="BK26" s="64">
        <f>IF(SUM($E26:BJ26)&lt;$D26,$D26/$N$2,0)</f>
        <v>112.5</v>
      </c>
      <c r="BL26" s="64">
        <f>IF(SUM($E26:BK26)&lt;$D26,$D26/$N$2,0)</f>
        <v>112.5</v>
      </c>
      <c r="BM26" s="64">
        <f>IF(SUM($E26:BL26)&lt;$D26,$D26/$N$2,0)</f>
        <v>112.5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242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243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244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245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246</v>
      </c>
      <c r="B32" s="181">
        <v>3</v>
      </c>
      <c r="C32" s="33" t="s">
        <v>40</v>
      </c>
      <c r="D32" s="68">
        <f>'CAPEX _CWS '!$AD$40</f>
        <v>-2750</v>
      </c>
      <c r="E32" s="68"/>
      <c r="AD32" s="71">
        <f>$D32/$N$2</f>
        <v>-45.833333333333336</v>
      </c>
      <c r="AE32" s="64">
        <f>IF(SUM(AD32)&lt;$D32,$D32/$N$2,0)</f>
        <v>0</v>
      </c>
      <c r="AF32" s="64">
        <f>IF(SUM($E32:AE32)&lt;$D32,$D32/$N$2,0)</f>
        <v>0</v>
      </c>
      <c r="AG32" s="64">
        <f>IF(SUM($E32:AF32)&lt;$D32,$D32/$N$2,0)</f>
        <v>0</v>
      </c>
      <c r="AH32" s="64">
        <f>IF(SUM($E32:AG32)&lt;$D32,$D32/$N$2,0)</f>
        <v>0</v>
      </c>
      <c r="AI32" s="64">
        <f>IF(SUM($E32:AH32)&lt;$D32,$D32/$N$2,0)</f>
        <v>0</v>
      </c>
      <c r="AJ32" s="64">
        <f>IF(SUM($E32:AI32)&lt;$D32,$D32/$N$2,0)</f>
        <v>0</v>
      </c>
      <c r="AK32" s="64">
        <f>IF(SUM($E32:AJ32)&lt;$D32,$D32/$N$2,0)</f>
        <v>0</v>
      </c>
      <c r="AL32" s="64">
        <f>IF(SUM($E32:AK32)&lt;$D32,$D32/$N$2,0)</f>
        <v>0</v>
      </c>
      <c r="AM32" s="64">
        <f>IF(SUM($E32:AL32)&lt;$D32,$D32/$N$2,0)</f>
        <v>0</v>
      </c>
      <c r="AN32" s="64">
        <f>IF(SUM($E32:AM32)&lt;$D32,$D32/$N$2,0)</f>
        <v>0</v>
      </c>
      <c r="AO32" s="64">
        <f>IF(SUM($E32:AN32)&lt;$D32,$D32/$N$2,0)</f>
        <v>0</v>
      </c>
      <c r="AP32" s="64">
        <f>IF(SUM($E32:AO32)&lt;$D32,$D32/$N$2,0)</f>
        <v>0</v>
      </c>
      <c r="AQ32" s="64">
        <f>IF(SUM($E32:AP32)&lt;$D32,$D32/$N$2,0)</f>
        <v>0</v>
      </c>
      <c r="AR32" s="64">
        <f>IF(SUM($E32:AQ32)&lt;$D32,$D32/$N$2,0)</f>
        <v>0</v>
      </c>
      <c r="AS32" s="64">
        <f>IF(SUM($E32:AR32)&lt;$D32,$D32/$N$2,0)</f>
        <v>0</v>
      </c>
      <c r="AT32" s="64">
        <f>IF(SUM($E32:AS32)&lt;$D32,$D32/$N$2,0)</f>
        <v>0</v>
      </c>
      <c r="AU32" s="64">
        <f>IF(SUM($E32:AT32)&lt;$D32,$D32/$N$2,0)</f>
        <v>0</v>
      </c>
      <c r="AV32" s="64">
        <f>IF(SUM($E32:AU32)&lt;$D32,$D32/$N$2,0)</f>
        <v>0</v>
      </c>
      <c r="AW32" s="64">
        <f>IF(SUM($E32:AV32)&lt;$D32,$D32/$N$2,0)</f>
        <v>0</v>
      </c>
      <c r="AX32" s="64">
        <f>IF(SUM($E32:AW32)&lt;$D32,$D32/$N$2,0)</f>
        <v>0</v>
      </c>
      <c r="AY32" s="64">
        <f>IF(SUM($E32:AX32)&lt;$D32,$D32/$N$2,0)</f>
        <v>0</v>
      </c>
      <c r="AZ32" s="64">
        <f>IF(SUM($E32:AY32)&lt;$D32,$D32/$N$2,0)</f>
        <v>0</v>
      </c>
      <c r="BA32" s="64">
        <f>IF(SUM($E32:AZ32)&lt;$D32,$D32/$N$2,0)</f>
        <v>0</v>
      </c>
      <c r="BB32" s="64">
        <f>IF(SUM($E32:BA32)&lt;$D32,$D32/$N$2,0)</f>
        <v>0</v>
      </c>
      <c r="BC32" s="64">
        <f>IF(SUM($E32:BB32)&lt;$D32,$D32/$N$2,0)</f>
        <v>0</v>
      </c>
      <c r="BD32" s="64">
        <f>IF(SUM($E32:BC32)&lt;$D32,$D32/$N$2,0)</f>
        <v>0</v>
      </c>
      <c r="BE32" s="64">
        <f>IF(SUM($E32:BD32)&lt;$D32,$D32/$N$2,0)</f>
        <v>0</v>
      </c>
      <c r="BF32" s="64">
        <f>IF(SUM($E32:BE32)&lt;$D32,$D32/$N$2,0)</f>
        <v>0</v>
      </c>
      <c r="BG32" s="64">
        <f>IF(SUM($E32:BF32)&lt;$D32,$D32/$N$2,0)</f>
        <v>0</v>
      </c>
      <c r="BH32" s="64">
        <f>IF(SUM($E32:BG32)&lt;$D32,$D32/$N$2,0)</f>
        <v>0</v>
      </c>
      <c r="BI32" s="64">
        <f>IF(SUM($E32:BH32)&lt;$D32,$D32/$N$2,0)</f>
        <v>0</v>
      </c>
      <c r="BJ32" s="64">
        <f>IF(SUM($E32:BI32)&lt;$D32,$D32/$N$2,0)</f>
        <v>0</v>
      </c>
      <c r="BK32" s="64">
        <f>IF(SUM($E32:BJ32)&lt;$D32,$D32/$N$2,0)</f>
        <v>0</v>
      </c>
      <c r="BL32" s="64">
        <f>IF(SUM($E32:BK32)&lt;$D32,$D32/$N$2,0)</f>
        <v>0</v>
      </c>
      <c r="BM32" s="64">
        <f>IF(SUM($E32:BL32)&lt;$D32,$D32/$N$2,0)</f>
        <v>0</v>
      </c>
    </row>
    <row r="33" spans="1:65" x14ac:dyDescent="0.15">
      <c r="A33" s="34" t="s">
        <v>247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248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249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250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251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252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253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254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255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256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257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258</v>
      </c>
      <c r="B44" s="181">
        <v>4</v>
      </c>
      <c r="C44" s="33" t="s">
        <v>40</v>
      </c>
      <c r="D44" s="68">
        <f>'CAPEX _CWS '!$AP$40</f>
        <v>0</v>
      </c>
      <c r="E44" s="68"/>
      <c r="AP44" s="71">
        <f>$D44/$N$2</f>
        <v>0</v>
      </c>
      <c r="AQ44" s="64">
        <f>IF(SUM(AP44)&lt;$D44,$D44/$N$2,0)</f>
        <v>0</v>
      </c>
      <c r="AR44" s="64">
        <f>IF(SUM($E44:AQ44)&lt;$D44,$D44/$N$2,0)</f>
        <v>0</v>
      </c>
      <c r="AS44" s="64">
        <f>IF(SUM($E44:AR44)&lt;$D44,$D44/$N$2,0)</f>
        <v>0</v>
      </c>
      <c r="AT44" s="64">
        <f>IF(SUM($E44:AS44)&lt;$D44,$D44/$N$2,0)</f>
        <v>0</v>
      </c>
      <c r="AU44" s="64">
        <f>IF(SUM($E44:AT44)&lt;$D44,$D44/$N$2,0)</f>
        <v>0</v>
      </c>
      <c r="AV44" s="64">
        <f>IF(SUM($E44:AU44)&lt;$D44,$D44/$N$2,0)</f>
        <v>0</v>
      </c>
      <c r="AW44" s="64">
        <f>IF(SUM($E44:AV44)&lt;$D44,$D44/$N$2,0)</f>
        <v>0</v>
      </c>
      <c r="AX44" s="64">
        <f>IF(SUM($E44:AW44)&lt;$D44,$D44/$N$2,0)</f>
        <v>0</v>
      </c>
      <c r="AY44" s="64">
        <f>IF(SUM($E44:AX44)&lt;$D44,$D44/$N$2,0)</f>
        <v>0</v>
      </c>
      <c r="AZ44" s="64">
        <f>IF(SUM($E44:AY44)&lt;$D44,$D44/$N$2,0)</f>
        <v>0</v>
      </c>
      <c r="BA44" s="64">
        <f>IF(SUM($E44:AZ44)&lt;$D44,$D44/$N$2,0)</f>
        <v>0</v>
      </c>
      <c r="BB44" s="64">
        <f>IF(SUM($E44:BA44)&lt;$D44,$D44/$N$2,0)</f>
        <v>0</v>
      </c>
      <c r="BC44" s="64">
        <f>IF(SUM($E44:BB44)&lt;$D44,$D44/$N$2,0)</f>
        <v>0</v>
      </c>
      <c r="BD44" s="64">
        <f>IF(SUM($E44:BC44)&lt;$D44,$D44/$N$2,0)</f>
        <v>0</v>
      </c>
      <c r="BE44" s="64">
        <f>IF(SUM($E44:BD44)&lt;$D44,$D44/$N$2,0)</f>
        <v>0</v>
      </c>
      <c r="BF44" s="64">
        <f>IF(SUM($E44:BE44)&lt;$D44,$D44/$N$2,0)</f>
        <v>0</v>
      </c>
      <c r="BG44" s="64">
        <f>IF(SUM($E44:BF44)&lt;$D44,$D44/$N$2,0)</f>
        <v>0</v>
      </c>
      <c r="BH44" s="64">
        <f>IF(SUM($E44:BG44)&lt;$D44,$D44/$N$2,0)</f>
        <v>0</v>
      </c>
      <c r="BI44" s="64">
        <f>IF(SUM($E44:BH44)&lt;$D44,$D44/$N$2,0)</f>
        <v>0</v>
      </c>
      <c r="BJ44" s="64">
        <f>IF(SUM($E44:BI44)&lt;$D44,$D44/$N$2,0)</f>
        <v>0</v>
      </c>
      <c r="BK44" s="64">
        <f>IF(SUM($E44:BJ44)&lt;$D44,$D44/$N$2,0)</f>
        <v>0</v>
      </c>
      <c r="BL44" s="64">
        <f>IF(SUM($E44:BK44)&lt;$D44,$D44/$N$2,0)</f>
        <v>0</v>
      </c>
      <c r="BM44" s="64">
        <f>IF(SUM($E44:BL44)&lt;$D44,$D44/$N$2,0)</f>
        <v>0</v>
      </c>
    </row>
    <row r="45" spans="1:65" x14ac:dyDescent="0.15">
      <c r="A45" s="34" t="s">
        <v>259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260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261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262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263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264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265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266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267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268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269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270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271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272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273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274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275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276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277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278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279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280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281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290</v>
      </c>
      <c r="E69" s="67">
        <f t="shared" ref="E69:AJ69" si="0">SUM(E7:E68)</f>
        <v>0</v>
      </c>
      <c r="F69" s="67">
        <f t="shared" si="0"/>
        <v>766.66666666666663</v>
      </c>
      <c r="G69" s="67">
        <f t="shared" si="0"/>
        <v>1358.3333333333333</v>
      </c>
      <c r="H69" s="67">
        <f t="shared" si="0"/>
        <v>1525</v>
      </c>
      <c r="I69" s="67">
        <f t="shared" si="0"/>
        <v>1691.6666666666667</v>
      </c>
      <c r="J69" s="67">
        <f t="shared" si="0"/>
        <v>1691.6666666666667</v>
      </c>
      <c r="K69" s="67">
        <f t="shared" si="0"/>
        <v>1691.6666666666667</v>
      </c>
      <c r="L69" s="67">
        <f t="shared" si="0"/>
        <v>1691.6666666666667</v>
      </c>
      <c r="M69" s="67">
        <f t="shared" si="0"/>
        <v>1691.6666666666667</v>
      </c>
      <c r="N69" s="67">
        <f t="shared" si="0"/>
        <v>1691.6666666666667</v>
      </c>
      <c r="O69" s="67">
        <f t="shared" si="0"/>
        <v>1691.6666666666667</v>
      </c>
      <c r="P69" s="67">
        <f t="shared" si="0"/>
        <v>1691.6666666666667</v>
      </c>
      <c r="Q69" s="67">
        <f t="shared" si="0"/>
        <v>1691.6666666666667</v>
      </c>
      <c r="R69" s="67">
        <f t="shared" si="0"/>
        <v>1691.6666666666667</v>
      </c>
      <c r="S69" s="67">
        <f t="shared" si="0"/>
        <v>1691.6666666666667</v>
      </c>
      <c r="T69" s="67">
        <f t="shared" si="0"/>
        <v>1691.6666666666667</v>
      </c>
      <c r="U69" s="67">
        <f t="shared" si="0"/>
        <v>1691.6666666666667</v>
      </c>
      <c r="V69" s="67">
        <f t="shared" si="0"/>
        <v>1691.6666666666667</v>
      </c>
      <c r="W69" s="67">
        <f t="shared" si="0"/>
        <v>1600</v>
      </c>
      <c r="X69" s="67">
        <f t="shared" si="0"/>
        <v>1804.1666666666667</v>
      </c>
      <c r="Y69" s="67">
        <f t="shared" si="0"/>
        <v>1804.1666666666667</v>
      </c>
      <c r="Z69" s="67">
        <f t="shared" si="0"/>
        <v>1804.1666666666667</v>
      </c>
      <c r="AA69" s="67">
        <f t="shared" si="0"/>
        <v>1804.1666666666667</v>
      </c>
      <c r="AB69" s="67">
        <f t="shared" si="0"/>
        <v>1804.1666666666667</v>
      </c>
      <c r="AC69" s="67">
        <f t="shared" si="0"/>
        <v>1804.1666666666667</v>
      </c>
      <c r="AD69" s="67">
        <f t="shared" si="0"/>
        <v>1758.3333333333335</v>
      </c>
      <c r="AE69" s="67">
        <f t="shared" si="0"/>
        <v>1804.1666666666667</v>
      </c>
      <c r="AF69" s="67">
        <f t="shared" si="0"/>
        <v>1804.1666666666667</v>
      </c>
      <c r="AG69" s="67">
        <f t="shared" si="0"/>
        <v>1804.1666666666667</v>
      </c>
      <c r="AH69" s="67">
        <f t="shared" si="0"/>
        <v>1804.1666666666667</v>
      </c>
      <c r="AI69" s="67">
        <f t="shared" si="0"/>
        <v>1804.1666666666667</v>
      </c>
      <c r="AJ69" s="67">
        <f t="shared" si="0"/>
        <v>1804.1666666666667</v>
      </c>
      <c r="AK69" s="67">
        <f t="shared" ref="AK69:BM69" si="1">SUM(AK7:AK68)</f>
        <v>1804.1666666666667</v>
      </c>
      <c r="AL69" s="67">
        <f t="shared" si="1"/>
        <v>1804.1666666666667</v>
      </c>
      <c r="AM69" s="67">
        <f t="shared" si="1"/>
        <v>1804.1666666666667</v>
      </c>
      <c r="AN69" s="67">
        <f t="shared" si="1"/>
        <v>1804.1666666666667</v>
      </c>
      <c r="AO69" s="67">
        <f t="shared" si="1"/>
        <v>1804.1666666666667</v>
      </c>
      <c r="AP69" s="67">
        <f t="shared" si="1"/>
        <v>1804.1666666666667</v>
      </c>
      <c r="AQ69" s="67">
        <f t="shared" si="1"/>
        <v>1804.1666666666667</v>
      </c>
      <c r="AR69" s="67">
        <f t="shared" si="1"/>
        <v>1804.1666666666667</v>
      </c>
      <c r="AS69" s="67">
        <f t="shared" si="1"/>
        <v>1804.1666666666667</v>
      </c>
      <c r="AT69" s="67">
        <f t="shared" si="1"/>
        <v>1804.1666666666667</v>
      </c>
      <c r="AU69" s="67">
        <f t="shared" si="1"/>
        <v>1804.1666666666667</v>
      </c>
      <c r="AV69" s="67">
        <f t="shared" si="1"/>
        <v>1804.1666666666667</v>
      </c>
      <c r="AW69" s="67">
        <f t="shared" si="1"/>
        <v>1804.1666666666667</v>
      </c>
      <c r="AX69" s="67">
        <f t="shared" si="1"/>
        <v>1804.1666666666667</v>
      </c>
      <c r="AY69" s="67">
        <f t="shared" si="1"/>
        <v>1804.1666666666667</v>
      </c>
      <c r="AZ69" s="67">
        <f t="shared" si="1"/>
        <v>1804.1666666666667</v>
      </c>
      <c r="BA69" s="67">
        <f t="shared" si="1"/>
        <v>1804.1666666666667</v>
      </c>
      <c r="BB69" s="67">
        <f t="shared" si="1"/>
        <v>1804.1666666666667</v>
      </c>
      <c r="BC69" s="67">
        <f t="shared" si="1"/>
        <v>1804.1666666666667</v>
      </c>
      <c r="BD69" s="67">
        <f t="shared" si="1"/>
        <v>1804.1666666666667</v>
      </c>
      <c r="BE69" s="67">
        <f t="shared" si="1"/>
        <v>1804.1666666666667</v>
      </c>
      <c r="BF69" s="67">
        <f t="shared" si="1"/>
        <v>1804.1666666666667</v>
      </c>
      <c r="BG69" s="67">
        <f t="shared" si="1"/>
        <v>1804.1666666666667</v>
      </c>
      <c r="BH69" s="67">
        <f t="shared" si="1"/>
        <v>1804.1666666666667</v>
      </c>
      <c r="BI69" s="67">
        <f t="shared" si="1"/>
        <v>1804.1666666666667</v>
      </c>
      <c r="BJ69" s="67">
        <f t="shared" si="1"/>
        <v>1804.1666666666667</v>
      </c>
      <c r="BK69" s="67">
        <f t="shared" si="1"/>
        <v>1804.1666666666667</v>
      </c>
      <c r="BL69" s="67">
        <f t="shared" si="1"/>
        <v>1804.1666666666667</v>
      </c>
      <c r="BM69" s="67">
        <f t="shared" si="1"/>
        <v>1804.1666666666667</v>
      </c>
      <c r="BN69" s="67">
        <f>SUM(E69:BM69)</f>
        <v>104662.50000000007</v>
      </c>
    </row>
    <row r="70" spans="1:66" s="38" customFormat="1" x14ac:dyDescent="0.15">
      <c r="B70" s="40"/>
      <c r="D70" s="40" t="s">
        <v>64</v>
      </c>
      <c r="E70" s="39">
        <f>E69</f>
        <v>0</v>
      </c>
      <c r="Q70" s="39">
        <f>SUM(F69:Q69)</f>
        <v>18875</v>
      </c>
      <c r="AC70" s="39">
        <f>SUM(R69:AC69)</f>
        <v>20883.333333333336</v>
      </c>
      <c r="AO70" s="39">
        <f>SUM(AD69:AO69)</f>
        <v>21604.166666666668</v>
      </c>
      <c r="BA70" s="39">
        <f>SUM(AP69:BA69)</f>
        <v>21650</v>
      </c>
      <c r="BM70" s="39">
        <f>SUM(BB69:BM69)</f>
        <v>21650</v>
      </c>
      <c r="BN70" s="39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151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1069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166</v>
      </c>
      <c r="C5" s="65">
        <f>'OPEX-M_CWS'!E6</f>
        <v>0</v>
      </c>
      <c r="D5" s="65">
        <f>SUM('OPEX-M_CWS'!F6:Q6)</f>
        <v>19200</v>
      </c>
      <c r="E5" s="65">
        <f>SUM('OPEX-M_CWS'!R6:AC6)</f>
        <v>15200</v>
      </c>
      <c r="F5" s="65">
        <f>SUM('OPEX-M_CWS'!AD6:AO6)</f>
        <v>9600</v>
      </c>
      <c r="G5" s="65">
        <f>SUM('OPEX-M_CWS'!AP6:BA6)</f>
        <v>9600</v>
      </c>
      <c r="H5" s="65">
        <f>SUM('OPEX-M_CWS'!BB6:BM6)</f>
        <v>9600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183</v>
      </c>
      <c r="C7" s="85"/>
      <c r="D7" s="71"/>
      <c r="E7" s="71"/>
      <c r="F7" s="71"/>
      <c r="G7" s="71"/>
      <c r="H7" s="71"/>
    </row>
    <row r="8" spans="2:9" x14ac:dyDescent="0.15">
      <c r="B8" s="48" t="s">
        <v>181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302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168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169</v>
      </c>
      <c r="C11" s="64">
        <f>'OPEX-M_CWS'!E12</f>
        <v>0</v>
      </c>
      <c r="D11" s="64">
        <f>SUM('OPEX-M_CWS'!F12:Q12)</f>
        <v>5080</v>
      </c>
      <c r="E11" s="64">
        <f>SUM('OPEX-M_CWS'!R12:AC12)</f>
        <v>4320</v>
      </c>
      <c r="F11" s="64">
        <f>SUM('OPEX-M_CWS'!AD12:AO12)</f>
        <v>4320</v>
      </c>
      <c r="G11" s="64">
        <f>SUM('OPEX-M_CWS'!AP12:BA12)</f>
        <v>4320</v>
      </c>
      <c r="H11" s="64">
        <f>SUM('OPEX-M_CWS'!BB12:BM12)</f>
        <v>4320</v>
      </c>
    </row>
    <row r="12" spans="2:9" s="14" customFormat="1" x14ac:dyDescent="0.15">
      <c r="B12" s="16" t="s">
        <v>182</v>
      </c>
      <c r="C12" s="65">
        <f>'OPEX-M_CWS'!E13</f>
        <v>3335</v>
      </c>
      <c r="D12" s="65">
        <f>SUM('OPEX-M_CWS'!F13:Q13)</f>
        <v>13360</v>
      </c>
      <c r="E12" s="65">
        <f>SUM('OPEX-M_CWS'!R13:AC13)</f>
        <v>13359</v>
      </c>
      <c r="F12" s="65">
        <f>SUM('OPEX-M_CWS'!AD13:AO13)</f>
        <v>14217.075000000003</v>
      </c>
      <c r="G12" s="65">
        <f>SUM('OPEX-M_CWS'!AP13:BA13)</f>
        <v>15188.581875000002</v>
      </c>
      <c r="H12" s="65">
        <f>SUM('OPEX-M_CWS'!BB13:BM13)</f>
        <v>16290.011671874994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315</v>
      </c>
      <c r="C14" s="64"/>
      <c r="D14" s="71"/>
      <c r="E14" s="71"/>
      <c r="F14" s="71"/>
      <c r="G14" s="71"/>
      <c r="H14" s="71"/>
    </row>
    <row r="15" spans="2:9" x14ac:dyDescent="0.15">
      <c r="B15" s="88" t="s">
        <v>170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299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186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179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172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309</v>
      </c>
      <c r="C21" s="65"/>
      <c r="D21" s="71"/>
      <c r="E21" s="71"/>
      <c r="F21" s="71"/>
      <c r="G21" s="71"/>
      <c r="H21" s="71"/>
    </row>
    <row r="22" spans="2:9" x14ac:dyDescent="0.15">
      <c r="B22" s="48" t="s">
        <v>303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304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173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308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310</v>
      </c>
      <c r="C27" s="64"/>
      <c r="D27" s="71"/>
      <c r="E27" s="71"/>
      <c r="F27" s="71"/>
      <c r="G27" s="71"/>
      <c r="H27" s="71"/>
    </row>
    <row r="28" spans="2:9" x14ac:dyDescent="0.15">
      <c r="B28" s="48" t="s">
        <v>184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185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180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311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178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174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171</v>
      </c>
      <c r="C37" s="65">
        <f>'OPEX-M_CWS'!E38</f>
        <v>0</v>
      </c>
      <c r="D37" s="65">
        <f>SUM('OPEX-M_CWS'!F38:Q38)</f>
        <v>18875</v>
      </c>
      <c r="E37" s="65">
        <f>SUM('OPEX-M_CWS'!R38:AC38)</f>
        <v>20883.333333333336</v>
      </c>
      <c r="F37" s="65">
        <f>SUM('OPEX-M_CWS'!AD38:AO38)</f>
        <v>21604.166666666668</v>
      </c>
      <c r="G37" s="65">
        <f>SUM('OPEX-M_CWS'!AP38:BA38)</f>
        <v>21650</v>
      </c>
      <c r="H37" s="65">
        <f>SUM('OPEX-M_CWS'!BB38:BM38)</f>
        <v>21650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301</v>
      </c>
      <c r="C39" s="65">
        <f>'OPEX-M_CWS'!E40</f>
        <v>25852</v>
      </c>
      <c r="D39" s="65">
        <f>SUM('OPEX-M_CWS'!F40:Q40)</f>
        <v>86555</v>
      </c>
      <c r="E39" s="65">
        <f>SUM('OPEX-M_CWS'!R40:AC40)</f>
        <v>69902.833333333328</v>
      </c>
      <c r="F39" s="65">
        <f>SUM('OPEX-M_CWS'!AD40:AO40)</f>
        <v>66230.75416666668</v>
      </c>
      <c r="G39" s="65">
        <f>SUM('OPEX-M_CWS'!AP40:BA40)</f>
        <v>67605.832187499982</v>
      </c>
      <c r="H39" s="65">
        <f>SUM('OPEX-M_CWS'!BB40:BM40)</f>
        <v>69073.943242187495</v>
      </c>
      <c r="I39" s="36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322</v>
      </c>
      <c r="B2" s="344"/>
    </row>
    <row r="3" spans="1:63" x14ac:dyDescent="0.15">
      <c r="A3" s="10"/>
      <c r="B3" s="10"/>
    </row>
    <row r="4" spans="1:63" x14ac:dyDescent="0.15">
      <c r="A4" s="14" t="s">
        <v>312</v>
      </c>
      <c r="B4" s="14"/>
    </row>
    <row r="5" spans="1:63" x14ac:dyDescent="0.15">
      <c r="C5" s="344" t="s">
        <v>35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36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37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38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39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8" customFormat="1" hidden="1" x14ac:dyDescent="0.15">
      <c r="B17" s="38" t="s">
        <v>313</v>
      </c>
      <c r="N17" s="39">
        <f>SUM(C8:N15)</f>
        <v>86555.000000000044</v>
      </c>
      <c r="Z17" s="39">
        <f>SUM(O8:Z15)</f>
        <v>69902.833333333328</v>
      </c>
      <c r="AL17" s="39">
        <f>SUM(AA8:AL15)</f>
        <v>66230.754166666622</v>
      </c>
      <c r="AX17" s="39">
        <f>SUM(AM8:AX15)</f>
        <v>67605.832187499982</v>
      </c>
      <c r="BJ17" s="39">
        <f>SUM(AY8:BJ15)</f>
        <v>69073.943242187495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321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35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36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37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38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39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320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1132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1133</v>
      </c>
      <c r="C26" s="67">
        <f>C27</f>
        <v>766.66666666666663</v>
      </c>
      <c r="D26" s="67">
        <f t="shared" ref="D26:AI26" si="3">D27+C26</f>
        <v>2125</v>
      </c>
      <c r="E26" s="67">
        <f t="shared" si="3"/>
        <v>3650</v>
      </c>
      <c r="F26" s="67">
        <f t="shared" si="3"/>
        <v>5341.666666666667</v>
      </c>
      <c r="G26" s="67">
        <f t="shared" si="3"/>
        <v>7033.3333333333339</v>
      </c>
      <c r="H26" s="67">
        <f t="shared" si="3"/>
        <v>8725</v>
      </c>
      <c r="I26" s="67">
        <f t="shared" si="3"/>
        <v>10416.666666666666</v>
      </c>
      <c r="J26" s="67">
        <f t="shared" si="3"/>
        <v>12108.333333333332</v>
      </c>
      <c r="K26" s="67">
        <f t="shared" si="3"/>
        <v>13799.999999999998</v>
      </c>
      <c r="L26" s="67">
        <f t="shared" si="3"/>
        <v>15491.666666666664</v>
      </c>
      <c r="M26" s="67">
        <f t="shared" si="3"/>
        <v>17183.333333333332</v>
      </c>
      <c r="N26" s="67">
        <f t="shared" si="3"/>
        <v>18875</v>
      </c>
      <c r="O26" s="67">
        <f t="shared" si="3"/>
        <v>20566.666666666668</v>
      </c>
      <c r="P26" s="67">
        <f t="shared" si="3"/>
        <v>22258.333333333336</v>
      </c>
      <c r="Q26" s="67">
        <f t="shared" si="3"/>
        <v>23950.000000000004</v>
      </c>
      <c r="R26" s="67">
        <f t="shared" si="3"/>
        <v>25641.666666666672</v>
      </c>
      <c r="S26" s="67">
        <f t="shared" si="3"/>
        <v>27333.333333333339</v>
      </c>
      <c r="T26" s="67">
        <f t="shared" si="3"/>
        <v>28933.333333333339</v>
      </c>
      <c r="U26" s="67">
        <f t="shared" si="3"/>
        <v>30737.500000000007</v>
      </c>
      <c r="V26" s="67">
        <f t="shared" si="3"/>
        <v>32541.666666666675</v>
      </c>
      <c r="W26" s="67">
        <f t="shared" si="3"/>
        <v>34345.833333333343</v>
      </c>
      <c r="X26" s="67">
        <f t="shared" si="3"/>
        <v>36150.000000000007</v>
      </c>
      <c r="Y26" s="67">
        <f t="shared" si="3"/>
        <v>37954.166666666672</v>
      </c>
      <c r="Z26" s="67">
        <f t="shared" si="3"/>
        <v>39758.333333333336</v>
      </c>
      <c r="AA26" s="67">
        <f t="shared" si="3"/>
        <v>41516.666666666672</v>
      </c>
      <c r="AB26" s="67">
        <f t="shared" si="3"/>
        <v>43320.833333333336</v>
      </c>
      <c r="AC26" s="67">
        <f t="shared" si="3"/>
        <v>45125</v>
      </c>
      <c r="AD26" s="67">
        <f t="shared" si="3"/>
        <v>46929.166666666664</v>
      </c>
      <c r="AE26" s="67">
        <f t="shared" si="3"/>
        <v>48733.333333333328</v>
      </c>
      <c r="AF26" s="67">
        <f t="shared" si="3"/>
        <v>50537.499999999993</v>
      </c>
      <c r="AG26" s="67">
        <f t="shared" si="3"/>
        <v>52341.666666666657</v>
      </c>
      <c r="AH26" s="67">
        <f t="shared" si="3"/>
        <v>54145.833333333321</v>
      </c>
      <c r="AI26" s="67">
        <f t="shared" si="3"/>
        <v>55949.999999999985</v>
      </c>
      <c r="AJ26" s="67">
        <f t="shared" ref="AJ26:BJ26" si="4">AJ27+AI26</f>
        <v>57754.16666666665</v>
      </c>
      <c r="AK26" s="67">
        <f t="shared" si="4"/>
        <v>59558.333333333314</v>
      </c>
      <c r="AL26" s="67">
        <f t="shared" si="4"/>
        <v>61362.499999999978</v>
      </c>
      <c r="AM26" s="67">
        <f t="shared" si="4"/>
        <v>63166.666666666642</v>
      </c>
      <c r="AN26" s="67">
        <f t="shared" si="4"/>
        <v>64970.833333333307</v>
      </c>
      <c r="AO26" s="67">
        <f t="shared" si="4"/>
        <v>66774.999999999971</v>
      </c>
      <c r="AP26" s="67">
        <f t="shared" si="4"/>
        <v>68579.166666666642</v>
      </c>
      <c r="AQ26" s="67">
        <f t="shared" si="4"/>
        <v>70383.333333333314</v>
      </c>
      <c r="AR26" s="67">
        <f t="shared" si="4"/>
        <v>72187.499999999985</v>
      </c>
      <c r="AS26" s="67">
        <f t="shared" si="4"/>
        <v>73991.666666666657</v>
      </c>
      <c r="AT26" s="67">
        <f t="shared" si="4"/>
        <v>75795.833333333328</v>
      </c>
      <c r="AU26" s="67">
        <f t="shared" si="4"/>
        <v>77600</v>
      </c>
      <c r="AV26" s="67">
        <f t="shared" si="4"/>
        <v>79404.166666666672</v>
      </c>
      <c r="AW26" s="67">
        <f t="shared" si="4"/>
        <v>81208.333333333343</v>
      </c>
      <c r="AX26" s="67">
        <f t="shared" si="4"/>
        <v>83012.500000000015</v>
      </c>
      <c r="AY26" s="67">
        <f t="shared" si="4"/>
        <v>84816.666666666686</v>
      </c>
      <c r="AZ26" s="67">
        <f t="shared" si="4"/>
        <v>86620.833333333358</v>
      </c>
      <c r="BA26" s="67">
        <f t="shared" si="4"/>
        <v>88425.000000000029</v>
      </c>
      <c r="BB26" s="67">
        <f t="shared" si="4"/>
        <v>90229.166666666701</v>
      </c>
      <c r="BC26" s="67">
        <f t="shared" si="4"/>
        <v>92033.333333333372</v>
      </c>
      <c r="BD26" s="67">
        <f t="shared" si="4"/>
        <v>93837.500000000044</v>
      </c>
      <c r="BE26" s="67">
        <f t="shared" si="4"/>
        <v>95641.666666666715</v>
      </c>
      <c r="BF26" s="67">
        <f t="shared" si="4"/>
        <v>97445.833333333387</v>
      </c>
      <c r="BG26" s="67">
        <f t="shared" si="4"/>
        <v>99250.000000000058</v>
      </c>
      <c r="BH26" s="67">
        <f t="shared" si="4"/>
        <v>101054.16666666673</v>
      </c>
      <c r="BI26" s="67">
        <f t="shared" si="4"/>
        <v>102858.3333333334</v>
      </c>
      <c r="BJ26" s="67">
        <f t="shared" si="4"/>
        <v>104662.50000000007</v>
      </c>
    </row>
    <row r="27" spans="1:62" x14ac:dyDescent="0.15">
      <c r="B27" s="33" t="s">
        <v>171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1:66" x14ac:dyDescent="0.15">
      <c r="B2" s="75" t="s">
        <v>1059</v>
      </c>
      <c r="C2" s="83" t="s">
        <v>305</v>
      </c>
      <c r="D2" s="75" t="s">
        <v>306</v>
      </c>
      <c r="E2" s="75" t="s">
        <v>151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152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165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166</v>
      </c>
      <c r="B6" s="34" t="s">
        <v>1062</v>
      </c>
      <c r="C6" s="27" t="s">
        <v>300</v>
      </c>
      <c r="D6" s="10" t="s">
        <v>300</v>
      </c>
      <c r="E6" s="65">
        <f>'OPEX _CWS '!C43</f>
        <v>0</v>
      </c>
      <c r="F6" s="65">
        <f>'OPEX _CWS '!D43</f>
        <v>1600</v>
      </c>
      <c r="G6" s="65">
        <f>'OPEX _CWS '!E43</f>
        <v>1600</v>
      </c>
      <c r="H6" s="65">
        <f>'OPEX _CWS '!F43</f>
        <v>1600</v>
      </c>
      <c r="I6" s="65">
        <f>'OPEX _CWS '!G43</f>
        <v>1600</v>
      </c>
      <c r="J6" s="65">
        <f>'OPEX _CWS '!H43</f>
        <v>1600</v>
      </c>
      <c r="K6" s="65">
        <f>'OPEX _CWS '!I43</f>
        <v>1600</v>
      </c>
      <c r="L6" s="65">
        <f>'OPEX _CWS '!J43</f>
        <v>1600</v>
      </c>
      <c r="M6" s="65">
        <f>'OPEX _CWS '!K43</f>
        <v>1600</v>
      </c>
      <c r="N6" s="65">
        <f>'OPEX _CWS '!L43</f>
        <v>1600</v>
      </c>
      <c r="O6" s="65">
        <f>'OPEX _CWS '!M43</f>
        <v>1600</v>
      </c>
      <c r="P6" s="65">
        <f>'OPEX _CWS '!N43</f>
        <v>1600</v>
      </c>
      <c r="Q6" s="65">
        <f>'OPEX _CWS '!O43</f>
        <v>1600</v>
      </c>
      <c r="R6" s="65">
        <f>'OPEX _CWS '!P43</f>
        <v>1600</v>
      </c>
      <c r="S6" s="65">
        <f>'OPEX _CWS '!Q43</f>
        <v>1600</v>
      </c>
      <c r="T6" s="65">
        <f>'OPEX _CWS '!R43</f>
        <v>1600</v>
      </c>
      <c r="U6" s="65">
        <f>'OPEX _CWS '!S43</f>
        <v>1600</v>
      </c>
      <c r="V6" s="65">
        <f>'OPEX _CWS '!T43</f>
        <v>1600</v>
      </c>
      <c r="W6" s="65">
        <f>'OPEX _CWS '!U43</f>
        <v>1200</v>
      </c>
      <c r="X6" s="65">
        <f>'OPEX _CWS '!V43</f>
        <v>1000</v>
      </c>
      <c r="Y6" s="65">
        <f>'OPEX _CWS '!W43</f>
        <v>1000</v>
      </c>
      <c r="Z6" s="65">
        <f>'OPEX _CWS '!X43</f>
        <v>1000</v>
      </c>
      <c r="AA6" s="65">
        <f>'OPEX _CWS '!Y43</f>
        <v>1000</v>
      </c>
      <c r="AB6" s="65">
        <f>'OPEX _CWS '!Z43</f>
        <v>1000</v>
      </c>
      <c r="AC6" s="65">
        <f>'OPEX _CWS '!AA43</f>
        <v>1000</v>
      </c>
      <c r="AD6" s="65">
        <f>'OPEX _CWS '!AB43</f>
        <v>800</v>
      </c>
      <c r="AE6" s="65">
        <f>'OPEX _CWS '!AC43</f>
        <v>800</v>
      </c>
      <c r="AF6" s="65">
        <f>'OPEX _CWS '!AD43</f>
        <v>800</v>
      </c>
      <c r="AG6" s="65">
        <f>'OPEX _CWS '!AE43</f>
        <v>800</v>
      </c>
      <c r="AH6" s="65">
        <f>'OPEX _CWS '!AF43</f>
        <v>800</v>
      </c>
      <c r="AI6" s="65">
        <f>'OPEX _CWS '!AG43</f>
        <v>800</v>
      </c>
      <c r="AJ6" s="65">
        <f>'OPEX _CWS '!AH43</f>
        <v>800</v>
      </c>
      <c r="AK6" s="65">
        <f>'OPEX _CWS '!AI43</f>
        <v>800</v>
      </c>
      <c r="AL6" s="65">
        <f>'OPEX _CWS '!AJ43</f>
        <v>800</v>
      </c>
      <c r="AM6" s="65">
        <f>'OPEX _CWS '!AK43</f>
        <v>800</v>
      </c>
      <c r="AN6" s="65">
        <f>'OPEX _CWS '!AL43</f>
        <v>800</v>
      </c>
      <c r="AO6" s="65">
        <f>'OPEX _CWS '!AM43</f>
        <v>800</v>
      </c>
      <c r="AP6" s="65">
        <f>'OPEX _CWS '!AN43</f>
        <v>800</v>
      </c>
      <c r="AQ6" s="65">
        <f>'OPEX _CWS '!AO43</f>
        <v>800</v>
      </c>
      <c r="AR6" s="65">
        <f>'OPEX _CWS '!AP43</f>
        <v>800</v>
      </c>
      <c r="AS6" s="65">
        <f>'OPEX _CWS '!AQ43</f>
        <v>800</v>
      </c>
      <c r="AT6" s="65">
        <f>'OPEX _CWS '!AR43</f>
        <v>800</v>
      </c>
      <c r="AU6" s="65">
        <f>'OPEX _CWS '!AS43</f>
        <v>800</v>
      </c>
      <c r="AV6" s="65">
        <f>'OPEX _CWS '!AT43</f>
        <v>800</v>
      </c>
      <c r="AW6" s="65">
        <f>'OPEX _CWS '!AU43</f>
        <v>800</v>
      </c>
      <c r="AX6" s="65">
        <f>'OPEX _CWS '!AV43</f>
        <v>800</v>
      </c>
      <c r="AY6" s="65">
        <f>'OPEX _CWS '!AW43</f>
        <v>800</v>
      </c>
      <c r="AZ6" s="65">
        <f>'OPEX _CWS '!AX43</f>
        <v>800</v>
      </c>
      <c r="BA6" s="65">
        <f>'OPEX _CWS '!AY43</f>
        <v>800</v>
      </c>
      <c r="BB6" s="65">
        <f>'OPEX _CWS '!AZ43</f>
        <v>800</v>
      </c>
      <c r="BC6" s="65">
        <f>'OPEX _CWS '!BA43</f>
        <v>800</v>
      </c>
      <c r="BD6" s="65">
        <f>'OPEX _CWS '!BB43</f>
        <v>800</v>
      </c>
      <c r="BE6" s="65">
        <f>'OPEX _CWS '!BC43</f>
        <v>800</v>
      </c>
      <c r="BF6" s="65">
        <f>'OPEX _CWS '!BD43</f>
        <v>800</v>
      </c>
      <c r="BG6" s="65">
        <f>'OPEX _CWS '!BE43</f>
        <v>800</v>
      </c>
      <c r="BH6" s="65">
        <f>'OPEX _CWS '!BF43</f>
        <v>800</v>
      </c>
      <c r="BI6" s="65">
        <f>'OPEX _CWS '!BG43</f>
        <v>800</v>
      </c>
      <c r="BJ6" s="65">
        <f>'OPEX _CWS '!BH43</f>
        <v>800</v>
      </c>
      <c r="BK6" s="65">
        <f>'OPEX _CWS '!BI43</f>
        <v>800</v>
      </c>
      <c r="BL6" s="65">
        <f>'OPEX _CWS '!BJ43</f>
        <v>800</v>
      </c>
      <c r="BM6" s="65">
        <f>'OPEX _CWS '!BK43</f>
        <v>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183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181</v>
      </c>
      <c r="B9" s="34" t="s">
        <v>1061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302</v>
      </c>
      <c r="B10" s="34" t="s">
        <v>1061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168</v>
      </c>
      <c r="B11" s="34" t="s">
        <v>1061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169</v>
      </c>
      <c r="B12" s="34" t="s">
        <v>1062</v>
      </c>
      <c r="C12" s="283" t="s">
        <v>300</v>
      </c>
      <c r="D12" s="268" t="s">
        <v>300</v>
      </c>
      <c r="E12" s="64">
        <f>'OPEX _CWS '!C34</f>
        <v>0</v>
      </c>
      <c r="F12" s="64">
        <f>'OPEX _CWS '!D34</f>
        <v>1120</v>
      </c>
      <c r="G12" s="64">
        <f>'OPEX _CWS '!E34</f>
        <v>360</v>
      </c>
      <c r="H12" s="64">
        <f>'OPEX _CWS '!F34</f>
        <v>360</v>
      </c>
      <c r="I12" s="64">
        <f>'OPEX _CWS '!G34</f>
        <v>360</v>
      </c>
      <c r="J12" s="64">
        <f>'OPEX _CWS '!H34</f>
        <v>360</v>
      </c>
      <c r="K12" s="64">
        <f>'OPEX _CWS '!I34</f>
        <v>360</v>
      </c>
      <c r="L12" s="64">
        <f>'OPEX _CWS '!J34</f>
        <v>360</v>
      </c>
      <c r="M12" s="64">
        <f>'OPEX _CWS '!K34</f>
        <v>360</v>
      </c>
      <c r="N12" s="64">
        <f>'OPEX _CWS '!L34</f>
        <v>360</v>
      </c>
      <c r="O12" s="64">
        <f>'OPEX _CWS '!M34</f>
        <v>360</v>
      </c>
      <c r="P12" s="64">
        <f>'OPEX _CWS '!N34</f>
        <v>360</v>
      </c>
      <c r="Q12" s="64">
        <f>'OPEX _CWS '!O34</f>
        <v>360</v>
      </c>
      <c r="R12" s="64">
        <f>'OPEX _CWS '!P34</f>
        <v>360</v>
      </c>
      <c r="S12" s="64">
        <f>'OPEX _CWS '!Q34</f>
        <v>360</v>
      </c>
      <c r="T12" s="64">
        <f>'OPEX _CWS '!R34</f>
        <v>360</v>
      </c>
      <c r="U12" s="64">
        <f>'OPEX _CWS '!S34</f>
        <v>360</v>
      </c>
      <c r="V12" s="64">
        <f>'OPEX _CWS '!T34</f>
        <v>360</v>
      </c>
      <c r="W12" s="64">
        <f>'OPEX _CWS '!U34</f>
        <v>360</v>
      </c>
      <c r="X12" s="64">
        <f>'OPEX _CWS '!V34</f>
        <v>360</v>
      </c>
      <c r="Y12" s="64">
        <f>'OPEX _CWS '!W34</f>
        <v>360</v>
      </c>
      <c r="Z12" s="64">
        <f>'OPEX _CWS '!X34</f>
        <v>360</v>
      </c>
      <c r="AA12" s="64">
        <f>'OPEX _CWS '!Y34</f>
        <v>360</v>
      </c>
      <c r="AB12" s="64">
        <f>'OPEX _CWS '!Z34</f>
        <v>360</v>
      </c>
      <c r="AC12" s="64">
        <f>'OPEX _CWS '!AA34</f>
        <v>360</v>
      </c>
      <c r="AD12" s="64">
        <f>'OPEX _CWS '!AB34</f>
        <v>360</v>
      </c>
      <c r="AE12" s="64">
        <f>'OPEX _CWS '!AC34</f>
        <v>360</v>
      </c>
      <c r="AF12" s="64">
        <f>'OPEX _CWS '!AD34</f>
        <v>360</v>
      </c>
      <c r="AG12" s="64">
        <f>'OPEX _CWS '!AE34</f>
        <v>360</v>
      </c>
      <c r="AH12" s="64">
        <f>'OPEX _CWS '!AF34</f>
        <v>360</v>
      </c>
      <c r="AI12" s="64">
        <f>'OPEX _CWS '!AG34</f>
        <v>360</v>
      </c>
      <c r="AJ12" s="64">
        <f>'OPEX _CWS '!AH34</f>
        <v>360</v>
      </c>
      <c r="AK12" s="64">
        <f>'OPEX _CWS '!AI34</f>
        <v>360</v>
      </c>
      <c r="AL12" s="64">
        <f>'OPEX _CWS '!AJ34</f>
        <v>360</v>
      </c>
      <c r="AM12" s="64">
        <f>'OPEX _CWS '!AK34</f>
        <v>360</v>
      </c>
      <c r="AN12" s="64">
        <f>'OPEX _CWS '!AL34</f>
        <v>360</v>
      </c>
      <c r="AO12" s="64">
        <f>'OPEX _CWS '!AM34</f>
        <v>360</v>
      </c>
      <c r="AP12" s="64">
        <f>'OPEX _CWS '!AN34</f>
        <v>360</v>
      </c>
      <c r="AQ12" s="64">
        <f>'OPEX _CWS '!AO34</f>
        <v>360</v>
      </c>
      <c r="AR12" s="64">
        <f>'OPEX _CWS '!AP34</f>
        <v>360</v>
      </c>
      <c r="AS12" s="64">
        <f>'OPEX _CWS '!AQ34</f>
        <v>360</v>
      </c>
      <c r="AT12" s="64">
        <f>'OPEX _CWS '!AR34</f>
        <v>360</v>
      </c>
      <c r="AU12" s="64">
        <f>'OPEX _CWS '!AS34</f>
        <v>360</v>
      </c>
      <c r="AV12" s="64">
        <f>'OPEX _CWS '!AT34</f>
        <v>360</v>
      </c>
      <c r="AW12" s="64">
        <f>'OPEX _CWS '!AU34</f>
        <v>360</v>
      </c>
      <c r="AX12" s="64">
        <f>'OPEX _CWS '!AV34</f>
        <v>360</v>
      </c>
      <c r="AY12" s="64">
        <f>'OPEX _CWS '!AW34</f>
        <v>360</v>
      </c>
      <c r="AZ12" s="64">
        <f>'OPEX _CWS '!AX34</f>
        <v>360</v>
      </c>
      <c r="BA12" s="64">
        <f>'OPEX _CWS '!AY34</f>
        <v>360</v>
      </c>
      <c r="BB12" s="64">
        <f>'OPEX _CWS '!AZ34</f>
        <v>360</v>
      </c>
      <c r="BC12" s="64">
        <f>'OPEX _CWS '!BA34</f>
        <v>360</v>
      </c>
      <c r="BD12" s="64">
        <f>'OPEX _CWS '!BB34</f>
        <v>360</v>
      </c>
      <c r="BE12" s="64">
        <f>'OPEX _CWS '!BC34</f>
        <v>360</v>
      </c>
      <c r="BF12" s="64">
        <f>'OPEX _CWS '!BD34</f>
        <v>360</v>
      </c>
      <c r="BG12" s="64">
        <f>'OPEX _CWS '!BE34</f>
        <v>360</v>
      </c>
      <c r="BH12" s="64">
        <f>'OPEX _CWS '!BF34</f>
        <v>360</v>
      </c>
      <c r="BI12" s="64">
        <f>'OPEX _CWS '!BG34</f>
        <v>360</v>
      </c>
      <c r="BJ12" s="64">
        <f>'OPEX _CWS '!BH34</f>
        <v>360</v>
      </c>
      <c r="BK12" s="64">
        <f>'OPEX _CWS '!BI34</f>
        <v>360</v>
      </c>
      <c r="BL12" s="64">
        <f>'OPEX _CWS '!BJ34</f>
        <v>360</v>
      </c>
      <c r="BM12" s="64">
        <f>'OPEX _CWS '!BK34</f>
        <v>360</v>
      </c>
    </row>
    <row r="13" spans="1:66" s="14" customFormat="1" x14ac:dyDescent="0.15">
      <c r="A13" s="16" t="s">
        <v>182</v>
      </c>
      <c r="B13" s="34"/>
      <c r="C13" s="285"/>
      <c r="D13" s="277"/>
      <c r="E13" s="65">
        <f>SUM(E9:E12)</f>
        <v>3335</v>
      </c>
      <c r="F13" s="65">
        <f t="shared" ref="F13:BM13" si="5">SUM(F9:F12)</f>
        <v>1810</v>
      </c>
      <c r="G13" s="65">
        <f t="shared" si="5"/>
        <v>1050</v>
      </c>
      <c r="H13" s="65">
        <f t="shared" si="5"/>
        <v>1050</v>
      </c>
      <c r="I13" s="65">
        <f t="shared" si="5"/>
        <v>1050</v>
      </c>
      <c r="J13" s="65">
        <f t="shared" si="5"/>
        <v>1050</v>
      </c>
      <c r="K13" s="65">
        <f t="shared" si="5"/>
        <v>1050</v>
      </c>
      <c r="L13" s="65">
        <f t="shared" si="5"/>
        <v>1050</v>
      </c>
      <c r="M13" s="65">
        <f t="shared" si="5"/>
        <v>1050</v>
      </c>
      <c r="N13" s="65">
        <f t="shared" si="5"/>
        <v>1050</v>
      </c>
      <c r="O13" s="65">
        <f t="shared" si="5"/>
        <v>1050</v>
      </c>
      <c r="P13" s="65">
        <f t="shared" si="5"/>
        <v>1050</v>
      </c>
      <c r="Q13" s="65">
        <f t="shared" si="5"/>
        <v>1050</v>
      </c>
      <c r="R13" s="65">
        <f t="shared" si="5"/>
        <v>1113.25</v>
      </c>
      <c r="S13" s="65">
        <f t="shared" si="5"/>
        <v>1113.25</v>
      </c>
      <c r="T13" s="65">
        <f t="shared" si="5"/>
        <v>1113.25</v>
      </c>
      <c r="U13" s="65">
        <f t="shared" si="5"/>
        <v>1113.25</v>
      </c>
      <c r="V13" s="65">
        <f t="shared" si="5"/>
        <v>1113.25</v>
      </c>
      <c r="W13" s="65">
        <f t="shared" si="5"/>
        <v>1113.25</v>
      </c>
      <c r="X13" s="65">
        <f t="shared" si="5"/>
        <v>1113.25</v>
      </c>
      <c r="Y13" s="65">
        <f t="shared" si="5"/>
        <v>1113.25</v>
      </c>
      <c r="Z13" s="65">
        <f t="shared" si="5"/>
        <v>1113.25</v>
      </c>
      <c r="AA13" s="65">
        <f t="shared" si="5"/>
        <v>1113.25</v>
      </c>
      <c r="AB13" s="65">
        <f t="shared" si="5"/>
        <v>1113.25</v>
      </c>
      <c r="AC13" s="65">
        <f t="shared" si="5"/>
        <v>1113.25</v>
      </c>
      <c r="AD13" s="65">
        <f t="shared" si="5"/>
        <v>1184.7562499999999</v>
      </c>
      <c r="AE13" s="65">
        <f t="shared" si="5"/>
        <v>1184.7562499999999</v>
      </c>
      <c r="AF13" s="65">
        <f t="shared" si="5"/>
        <v>1184.7562499999999</v>
      </c>
      <c r="AG13" s="65">
        <f t="shared" si="5"/>
        <v>1184.7562499999999</v>
      </c>
      <c r="AH13" s="65">
        <f t="shared" si="5"/>
        <v>1184.7562499999999</v>
      </c>
      <c r="AI13" s="65">
        <f t="shared" si="5"/>
        <v>1184.7562499999999</v>
      </c>
      <c r="AJ13" s="65">
        <f t="shared" si="5"/>
        <v>1184.7562499999999</v>
      </c>
      <c r="AK13" s="65">
        <f t="shared" si="5"/>
        <v>1184.7562499999999</v>
      </c>
      <c r="AL13" s="65">
        <f t="shared" si="5"/>
        <v>1184.7562499999999</v>
      </c>
      <c r="AM13" s="65">
        <f t="shared" si="5"/>
        <v>1184.7562499999999</v>
      </c>
      <c r="AN13" s="65">
        <f t="shared" si="5"/>
        <v>1184.7562499999999</v>
      </c>
      <c r="AO13" s="65">
        <f t="shared" si="5"/>
        <v>1184.7562499999999</v>
      </c>
      <c r="AP13" s="65">
        <f t="shared" si="5"/>
        <v>1265.7151562499998</v>
      </c>
      <c r="AQ13" s="65">
        <f t="shared" si="5"/>
        <v>1265.7151562499998</v>
      </c>
      <c r="AR13" s="65">
        <f t="shared" si="5"/>
        <v>1265.7151562499998</v>
      </c>
      <c r="AS13" s="65">
        <f t="shared" si="5"/>
        <v>1265.7151562499998</v>
      </c>
      <c r="AT13" s="65">
        <f t="shared" si="5"/>
        <v>1265.7151562499998</v>
      </c>
      <c r="AU13" s="65">
        <f t="shared" si="5"/>
        <v>1265.7151562499998</v>
      </c>
      <c r="AV13" s="65">
        <f t="shared" si="5"/>
        <v>1265.7151562499998</v>
      </c>
      <c r="AW13" s="65">
        <f t="shared" si="5"/>
        <v>1265.7151562499998</v>
      </c>
      <c r="AX13" s="65">
        <f t="shared" si="5"/>
        <v>1265.7151562499998</v>
      </c>
      <c r="AY13" s="65">
        <f t="shared" si="5"/>
        <v>1265.7151562499998</v>
      </c>
      <c r="AZ13" s="65">
        <f t="shared" si="5"/>
        <v>1265.7151562499998</v>
      </c>
      <c r="BA13" s="65">
        <f t="shared" si="5"/>
        <v>1265.7151562499998</v>
      </c>
      <c r="BB13" s="65">
        <f t="shared" si="5"/>
        <v>1357.5009726562498</v>
      </c>
      <c r="BC13" s="65">
        <f t="shared" si="5"/>
        <v>1357.5009726562498</v>
      </c>
      <c r="BD13" s="65">
        <f t="shared" si="5"/>
        <v>1357.5009726562498</v>
      </c>
      <c r="BE13" s="65">
        <f t="shared" si="5"/>
        <v>1357.5009726562498</v>
      </c>
      <c r="BF13" s="65">
        <f t="shared" si="5"/>
        <v>1357.5009726562498</v>
      </c>
      <c r="BG13" s="65">
        <f t="shared" si="5"/>
        <v>1357.5009726562498</v>
      </c>
      <c r="BH13" s="65">
        <f t="shared" si="5"/>
        <v>1357.5009726562498</v>
      </c>
      <c r="BI13" s="65">
        <f t="shared" si="5"/>
        <v>1357.5009726562498</v>
      </c>
      <c r="BJ13" s="65">
        <f t="shared" si="5"/>
        <v>1357.5009726562498</v>
      </c>
      <c r="BK13" s="65">
        <f t="shared" si="5"/>
        <v>1357.5009726562498</v>
      </c>
      <c r="BL13" s="65">
        <f t="shared" si="5"/>
        <v>1357.5009726562498</v>
      </c>
      <c r="BM13" s="65">
        <f t="shared" si="5"/>
        <v>1357.5009726562498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315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170</v>
      </c>
      <c r="B16" s="34" t="s">
        <v>1061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299</v>
      </c>
      <c r="B17" s="34" t="s">
        <v>1061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186</v>
      </c>
      <c r="B18" s="34" t="s">
        <v>1061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179</v>
      </c>
      <c r="B19" s="34" t="s">
        <v>1061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172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309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303</v>
      </c>
      <c r="B23" s="34" t="s">
        <v>1061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304</v>
      </c>
      <c r="B24" s="268" t="s">
        <v>1063</v>
      </c>
      <c r="C24" s="283" t="s">
        <v>307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173</v>
      </c>
      <c r="B25" s="34" t="s">
        <v>1061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308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310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184</v>
      </c>
      <c r="B29" s="34" t="s">
        <v>1061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185</v>
      </c>
      <c r="B30" s="34" t="s">
        <v>1061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180</v>
      </c>
      <c r="B31" s="268" t="s">
        <v>317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311</v>
      </c>
      <c r="B32" s="34" t="s">
        <v>298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178</v>
      </c>
      <c r="B34" s="34" t="s">
        <v>1061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174</v>
      </c>
      <c r="B36" s="34" t="s">
        <v>1061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171</v>
      </c>
      <c r="B38" s="76" t="s">
        <v>1060</v>
      </c>
      <c r="C38" s="283"/>
      <c r="D38" s="268" t="s">
        <v>300</v>
      </c>
      <c r="E38" s="87">
        <f>'CAPEX-DEP_CWS '!E69</f>
        <v>0</v>
      </c>
      <c r="F38" s="87">
        <f>'CAPEX-DEP_CWS '!F69</f>
        <v>766.66666666666663</v>
      </c>
      <c r="G38" s="87">
        <f>'CAPEX-DEP_CWS '!G69</f>
        <v>1358.3333333333333</v>
      </c>
      <c r="H38" s="87">
        <f>'CAPEX-DEP_CWS '!H69</f>
        <v>1525</v>
      </c>
      <c r="I38" s="87">
        <f>'CAPEX-DEP_CWS '!I69</f>
        <v>1691.6666666666667</v>
      </c>
      <c r="J38" s="87">
        <f>'CAPEX-DEP_CWS '!J69</f>
        <v>1691.6666666666667</v>
      </c>
      <c r="K38" s="87">
        <f>'CAPEX-DEP_CWS '!K69</f>
        <v>1691.6666666666667</v>
      </c>
      <c r="L38" s="87">
        <f>'CAPEX-DEP_CWS '!L69</f>
        <v>1691.6666666666667</v>
      </c>
      <c r="M38" s="87">
        <f>'CAPEX-DEP_CWS '!M69</f>
        <v>1691.6666666666667</v>
      </c>
      <c r="N38" s="87">
        <f>'CAPEX-DEP_CWS '!N69</f>
        <v>1691.6666666666667</v>
      </c>
      <c r="O38" s="87">
        <f>'CAPEX-DEP_CWS '!O69</f>
        <v>1691.6666666666667</v>
      </c>
      <c r="P38" s="87">
        <f>'CAPEX-DEP_CWS '!P69</f>
        <v>1691.6666666666667</v>
      </c>
      <c r="Q38" s="87">
        <f>'CAPEX-DEP_CWS '!Q69</f>
        <v>1691.6666666666667</v>
      </c>
      <c r="R38" s="87">
        <f>'CAPEX-DEP_CWS '!R69</f>
        <v>1691.6666666666667</v>
      </c>
      <c r="S38" s="87">
        <f>'CAPEX-DEP_CWS '!S69</f>
        <v>1691.6666666666667</v>
      </c>
      <c r="T38" s="87">
        <f>'CAPEX-DEP_CWS '!T69</f>
        <v>1691.6666666666667</v>
      </c>
      <c r="U38" s="87">
        <f>'CAPEX-DEP_CWS '!U69</f>
        <v>1691.6666666666667</v>
      </c>
      <c r="V38" s="87">
        <f>'CAPEX-DEP_CWS '!V69</f>
        <v>1691.6666666666667</v>
      </c>
      <c r="W38" s="87">
        <f>'CAPEX-DEP_CWS '!W69</f>
        <v>1600</v>
      </c>
      <c r="X38" s="87">
        <f>'CAPEX-DEP_CWS '!X69</f>
        <v>1804.1666666666667</v>
      </c>
      <c r="Y38" s="87">
        <f>'CAPEX-DEP_CWS '!Y69</f>
        <v>1804.1666666666667</v>
      </c>
      <c r="Z38" s="87">
        <f>'CAPEX-DEP_CWS '!Z69</f>
        <v>1804.1666666666667</v>
      </c>
      <c r="AA38" s="87">
        <f>'CAPEX-DEP_CWS '!AA69</f>
        <v>1804.1666666666667</v>
      </c>
      <c r="AB38" s="87">
        <f>'CAPEX-DEP_CWS '!AB69</f>
        <v>1804.1666666666667</v>
      </c>
      <c r="AC38" s="87">
        <f>'CAPEX-DEP_CWS '!AC69</f>
        <v>1804.1666666666667</v>
      </c>
      <c r="AD38" s="87">
        <f>'CAPEX-DEP_CWS '!AD69</f>
        <v>1758.3333333333335</v>
      </c>
      <c r="AE38" s="87">
        <f>'CAPEX-DEP_CWS '!AE69</f>
        <v>1804.1666666666667</v>
      </c>
      <c r="AF38" s="87">
        <f>'CAPEX-DEP_CWS '!AF69</f>
        <v>1804.1666666666667</v>
      </c>
      <c r="AG38" s="87">
        <f>'CAPEX-DEP_CWS '!AG69</f>
        <v>1804.1666666666667</v>
      </c>
      <c r="AH38" s="87">
        <f>'CAPEX-DEP_CWS '!AH69</f>
        <v>1804.1666666666667</v>
      </c>
      <c r="AI38" s="87">
        <f>'CAPEX-DEP_CWS '!AI69</f>
        <v>1804.1666666666667</v>
      </c>
      <c r="AJ38" s="87">
        <f>'CAPEX-DEP_CWS '!AJ69</f>
        <v>1804.1666666666667</v>
      </c>
      <c r="AK38" s="87">
        <f>'CAPEX-DEP_CWS '!AK69</f>
        <v>1804.1666666666667</v>
      </c>
      <c r="AL38" s="87">
        <f>'CAPEX-DEP_CWS '!AL69</f>
        <v>1804.1666666666667</v>
      </c>
      <c r="AM38" s="87">
        <f>'CAPEX-DEP_CWS '!AM69</f>
        <v>1804.1666666666667</v>
      </c>
      <c r="AN38" s="87">
        <f>'CAPEX-DEP_CWS '!AN69</f>
        <v>1804.1666666666667</v>
      </c>
      <c r="AO38" s="87">
        <f>'CAPEX-DEP_CWS '!AO69</f>
        <v>1804.1666666666667</v>
      </c>
      <c r="AP38" s="87">
        <f>'CAPEX-DEP_CWS '!AP69</f>
        <v>1804.1666666666667</v>
      </c>
      <c r="AQ38" s="87">
        <f>'CAPEX-DEP_CWS '!AQ69</f>
        <v>1804.1666666666667</v>
      </c>
      <c r="AR38" s="87">
        <f>'CAPEX-DEP_CWS '!AR69</f>
        <v>1804.1666666666667</v>
      </c>
      <c r="AS38" s="87">
        <f>'CAPEX-DEP_CWS '!AS69</f>
        <v>1804.1666666666667</v>
      </c>
      <c r="AT38" s="87">
        <f>'CAPEX-DEP_CWS '!AT69</f>
        <v>1804.1666666666667</v>
      </c>
      <c r="AU38" s="87">
        <f>'CAPEX-DEP_CWS '!AU69</f>
        <v>1804.1666666666667</v>
      </c>
      <c r="AV38" s="87">
        <f>'CAPEX-DEP_CWS '!AV69</f>
        <v>1804.1666666666667</v>
      </c>
      <c r="AW38" s="87">
        <f>'CAPEX-DEP_CWS '!AW69</f>
        <v>1804.1666666666667</v>
      </c>
      <c r="AX38" s="87">
        <f>'CAPEX-DEP_CWS '!AX69</f>
        <v>1804.1666666666667</v>
      </c>
      <c r="AY38" s="87">
        <f>'CAPEX-DEP_CWS '!AY69</f>
        <v>1804.1666666666667</v>
      </c>
      <c r="AZ38" s="87">
        <f>'CAPEX-DEP_CWS '!AZ69</f>
        <v>1804.1666666666667</v>
      </c>
      <c r="BA38" s="87">
        <f>'CAPEX-DEP_CWS '!BA69</f>
        <v>1804.1666666666667</v>
      </c>
      <c r="BB38" s="87">
        <f>'CAPEX-DEP_CWS '!BB69</f>
        <v>1804.1666666666667</v>
      </c>
      <c r="BC38" s="87">
        <f>'CAPEX-DEP_CWS '!BC69</f>
        <v>1804.1666666666667</v>
      </c>
      <c r="BD38" s="87">
        <f>'CAPEX-DEP_CWS '!BD69</f>
        <v>1804.1666666666667</v>
      </c>
      <c r="BE38" s="87">
        <f>'CAPEX-DEP_CWS '!BE69</f>
        <v>1804.1666666666667</v>
      </c>
      <c r="BF38" s="87">
        <f>'CAPEX-DEP_CWS '!BF69</f>
        <v>1804.1666666666667</v>
      </c>
      <c r="BG38" s="87">
        <f>'CAPEX-DEP_CWS '!BG69</f>
        <v>1804.1666666666667</v>
      </c>
      <c r="BH38" s="87">
        <f>'CAPEX-DEP_CWS '!BH69</f>
        <v>1804.1666666666667</v>
      </c>
      <c r="BI38" s="87">
        <f>'CAPEX-DEP_CWS '!BI69</f>
        <v>1804.1666666666667</v>
      </c>
      <c r="BJ38" s="87">
        <f>'CAPEX-DEP_CWS '!BJ69</f>
        <v>1804.1666666666667</v>
      </c>
      <c r="BK38" s="87">
        <f>'CAPEX-DEP_CWS '!BK69</f>
        <v>1804.1666666666667</v>
      </c>
      <c r="BL38" s="87">
        <f>'CAPEX-DEP_CWS '!BL69</f>
        <v>1804.1666666666667</v>
      </c>
      <c r="BM38" s="87">
        <f>'CAPEX-DEP_CWS '!BM69</f>
        <v>1804.1666666666667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301</v>
      </c>
      <c r="B40" s="34"/>
      <c r="C40" s="27"/>
      <c r="D40" s="10"/>
      <c r="E40" s="65">
        <f t="shared" ref="E40:AJ40" si="40">E38+E36+E34+E32+E26+E20+E13+E6</f>
        <v>25852</v>
      </c>
      <c r="F40" s="65">
        <f t="shared" si="40"/>
        <v>25311.666666666668</v>
      </c>
      <c r="G40" s="65">
        <f t="shared" si="40"/>
        <v>5143.333333333333</v>
      </c>
      <c r="H40" s="65">
        <f t="shared" si="40"/>
        <v>5310</v>
      </c>
      <c r="I40" s="65">
        <f t="shared" si="40"/>
        <v>6976.666666666667</v>
      </c>
      <c r="J40" s="65">
        <f t="shared" si="40"/>
        <v>5476.666666666667</v>
      </c>
      <c r="K40" s="65">
        <f t="shared" si="40"/>
        <v>5476.666666666667</v>
      </c>
      <c r="L40" s="65">
        <f t="shared" si="40"/>
        <v>5476.666666666667</v>
      </c>
      <c r="M40" s="65">
        <f t="shared" si="40"/>
        <v>5476.666666666667</v>
      </c>
      <c r="N40" s="65">
        <f t="shared" si="40"/>
        <v>5476.666666666667</v>
      </c>
      <c r="O40" s="65">
        <f t="shared" si="40"/>
        <v>5476.666666666667</v>
      </c>
      <c r="P40" s="65">
        <f t="shared" si="40"/>
        <v>5476.666666666667</v>
      </c>
      <c r="Q40" s="65">
        <f t="shared" si="40"/>
        <v>5476.666666666667</v>
      </c>
      <c r="R40" s="65">
        <f t="shared" si="40"/>
        <v>10568.291666666668</v>
      </c>
      <c r="S40" s="65">
        <f t="shared" si="40"/>
        <v>5568.291666666667</v>
      </c>
      <c r="T40" s="65">
        <f t="shared" si="40"/>
        <v>5568.291666666667</v>
      </c>
      <c r="U40" s="65">
        <f t="shared" si="40"/>
        <v>7068.291666666667</v>
      </c>
      <c r="V40" s="65">
        <f t="shared" si="40"/>
        <v>5568.291666666667</v>
      </c>
      <c r="W40" s="65">
        <f t="shared" si="40"/>
        <v>5076.625</v>
      </c>
      <c r="X40" s="65">
        <f t="shared" si="40"/>
        <v>5080.791666666667</v>
      </c>
      <c r="Y40" s="65">
        <f t="shared" si="40"/>
        <v>5080.791666666667</v>
      </c>
      <c r="Z40" s="65">
        <f t="shared" si="40"/>
        <v>5080.791666666667</v>
      </c>
      <c r="AA40" s="65">
        <f t="shared" si="40"/>
        <v>5080.791666666667</v>
      </c>
      <c r="AB40" s="65">
        <f t="shared" si="40"/>
        <v>5080.791666666667</v>
      </c>
      <c r="AC40" s="65">
        <f t="shared" si="40"/>
        <v>5080.791666666667</v>
      </c>
      <c r="AD40" s="65">
        <f t="shared" si="40"/>
        <v>9935.5489583333347</v>
      </c>
      <c r="AE40" s="65">
        <f t="shared" si="40"/>
        <v>4981.3822916666668</v>
      </c>
      <c r="AF40" s="65">
        <f t="shared" si="40"/>
        <v>4981.3822916666668</v>
      </c>
      <c r="AG40" s="65">
        <f t="shared" si="40"/>
        <v>6481.3822916666668</v>
      </c>
      <c r="AH40" s="65">
        <f t="shared" si="40"/>
        <v>4981.3822916666668</v>
      </c>
      <c r="AI40" s="65">
        <f t="shared" si="40"/>
        <v>4981.3822916666668</v>
      </c>
      <c r="AJ40" s="65">
        <f t="shared" si="40"/>
        <v>4981.3822916666668</v>
      </c>
      <c r="AK40" s="65">
        <f t="shared" ref="AK40:BM40" si="41">AK38+AK36+AK34+AK32+AK26+AK20+AK13+AK6</f>
        <v>4981.3822916666668</v>
      </c>
      <c r="AL40" s="65">
        <f t="shared" si="41"/>
        <v>4981.3822916666668</v>
      </c>
      <c r="AM40" s="65">
        <f t="shared" si="41"/>
        <v>4981.3822916666668</v>
      </c>
      <c r="AN40" s="65">
        <f t="shared" si="41"/>
        <v>4981.3822916666668</v>
      </c>
      <c r="AO40" s="65">
        <f t="shared" si="41"/>
        <v>4981.3822916666668</v>
      </c>
      <c r="AP40" s="65">
        <f t="shared" si="41"/>
        <v>10092.152682291666</v>
      </c>
      <c r="AQ40" s="65">
        <f t="shared" si="41"/>
        <v>5092.1526822916667</v>
      </c>
      <c r="AR40" s="65">
        <f t="shared" si="41"/>
        <v>5092.1526822916667</v>
      </c>
      <c r="AS40" s="65">
        <f t="shared" si="41"/>
        <v>6592.1526822916658</v>
      </c>
      <c r="AT40" s="65">
        <f t="shared" si="41"/>
        <v>5092.1526822916667</v>
      </c>
      <c r="AU40" s="65">
        <f t="shared" si="41"/>
        <v>5092.1526822916667</v>
      </c>
      <c r="AV40" s="65">
        <f t="shared" si="41"/>
        <v>5092.1526822916667</v>
      </c>
      <c r="AW40" s="65">
        <f t="shared" si="41"/>
        <v>5092.1526822916667</v>
      </c>
      <c r="AX40" s="65">
        <f t="shared" si="41"/>
        <v>5092.1526822916667</v>
      </c>
      <c r="AY40" s="65">
        <f t="shared" si="41"/>
        <v>5092.1526822916667</v>
      </c>
      <c r="AZ40" s="65">
        <f t="shared" si="41"/>
        <v>5092.1526822916667</v>
      </c>
      <c r="BA40" s="65">
        <f t="shared" si="41"/>
        <v>5092.1526822916667</v>
      </c>
      <c r="BB40" s="65">
        <f t="shared" si="41"/>
        <v>10214.495270182291</v>
      </c>
      <c r="BC40" s="65">
        <f t="shared" si="41"/>
        <v>5214.4952701822913</v>
      </c>
      <c r="BD40" s="65">
        <f t="shared" si="41"/>
        <v>5214.4952701822913</v>
      </c>
      <c r="BE40" s="65">
        <f t="shared" si="41"/>
        <v>6714.4952701822913</v>
      </c>
      <c r="BF40" s="65">
        <f t="shared" si="41"/>
        <v>5214.4952701822913</v>
      </c>
      <c r="BG40" s="65">
        <f t="shared" si="41"/>
        <v>5214.4952701822913</v>
      </c>
      <c r="BH40" s="65">
        <f t="shared" si="41"/>
        <v>5214.4952701822913</v>
      </c>
      <c r="BI40" s="65">
        <f t="shared" si="41"/>
        <v>5214.4952701822913</v>
      </c>
      <c r="BJ40" s="65">
        <f t="shared" si="41"/>
        <v>5214.4952701822913</v>
      </c>
      <c r="BK40" s="65">
        <f t="shared" si="41"/>
        <v>5214.4952701822913</v>
      </c>
      <c r="BL40" s="65">
        <f t="shared" si="41"/>
        <v>5214.4952701822913</v>
      </c>
      <c r="BM40" s="65">
        <f t="shared" si="41"/>
        <v>5214.4952701822913</v>
      </c>
      <c r="BN40" s="36">
        <f>SUM(E40:BM40)</f>
        <v>385220.36292968749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6"/>
    </row>
    <row r="2" spans="1:64" ht="14" x14ac:dyDescent="0.15">
      <c r="B2" s="278" t="s">
        <v>206</v>
      </c>
      <c r="C2" s="59" t="s">
        <v>151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152</v>
      </c>
    </row>
    <row r="3" spans="1:64" ht="14" x14ac:dyDescent="0.15">
      <c r="A3" s="59" t="s">
        <v>200</v>
      </c>
      <c r="B3" s="281"/>
      <c r="C3" s="54"/>
    </row>
    <row r="5" spans="1:64" ht="14" x14ac:dyDescent="0.15">
      <c r="A5" s="52" t="s">
        <v>175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176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187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2</v>
      </c>
      <c r="E8" s="56">
        <f>STAFF_CWS!I137</f>
        <v>2</v>
      </c>
      <c r="F8" s="56">
        <f>STAFF_CWS!J137</f>
        <v>2</v>
      </c>
      <c r="G8" s="56">
        <f>STAFF_CWS!K137</f>
        <v>2</v>
      </c>
      <c r="H8" s="56">
        <f>STAFF_CWS!L137</f>
        <v>2</v>
      </c>
      <c r="I8" s="56">
        <f>STAFF_CWS!M137</f>
        <v>2</v>
      </c>
      <c r="J8" s="56">
        <f>STAFF_CWS!N137</f>
        <v>2</v>
      </c>
      <c r="K8" s="56">
        <f>STAFF_CWS!O137</f>
        <v>2</v>
      </c>
      <c r="L8" s="56">
        <f>STAFF_CWS!P137</f>
        <v>2</v>
      </c>
      <c r="M8" s="56">
        <f>STAFF_CWS!Q137</f>
        <v>2</v>
      </c>
      <c r="N8" s="56">
        <f>STAFF_CWS!R137</f>
        <v>2</v>
      </c>
      <c r="O8" s="56">
        <f>STAFF_CWS!S137</f>
        <v>2</v>
      </c>
      <c r="P8" s="56">
        <f>STAFF_CWS!T137</f>
        <v>2</v>
      </c>
      <c r="Q8" s="56">
        <f>STAFF_CWS!U137</f>
        <v>2</v>
      </c>
      <c r="R8" s="56">
        <f>STAFF_CWS!V137</f>
        <v>2</v>
      </c>
      <c r="S8" s="56">
        <f>STAFF_CWS!W137</f>
        <v>2</v>
      </c>
      <c r="T8" s="56">
        <f>STAFF_CWS!X137</f>
        <v>2</v>
      </c>
      <c r="U8" s="56">
        <f>STAFF_CWS!Y137</f>
        <v>2</v>
      </c>
      <c r="V8" s="56">
        <f>STAFF_CWS!Z137</f>
        <v>2</v>
      </c>
      <c r="W8" s="56">
        <f>STAFF_CWS!AA137</f>
        <v>2</v>
      </c>
      <c r="X8" s="56">
        <f>STAFF_CWS!AB137</f>
        <v>2</v>
      </c>
      <c r="Y8" s="56">
        <f>STAFF_CWS!AC137</f>
        <v>2</v>
      </c>
      <c r="Z8" s="56">
        <f>STAFF_CWS!AD137</f>
        <v>2</v>
      </c>
      <c r="AA8" s="56">
        <f>STAFF_CWS!AE137</f>
        <v>2</v>
      </c>
      <c r="AB8" s="56">
        <f>STAFF_CWS!AF137</f>
        <v>2</v>
      </c>
      <c r="AC8" s="56">
        <f>STAFF_CWS!AG137</f>
        <v>2</v>
      </c>
      <c r="AD8" s="56">
        <f>STAFF_CWS!AH137</f>
        <v>2</v>
      </c>
      <c r="AE8" s="56">
        <f>STAFF_CWS!AI137</f>
        <v>2</v>
      </c>
      <c r="AF8" s="56">
        <f>STAFF_CWS!AJ137</f>
        <v>2</v>
      </c>
      <c r="AG8" s="56">
        <f>STAFF_CWS!AK137</f>
        <v>2</v>
      </c>
      <c r="AH8" s="56">
        <f>STAFF_CWS!AL137</f>
        <v>2</v>
      </c>
      <c r="AI8" s="56">
        <f>STAFF_CWS!AM137</f>
        <v>2</v>
      </c>
      <c r="AJ8" s="56">
        <f>STAFF_CWS!AN137</f>
        <v>2</v>
      </c>
      <c r="AK8" s="56">
        <f>STAFF_CWS!AO137</f>
        <v>2</v>
      </c>
      <c r="AL8" s="56">
        <f>STAFF_CWS!AP137</f>
        <v>2</v>
      </c>
      <c r="AM8" s="56">
        <f>STAFF_CWS!AQ137</f>
        <v>2</v>
      </c>
      <c r="AN8" s="56">
        <f>STAFF_CWS!AR137</f>
        <v>2</v>
      </c>
      <c r="AO8" s="56">
        <f>STAFF_CWS!AS137</f>
        <v>2</v>
      </c>
      <c r="AP8" s="56">
        <f>STAFF_CWS!AT137</f>
        <v>2</v>
      </c>
      <c r="AQ8" s="56">
        <f>STAFF_CWS!AU137</f>
        <v>2</v>
      </c>
      <c r="AR8" s="56">
        <f>STAFF_CWS!AV137</f>
        <v>2</v>
      </c>
      <c r="AS8" s="56">
        <f>STAFF_CWS!AW137</f>
        <v>2</v>
      </c>
      <c r="AT8" s="56">
        <f>STAFF_CWS!AX137</f>
        <v>2</v>
      </c>
      <c r="AU8" s="56">
        <f>STAFF_CWS!AY137</f>
        <v>2</v>
      </c>
      <c r="AV8" s="56">
        <f>STAFF_CWS!AZ137</f>
        <v>2</v>
      </c>
      <c r="AW8" s="56">
        <f>STAFF_CWS!BA137</f>
        <v>2</v>
      </c>
      <c r="AX8" s="56">
        <f>STAFF_CWS!BB137</f>
        <v>2</v>
      </c>
      <c r="AY8" s="56">
        <f>STAFF_CWS!BC137</f>
        <v>2</v>
      </c>
      <c r="AZ8" s="56">
        <f>STAFF_CWS!BD137</f>
        <v>2</v>
      </c>
      <c r="BA8" s="56">
        <f>STAFF_CWS!BE137</f>
        <v>2</v>
      </c>
      <c r="BB8" s="56">
        <f>STAFF_CWS!BF137</f>
        <v>2</v>
      </c>
      <c r="BC8" s="56">
        <f>STAFF_CWS!BG137</f>
        <v>2</v>
      </c>
      <c r="BD8" s="56">
        <f>STAFF_CWS!BH137</f>
        <v>2</v>
      </c>
      <c r="BE8" s="56">
        <f>STAFF_CWS!BI137</f>
        <v>2</v>
      </c>
      <c r="BF8" s="56">
        <f>STAFF_CWS!BJ137</f>
        <v>2</v>
      </c>
      <c r="BG8" s="56">
        <f>STAFF_CWS!BK137</f>
        <v>2</v>
      </c>
      <c r="BH8" s="56">
        <f>STAFF_CWS!BL137</f>
        <v>2</v>
      </c>
      <c r="BI8" s="56">
        <f>STAFF_CWS!BM137</f>
        <v>2</v>
      </c>
      <c r="BJ8" s="56">
        <f>STAFF_CWS!BN137</f>
        <v>2</v>
      </c>
      <c r="BK8" s="56">
        <f>STAFF_CWS!BO137</f>
        <v>2</v>
      </c>
    </row>
    <row r="9" spans="1:64" ht="14" x14ac:dyDescent="0.15">
      <c r="A9" s="52" t="s">
        <v>1058</v>
      </c>
      <c r="C9" s="58">
        <f>ROUNDUP(+STAFFPLAN_CWS!B24,0)</f>
        <v>0</v>
      </c>
      <c r="D9" s="56">
        <f>SUM(D5:D8)</f>
        <v>4</v>
      </c>
      <c r="E9" s="56">
        <f t="shared" ref="E9:BK9" si="0">SUM(E5:E8)</f>
        <v>4</v>
      </c>
      <c r="F9" s="56">
        <f t="shared" si="0"/>
        <v>4</v>
      </c>
      <c r="G9" s="56">
        <f t="shared" si="0"/>
        <v>4</v>
      </c>
      <c r="H9" s="56">
        <f t="shared" si="0"/>
        <v>4</v>
      </c>
      <c r="I9" s="56">
        <f t="shared" si="0"/>
        <v>4</v>
      </c>
      <c r="J9" s="56">
        <f t="shared" si="0"/>
        <v>4</v>
      </c>
      <c r="K9" s="56">
        <f t="shared" si="0"/>
        <v>4</v>
      </c>
      <c r="L9" s="56">
        <f t="shared" si="0"/>
        <v>4</v>
      </c>
      <c r="M9" s="56">
        <f t="shared" si="0"/>
        <v>4</v>
      </c>
      <c r="N9" s="56">
        <f t="shared" si="0"/>
        <v>4</v>
      </c>
      <c r="O9" s="56">
        <f t="shared" si="0"/>
        <v>4</v>
      </c>
      <c r="P9" s="56">
        <f t="shared" si="0"/>
        <v>4</v>
      </c>
      <c r="Q9" s="56">
        <f t="shared" si="0"/>
        <v>4</v>
      </c>
      <c r="R9" s="56">
        <f t="shared" si="0"/>
        <v>4</v>
      </c>
      <c r="S9" s="56">
        <f t="shared" si="0"/>
        <v>4</v>
      </c>
      <c r="T9" s="56">
        <f t="shared" si="0"/>
        <v>4</v>
      </c>
      <c r="U9" s="56">
        <f t="shared" si="0"/>
        <v>4</v>
      </c>
      <c r="V9" s="56">
        <f t="shared" si="0"/>
        <v>4</v>
      </c>
      <c r="W9" s="56">
        <f t="shared" si="0"/>
        <v>4</v>
      </c>
      <c r="X9" s="56">
        <f t="shared" si="0"/>
        <v>4</v>
      </c>
      <c r="Y9" s="56">
        <f t="shared" si="0"/>
        <v>4</v>
      </c>
      <c r="Z9" s="56">
        <f t="shared" si="0"/>
        <v>4</v>
      </c>
      <c r="AA9" s="56">
        <f t="shared" si="0"/>
        <v>4</v>
      </c>
      <c r="AB9" s="56">
        <f t="shared" si="0"/>
        <v>4</v>
      </c>
      <c r="AC9" s="56">
        <f t="shared" si="0"/>
        <v>4</v>
      </c>
      <c r="AD9" s="56">
        <f t="shared" si="0"/>
        <v>4</v>
      </c>
      <c r="AE9" s="56">
        <f t="shared" si="0"/>
        <v>4</v>
      </c>
      <c r="AF9" s="56">
        <f t="shared" si="0"/>
        <v>4</v>
      </c>
      <c r="AG9" s="56">
        <f t="shared" si="0"/>
        <v>4</v>
      </c>
      <c r="AH9" s="56">
        <f t="shared" si="0"/>
        <v>4</v>
      </c>
      <c r="AI9" s="56">
        <f t="shared" si="0"/>
        <v>4</v>
      </c>
      <c r="AJ9" s="56">
        <f t="shared" si="0"/>
        <v>4</v>
      </c>
      <c r="AK9" s="56">
        <f t="shared" si="0"/>
        <v>4</v>
      </c>
      <c r="AL9" s="56">
        <f t="shared" si="0"/>
        <v>4</v>
      </c>
      <c r="AM9" s="56">
        <f t="shared" si="0"/>
        <v>4</v>
      </c>
      <c r="AN9" s="56">
        <f t="shared" si="0"/>
        <v>4</v>
      </c>
      <c r="AO9" s="56">
        <f t="shared" si="0"/>
        <v>4</v>
      </c>
      <c r="AP9" s="56">
        <f t="shared" si="0"/>
        <v>4</v>
      </c>
      <c r="AQ9" s="56">
        <f t="shared" si="0"/>
        <v>4</v>
      </c>
      <c r="AR9" s="56">
        <f t="shared" si="0"/>
        <v>4</v>
      </c>
      <c r="AS9" s="56">
        <f t="shared" si="0"/>
        <v>4</v>
      </c>
      <c r="AT9" s="56">
        <f t="shared" si="0"/>
        <v>4</v>
      </c>
      <c r="AU9" s="56">
        <f t="shared" si="0"/>
        <v>4</v>
      </c>
      <c r="AV9" s="56">
        <f t="shared" si="0"/>
        <v>4</v>
      </c>
      <c r="AW9" s="56">
        <f t="shared" si="0"/>
        <v>4</v>
      </c>
      <c r="AX9" s="56">
        <f t="shared" si="0"/>
        <v>4</v>
      </c>
      <c r="AY9" s="56">
        <f t="shared" si="0"/>
        <v>4</v>
      </c>
      <c r="AZ9" s="56">
        <f t="shared" si="0"/>
        <v>4</v>
      </c>
      <c r="BA9" s="56">
        <f t="shared" si="0"/>
        <v>4</v>
      </c>
      <c r="BB9" s="56">
        <f t="shared" si="0"/>
        <v>4</v>
      </c>
      <c r="BC9" s="56">
        <f t="shared" si="0"/>
        <v>4</v>
      </c>
      <c r="BD9" s="56">
        <f t="shared" si="0"/>
        <v>4</v>
      </c>
      <c r="BE9" s="56">
        <f t="shared" si="0"/>
        <v>4</v>
      </c>
      <c r="BF9" s="56">
        <f t="shared" si="0"/>
        <v>4</v>
      </c>
      <c r="BG9" s="56">
        <f t="shared" si="0"/>
        <v>4</v>
      </c>
      <c r="BH9" s="56">
        <f t="shared" si="0"/>
        <v>4</v>
      </c>
      <c r="BI9" s="56">
        <f t="shared" si="0"/>
        <v>4</v>
      </c>
      <c r="BJ9" s="56">
        <f t="shared" si="0"/>
        <v>4</v>
      </c>
      <c r="BK9" s="56">
        <f t="shared" si="0"/>
        <v>4</v>
      </c>
    </row>
    <row r="10" spans="1:64" ht="14" x14ac:dyDescent="0.15">
      <c r="A10" s="52" t="s">
        <v>198</v>
      </c>
      <c r="C10" s="58">
        <f>C9</f>
        <v>0</v>
      </c>
      <c r="D10" s="56">
        <f t="shared" ref="D10:AI10" si="1">D9-C9</f>
        <v>4</v>
      </c>
      <c r="E10" s="56">
        <f t="shared" si="1"/>
        <v>0</v>
      </c>
      <c r="F10" s="56">
        <f t="shared" si="1"/>
        <v>0</v>
      </c>
      <c r="G10" s="56">
        <f t="shared" si="1"/>
        <v>0</v>
      </c>
      <c r="H10" s="56">
        <f t="shared" si="1"/>
        <v>0</v>
      </c>
      <c r="I10" s="56">
        <f t="shared" si="1"/>
        <v>0</v>
      </c>
      <c r="J10" s="56">
        <f t="shared" si="1"/>
        <v>0</v>
      </c>
      <c r="K10" s="56">
        <f t="shared" si="1"/>
        <v>0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0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0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0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199</v>
      </c>
      <c r="B12" s="281"/>
      <c r="C12" s="54"/>
    </row>
    <row r="14" spans="1:64" ht="14" x14ac:dyDescent="0.15">
      <c r="A14" s="52" t="s">
        <v>175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176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187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1</v>
      </c>
      <c r="I16" s="56">
        <f>STAFF_CWS!M80</f>
        <v>1</v>
      </c>
      <c r="J16" s="56">
        <f>STAFF_CWS!N80</f>
        <v>1</v>
      </c>
      <c r="K16" s="56">
        <f>STAFF_CWS!O80</f>
        <v>1</v>
      </c>
      <c r="L16" s="56">
        <f>STAFF_CWS!P80</f>
        <v>1</v>
      </c>
      <c r="M16" s="56">
        <f>STAFF_CWS!Q80</f>
        <v>1</v>
      </c>
      <c r="N16" s="56">
        <f>STAFF_CWS!R80</f>
        <v>1</v>
      </c>
      <c r="O16" s="56">
        <f>STAFF_CWS!S80</f>
        <v>1</v>
      </c>
      <c r="P16" s="56">
        <f>STAFF_CWS!T80</f>
        <v>1</v>
      </c>
      <c r="Q16" s="56">
        <f>STAFF_CWS!U80</f>
        <v>1</v>
      </c>
      <c r="R16" s="56">
        <f>STAFF_CWS!V80</f>
        <v>1</v>
      </c>
      <c r="S16" s="56">
        <f>STAFF_CWS!W80</f>
        <v>1</v>
      </c>
      <c r="T16" s="56">
        <f>STAFF_CWS!X80</f>
        <v>1</v>
      </c>
      <c r="U16" s="56">
        <f>STAFF_CWS!Y80</f>
        <v>1</v>
      </c>
      <c r="V16" s="56">
        <f>STAFF_CWS!Z80</f>
        <v>1</v>
      </c>
      <c r="W16" s="56">
        <f>STAFF_CWS!AA80</f>
        <v>1</v>
      </c>
      <c r="X16" s="56">
        <f>STAFF_CWS!AB80</f>
        <v>1</v>
      </c>
      <c r="Y16" s="56">
        <f>STAFF_CWS!AC80</f>
        <v>1</v>
      </c>
      <c r="Z16" s="56">
        <f>STAFF_CWS!AD80</f>
        <v>1</v>
      </c>
      <c r="AA16" s="56">
        <f>STAFF_CWS!AE80</f>
        <v>1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2</v>
      </c>
      <c r="E17" s="56">
        <f>STAFF_CWS!I138</f>
        <v>2</v>
      </c>
      <c r="F17" s="56">
        <f>STAFF_CWS!J138</f>
        <v>2</v>
      </c>
      <c r="G17" s="56">
        <f>STAFF_CWS!K138</f>
        <v>2</v>
      </c>
      <c r="H17" s="56">
        <f>STAFF_CWS!L138</f>
        <v>2</v>
      </c>
      <c r="I17" s="56">
        <f>STAFF_CWS!M138</f>
        <v>2</v>
      </c>
      <c r="J17" s="56">
        <f>STAFF_CWS!N138</f>
        <v>2</v>
      </c>
      <c r="K17" s="56">
        <f>STAFF_CWS!O138</f>
        <v>2</v>
      </c>
      <c r="L17" s="56">
        <f>STAFF_CWS!P138</f>
        <v>2</v>
      </c>
      <c r="M17" s="56">
        <f>STAFF_CWS!Q138</f>
        <v>2</v>
      </c>
      <c r="N17" s="56">
        <f>STAFF_CWS!R138</f>
        <v>2</v>
      </c>
      <c r="O17" s="56">
        <f>STAFF_CWS!S138</f>
        <v>2</v>
      </c>
      <c r="P17" s="56">
        <f>STAFF_CWS!T138</f>
        <v>2</v>
      </c>
      <c r="Q17" s="56">
        <f>STAFF_CWS!U138</f>
        <v>2</v>
      </c>
      <c r="R17" s="56">
        <f>STAFF_CWS!V138</f>
        <v>2</v>
      </c>
      <c r="S17" s="56">
        <f>STAFF_CWS!W138</f>
        <v>2</v>
      </c>
      <c r="T17" s="56">
        <f>STAFF_CWS!X138</f>
        <v>2</v>
      </c>
      <c r="U17" s="56">
        <f>STAFF_CWS!Y138</f>
        <v>2</v>
      </c>
      <c r="V17" s="56">
        <f>STAFF_CWS!Z138</f>
        <v>2</v>
      </c>
      <c r="W17" s="56">
        <f>STAFF_CWS!AA138</f>
        <v>2</v>
      </c>
      <c r="X17" s="56">
        <f>STAFF_CWS!AB138</f>
        <v>2</v>
      </c>
      <c r="Y17" s="56">
        <f>STAFF_CWS!AC138</f>
        <v>2</v>
      </c>
      <c r="Z17" s="56">
        <f>STAFF_CWS!AD138</f>
        <v>2</v>
      </c>
      <c r="AA17" s="56">
        <f>STAFF_CWS!AE138</f>
        <v>2</v>
      </c>
      <c r="AB17" s="56">
        <f>STAFF_CWS!AF138</f>
        <v>2</v>
      </c>
      <c r="AC17" s="56">
        <f>STAFF_CWS!AG138</f>
        <v>2</v>
      </c>
      <c r="AD17" s="56">
        <f>STAFF_CWS!AH138</f>
        <v>2</v>
      </c>
      <c r="AE17" s="56">
        <f>STAFF_CWS!AI138</f>
        <v>2</v>
      </c>
      <c r="AF17" s="56">
        <f>STAFF_CWS!AJ138</f>
        <v>2</v>
      </c>
      <c r="AG17" s="56">
        <f>STAFF_CWS!AK138</f>
        <v>2</v>
      </c>
      <c r="AH17" s="56">
        <f>STAFF_CWS!AL138</f>
        <v>2</v>
      </c>
      <c r="AI17" s="56">
        <f>STAFF_CWS!AM138</f>
        <v>2</v>
      </c>
      <c r="AJ17" s="56">
        <f>STAFF_CWS!AN138</f>
        <v>2</v>
      </c>
      <c r="AK17" s="56">
        <f>STAFF_CWS!AO138</f>
        <v>2</v>
      </c>
      <c r="AL17" s="56">
        <f>STAFF_CWS!AP138</f>
        <v>2</v>
      </c>
      <c r="AM17" s="56">
        <f>STAFF_CWS!AQ138</f>
        <v>2</v>
      </c>
      <c r="AN17" s="56">
        <f>STAFF_CWS!AR138</f>
        <v>2</v>
      </c>
      <c r="AO17" s="56">
        <f>STAFF_CWS!AS138</f>
        <v>2</v>
      </c>
      <c r="AP17" s="56">
        <f>STAFF_CWS!AT138</f>
        <v>2</v>
      </c>
      <c r="AQ17" s="56">
        <f>STAFF_CWS!AU138</f>
        <v>2</v>
      </c>
      <c r="AR17" s="56">
        <f>STAFF_CWS!AV138</f>
        <v>2</v>
      </c>
      <c r="AS17" s="56">
        <f>STAFF_CWS!AW138</f>
        <v>2</v>
      </c>
      <c r="AT17" s="56">
        <f>STAFF_CWS!AX138</f>
        <v>2</v>
      </c>
      <c r="AU17" s="56">
        <f>STAFF_CWS!AY138</f>
        <v>2</v>
      </c>
      <c r="AV17" s="56">
        <f>STAFF_CWS!AZ138</f>
        <v>2</v>
      </c>
      <c r="AW17" s="56">
        <f>STAFF_CWS!BA138</f>
        <v>2</v>
      </c>
      <c r="AX17" s="56">
        <f>STAFF_CWS!BB138</f>
        <v>2</v>
      </c>
      <c r="AY17" s="56">
        <f>STAFF_CWS!BC138</f>
        <v>2</v>
      </c>
      <c r="AZ17" s="56">
        <f>STAFF_CWS!BD138</f>
        <v>2</v>
      </c>
      <c r="BA17" s="56">
        <f>STAFF_CWS!BE138</f>
        <v>2</v>
      </c>
      <c r="BB17" s="56">
        <f>STAFF_CWS!BF138</f>
        <v>2</v>
      </c>
      <c r="BC17" s="56">
        <f>STAFF_CWS!BG138</f>
        <v>2</v>
      </c>
      <c r="BD17" s="56">
        <f>STAFF_CWS!BH138</f>
        <v>2</v>
      </c>
      <c r="BE17" s="56">
        <f>STAFF_CWS!BI138</f>
        <v>2</v>
      </c>
      <c r="BF17" s="56">
        <f>STAFF_CWS!BJ138</f>
        <v>2</v>
      </c>
      <c r="BG17" s="56">
        <f>STAFF_CWS!BK138</f>
        <v>2</v>
      </c>
      <c r="BH17" s="56">
        <f>STAFF_CWS!BL138</f>
        <v>2</v>
      </c>
      <c r="BI17" s="56">
        <f>STAFF_CWS!BM138</f>
        <v>2</v>
      </c>
      <c r="BJ17" s="56">
        <f>STAFF_CWS!BN138</f>
        <v>2</v>
      </c>
      <c r="BK17" s="56">
        <f>STAFF_CWS!BO138</f>
        <v>2</v>
      </c>
    </row>
    <row r="18" spans="1:63" ht="14" x14ac:dyDescent="0.15">
      <c r="A18" s="52" t="s">
        <v>202</v>
      </c>
      <c r="C18" s="58">
        <f>ROUNDUP(+STAFFPLAN_CWS!B24,0)</f>
        <v>0</v>
      </c>
      <c r="D18" s="56">
        <f>SUM(D14:D17)</f>
        <v>7</v>
      </c>
      <c r="E18" s="56">
        <f t="shared" ref="E18:BK18" si="3">SUM(E14:E17)</f>
        <v>7</v>
      </c>
      <c r="F18" s="56">
        <f t="shared" si="3"/>
        <v>7</v>
      </c>
      <c r="G18" s="56">
        <f t="shared" si="3"/>
        <v>7</v>
      </c>
      <c r="H18" s="56">
        <f t="shared" si="3"/>
        <v>7</v>
      </c>
      <c r="I18" s="56">
        <f t="shared" si="3"/>
        <v>7</v>
      </c>
      <c r="J18" s="56">
        <f t="shared" si="3"/>
        <v>7</v>
      </c>
      <c r="K18" s="56">
        <f t="shared" si="3"/>
        <v>7</v>
      </c>
      <c r="L18" s="56">
        <f t="shared" si="3"/>
        <v>7</v>
      </c>
      <c r="M18" s="56">
        <f t="shared" si="3"/>
        <v>7</v>
      </c>
      <c r="N18" s="56">
        <f t="shared" si="3"/>
        <v>7</v>
      </c>
      <c r="O18" s="56">
        <f t="shared" si="3"/>
        <v>7</v>
      </c>
      <c r="P18" s="56">
        <f t="shared" si="3"/>
        <v>7</v>
      </c>
      <c r="Q18" s="56">
        <f t="shared" si="3"/>
        <v>7</v>
      </c>
      <c r="R18" s="56">
        <f t="shared" si="3"/>
        <v>7</v>
      </c>
      <c r="S18" s="56">
        <f t="shared" si="3"/>
        <v>7</v>
      </c>
      <c r="T18" s="56">
        <f t="shared" si="3"/>
        <v>7</v>
      </c>
      <c r="U18" s="56">
        <f t="shared" si="3"/>
        <v>5</v>
      </c>
      <c r="V18" s="56">
        <f t="shared" si="3"/>
        <v>5</v>
      </c>
      <c r="W18" s="56">
        <f t="shared" si="3"/>
        <v>5</v>
      </c>
      <c r="X18" s="56">
        <f t="shared" si="3"/>
        <v>5</v>
      </c>
      <c r="Y18" s="56">
        <f t="shared" si="3"/>
        <v>5</v>
      </c>
      <c r="Z18" s="56">
        <f t="shared" si="3"/>
        <v>5</v>
      </c>
      <c r="AA18" s="56">
        <f t="shared" si="3"/>
        <v>5</v>
      </c>
      <c r="AB18" s="56">
        <f t="shared" si="3"/>
        <v>4</v>
      </c>
      <c r="AC18" s="56">
        <f t="shared" si="3"/>
        <v>4</v>
      </c>
      <c r="AD18" s="56">
        <f t="shared" si="3"/>
        <v>4</v>
      </c>
      <c r="AE18" s="56">
        <f t="shared" si="3"/>
        <v>4</v>
      </c>
      <c r="AF18" s="56">
        <f t="shared" si="3"/>
        <v>4</v>
      </c>
      <c r="AG18" s="56">
        <f t="shared" si="3"/>
        <v>4</v>
      </c>
      <c r="AH18" s="56">
        <f t="shared" si="3"/>
        <v>4</v>
      </c>
      <c r="AI18" s="56">
        <f t="shared" si="3"/>
        <v>4</v>
      </c>
      <c r="AJ18" s="56">
        <f t="shared" si="3"/>
        <v>4</v>
      </c>
      <c r="AK18" s="56">
        <f t="shared" si="3"/>
        <v>4</v>
      </c>
      <c r="AL18" s="56">
        <f t="shared" si="3"/>
        <v>4</v>
      </c>
      <c r="AM18" s="56">
        <f t="shared" si="3"/>
        <v>4</v>
      </c>
      <c r="AN18" s="56">
        <f t="shared" si="3"/>
        <v>4</v>
      </c>
      <c r="AO18" s="56">
        <f t="shared" si="3"/>
        <v>4</v>
      </c>
      <c r="AP18" s="56">
        <f t="shared" si="3"/>
        <v>4</v>
      </c>
      <c r="AQ18" s="56">
        <f t="shared" si="3"/>
        <v>4</v>
      </c>
      <c r="AR18" s="56">
        <f t="shared" si="3"/>
        <v>4</v>
      </c>
      <c r="AS18" s="56">
        <f t="shared" si="3"/>
        <v>4</v>
      </c>
      <c r="AT18" s="56">
        <f t="shared" si="3"/>
        <v>4</v>
      </c>
      <c r="AU18" s="56">
        <f t="shared" si="3"/>
        <v>4</v>
      </c>
      <c r="AV18" s="56">
        <f t="shared" si="3"/>
        <v>4</v>
      </c>
      <c r="AW18" s="56">
        <f t="shared" si="3"/>
        <v>4</v>
      </c>
      <c r="AX18" s="56">
        <f t="shared" si="3"/>
        <v>4</v>
      </c>
      <c r="AY18" s="56">
        <f t="shared" si="3"/>
        <v>4</v>
      </c>
      <c r="AZ18" s="56">
        <f t="shared" si="3"/>
        <v>4</v>
      </c>
      <c r="BA18" s="56">
        <f t="shared" si="3"/>
        <v>4</v>
      </c>
      <c r="BB18" s="56">
        <f t="shared" si="3"/>
        <v>4</v>
      </c>
      <c r="BC18" s="56">
        <f t="shared" si="3"/>
        <v>4</v>
      </c>
      <c r="BD18" s="56">
        <f t="shared" si="3"/>
        <v>4</v>
      </c>
      <c r="BE18" s="56">
        <f t="shared" si="3"/>
        <v>4</v>
      </c>
      <c r="BF18" s="56">
        <f t="shared" si="3"/>
        <v>4</v>
      </c>
      <c r="BG18" s="56">
        <f t="shared" si="3"/>
        <v>4</v>
      </c>
      <c r="BH18" s="56">
        <f t="shared" si="3"/>
        <v>4</v>
      </c>
      <c r="BI18" s="56">
        <f t="shared" si="3"/>
        <v>4</v>
      </c>
      <c r="BJ18" s="56">
        <f t="shared" si="3"/>
        <v>4</v>
      </c>
      <c r="BK18" s="56">
        <f t="shared" si="3"/>
        <v>4</v>
      </c>
    </row>
    <row r="19" spans="1:63" ht="14" x14ac:dyDescent="0.15">
      <c r="A19" s="52" t="s">
        <v>198</v>
      </c>
      <c r="C19" s="58">
        <f>C18</f>
        <v>0</v>
      </c>
      <c r="D19" s="56">
        <f t="shared" ref="D19:AI19" si="4">D18-C18</f>
        <v>7</v>
      </c>
      <c r="E19" s="56">
        <f t="shared" si="4"/>
        <v>0</v>
      </c>
      <c r="F19" s="56">
        <f t="shared" si="4"/>
        <v>0</v>
      </c>
      <c r="G19" s="56">
        <f t="shared" si="4"/>
        <v>0</v>
      </c>
      <c r="H19" s="56">
        <f t="shared" si="4"/>
        <v>0</v>
      </c>
      <c r="I19" s="56">
        <f t="shared" si="4"/>
        <v>0</v>
      </c>
      <c r="J19" s="56">
        <f t="shared" si="4"/>
        <v>0</v>
      </c>
      <c r="K19" s="56">
        <f t="shared" si="4"/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-1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0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201</v>
      </c>
      <c r="B21" s="281"/>
      <c r="C21" s="54"/>
    </row>
    <row r="23" spans="1:63" ht="14" x14ac:dyDescent="0.15">
      <c r="A23" s="52" t="s">
        <v>175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176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187</v>
      </c>
      <c r="D25" s="56">
        <f>STAFF_CWS!H81</f>
        <v>2</v>
      </c>
      <c r="E25" s="56">
        <f>STAFF_CWS!I81</f>
        <v>2</v>
      </c>
      <c r="F25" s="56">
        <f>STAFF_CWS!J81</f>
        <v>2</v>
      </c>
      <c r="G25" s="56">
        <f>STAFF_CWS!K81</f>
        <v>2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2</v>
      </c>
      <c r="N25" s="56">
        <f>STAFF_CWS!R81</f>
        <v>2</v>
      </c>
      <c r="O25" s="56">
        <f>STAFF_CWS!S81</f>
        <v>2</v>
      </c>
      <c r="P25" s="56">
        <f>STAFF_CWS!T81</f>
        <v>2</v>
      </c>
      <c r="Q25" s="56">
        <f>STAFF_CWS!U81</f>
        <v>2</v>
      </c>
      <c r="R25" s="56">
        <f>STAFF_CWS!V81</f>
        <v>2</v>
      </c>
      <c r="S25" s="56">
        <f>STAFF_CWS!W81</f>
        <v>2</v>
      </c>
      <c r="T25" s="56">
        <f>STAFF_CWS!X81</f>
        <v>2</v>
      </c>
      <c r="U25" s="56">
        <f>STAFF_CWS!Y81</f>
        <v>2</v>
      </c>
      <c r="V25" s="56">
        <f>STAFF_CWS!Z81</f>
        <v>1</v>
      </c>
      <c r="W25" s="56">
        <f>STAFF_CWS!AA81</f>
        <v>1</v>
      </c>
      <c r="X25" s="56">
        <f>STAFF_CWS!AB81</f>
        <v>1</v>
      </c>
      <c r="Y25" s="56">
        <f>STAFF_CWS!AC81</f>
        <v>1</v>
      </c>
      <c r="Z25" s="56">
        <f>STAFF_CWS!AD81</f>
        <v>1</v>
      </c>
      <c r="AA25" s="56">
        <f>STAFF_CWS!AE81</f>
        <v>1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2</v>
      </c>
      <c r="E26" s="56">
        <f>STAFF_CWS!I139</f>
        <v>2</v>
      </c>
      <c r="F26" s="56">
        <f>STAFF_CWS!J139</f>
        <v>2</v>
      </c>
      <c r="G26" s="56">
        <f>STAFF_CWS!K139</f>
        <v>2</v>
      </c>
      <c r="H26" s="56">
        <f>STAFF_CWS!L139</f>
        <v>2</v>
      </c>
      <c r="I26" s="56">
        <f>STAFF_CWS!M139</f>
        <v>2</v>
      </c>
      <c r="J26" s="56">
        <f>STAFF_CWS!N139</f>
        <v>2</v>
      </c>
      <c r="K26" s="56">
        <f>STAFF_CWS!O139</f>
        <v>2</v>
      </c>
      <c r="L26" s="56">
        <f>STAFF_CWS!P139</f>
        <v>2</v>
      </c>
      <c r="M26" s="56">
        <f>STAFF_CWS!Q139</f>
        <v>2</v>
      </c>
      <c r="N26" s="56">
        <f>STAFF_CWS!R139</f>
        <v>2</v>
      </c>
      <c r="O26" s="56">
        <f>STAFF_CWS!S139</f>
        <v>2</v>
      </c>
      <c r="P26" s="56">
        <f>STAFF_CWS!T139</f>
        <v>2</v>
      </c>
      <c r="Q26" s="56">
        <f>STAFF_CWS!U139</f>
        <v>2</v>
      </c>
      <c r="R26" s="56">
        <f>STAFF_CWS!V139</f>
        <v>2</v>
      </c>
      <c r="S26" s="56">
        <f>STAFF_CWS!W139</f>
        <v>2</v>
      </c>
      <c r="T26" s="56">
        <f>STAFF_CWS!X139</f>
        <v>2</v>
      </c>
      <c r="U26" s="56">
        <f>STAFF_CWS!Y139</f>
        <v>2</v>
      </c>
      <c r="V26" s="56">
        <f>STAFF_CWS!Z139</f>
        <v>2</v>
      </c>
      <c r="W26" s="56">
        <f>STAFF_CWS!AA139</f>
        <v>2</v>
      </c>
      <c r="X26" s="56">
        <f>STAFF_CWS!AB139</f>
        <v>2</v>
      </c>
      <c r="Y26" s="56">
        <f>STAFF_CWS!AC139</f>
        <v>2</v>
      </c>
      <c r="Z26" s="56">
        <f>STAFF_CWS!AD139</f>
        <v>2</v>
      </c>
      <c r="AA26" s="56">
        <f>STAFF_CWS!AE139</f>
        <v>2</v>
      </c>
      <c r="AB26" s="56">
        <f>STAFF_CWS!AF139</f>
        <v>2</v>
      </c>
      <c r="AC26" s="56">
        <f>STAFF_CWS!AG139</f>
        <v>2</v>
      </c>
      <c r="AD26" s="56">
        <f>STAFF_CWS!AH139</f>
        <v>2</v>
      </c>
      <c r="AE26" s="56">
        <f>STAFF_CWS!AI139</f>
        <v>2</v>
      </c>
      <c r="AF26" s="56">
        <f>STAFF_CWS!AJ139</f>
        <v>2</v>
      </c>
      <c r="AG26" s="56">
        <f>STAFF_CWS!AK139</f>
        <v>2</v>
      </c>
      <c r="AH26" s="56">
        <f>STAFF_CWS!AL139</f>
        <v>2</v>
      </c>
      <c r="AI26" s="56">
        <f>STAFF_CWS!AM139</f>
        <v>2</v>
      </c>
      <c r="AJ26" s="56">
        <f>STAFF_CWS!AN139</f>
        <v>2</v>
      </c>
      <c r="AK26" s="56">
        <f>STAFF_CWS!AO139</f>
        <v>2</v>
      </c>
      <c r="AL26" s="56">
        <f>STAFF_CWS!AP139</f>
        <v>2</v>
      </c>
      <c r="AM26" s="56">
        <f>STAFF_CWS!AQ139</f>
        <v>2</v>
      </c>
      <c r="AN26" s="56">
        <f>STAFF_CWS!AR139</f>
        <v>2</v>
      </c>
      <c r="AO26" s="56">
        <f>STAFF_CWS!AS139</f>
        <v>2</v>
      </c>
      <c r="AP26" s="56">
        <f>STAFF_CWS!AT139</f>
        <v>2</v>
      </c>
      <c r="AQ26" s="56">
        <f>STAFF_CWS!AU139</f>
        <v>2</v>
      </c>
      <c r="AR26" s="56">
        <f>STAFF_CWS!AV139</f>
        <v>2</v>
      </c>
      <c r="AS26" s="56">
        <f>STAFF_CWS!AW139</f>
        <v>2</v>
      </c>
      <c r="AT26" s="56">
        <f>STAFF_CWS!AX139</f>
        <v>2</v>
      </c>
      <c r="AU26" s="56">
        <f>STAFF_CWS!AY139</f>
        <v>2</v>
      </c>
      <c r="AV26" s="56">
        <f>STAFF_CWS!AZ139</f>
        <v>2</v>
      </c>
      <c r="AW26" s="56">
        <f>STAFF_CWS!BA139</f>
        <v>2</v>
      </c>
      <c r="AX26" s="56">
        <f>STAFF_CWS!BB139</f>
        <v>2</v>
      </c>
      <c r="AY26" s="56">
        <f>STAFF_CWS!BC139</f>
        <v>2</v>
      </c>
      <c r="AZ26" s="56">
        <f>STAFF_CWS!BD139</f>
        <v>2</v>
      </c>
      <c r="BA26" s="56">
        <f>STAFF_CWS!BE139</f>
        <v>2</v>
      </c>
      <c r="BB26" s="56">
        <f>STAFF_CWS!BF139</f>
        <v>2</v>
      </c>
      <c r="BC26" s="56">
        <f>STAFF_CWS!BG139</f>
        <v>2</v>
      </c>
      <c r="BD26" s="56">
        <f>STAFF_CWS!BH139</f>
        <v>2</v>
      </c>
      <c r="BE26" s="56">
        <f>STAFF_CWS!BI139</f>
        <v>2</v>
      </c>
      <c r="BF26" s="56">
        <f>STAFF_CWS!BJ139</f>
        <v>2</v>
      </c>
      <c r="BG26" s="56">
        <f>STAFF_CWS!BK139</f>
        <v>2</v>
      </c>
      <c r="BH26" s="56">
        <f>STAFF_CWS!BL139</f>
        <v>2</v>
      </c>
      <c r="BI26" s="56">
        <f>STAFF_CWS!BM139</f>
        <v>2</v>
      </c>
      <c r="BJ26" s="56">
        <f>STAFF_CWS!BN139</f>
        <v>2</v>
      </c>
      <c r="BK26" s="56">
        <f>STAFF_CWS!BO139</f>
        <v>2</v>
      </c>
    </row>
    <row r="27" spans="1:63" ht="14" x14ac:dyDescent="0.15">
      <c r="A27" s="52" t="s">
        <v>202</v>
      </c>
      <c r="C27" s="58">
        <f>ROUNDUP(+STAFFPLAN_CWS!B24,0)</f>
        <v>0</v>
      </c>
      <c r="D27" s="56">
        <f>SUM(D23:D26)</f>
        <v>8</v>
      </c>
      <c r="E27" s="56">
        <f t="shared" ref="E27:BK27" si="6">SUM(E23:E26)</f>
        <v>8</v>
      </c>
      <c r="F27" s="56">
        <f t="shared" si="6"/>
        <v>8</v>
      </c>
      <c r="G27" s="56">
        <f t="shared" si="6"/>
        <v>8</v>
      </c>
      <c r="H27" s="56">
        <f t="shared" si="6"/>
        <v>8</v>
      </c>
      <c r="I27" s="56">
        <f t="shared" si="6"/>
        <v>8</v>
      </c>
      <c r="J27" s="56">
        <f t="shared" si="6"/>
        <v>8</v>
      </c>
      <c r="K27" s="56">
        <f t="shared" si="6"/>
        <v>8</v>
      </c>
      <c r="L27" s="56">
        <f t="shared" si="6"/>
        <v>8</v>
      </c>
      <c r="M27" s="56">
        <f t="shared" si="6"/>
        <v>8</v>
      </c>
      <c r="N27" s="56">
        <f t="shared" si="6"/>
        <v>8</v>
      </c>
      <c r="O27" s="56">
        <f t="shared" si="6"/>
        <v>8</v>
      </c>
      <c r="P27" s="56">
        <f t="shared" si="6"/>
        <v>8</v>
      </c>
      <c r="Q27" s="56">
        <f t="shared" si="6"/>
        <v>8</v>
      </c>
      <c r="R27" s="56">
        <f t="shared" si="6"/>
        <v>8</v>
      </c>
      <c r="S27" s="56">
        <f t="shared" si="6"/>
        <v>8</v>
      </c>
      <c r="T27" s="56">
        <f t="shared" si="6"/>
        <v>8</v>
      </c>
      <c r="U27" s="56">
        <f t="shared" si="6"/>
        <v>6</v>
      </c>
      <c r="V27" s="56">
        <f t="shared" si="6"/>
        <v>5</v>
      </c>
      <c r="W27" s="56">
        <f t="shared" si="6"/>
        <v>5</v>
      </c>
      <c r="X27" s="56">
        <f t="shared" si="6"/>
        <v>5</v>
      </c>
      <c r="Y27" s="56">
        <f t="shared" si="6"/>
        <v>5</v>
      </c>
      <c r="Z27" s="56">
        <f t="shared" si="6"/>
        <v>5</v>
      </c>
      <c r="AA27" s="56">
        <f t="shared" si="6"/>
        <v>5</v>
      </c>
      <c r="AB27" s="56">
        <f t="shared" si="6"/>
        <v>4</v>
      </c>
      <c r="AC27" s="56">
        <f t="shared" si="6"/>
        <v>4</v>
      </c>
      <c r="AD27" s="56">
        <f t="shared" si="6"/>
        <v>4</v>
      </c>
      <c r="AE27" s="56">
        <f t="shared" si="6"/>
        <v>4</v>
      </c>
      <c r="AF27" s="56">
        <f t="shared" si="6"/>
        <v>4</v>
      </c>
      <c r="AG27" s="56">
        <f t="shared" si="6"/>
        <v>4</v>
      </c>
      <c r="AH27" s="56">
        <f t="shared" si="6"/>
        <v>4</v>
      </c>
      <c r="AI27" s="56">
        <f t="shared" si="6"/>
        <v>4</v>
      </c>
      <c r="AJ27" s="56">
        <f t="shared" si="6"/>
        <v>4</v>
      </c>
      <c r="AK27" s="56">
        <f t="shared" si="6"/>
        <v>4</v>
      </c>
      <c r="AL27" s="56">
        <f t="shared" si="6"/>
        <v>4</v>
      </c>
      <c r="AM27" s="56">
        <f t="shared" si="6"/>
        <v>4</v>
      </c>
      <c r="AN27" s="56">
        <f t="shared" si="6"/>
        <v>4</v>
      </c>
      <c r="AO27" s="56">
        <f t="shared" si="6"/>
        <v>4</v>
      </c>
      <c r="AP27" s="56">
        <f t="shared" si="6"/>
        <v>4</v>
      </c>
      <c r="AQ27" s="56">
        <f t="shared" si="6"/>
        <v>4</v>
      </c>
      <c r="AR27" s="56">
        <f t="shared" si="6"/>
        <v>4</v>
      </c>
      <c r="AS27" s="56">
        <f t="shared" si="6"/>
        <v>4</v>
      </c>
      <c r="AT27" s="56">
        <f t="shared" si="6"/>
        <v>4</v>
      </c>
      <c r="AU27" s="56">
        <f t="shared" si="6"/>
        <v>4</v>
      </c>
      <c r="AV27" s="56">
        <f t="shared" si="6"/>
        <v>4</v>
      </c>
      <c r="AW27" s="56">
        <f t="shared" si="6"/>
        <v>4</v>
      </c>
      <c r="AX27" s="56">
        <f t="shared" si="6"/>
        <v>4</v>
      </c>
      <c r="AY27" s="56">
        <f t="shared" si="6"/>
        <v>4</v>
      </c>
      <c r="AZ27" s="56">
        <f t="shared" si="6"/>
        <v>4</v>
      </c>
      <c r="BA27" s="56">
        <f t="shared" si="6"/>
        <v>4</v>
      </c>
      <c r="BB27" s="56">
        <f t="shared" si="6"/>
        <v>4</v>
      </c>
      <c r="BC27" s="56">
        <f t="shared" si="6"/>
        <v>4</v>
      </c>
      <c r="BD27" s="56">
        <f t="shared" si="6"/>
        <v>4</v>
      </c>
      <c r="BE27" s="56">
        <f t="shared" si="6"/>
        <v>4</v>
      </c>
      <c r="BF27" s="56">
        <f t="shared" si="6"/>
        <v>4</v>
      </c>
      <c r="BG27" s="56">
        <f t="shared" si="6"/>
        <v>4</v>
      </c>
      <c r="BH27" s="56">
        <f t="shared" si="6"/>
        <v>4</v>
      </c>
      <c r="BI27" s="56">
        <f t="shared" si="6"/>
        <v>4</v>
      </c>
      <c r="BJ27" s="56">
        <f t="shared" si="6"/>
        <v>4</v>
      </c>
      <c r="BK27" s="56">
        <f t="shared" si="6"/>
        <v>4</v>
      </c>
    </row>
    <row r="28" spans="1:63" ht="14" x14ac:dyDescent="0.15">
      <c r="A28" s="52" t="s">
        <v>198</v>
      </c>
      <c r="C28" s="58">
        <f>C27</f>
        <v>0</v>
      </c>
      <c r="D28" s="56">
        <f t="shared" ref="D28:AI28" si="7">D27-C27</f>
        <v>8</v>
      </c>
      <c r="E28" s="56">
        <f t="shared" si="7"/>
        <v>0</v>
      </c>
      <c r="F28" s="56">
        <f t="shared" si="7"/>
        <v>0</v>
      </c>
      <c r="G28" s="56">
        <f t="shared" si="7"/>
        <v>0</v>
      </c>
      <c r="H28" s="56">
        <f t="shared" si="7"/>
        <v>0</v>
      </c>
      <c r="I28" s="56">
        <f t="shared" si="7"/>
        <v>0</v>
      </c>
      <c r="J28" s="56">
        <f t="shared" si="7"/>
        <v>0</v>
      </c>
      <c r="K28" s="56">
        <f t="shared" si="7"/>
        <v>0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0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-1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-1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0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203</v>
      </c>
    </row>
    <row r="32" spans="1:63" ht="14" x14ac:dyDescent="0.15">
      <c r="A32" s="60" t="s">
        <v>204</v>
      </c>
      <c r="B32" s="282">
        <v>190</v>
      </c>
      <c r="C32" s="61">
        <f t="shared" ref="C32:AH32" si="9">$B32*C10</f>
        <v>0</v>
      </c>
      <c r="D32" s="61">
        <f t="shared" si="9"/>
        <v>760</v>
      </c>
      <c r="E32" s="61">
        <f t="shared" si="9"/>
        <v>0</v>
      </c>
      <c r="F32" s="61">
        <f t="shared" si="9"/>
        <v>0</v>
      </c>
      <c r="G32" s="61">
        <f t="shared" si="9"/>
        <v>0</v>
      </c>
      <c r="H32" s="61">
        <f t="shared" si="9"/>
        <v>0</v>
      </c>
      <c r="I32" s="61">
        <f t="shared" si="9"/>
        <v>0</v>
      </c>
      <c r="J32" s="61">
        <f t="shared" si="9"/>
        <v>0</v>
      </c>
      <c r="K32" s="61">
        <f t="shared" si="9"/>
        <v>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205</v>
      </c>
      <c r="B33" s="282">
        <v>90</v>
      </c>
      <c r="C33" s="61">
        <f t="shared" ref="C33:AH33" si="11">$B33*C9</f>
        <v>0</v>
      </c>
      <c r="D33" s="61">
        <f t="shared" si="11"/>
        <v>360</v>
      </c>
      <c r="E33" s="61">
        <f t="shared" si="11"/>
        <v>360</v>
      </c>
      <c r="F33" s="61">
        <f t="shared" si="11"/>
        <v>360</v>
      </c>
      <c r="G33" s="61">
        <f t="shared" si="11"/>
        <v>360</v>
      </c>
      <c r="H33" s="61">
        <f t="shared" si="11"/>
        <v>360</v>
      </c>
      <c r="I33" s="61">
        <f t="shared" si="11"/>
        <v>360</v>
      </c>
      <c r="J33" s="61">
        <f t="shared" si="11"/>
        <v>360</v>
      </c>
      <c r="K33" s="61">
        <f t="shared" si="11"/>
        <v>360</v>
      </c>
      <c r="L33" s="61">
        <f t="shared" si="11"/>
        <v>360</v>
      </c>
      <c r="M33" s="61">
        <f t="shared" si="11"/>
        <v>360</v>
      </c>
      <c r="N33" s="61">
        <f t="shared" si="11"/>
        <v>360</v>
      </c>
      <c r="O33" s="61">
        <f t="shared" si="11"/>
        <v>360</v>
      </c>
      <c r="P33" s="61">
        <f t="shared" si="11"/>
        <v>360</v>
      </c>
      <c r="Q33" s="61">
        <f t="shared" si="11"/>
        <v>360</v>
      </c>
      <c r="R33" s="61">
        <f t="shared" si="11"/>
        <v>360</v>
      </c>
      <c r="S33" s="61">
        <f t="shared" si="11"/>
        <v>360</v>
      </c>
      <c r="T33" s="61">
        <f t="shared" si="11"/>
        <v>360</v>
      </c>
      <c r="U33" s="61">
        <f t="shared" si="11"/>
        <v>360</v>
      </c>
      <c r="V33" s="61">
        <f t="shared" si="11"/>
        <v>360</v>
      </c>
      <c r="W33" s="61">
        <f t="shared" si="11"/>
        <v>360</v>
      </c>
      <c r="X33" s="61">
        <f t="shared" si="11"/>
        <v>360</v>
      </c>
      <c r="Y33" s="61">
        <f t="shared" si="11"/>
        <v>360</v>
      </c>
      <c r="Z33" s="61">
        <f t="shared" si="11"/>
        <v>360</v>
      </c>
      <c r="AA33" s="61">
        <f t="shared" si="11"/>
        <v>360</v>
      </c>
      <c r="AB33" s="61">
        <f t="shared" si="11"/>
        <v>360</v>
      </c>
      <c r="AC33" s="61">
        <f t="shared" si="11"/>
        <v>360</v>
      </c>
      <c r="AD33" s="61">
        <f t="shared" si="11"/>
        <v>360</v>
      </c>
      <c r="AE33" s="61">
        <f t="shared" si="11"/>
        <v>360</v>
      </c>
      <c r="AF33" s="61">
        <f t="shared" si="11"/>
        <v>360</v>
      </c>
      <c r="AG33" s="61">
        <f t="shared" si="11"/>
        <v>360</v>
      </c>
      <c r="AH33" s="61">
        <f t="shared" si="11"/>
        <v>360</v>
      </c>
      <c r="AI33" s="61">
        <f t="shared" ref="AI33:BK33" si="12">$B33*AI9</f>
        <v>360</v>
      </c>
      <c r="AJ33" s="61">
        <f t="shared" si="12"/>
        <v>360</v>
      </c>
      <c r="AK33" s="61">
        <f t="shared" si="12"/>
        <v>360</v>
      </c>
      <c r="AL33" s="61">
        <f t="shared" si="12"/>
        <v>360</v>
      </c>
      <c r="AM33" s="61">
        <f t="shared" si="12"/>
        <v>360</v>
      </c>
      <c r="AN33" s="61">
        <f t="shared" si="12"/>
        <v>360</v>
      </c>
      <c r="AO33" s="61">
        <f t="shared" si="12"/>
        <v>360</v>
      </c>
      <c r="AP33" s="61">
        <f t="shared" si="12"/>
        <v>360</v>
      </c>
      <c r="AQ33" s="61">
        <f t="shared" si="12"/>
        <v>360</v>
      </c>
      <c r="AR33" s="61">
        <f t="shared" si="12"/>
        <v>360</v>
      </c>
      <c r="AS33" s="61">
        <f t="shared" si="12"/>
        <v>360</v>
      </c>
      <c r="AT33" s="61">
        <f t="shared" si="12"/>
        <v>360</v>
      </c>
      <c r="AU33" s="61">
        <f t="shared" si="12"/>
        <v>360</v>
      </c>
      <c r="AV33" s="61">
        <f t="shared" si="12"/>
        <v>360</v>
      </c>
      <c r="AW33" s="61">
        <f t="shared" si="12"/>
        <v>360</v>
      </c>
      <c r="AX33" s="61">
        <f t="shared" si="12"/>
        <v>360</v>
      </c>
      <c r="AY33" s="61">
        <f t="shared" si="12"/>
        <v>360</v>
      </c>
      <c r="AZ33" s="61">
        <f t="shared" si="12"/>
        <v>360</v>
      </c>
      <c r="BA33" s="61">
        <f t="shared" si="12"/>
        <v>360</v>
      </c>
      <c r="BB33" s="61">
        <f t="shared" si="12"/>
        <v>360</v>
      </c>
      <c r="BC33" s="61">
        <f t="shared" si="12"/>
        <v>360</v>
      </c>
      <c r="BD33" s="61">
        <f t="shared" si="12"/>
        <v>360</v>
      </c>
      <c r="BE33" s="61">
        <f t="shared" si="12"/>
        <v>360</v>
      </c>
      <c r="BF33" s="61">
        <f t="shared" si="12"/>
        <v>360</v>
      </c>
      <c r="BG33" s="61">
        <f t="shared" si="12"/>
        <v>360</v>
      </c>
      <c r="BH33" s="61">
        <f t="shared" si="12"/>
        <v>360</v>
      </c>
      <c r="BI33" s="61">
        <f t="shared" si="12"/>
        <v>360</v>
      </c>
      <c r="BJ33" s="61">
        <f t="shared" si="12"/>
        <v>360</v>
      </c>
      <c r="BK33" s="61">
        <f t="shared" si="12"/>
        <v>360</v>
      </c>
    </row>
    <row r="34" spans="1:63" ht="14" x14ac:dyDescent="0.15">
      <c r="A34" s="55" t="s">
        <v>207</v>
      </c>
      <c r="C34" s="61">
        <f>SUM(C32:C33)</f>
        <v>0</v>
      </c>
      <c r="D34" s="61">
        <f t="shared" ref="D34:BK34" si="13">SUM(D32:D33)</f>
        <v>1120</v>
      </c>
      <c r="E34" s="61">
        <f t="shared" si="13"/>
        <v>360</v>
      </c>
      <c r="F34" s="61">
        <f t="shared" si="13"/>
        <v>360</v>
      </c>
      <c r="G34" s="61">
        <f t="shared" si="13"/>
        <v>360</v>
      </c>
      <c r="H34" s="61">
        <f t="shared" si="13"/>
        <v>360</v>
      </c>
      <c r="I34" s="61">
        <f t="shared" si="13"/>
        <v>360</v>
      </c>
      <c r="J34" s="61">
        <f t="shared" si="13"/>
        <v>360</v>
      </c>
      <c r="K34" s="61">
        <f t="shared" si="13"/>
        <v>360</v>
      </c>
      <c r="L34" s="61">
        <f t="shared" si="13"/>
        <v>360</v>
      </c>
      <c r="M34" s="61">
        <f t="shared" si="13"/>
        <v>360</v>
      </c>
      <c r="N34" s="61">
        <f t="shared" si="13"/>
        <v>360</v>
      </c>
      <c r="O34" s="61">
        <f t="shared" si="13"/>
        <v>360</v>
      </c>
      <c r="P34" s="61">
        <f t="shared" si="13"/>
        <v>360</v>
      </c>
      <c r="Q34" s="61">
        <f t="shared" si="13"/>
        <v>360</v>
      </c>
      <c r="R34" s="61">
        <f t="shared" si="13"/>
        <v>360</v>
      </c>
      <c r="S34" s="61">
        <f t="shared" si="13"/>
        <v>360</v>
      </c>
      <c r="T34" s="61">
        <f t="shared" si="13"/>
        <v>360</v>
      </c>
      <c r="U34" s="61">
        <f t="shared" si="13"/>
        <v>360</v>
      </c>
      <c r="V34" s="61">
        <f t="shared" si="13"/>
        <v>360</v>
      </c>
      <c r="W34" s="61">
        <f t="shared" si="13"/>
        <v>360</v>
      </c>
      <c r="X34" s="61">
        <f t="shared" si="13"/>
        <v>360</v>
      </c>
      <c r="Y34" s="61">
        <f t="shared" si="13"/>
        <v>360</v>
      </c>
      <c r="Z34" s="61">
        <f t="shared" si="13"/>
        <v>360</v>
      </c>
      <c r="AA34" s="61">
        <f t="shared" si="13"/>
        <v>360</v>
      </c>
      <c r="AB34" s="61">
        <f t="shared" si="13"/>
        <v>360</v>
      </c>
      <c r="AC34" s="61">
        <f t="shared" si="13"/>
        <v>360</v>
      </c>
      <c r="AD34" s="61">
        <f t="shared" si="13"/>
        <v>360</v>
      </c>
      <c r="AE34" s="61">
        <f t="shared" si="13"/>
        <v>360</v>
      </c>
      <c r="AF34" s="61">
        <f t="shared" si="13"/>
        <v>360</v>
      </c>
      <c r="AG34" s="61">
        <f t="shared" si="13"/>
        <v>360</v>
      </c>
      <c r="AH34" s="61">
        <f t="shared" si="13"/>
        <v>360</v>
      </c>
      <c r="AI34" s="61">
        <f t="shared" si="13"/>
        <v>360</v>
      </c>
      <c r="AJ34" s="61">
        <f t="shared" si="13"/>
        <v>360</v>
      </c>
      <c r="AK34" s="61">
        <f t="shared" si="13"/>
        <v>360</v>
      </c>
      <c r="AL34" s="61">
        <f t="shared" si="13"/>
        <v>360</v>
      </c>
      <c r="AM34" s="61">
        <f t="shared" si="13"/>
        <v>360</v>
      </c>
      <c r="AN34" s="61">
        <f t="shared" si="13"/>
        <v>360</v>
      </c>
      <c r="AO34" s="61">
        <f t="shared" si="13"/>
        <v>360</v>
      </c>
      <c r="AP34" s="61">
        <f t="shared" si="13"/>
        <v>360</v>
      </c>
      <c r="AQ34" s="61">
        <f t="shared" si="13"/>
        <v>360</v>
      </c>
      <c r="AR34" s="61">
        <f t="shared" si="13"/>
        <v>360</v>
      </c>
      <c r="AS34" s="61">
        <f t="shared" si="13"/>
        <v>360</v>
      </c>
      <c r="AT34" s="61">
        <f t="shared" si="13"/>
        <v>360</v>
      </c>
      <c r="AU34" s="61">
        <f t="shared" si="13"/>
        <v>360</v>
      </c>
      <c r="AV34" s="61">
        <f t="shared" si="13"/>
        <v>360</v>
      </c>
      <c r="AW34" s="61">
        <f t="shared" si="13"/>
        <v>360</v>
      </c>
      <c r="AX34" s="61">
        <f t="shared" si="13"/>
        <v>360</v>
      </c>
      <c r="AY34" s="61">
        <f t="shared" si="13"/>
        <v>360</v>
      </c>
      <c r="AZ34" s="61">
        <f t="shared" si="13"/>
        <v>360</v>
      </c>
      <c r="BA34" s="61">
        <f t="shared" si="13"/>
        <v>360</v>
      </c>
      <c r="BB34" s="61">
        <f t="shared" si="13"/>
        <v>360</v>
      </c>
      <c r="BC34" s="61">
        <f t="shared" si="13"/>
        <v>360</v>
      </c>
      <c r="BD34" s="61">
        <f t="shared" si="13"/>
        <v>360</v>
      </c>
      <c r="BE34" s="61">
        <f t="shared" si="13"/>
        <v>360</v>
      </c>
      <c r="BF34" s="61">
        <f t="shared" si="13"/>
        <v>360</v>
      </c>
      <c r="BG34" s="61">
        <f t="shared" si="13"/>
        <v>360</v>
      </c>
      <c r="BH34" s="61">
        <f t="shared" si="13"/>
        <v>360</v>
      </c>
      <c r="BI34" s="61">
        <f t="shared" si="13"/>
        <v>360</v>
      </c>
      <c r="BJ34" s="61">
        <f t="shared" si="13"/>
        <v>360</v>
      </c>
      <c r="BK34" s="61">
        <f t="shared" si="13"/>
        <v>360</v>
      </c>
    </row>
    <row r="36" spans="1:63" ht="14" x14ac:dyDescent="0.15">
      <c r="A36" s="55" t="s">
        <v>208</v>
      </c>
    </row>
    <row r="37" spans="1:63" ht="14" x14ac:dyDescent="0.15">
      <c r="A37" s="60" t="s">
        <v>209</v>
      </c>
      <c r="B37" s="282">
        <v>2500</v>
      </c>
      <c r="C37" s="61">
        <f t="shared" ref="C37:AH37" si="14">$B37*C19</f>
        <v>0</v>
      </c>
      <c r="D37" s="61">
        <f t="shared" si="14"/>
        <v>17500</v>
      </c>
      <c r="E37" s="61">
        <f t="shared" si="14"/>
        <v>0</v>
      </c>
      <c r="F37" s="61">
        <f t="shared" si="14"/>
        <v>0</v>
      </c>
      <c r="G37" s="61">
        <f t="shared" si="14"/>
        <v>0</v>
      </c>
      <c r="H37" s="61">
        <f t="shared" si="14"/>
        <v>0</v>
      </c>
      <c r="I37" s="61">
        <f t="shared" si="14"/>
        <v>0</v>
      </c>
      <c r="J37" s="61">
        <f t="shared" si="14"/>
        <v>0</v>
      </c>
      <c r="K37" s="61">
        <f t="shared" si="14"/>
        <v>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-2500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210</v>
      </c>
      <c r="C38" s="62">
        <f>SUM(C37)</f>
        <v>0</v>
      </c>
      <c r="D38" s="62">
        <f t="shared" ref="D38:BK38" si="16">SUM(D37)</f>
        <v>17500</v>
      </c>
      <c r="E38" s="62">
        <f t="shared" si="16"/>
        <v>0</v>
      </c>
      <c r="F38" s="62">
        <f t="shared" si="16"/>
        <v>0</v>
      </c>
      <c r="G38" s="62">
        <f t="shared" si="16"/>
        <v>0</v>
      </c>
      <c r="H38" s="62">
        <f t="shared" si="16"/>
        <v>0</v>
      </c>
      <c r="I38" s="62">
        <f t="shared" si="16"/>
        <v>0</v>
      </c>
      <c r="J38" s="62">
        <f t="shared" si="16"/>
        <v>0</v>
      </c>
      <c r="K38" s="62">
        <f t="shared" si="16"/>
        <v>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-2500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214</v>
      </c>
    </row>
    <row r="41" spans="1:63" ht="14" x14ac:dyDescent="0.15">
      <c r="A41" s="60" t="s">
        <v>211</v>
      </c>
      <c r="B41" s="278">
        <v>50</v>
      </c>
      <c r="C41" s="62">
        <f t="shared" ref="C41:AH41" si="17">C27*($B41*$B42)</f>
        <v>0</v>
      </c>
      <c r="D41" s="62">
        <f t="shared" si="17"/>
        <v>1600</v>
      </c>
      <c r="E41" s="62">
        <f t="shared" si="17"/>
        <v>1600</v>
      </c>
      <c r="F41" s="62">
        <f t="shared" si="17"/>
        <v>1600</v>
      </c>
      <c r="G41" s="62">
        <f t="shared" si="17"/>
        <v>1600</v>
      </c>
      <c r="H41" s="62">
        <f t="shared" si="17"/>
        <v>1600</v>
      </c>
      <c r="I41" s="62">
        <f t="shared" si="17"/>
        <v>1600</v>
      </c>
      <c r="J41" s="62">
        <f t="shared" si="17"/>
        <v>1600</v>
      </c>
      <c r="K41" s="62">
        <f t="shared" si="17"/>
        <v>1600</v>
      </c>
      <c r="L41" s="62">
        <f t="shared" si="17"/>
        <v>1600</v>
      </c>
      <c r="M41" s="62">
        <f t="shared" si="17"/>
        <v>1600</v>
      </c>
      <c r="N41" s="62">
        <f t="shared" si="17"/>
        <v>1600</v>
      </c>
      <c r="O41" s="62">
        <f t="shared" si="17"/>
        <v>1600</v>
      </c>
      <c r="P41" s="62">
        <f t="shared" si="17"/>
        <v>1600</v>
      </c>
      <c r="Q41" s="62">
        <f t="shared" si="17"/>
        <v>1600</v>
      </c>
      <c r="R41" s="62">
        <f t="shared" si="17"/>
        <v>1600</v>
      </c>
      <c r="S41" s="62">
        <f t="shared" si="17"/>
        <v>1600</v>
      </c>
      <c r="T41" s="62">
        <f t="shared" si="17"/>
        <v>1600</v>
      </c>
      <c r="U41" s="62">
        <f t="shared" si="17"/>
        <v>1200</v>
      </c>
      <c r="V41" s="62">
        <f t="shared" si="17"/>
        <v>1000</v>
      </c>
      <c r="W41" s="62">
        <f t="shared" si="17"/>
        <v>1000</v>
      </c>
      <c r="X41" s="62">
        <f t="shared" si="17"/>
        <v>1000</v>
      </c>
      <c r="Y41" s="62">
        <f t="shared" si="17"/>
        <v>1000</v>
      </c>
      <c r="Z41" s="62">
        <f t="shared" si="17"/>
        <v>1000</v>
      </c>
      <c r="AA41" s="62">
        <f t="shared" si="17"/>
        <v>1000</v>
      </c>
      <c r="AB41" s="62">
        <f t="shared" si="17"/>
        <v>800</v>
      </c>
      <c r="AC41" s="62">
        <f t="shared" si="17"/>
        <v>800</v>
      </c>
      <c r="AD41" s="62">
        <f t="shared" si="17"/>
        <v>800</v>
      </c>
      <c r="AE41" s="62">
        <f t="shared" si="17"/>
        <v>800</v>
      </c>
      <c r="AF41" s="62">
        <f t="shared" si="17"/>
        <v>800</v>
      </c>
      <c r="AG41" s="62">
        <f t="shared" si="17"/>
        <v>800</v>
      </c>
      <c r="AH41" s="62">
        <f t="shared" si="17"/>
        <v>800</v>
      </c>
      <c r="AI41" s="62">
        <f t="shared" ref="AI41:BK41" si="18">AI27*($B41*$B42)</f>
        <v>800</v>
      </c>
      <c r="AJ41" s="62">
        <f t="shared" si="18"/>
        <v>800</v>
      </c>
      <c r="AK41" s="62">
        <f t="shared" si="18"/>
        <v>800</v>
      </c>
      <c r="AL41" s="62">
        <f t="shared" si="18"/>
        <v>800</v>
      </c>
      <c r="AM41" s="62">
        <f t="shared" si="18"/>
        <v>800</v>
      </c>
      <c r="AN41" s="62">
        <f t="shared" si="18"/>
        <v>800</v>
      </c>
      <c r="AO41" s="62">
        <f t="shared" si="18"/>
        <v>800</v>
      </c>
      <c r="AP41" s="62">
        <f t="shared" si="18"/>
        <v>800</v>
      </c>
      <c r="AQ41" s="62">
        <f t="shared" si="18"/>
        <v>800</v>
      </c>
      <c r="AR41" s="62">
        <f t="shared" si="18"/>
        <v>800</v>
      </c>
      <c r="AS41" s="62">
        <f t="shared" si="18"/>
        <v>800</v>
      </c>
      <c r="AT41" s="62">
        <f t="shared" si="18"/>
        <v>800</v>
      </c>
      <c r="AU41" s="62">
        <f t="shared" si="18"/>
        <v>800</v>
      </c>
      <c r="AV41" s="62">
        <f t="shared" si="18"/>
        <v>800</v>
      </c>
      <c r="AW41" s="62">
        <f t="shared" si="18"/>
        <v>800</v>
      </c>
      <c r="AX41" s="62">
        <f t="shared" si="18"/>
        <v>800</v>
      </c>
      <c r="AY41" s="62">
        <f t="shared" si="18"/>
        <v>800</v>
      </c>
      <c r="AZ41" s="62">
        <f t="shared" si="18"/>
        <v>800</v>
      </c>
      <c r="BA41" s="62">
        <f t="shared" si="18"/>
        <v>800</v>
      </c>
      <c r="BB41" s="62">
        <f t="shared" si="18"/>
        <v>800</v>
      </c>
      <c r="BC41" s="62">
        <f t="shared" si="18"/>
        <v>800</v>
      </c>
      <c r="BD41" s="62">
        <f t="shared" si="18"/>
        <v>800</v>
      </c>
      <c r="BE41" s="62">
        <f t="shared" si="18"/>
        <v>800</v>
      </c>
      <c r="BF41" s="62">
        <f t="shared" si="18"/>
        <v>800</v>
      </c>
      <c r="BG41" s="62">
        <f t="shared" si="18"/>
        <v>800</v>
      </c>
      <c r="BH41" s="62">
        <f t="shared" si="18"/>
        <v>800</v>
      </c>
      <c r="BI41" s="62">
        <f t="shared" si="18"/>
        <v>800</v>
      </c>
      <c r="BJ41" s="62">
        <f t="shared" si="18"/>
        <v>800</v>
      </c>
      <c r="BK41" s="62">
        <f t="shared" si="18"/>
        <v>800</v>
      </c>
    </row>
    <row r="42" spans="1:63" ht="14" x14ac:dyDescent="0.15">
      <c r="A42" s="60" t="s">
        <v>212</v>
      </c>
      <c r="B42" s="282">
        <v>4</v>
      </c>
    </row>
    <row r="43" spans="1:63" ht="14" x14ac:dyDescent="0.15">
      <c r="A43" s="52" t="s">
        <v>213</v>
      </c>
      <c r="C43" s="62">
        <f t="shared" ref="C43:AH43" si="19">C41</f>
        <v>0</v>
      </c>
      <c r="D43" s="62">
        <f t="shared" si="19"/>
        <v>1600</v>
      </c>
      <c r="E43" s="62">
        <f t="shared" si="19"/>
        <v>1600</v>
      </c>
      <c r="F43" s="62">
        <f t="shared" si="19"/>
        <v>1600</v>
      </c>
      <c r="G43" s="62">
        <f t="shared" si="19"/>
        <v>1600</v>
      </c>
      <c r="H43" s="62">
        <f t="shared" si="19"/>
        <v>1600</v>
      </c>
      <c r="I43" s="62">
        <f t="shared" si="19"/>
        <v>1600</v>
      </c>
      <c r="J43" s="62">
        <f t="shared" si="19"/>
        <v>1600</v>
      </c>
      <c r="K43" s="62">
        <f t="shared" si="19"/>
        <v>1600</v>
      </c>
      <c r="L43" s="62">
        <f t="shared" si="19"/>
        <v>1600</v>
      </c>
      <c r="M43" s="62">
        <f t="shared" si="19"/>
        <v>1600</v>
      </c>
      <c r="N43" s="62">
        <f t="shared" si="19"/>
        <v>1600</v>
      </c>
      <c r="O43" s="62">
        <f t="shared" si="19"/>
        <v>1600</v>
      </c>
      <c r="P43" s="62">
        <f t="shared" si="19"/>
        <v>1600</v>
      </c>
      <c r="Q43" s="62">
        <f t="shared" si="19"/>
        <v>1600</v>
      </c>
      <c r="R43" s="62">
        <f t="shared" si="19"/>
        <v>1600</v>
      </c>
      <c r="S43" s="62">
        <f t="shared" si="19"/>
        <v>1600</v>
      </c>
      <c r="T43" s="62">
        <f t="shared" si="19"/>
        <v>1600</v>
      </c>
      <c r="U43" s="62">
        <f t="shared" si="19"/>
        <v>1200</v>
      </c>
      <c r="V43" s="62">
        <f t="shared" si="19"/>
        <v>1000</v>
      </c>
      <c r="W43" s="62">
        <f t="shared" si="19"/>
        <v>1000</v>
      </c>
      <c r="X43" s="62">
        <f t="shared" si="19"/>
        <v>1000</v>
      </c>
      <c r="Y43" s="62">
        <f t="shared" si="19"/>
        <v>1000</v>
      </c>
      <c r="Z43" s="62">
        <f t="shared" si="19"/>
        <v>1000</v>
      </c>
      <c r="AA43" s="62">
        <f t="shared" si="19"/>
        <v>1000</v>
      </c>
      <c r="AB43" s="62">
        <f t="shared" si="19"/>
        <v>800</v>
      </c>
      <c r="AC43" s="62">
        <f t="shared" si="19"/>
        <v>800</v>
      </c>
      <c r="AD43" s="62">
        <f t="shared" si="19"/>
        <v>800</v>
      </c>
      <c r="AE43" s="62">
        <f t="shared" si="19"/>
        <v>800</v>
      </c>
      <c r="AF43" s="62">
        <f t="shared" si="19"/>
        <v>800</v>
      </c>
      <c r="AG43" s="62">
        <f t="shared" si="19"/>
        <v>800</v>
      </c>
      <c r="AH43" s="62">
        <f t="shared" si="19"/>
        <v>800</v>
      </c>
      <c r="AI43" s="62">
        <f t="shared" ref="AI43:BK43" si="20">AI41</f>
        <v>800</v>
      </c>
      <c r="AJ43" s="62">
        <f t="shared" si="20"/>
        <v>800</v>
      </c>
      <c r="AK43" s="62">
        <f t="shared" si="20"/>
        <v>800</v>
      </c>
      <c r="AL43" s="62">
        <f t="shared" si="20"/>
        <v>800</v>
      </c>
      <c r="AM43" s="62">
        <f t="shared" si="20"/>
        <v>800</v>
      </c>
      <c r="AN43" s="62">
        <f t="shared" si="20"/>
        <v>800</v>
      </c>
      <c r="AO43" s="62">
        <f t="shared" si="20"/>
        <v>800</v>
      </c>
      <c r="AP43" s="62">
        <f t="shared" si="20"/>
        <v>800</v>
      </c>
      <c r="AQ43" s="62">
        <f t="shared" si="20"/>
        <v>800</v>
      </c>
      <c r="AR43" s="62">
        <f t="shared" si="20"/>
        <v>800</v>
      </c>
      <c r="AS43" s="62">
        <f t="shared" si="20"/>
        <v>800</v>
      </c>
      <c r="AT43" s="62">
        <f t="shared" si="20"/>
        <v>800</v>
      </c>
      <c r="AU43" s="62">
        <f t="shared" si="20"/>
        <v>800</v>
      </c>
      <c r="AV43" s="62">
        <f t="shared" si="20"/>
        <v>800</v>
      </c>
      <c r="AW43" s="62">
        <f t="shared" si="20"/>
        <v>800</v>
      </c>
      <c r="AX43" s="62">
        <f t="shared" si="20"/>
        <v>800</v>
      </c>
      <c r="AY43" s="62">
        <f t="shared" si="20"/>
        <v>800</v>
      </c>
      <c r="AZ43" s="62">
        <f t="shared" si="20"/>
        <v>800</v>
      </c>
      <c r="BA43" s="62">
        <f t="shared" si="20"/>
        <v>800</v>
      </c>
      <c r="BB43" s="62">
        <f t="shared" si="20"/>
        <v>800</v>
      </c>
      <c r="BC43" s="62">
        <f t="shared" si="20"/>
        <v>800</v>
      </c>
      <c r="BD43" s="62">
        <f t="shared" si="20"/>
        <v>800</v>
      </c>
      <c r="BE43" s="62">
        <f t="shared" si="20"/>
        <v>800</v>
      </c>
      <c r="BF43" s="62">
        <f t="shared" si="20"/>
        <v>800</v>
      </c>
      <c r="BG43" s="62">
        <f t="shared" si="20"/>
        <v>800</v>
      </c>
      <c r="BH43" s="62">
        <f t="shared" si="20"/>
        <v>800</v>
      </c>
      <c r="BI43" s="62">
        <f t="shared" si="20"/>
        <v>800</v>
      </c>
      <c r="BJ43" s="62">
        <f t="shared" si="20"/>
        <v>800</v>
      </c>
      <c r="BK43" s="62">
        <f t="shared" si="20"/>
        <v>800</v>
      </c>
    </row>
    <row r="45" spans="1:63" ht="14" x14ac:dyDescent="0.15">
      <c r="A45" s="55" t="s">
        <v>215</v>
      </c>
    </row>
    <row r="46" spans="1:63" ht="14" x14ac:dyDescent="0.15">
      <c r="A46" s="60" t="s">
        <v>216</v>
      </c>
      <c r="B46" s="282">
        <v>250</v>
      </c>
      <c r="C46" s="58">
        <f t="shared" ref="C46:AH46" si="21">$B46*C28</f>
        <v>0</v>
      </c>
      <c r="D46" s="58">
        <f t="shared" si="21"/>
        <v>2000</v>
      </c>
      <c r="E46" s="58">
        <f t="shared" si="21"/>
        <v>0</v>
      </c>
      <c r="F46" s="58">
        <f t="shared" si="21"/>
        <v>0</v>
      </c>
      <c r="G46" s="58">
        <f t="shared" si="21"/>
        <v>0</v>
      </c>
      <c r="H46" s="58">
        <f t="shared" si="21"/>
        <v>0</v>
      </c>
      <c r="I46" s="58">
        <f t="shared" si="21"/>
        <v>0</v>
      </c>
      <c r="J46" s="58">
        <f t="shared" si="21"/>
        <v>0</v>
      </c>
      <c r="K46" s="58">
        <f t="shared" si="21"/>
        <v>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-250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-250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217</v>
      </c>
      <c r="C47" s="58">
        <f>SUM(C46)</f>
        <v>0</v>
      </c>
      <c r="D47" s="58">
        <f t="shared" ref="D47:BK47" si="23">SUM(D46)</f>
        <v>2000</v>
      </c>
      <c r="E47" s="58">
        <f t="shared" si="23"/>
        <v>0</v>
      </c>
      <c r="F47" s="58">
        <f t="shared" si="23"/>
        <v>0</v>
      </c>
      <c r="G47" s="58">
        <f t="shared" si="23"/>
        <v>0</v>
      </c>
      <c r="H47" s="58">
        <f t="shared" si="23"/>
        <v>0</v>
      </c>
      <c r="I47" s="58">
        <f t="shared" si="23"/>
        <v>0</v>
      </c>
      <c r="J47" s="58">
        <f t="shared" si="23"/>
        <v>0</v>
      </c>
      <c r="K47" s="58">
        <f t="shared" si="23"/>
        <v>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-250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-250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abSelected="1" zoomScaleNormal="100" workbookViewId="0">
      <pane xSplit="6" ySplit="4" topLeftCell="G417" activePane="bottomRight" state="frozen"/>
      <selection pane="topRight" activeCell="G1" sqref="G1"/>
      <selection pane="bottomLeft" activeCell="A5" sqref="A5"/>
      <selection pane="bottomRight" activeCell="A448" sqref="A448"/>
    </sheetView>
    <sheetView tabSelected="1" zoomScaleNormal="100" workbookViewId="1">
      <pane xSplit="6" ySplit="3" topLeftCell="G93" activePane="bottomRight" state="frozen"/>
      <selection pane="topRight" activeCell="G1" sqref="G1"/>
      <selection pane="bottomLeft" activeCell="A4" sqref="A4"/>
      <selection pane="bottomRight" activeCell="A106" sqref="A106"/>
    </sheetView>
  </sheetViews>
  <sheetFormatPr baseColWidth="10" defaultColWidth="9.1640625" defaultRowHeight="13" outlineLevelRow="1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1.1640625" style="24" bestFit="1" customWidth="1"/>
    <col min="11" max="18" width="11.1640625" bestFit="1" customWidth="1"/>
    <col min="19" max="19" width="12.1640625" bestFit="1" customWidth="1"/>
    <col min="20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6" width="11.1640625" bestFit="1" customWidth="1"/>
    <col min="67" max="67" width="13.1640625" bestFit="1" customWidth="1"/>
    <col min="68" max="68" width="13.1640625" style="38" bestFit="1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35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36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37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38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39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6"/>
    </row>
    <row r="2" spans="1:79" s="14" customFormat="1" x14ac:dyDescent="0.15">
      <c r="A2" s="10" t="s">
        <v>1218</v>
      </c>
      <c r="C2" s="20"/>
      <c r="D2" s="10"/>
      <c r="E2" s="10"/>
      <c r="F2" s="10"/>
      <c r="G2" s="10" t="s">
        <v>151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152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1222</v>
      </c>
      <c r="B3" s="10" t="s">
        <v>68</v>
      </c>
      <c r="C3" s="270" t="s">
        <v>1224</v>
      </c>
      <c r="D3" s="10" t="s">
        <v>65</v>
      </c>
      <c r="E3" s="10" t="s">
        <v>66</v>
      </c>
      <c r="F3" s="10" t="s">
        <v>67</v>
      </c>
      <c r="G3" s="10"/>
      <c r="BP3" s="37" t="s">
        <v>765</v>
      </c>
    </row>
    <row r="4" spans="1:79" x14ac:dyDescent="0.15">
      <c r="A4" s="10" t="s">
        <v>1223</v>
      </c>
      <c r="B4" s="10" t="s">
        <v>1225</v>
      </c>
      <c r="C4" s="270" t="s">
        <v>1224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1211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1220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1232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60">
        <f>COLUMNS(H10:BO10)</f>
        <v>60</v>
      </c>
      <c r="BQ10" s="361" t="s">
        <v>1057</v>
      </c>
    </row>
    <row r="11" spans="1:79" s="18" customFormat="1" hidden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62"/>
      <c r="BQ11" s="363"/>
    </row>
    <row r="12" spans="1:79" hidden="1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62"/>
      <c r="BQ12" s="364"/>
    </row>
    <row r="13" spans="1:79" hidden="1" outlineLevel="1" x14ac:dyDescent="0.15">
      <c r="A13" s="33" t="s">
        <v>1226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62"/>
      <c r="BQ13" s="364"/>
    </row>
    <row r="14" spans="1:79" hidden="1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62"/>
      <c r="BQ14" s="364"/>
    </row>
    <row r="15" spans="1:79" hidden="1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62"/>
      <c r="BQ15" s="364"/>
    </row>
    <row r="16" spans="1:79" hidden="1" outlineLevel="1" x14ac:dyDescent="0.15">
      <c r="A16" s="33" t="s">
        <v>1227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62"/>
      <c r="BQ16" s="364"/>
    </row>
    <row r="17" spans="1:69" hidden="1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62"/>
      <c r="BQ17" s="364"/>
    </row>
    <row r="18" spans="1:69" hidden="1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62"/>
      <c r="BQ18" s="364"/>
    </row>
    <row r="19" spans="1:69" hidden="1" outlineLevel="1" x14ac:dyDescent="0.15">
      <c r="A19" s="33" t="s">
        <v>1228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62"/>
      <c r="BQ19" s="364"/>
    </row>
    <row r="20" spans="1:69" hidden="1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62"/>
      <c r="BQ20" s="364"/>
    </row>
    <row r="21" spans="1:69" hidden="1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62"/>
      <c r="BQ21" s="364"/>
    </row>
    <row r="22" spans="1:69" hidden="1" outlineLevel="1" x14ac:dyDescent="0.15">
      <c r="A22" s="33" t="s">
        <v>1229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62"/>
      <c r="BQ22" s="364"/>
    </row>
    <row r="23" spans="1:69" hidden="1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62"/>
      <c r="BQ23" s="364"/>
    </row>
    <row r="24" spans="1:69" hidden="1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62"/>
      <c r="BQ24" s="364"/>
    </row>
    <row r="25" spans="1:69" s="14" customFormat="1" hidden="1" outlineLevel="1" x14ac:dyDescent="0.15">
      <c r="A25" s="14" t="s">
        <v>120</v>
      </c>
      <c r="B25" s="335"/>
      <c r="C25" s="143"/>
      <c r="D25" s="340"/>
      <c r="E25" s="340"/>
      <c r="F25" s="340"/>
      <c r="G25" s="367">
        <f t="shared" ref="G25:AL25" si="0">G10+G13+G19+G22+G16</f>
        <v>0</v>
      </c>
      <c r="H25" s="367">
        <f t="shared" si="0"/>
        <v>2</v>
      </c>
      <c r="I25" s="367">
        <f t="shared" si="0"/>
        <v>2</v>
      </c>
      <c r="J25" s="367">
        <f t="shared" si="0"/>
        <v>2</v>
      </c>
      <c r="K25" s="367">
        <f t="shared" si="0"/>
        <v>2</v>
      </c>
      <c r="L25" s="367">
        <f t="shared" si="0"/>
        <v>2</v>
      </c>
      <c r="M25" s="367">
        <f t="shared" si="0"/>
        <v>2</v>
      </c>
      <c r="N25" s="367">
        <f t="shared" si="0"/>
        <v>2</v>
      </c>
      <c r="O25" s="367">
        <f t="shared" si="0"/>
        <v>2</v>
      </c>
      <c r="P25" s="367">
        <f t="shared" si="0"/>
        <v>2</v>
      </c>
      <c r="Q25" s="367">
        <f t="shared" si="0"/>
        <v>2</v>
      </c>
      <c r="R25" s="367">
        <f t="shared" si="0"/>
        <v>2</v>
      </c>
      <c r="S25" s="367">
        <f t="shared" si="0"/>
        <v>2</v>
      </c>
      <c r="T25" s="367">
        <f t="shared" si="0"/>
        <v>2</v>
      </c>
      <c r="U25" s="367">
        <f t="shared" si="0"/>
        <v>2</v>
      </c>
      <c r="V25" s="367">
        <f t="shared" si="0"/>
        <v>2</v>
      </c>
      <c r="W25" s="367">
        <f t="shared" si="0"/>
        <v>2</v>
      </c>
      <c r="X25" s="367">
        <f t="shared" si="0"/>
        <v>2</v>
      </c>
      <c r="Y25" s="367">
        <f t="shared" si="0"/>
        <v>2</v>
      </c>
      <c r="Z25" s="367">
        <f t="shared" si="0"/>
        <v>2</v>
      </c>
      <c r="AA25" s="367">
        <f t="shared" si="0"/>
        <v>2</v>
      </c>
      <c r="AB25" s="367">
        <f t="shared" si="0"/>
        <v>2</v>
      </c>
      <c r="AC25" s="367">
        <f t="shared" si="0"/>
        <v>2</v>
      </c>
      <c r="AD25" s="367">
        <f t="shared" si="0"/>
        <v>2</v>
      </c>
      <c r="AE25" s="367">
        <f t="shared" si="0"/>
        <v>2</v>
      </c>
      <c r="AF25" s="367">
        <f t="shared" si="0"/>
        <v>2</v>
      </c>
      <c r="AG25" s="367">
        <f t="shared" si="0"/>
        <v>2</v>
      </c>
      <c r="AH25" s="367">
        <f t="shared" si="0"/>
        <v>2</v>
      </c>
      <c r="AI25" s="367">
        <f t="shared" si="0"/>
        <v>2</v>
      </c>
      <c r="AJ25" s="367">
        <f t="shared" si="0"/>
        <v>2</v>
      </c>
      <c r="AK25" s="367">
        <f t="shared" si="0"/>
        <v>2</v>
      </c>
      <c r="AL25" s="367">
        <f t="shared" si="0"/>
        <v>2</v>
      </c>
      <c r="AM25" s="367">
        <f t="shared" ref="AM25:BO25" si="1">AM10+AM13+AM19+AM22+AM16</f>
        <v>2</v>
      </c>
      <c r="AN25" s="367">
        <f t="shared" si="1"/>
        <v>2</v>
      </c>
      <c r="AO25" s="367">
        <f t="shared" si="1"/>
        <v>2</v>
      </c>
      <c r="AP25" s="367">
        <f t="shared" si="1"/>
        <v>2</v>
      </c>
      <c r="AQ25" s="367">
        <f t="shared" si="1"/>
        <v>2</v>
      </c>
      <c r="AR25" s="367">
        <f t="shared" si="1"/>
        <v>2</v>
      </c>
      <c r="AS25" s="367">
        <f t="shared" si="1"/>
        <v>2</v>
      </c>
      <c r="AT25" s="367">
        <f t="shared" si="1"/>
        <v>2</v>
      </c>
      <c r="AU25" s="367">
        <f t="shared" si="1"/>
        <v>2</v>
      </c>
      <c r="AV25" s="367">
        <f t="shared" si="1"/>
        <v>2</v>
      </c>
      <c r="AW25" s="367">
        <f t="shared" si="1"/>
        <v>2</v>
      </c>
      <c r="AX25" s="367">
        <f t="shared" si="1"/>
        <v>2</v>
      </c>
      <c r="AY25" s="367">
        <f t="shared" si="1"/>
        <v>2</v>
      </c>
      <c r="AZ25" s="367">
        <f t="shared" si="1"/>
        <v>2</v>
      </c>
      <c r="BA25" s="367">
        <f t="shared" si="1"/>
        <v>2</v>
      </c>
      <c r="BB25" s="367">
        <f t="shared" si="1"/>
        <v>2</v>
      </c>
      <c r="BC25" s="367">
        <f t="shared" si="1"/>
        <v>2</v>
      </c>
      <c r="BD25" s="367">
        <f t="shared" si="1"/>
        <v>2</v>
      </c>
      <c r="BE25" s="367">
        <f t="shared" si="1"/>
        <v>2</v>
      </c>
      <c r="BF25" s="367">
        <f t="shared" si="1"/>
        <v>2</v>
      </c>
      <c r="BG25" s="367">
        <f t="shared" si="1"/>
        <v>2</v>
      </c>
      <c r="BH25" s="367">
        <f t="shared" si="1"/>
        <v>2</v>
      </c>
      <c r="BI25" s="367">
        <f t="shared" si="1"/>
        <v>2</v>
      </c>
      <c r="BJ25" s="367">
        <f t="shared" si="1"/>
        <v>2</v>
      </c>
      <c r="BK25" s="367">
        <f t="shared" si="1"/>
        <v>2</v>
      </c>
      <c r="BL25" s="367">
        <f t="shared" si="1"/>
        <v>2</v>
      </c>
      <c r="BM25" s="367">
        <f t="shared" si="1"/>
        <v>2</v>
      </c>
      <c r="BN25" s="367">
        <f t="shared" si="1"/>
        <v>2</v>
      </c>
      <c r="BO25" s="367">
        <f t="shared" si="1"/>
        <v>2</v>
      </c>
      <c r="BP25" s="361"/>
      <c r="BQ25" s="337"/>
    </row>
    <row r="26" spans="1:69" s="19" customFormat="1" hidden="1" outlineLevel="1" x14ac:dyDescent="0.15">
      <c r="A26" s="14" t="s">
        <v>87</v>
      </c>
      <c r="B26" s="336"/>
      <c r="C26" s="20"/>
      <c r="D26" s="341"/>
      <c r="E26" s="341"/>
      <c r="F26" s="341"/>
      <c r="G26" s="368">
        <f t="shared" ref="G26:AL26" si="2">G23+G20+G14+G11+G17</f>
        <v>0</v>
      </c>
      <c r="H26" s="368">
        <f t="shared" si="2"/>
        <v>0</v>
      </c>
      <c r="I26" s="368">
        <f t="shared" si="2"/>
        <v>0</v>
      </c>
      <c r="J26" s="368">
        <f t="shared" si="2"/>
        <v>0</v>
      </c>
      <c r="K26" s="368">
        <f t="shared" si="2"/>
        <v>0</v>
      </c>
      <c r="L26" s="368">
        <f t="shared" si="2"/>
        <v>0</v>
      </c>
      <c r="M26" s="368">
        <f t="shared" si="2"/>
        <v>0</v>
      </c>
      <c r="N26" s="368">
        <f t="shared" si="2"/>
        <v>0</v>
      </c>
      <c r="O26" s="368">
        <f t="shared" si="2"/>
        <v>0</v>
      </c>
      <c r="P26" s="368">
        <f t="shared" si="2"/>
        <v>0</v>
      </c>
      <c r="Q26" s="368">
        <f t="shared" si="2"/>
        <v>0</v>
      </c>
      <c r="R26" s="368">
        <f t="shared" si="2"/>
        <v>0</v>
      </c>
      <c r="S26" s="368">
        <f t="shared" si="2"/>
        <v>0</v>
      </c>
      <c r="T26" s="368">
        <f t="shared" si="2"/>
        <v>0</v>
      </c>
      <c r="U26" s="368">
        <f t="shared" si="2"/>
        <v>0</v>
      </c>
      <c r="V26" s="368">
        <f t="shared" si="2"/>
        <v>0</v>
      </c>
      <c r="W26" s="368">
        <f t="shared" si="2"/>
        <v>0</v>
      </c>
      <c r="X26" s="368">
        <f t="shared" si="2"/>
        <v>0</v>
      </c>
      <c r="Y26" s="368">
        <f t="shared" si="2"/>
        <v>0</v>
      </c>
      <c r="Z26" s="368">
        <f t="shared" si="2"/>
        <v>0</v>
      </c>
      <c r="AA26" s="368">
        <f t="shared" si="2"/>
        <v>0</v>
      </c>
      <c r="AB26" s="368">
        <f t="shared" si="2"/>
        <v>0</v>
      </c>
      <c r="AC26" s="368">
        <f t="shared" si="2"/>
        <v>0</v>
      </c>
      <c r="AD26" s="368">
        <f t="shared" si="2"/>
        <v>0</v>
      </c>
      <c r="AE26" s="368">
        <f t="shared" si="2"/>
        <v>0</v>
      </c>
      <c r="AF26" s="368">
        <f t="shared" si="2"/>
        <v>0</v>
      </c>
      <c r="AG26" s="368">
        <f t="shared" si="2"/>
        <v>0</v>
      </c>
      <c r="AH26" s="368">
        <f t="shared" si="2"/>
        <v>0</v>
      </c>
      <c r="AI26" s="368">
        <f t="shared" si="2"/>
        <v>0</v>
      </c>
      <c r="AJ26" s="368">
        <f t="shared" si="2"/>
        <v>0</v>
      </c>
      <c r="AK26" s="368">
        <f t="shared" si="2"/>
        <v>0</v>
      </c>
      <c r="AL26" s="368">
        <f t="shared" si="2"/>
        <v>0</v>
      </c>
      <c r="AM26" s="368">
        <f t="shared" ref="AM26:BO26" si="3">AM23+AM20+AM14+AM11+AM17</f>
        <v>0</v>
      </c>
      <c r="AN26" s="368">
        <f t="shared" si="3"/>
        <v>0</v>
      </c>
      <c r="AO26" s="368">
        <f t="shared" si="3"/>
        <v>0</v>
      </c>
      <c r="AP26" s="368">
        <f t="shared" si="3"/>
        <v>0</v>
      </c>
      <c r="AQ26" s="368">
        <f t="shared" si="3"/>
        <v>0</v>
      </c>
      <c r="AR26" s="368">
        <f t="shared" si="3"/>
        <v>0</v>
      </c>
      <c r="AS26" s="368">
        <f t="shared" si="3"/>
        <v>0</v>
      </c>
      <c r="AT26" s="368">
        <f t="shared" si="3"/>
        <v>0</v>
      </c>
      <c r="AU26" s="368">
        <f t="shared" si="3"/>
        <v>0</v>
      </c>
      <c r="AV26" s="368">
        <f t="shared" si="3"/>
        <v>0</v>
      </c>
      <c r="AW26" s="368">
        <f t="shared" si="3"/>
        <v>0</v>
      </c>
      <c r="AX26" s="368">
        <f t="shared" si="3"/>
        <v>0</v>
      </c>
      <c r="AY26" s="368">
        <f t="shared" si="3"/>
        <v>0</v>
      </c>
      <c r="AZ26" s="368">
        <f t="shared" si="3"/>
        <v>0</v>
      </c>
      <c r="BA26" s="368">
        <f t="shared" si="3"/>
        <v>0</v>
      </c>
      <c r="BB26" s="368">
        <f t="shared" si="3"/>
        <v>0</v>
      </c>
      <c r="BC26" s="368">
        <f t="shared" si="3"/>
        <v>0</v>
      </c>
      <c r="BD26" s="368">
        <f t="shared" si="3"/>
        <v>0</v>
      </c>
      <c r="BE26" s="368">
        <f t="shared" si="3"/>
        <v>0</v>
      </c>
      <c r="BF26" s="368">
        <f t="shared" si="3"/>
        <v>0</v>
      </c>
      <c r="BG26" s="368">
        <f t="shared" si="3"/>
        <v>0</v>
      </c>
      <c r="BH26" s="368">
        <f t="shared" si="3"/>
        <v>0</v>
      </c>
      <c r="BI26" s="368">
        <f t="shared" si="3"/>
        <v>0</v>
      </c>
      <c r="BJ26" s="368">
        <f t="shared" si="3"/>
        <v>0</v>
      </c>
      <c r="BK26" s="368">
        <f t="shared" si="3"/>
        <v>0</v>
      </c>
      <c r="BL26" s="368">
        <f t="shared" si="3"/>
        <v>0</v>
      </c>
      <c r="BM26" s="368">
        <f t="shared" si="3"/>
        <v>0</v>
      </c>
      <c r="BN26" s="368">
        <f t="shared" si="3"/>
        <v>0</v>
      </c>
      <c r="BO26" s="368">
        <f t="shared" si="3"/>
        <v>0</v>
      </c>
      <c r="BP26" s="361"/>
      <c r="BQ26" s="336"/>
    </row>
    <row r="27" spans="1:69" s="14" customFormat="1" hidden="1" outlineLevel="1" x14ac:dyDescent="0.15">
      <c r="A27" s="14" t="s">
        <v>121</v>
      </c>
      <c r="B27" s="337"/>
      <c r="C27" s="20"/>
      <c r="D27" s="340"/>
      <c r="E27" s="340"/>
      <c r="F27" s="340"/>
      <c r="G27" s="367">
        <f>SUM(G25:G26)</f>
        <v>0</v>
      </c>
      <c r="H27" s="367">
        <f>SUM(H25:H26)</f>
        <v>2</v>
      </c>
      <c r="I27" s="367">
        <f t="shared" ref="I27:BO27" si="4">SUM(I25:I26)</f>
        <v>2</v>
      </c>
      <c r="J27" s="367">
        <f t="shared" si="4"/>
        <v>2</v>
      </c>
      <c r="K27" s="367">
        <f t="shared" si="4"/>
        <v>2</v>
      </c>
      <c r="L27" s="367">
        <f t="shared" si="4"/>
        <v>2</v>
      </c>
      <c r="M27" s="367">
        <f t="shared" si="4"/>
        <v>2</v>
      </c>
      <c r="N27" s="367">
        <f t="shared" si="4"/>
        <v>2</v>
      </c>
      <c r="O27" s="367">
        <f t="shared" si="4"/>
        <v>2</v>
      </c>
      <c r="P27" s="367">
        <f t="shared" si="4"/>
        <v>2</v>
      </c>
      <c r="Q27" s="367">
        <f t="shared" si="4"/>
        <v>2</v>
      </c>
      <c r="R27" s="367">
        <f t="shared" si="4"/>
        <v>2</v>
      </c>
      <c r="S27" s="367">
        <f t="shared" si="4"/>
        <v>2</v>
      </c>
      <c r="T27" s="367">
        <f t="shared" si="4"/>
        <v>2</v>
      </c>
      <c r="U27" s="367">
        <f t="shared" si="4"/>
        <v>2</v>
      </c>
      <c r="V27" s="367">
        <f t="shared" si="4"/>
        <v>2</v>
      </c>
      <c r="W27" s="367">
        <f t="shared" si="4"/>
        <v>2</v>
      </c>
      <c r="X27" s="367">
        <f t="shared" si="4"/>
        <v>2</v>
      </c>
      <c r="Y27" s="367">
        <f t="shared" si="4"/>
        <v>2</v>
      </c>
      <c r="Z27" s="367">
        <f t="shared" si="4"/>
        <v>2</v>
      </c>
      <c r="AA27" s="367">
        <f t="shared" si="4"/>
        <v>2</v>
      </c>
      <c r="AB27" s="367">
        <f t="shared" si="4"/>
        <v>2</v>
      </c>
      <c r="AC27" s="367">
        <f t="shared" si="4"/>
        <v>2</v>
      </c>
      <c r="AD27" s="367">
        <f t="shared" si="4"/>
        <v>2</v>
      </c>
      <c r="AE27" s="367">
        <f t="shared" si="4"/>
        <v>2</v>
      </c>
      <c r="AF27" s="367">
        <f t="shared" si="4"/>
        <v>2</v>
      </c>
      <c r="AG27" s="367">
        <f t="shared" si="4"/>
        <v>2</v>
      </c>
      <c r="AH27" s="367">
        <f t="shared" si="4"/>
        <v>2</v>
      </c>
      <c r="AI27" s="367">
        <f t="shared" si="4"/>
        <v>2</v>
      </c>
      <c r="AJ27" s="367">
        <f t="shared" si="4"/>
        <v>2</v>
      </c>
      <c r="AK27" s="367">
        <f t="shared" si="4"/>
        <v>2</v>
      </c>
      <c r="AL27" s="367">
        <f t="shared" si="4"/>
        <v>2</v>
      </c>
      <c r="AM27" s="367">
        <f t="shared" si="4"/>
        <v>2</v>
      </c>
      <c r="AN27" s="367">
        <f t="shared" si="4"/>
        <v>2</v>
      </c>
      <c r="AO27" s="367">
        <f t="shared" si="4"/>
        <v>2</v>
      </c>
      <c r="AP27" s="367">
        <f t="shared" si="4"/>
        <v>2</v>
      </c>
      <c r="AQ27" s="367">
        <f t="shared" si="4"/>
        <v>2</v>
      </c>
      <c r="AR27" s="367">
        <f t="shared" si="4"/>
        <v>2</v>
      </c>
      <c r="AS27" s="367">
        <f t="shared" si="4"/>
        <v>2</v>
      </c>
      <c r="AT27" s="367">
        <f t="shared" si="4"/>
        <v>2</v>
      </c>
      <c r="AU27" s="367">
        <f t="shared" si="4"/>
        <v>2</v>
      </c>
      <c r="AV27" s="367">
        <f t="shared" si="4"/>
        <v>2</v>
      </c>
      <c r="AW27" s="367">
        <f t="shared" si="4"/>
        <v>2</v>
      </c>
      <c r="AX27" s="367">
        <f t="shared" si="4"/>
        <v>2</v>
      </c>
      <c r="AY27" s="367">
        <f t="shared" si="4"/>
        <v>2</v>
      </c>
      <c r="AZ27" s="367">
        <f t="shared" si="4"/>
        <v>2</v>
      </c>
      <c r="BA27" s="367">
        <f t="shared" si="4"/>
        <v>2</v>
      </c>
      <c r="BB27" s="367">
        <f t="shared" si="4"/>
        <v>2</v>
      </c>
      <c r="BC27" s="367">
        <f t="shared" si="4"/>
        <v>2</v>
      </c>
      <c r="BD27" s="367">
        <f t="shared" si="4"/>
        <v>2</v>
      </c>
      <c r="BE27" s="367">
        <f t="shared" si="4"/>
        <v>2</v>
      </c>
      <c r="BF27" s="367">
        <f t="shared" si="4"/>
        <v>2</v>
      </c>
      <c r="BG27" s="367">
        <f t="shared" si="4"/>
        <v>2</v>
      </c>
      <c r="BH27" s="367">
        <f t="shared" si="4"/>
        <v>2</v>
      </c>
      <c r="BI27" s="367">
        <f t="shared" si="4"/>
        <v>2</v>
      </c>
      <c r="BJ27" s="367">
        <f t="shared" si="4"/>
        <v>2</v>
      </c>
      <c r="BK27" s="367">
        <f t="shared" si="4"/>
        <v>2</v>
      </c>
      <c r="BL27" s="367">
        <f t="shared" si="4"/>
        <v>2</v>
      </c>
      <c r="BM27" s="367">
        <f t="shared" si="4"/>
        <v>2</v>
      </c>
      <c r="BN27" s="367">
        <f t="shared" si="4"/>
        <v>2</v>
      </c>
      <c r="BO27" s="367">
        <f t="shared" si="4"/>
        <v>2</v>
      </c>
      <c r="BP27" s="361"/>
      <c r="BQ27" s="337"/>
    </row>
    <row r="28" spans="1:69" s="14" customFormat="1" hidden="1" outlineLevel="1" x14ac:dyDescent="0.15">
      <c r="B28" s="337"/>
      <c r="C28" s="20"/>
      <c r="D28" s="340"/>
      <c r="E28" s="340"/>
      <c r="F28" s="340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1"/>
      <c r="BQ28" s="337"/>
    </row>
    <row r="29" spans="1:69" s="14" customFormat="1" hidden="1" outlineLevel="1" x14ac:dyDescent="0.15">
      <c r="A29" s="14" t="s">
        <v>69</v>
      </c>
      <c r="B29" s="337"/>
      <c r="C29" s="20"/>
      <c r="D29" s="340"/>
      <c r="E29" s="340"/>
      <c r="F29" s="340"/>
      <c r="G29" s="367">
        <f>ROUNDUP(SUMIF($D10:$D23,"Y",G10:G23),0)</f>
        <v>0</v>
      </c>
      <c r="H29" s="367">
        <f>ROUNDUP(SUMIF($D10:$D23,"Y",H10:H23),0)</f>
        <v>2</v>
      </c>
      <c r="I29" s="367">
        <f t="shared" ref="I29:BO29" si="5">ROUNDUP(SUMIF($D10:$D23,"Y",I10:I23),0)</f>
        <v>2</v>
      </c>
      <c r="J29" s="367">
        <f t="shared" si="5"/>
        <v>2</v>
      </c>
      <c r="K29" s="367">
        <f t="shared" si="5"/>
        <v>2</v>
      </c>
      <c r="L29" s="367">
        <f t="shared" si="5"/>
        <v>2</v>
      </c>
      <c r="M29" s="367">
        <f t="shared" si="5"/>
        <v>2</v>
      </c>
      <c r="N29" s="367">
        <f t="shared" si="5"/>
        <v>2</v>
      </c>
      <c r="O29" s="367">
        <f t="shared" si="5"/>
        <v>2</v>
      </c>
      <c r="P29" s="367">
        <f t="shared" si="5"/>
        <v>2</v>
      </c>
      <c r="Q29" s="367">
        <f t="shared" si="5"/>
        <v>2</v>
      </c>
      <c r="R29" s="367">
        <f t="shared" si="5"/>
        <v>2</v>
      </c>
      <c r="S29" s="367">
        <f t="shared" si="5"/>
        <v>2</v>
      </c>
      <c r="T29" s="367">
        <f t="shared" si="5"/>
        <v>2</v>
      </c>
      <c r="U29" s="367">
        <f t="shared" si="5"/>
        <v>2</v>
      </c>
      <c r="V29" s="367">
        <f t="shared" si="5"/>
        <v>2</v>
      </c>
      <c r="W29" s="367">
        <f t="shared" si="5"/>
        <v>2</v>
      </c>
      <c r="X29" s="367">
        <f t="shared" si="5"/>
        <v>2</v>
      </c>
      <c r="Y29" s="367">
        <f t="shared" si="5"/>
        <v>2</v>
      </c>
      <c r="Z29" s="367">
        <f t="shared" si="5"/>
        <v>2</v>
      </c>
      <c r="AA29" s="367">
        <f t="shared" si="5"/>
        <v>2</v>
      </c>
      <c r="AB29" s="367">
        <f t="shared" si="5"/>
        <v>2</v>
      </c>
      <c r="AC29" s="367">
        <f t="shared" si="5"/>
        <v>2</v>
      </c>
      <c r="AD29" s="367">
        <f t="shared" si="5"/>
        <v>2</v>
      </c>
      <c r="AE29" s="367">
        <f t="shared" si="5"/>
        <v>2</v>
      </c>
      <c r="AF29" s="367">
        <f t="shared" si="5"/>
        <v>2</v>
      </c>
      <c r="AG29" s="367">
        <f t="shared" si="5"/>
        <v>2</v>
      </c>
      <c r="AH29" s="367">
        <f t="shared" si="5"/>
        <v>2</v>
      </c>
      <c r="AI29" s="367">
        <f t="shared" si="5"/>
        <v>2</v>
      </c>
      <c r="AJ29" s="367">
        <f t="shared" si="5"/>
        <v>2</v>
      </c>
      <c r="AK29" s="367">
        <f t="shared" si="5"/>
        <v>2</v>
      </c>
      <c r="AL29" s="367">
        <f t="shared" si="5"/>
        <v>2</v>
      </c>
      <c r="AM29" s="367">
        <f t="shared" si="5"/>
        <v>2</v>
      </c>
      <c r="AN29" s="367">
        <f t="shared" si="5"/>
        <v>2</v>
      </c>
      <c r="AO29" s="367">
        <f t="shared" si="5"/>
        <v>2</v>
      </c>
      <c r="AP29" s="367">
        <f t="shared" si="5"/>
        <v>2</v>
      </c>
      <c r="AQ29" s="367">
        <f t="shared" si="5"/>
        <v>2</v>
      </c>
      <c r="AR29" s="367">
        <f t="shared" si="5"/>
        <v>2</v>
      </c>
      <c r="AS29" s="367">
        <f t="shared" si="5"/>
        <v>2</v>
      </c>
      <c r="AT29" s="367">
        <f t="shared" si="5"/>
        <v>2</v>
      </c>
      <c r="AU29" s="367">
        <f t="shared" si="5"/>
        <v>2</v>
      </c>
      <c r="AV29" s="367">
        <f t="shared" si="5"/>
        <v>2</v>
      </c>
      <c r="AW29" s="367">
        <f t="shared" si="5"/>
        <v>2</v>
      </c>
      <c r="AX29" s="367">
        <f t="shared" si="5"/>
        <v>2</v>
      </c>
      <c r="AY29" s="367">
        <f t="shared" si="5"/>
        <v>2</v>
      </c>
      <c r="AZ29" s="367">
        <f t="shared" si="5"/>
        <v>2</v>
      </c>
      <c r="BA29" s="367">
        <f t="shared" si="5"/>
        <v>2</v>
      </c>
      <c r="BB29" s="367">
        <f t="shared" si="5"/>
        <v>2</v>
      </c>
      <c r="BC29" s="367">
        <f t="shared" si="5"/>
        <v>2</v>
      </c>
      <c r="BD29" s="367">
        <f t="shared" si="5"/>
        <v>2</v>
      </c>
      <c r="BE29" s="367">
        <f t="shared" si="5"/>
        <v>2</v>
      </c>
      <c r="BF29" s="367">
        <f t="shared" si="5"/>
        <v>2</v>
      </c>
      <c r="BG29" s="367">
        <f t="shared" si="5"/>
        <v>2</v>
      </c>
      <c r="BH29" s="367">
        <f t="shared" si="5"/>
        <v>2</v>
      </c>
      <c r="BI29" s="367">
        <f t="shared" si="5"/>
        <v>2</v>
      </c>
      <c r="BJ29" s="367">
        <f t="shared" si="5"/>
        <v>2</v>
      </c>
      <c r="BK29" s="367">
        <f t="shared" si="5"/>
        <v>2</v>
      </c>
      <c r="BL29" s="367">
        <f t="shared" si="5"/>
        <v>2</v>
      </c>
      <c r="BM29" s="367">
        <f t="shared" si="5"/>
        <v>2</v>
      </c>
      <c r="BN29" s="367">
        <f t="shared" si="5"/>
        <v>2</v>
      </c>
      <c r="BO29" s="367">
        <f t="shared" si="5"/>
        <v>2</v>
      </c>
      <c r="BP29" s="361"/>
      <c r="BQ29" s="337"/>
    </row>
    <row r="30" spans="1:69" s="14" customFormat="1" hidden="1" outlineLevel="1" x14ac:dyDescent="0.15">
      <c r="A30" s="14" t="s">
        <v>70</v>
      </c>
      <c r="B30" s="337"/>
      <c r="C30" s="20"/>
      <c r="D30" s="340"/>
      <c r="E30" s="340"/>
      <c r="F30" s="340"/>
      <c r="G30" s="367">
        <f>ROUNDUP(SUMIF($E10:$E23,"Y",G10:G23),0)</f>
        <v>0</v>
      </c>
      <c r="H30" s="367">
        <f>ROUNDUP(SUMIF($E10:$E23,"Y",H10:H23),0)</f>
        <v>2</v>
      </c>
      <c r="I30" s="367">
        <f t="shared" ref="I30:BO30" si="6">ROUNDUP(SUMIF($E10:$E23,"Y",I10:I23),0)</f>
        <v>2</v>
      </c>
      <c r="J30" s="367">
        <f t="shared" si="6"/>
        <v>2</v>
      </c>
      <c r="K30" s="367">
        <f t="shared" si="6"/>
        <v>2</v>
      </c>
      <c r="L30" s="367">
        <f t="shared" si="6"/>
        <v>2</v>
      </c>
      <c r="M30" s="367">
        <f t="shared" si="6"/>
        <v>2</v>
      </c>
      <c r="N30" s="367">
        <f t="shared" si="6"/>
        <v>2</v>
      </c>
      <c r="O30" s="367">
        <f t="shared" si="6"/>
        <v>2</v>
      </c>
      <c r="P30" s="367">
        <f t="shared" si="6"/>
        <v>2</v>
      </c>
      <c r="Q30" s="367">
        <f t="shared" si="6"/>
        <v>2</v>
      </c>
      <c r="R30" s="367">
        <f t="shared" si="6"/>
        <v>2</v>
      </c>
      <c r="S30" s="367">
        <f t="shared" si="6"/>
        <v>2</v>
      </c>
      <c r="T30" s="367">
        <f t="shared" si="6"/>
        <v>2</v>
      </c>
      <c r="U30" s="367">
        <f t="shared" si="6"/>
        <v>2</v>
      </c>
      <c r="V30" s="367">
        <f t="shared" si="6"/>
        <v>2</v>
      </c>
      <c r="W30" s="367">
        <f t="shared" si="6"/>
        <v>2</v>
      </c>
      <c r="X30" s="367">
        <f t="shared" si="6"/>
        <v>2</v>
      </c>
      <c r="Y30" s="367">
        <f t="shared" si="6"/>
        <v>2</v>
      </c>
      <c r="Z30" s="367">
        <f t="shared" si="6"/>
        <v>2</v>
      </c>
      <c r="AA30" s="367">
        <f t="shared" si="6"/>
        <v>2</v>
      </c>
      <c r="AB30" s="367">
        <f t="shared" si="6"/>
        <v>2</v>
      </c>
      <c r="AC30" s="367">
        <f t="shared" si="6"/>
        <v>2</v>
      </c>
      <c r="AD30" s="367">
        <f t="shared" si="6"/>
        <v>2</v>
      </c>
      <c r="AE30" s="367">
        <f t="shared" si="6"/>
        <v>2</v>
      </c>
      <c r="AF30" s="367">
        <f t="shared" si="6"/>
        <v>2</v>
      </c>
      <c r="AG30" s="367">
        <f t="shared" si="6"/>
        <v>2</v>
      </c>
      <c r="AH30" s="367">
        <f t="shared" si="6"/>
        <v>2</v>
      </c>
      <c r="AI30" s="367">
        <f t="shared" si="6"/>
        <v>2</v>
      </c>
      <c r="AJ30" s="367">
        <f t="shared" si="6"/>
        <v>2</v>
      </c>
      <c r="AK30" s="367">
        <f t="shared" si="6"/>
        <v>2</v>
      </c>
      <c r="AL30" s="367">
        <f t="shared" si="6"/>
        <v>2</v>
      </c>
      <c r="AM30" s="367">
        <f t="shared" si="6"/>
        <v>2</v>
      </c>
      <c r="AN30" s="367">
        <f t="shared" si="6"/>
        <v>2</v>
      </c>
      <c r="AO30" s="367">
        <f t="shared" si="6"/>
        <v>2</v>
      </c>
      <c r="AP30" s="367">
        <f t="shared" si="6"/>
        <v>2</v>
      </c>
      <c r="AQ30" s="367">
        <f t="shared" si="6"/>
        <v>2</v>
      </c>
      <c r="AR30" s="367">
        <f t="shared" si="6"/>
        <v>2</v>
      </c>
      <c r="AS30" s="367">
        <f t="shared" si="6"/>
        <v>2</v>
      </c>
      <c r="AT30" s="367">
        <f t="shared" si="6"/>
        <v>2</v>
      </c>
      <c r="AU30" s="367">
        <f t="shared" si="6"/>
        <v>2</v>
      </c>
      <c r="AV30" s="367">
        <f t="shared" si="6"/>
        <v>2</v>
      </c>
      <c r="AW30" s="367">
        <f t="shared" si="6"/>
        <v>2</v>
      </c>
      <c r="AX30" s="367">
        <f t="shared" si="6"/>
        <v>2</v>
      </c>
      <c r="AY30" s="367">
        <f t="shared" si="6"/>
        <v>2</v>
      </c>
      <c r="AZ30" s="367">
        <f t="shared" si="6"/>
        <v>2</v>
      </c>
      <c r="BA30" s="367">
        <f t="shared" si="6"/>
        <v>2</v>
      </c>
      <c r="BB30" s="367">
        <f t="shared" si="6"/>
        <v>2</v>
      </c>
      <c r="BC30" s="367">
        <f t="shared" si="6"/>
        <v>2</v>
      </c>
      <c r="BD30" s="367">
        <f t="shared" si="6"/>
        <v>2</v>
      </c>
      <c r="BE30" s="367">
        <f t="shared" si="6"/>
        <v>2</v>
      </c>
      <c r="BF30" s="367">
        <f>ROUNDUP(SUMIF($E10:$E23,"Y",BF10:BF23),0)</f>
        <v>2</v>
      </c>
      <c r="BG30" s="367">
        <f t="shared" si="6"/>
        <v>2</v>
      </c>
      <c r="BH30" s="367">
        <f t="shared" si="6"/>
        <v>2</v>
      </c>
      <c r="BI30" s="367">
        <f t="shared" si="6"/>
        <v>2</v>
      </c>
      <c r="BJ30" s="367">
        <f t="shared" si="6"/>
        <v>2</v>
      </c>
      <c r="BK30" s="367">
        <f t="shared" si="6"/>
        <v>2</v>
      </c>
      <c r="BL30" s="367">
        <f t="shared" si="6"/>
        <v>2</v>
      </c>
      <c r="BM30" s="367">
        <f t="shared" si="6"/>
        <v>2</v>
      </c>
      <c r="BN30" s="367">
        <f t="shared" si="6"/>
        <v>2</v>
      </c>
      <c r="BO30" s="367">
        <f t="shared" si="6"/>
        <v>2</v>
      </c>
      <c r="BP30" s="361"/>
      <c r="BQ30" s="337"/>
    </row>
    <row r="31" spans="1:69" s="14" customFormat="1" hidden="1" outlineLevel="1" x14ac:dyDescent="0.15">
      <c r="A31" s="14" t="s">
        <v>71</v>
      </c>
      <c r="B31" s="337"/>
      <c r="C31" s="20"/>
      <c r="D31" s="340"/>
      <c r="E31" s="340"/>
      <c r="F31" s="340"/>
      <c r="G31" s="367">
        <f>ROUNDUP(SUMIF($F10:$F23,"Y",G10:G23),0)</f>
        <v>0</v>
      </c>
      <c r="H31" s="367">
        <f>ROUNDUP(SUMIF($F10:$F23,"Y",H10:H23),0)</f>
        <v>2</v>
      </c>
      <c r="I31" s="367">
        <f t="shared" ref="I31:BO31" si="7">ROUNDUP(SUMIF($F10:$F23,"Y",I10:I23),0)</f>
        <v>2</v>
      </c>
      <c r="J31" s="367">
        <f t="shared" si="7"/>
        <v>2</v>
      </c>
      <c r="K31" s="367">
        <f t="shared" si="7"/>
        <v>2</v>
      </c>
      <c r="L31" s="367">
        <f t="shared" si="7"/>
        <v>2</v>
      </c>
      <c r="M31" s="367">
        <f t="shared" si="7"/>
        <v>2</v>
      </c>
      <c r="N31" s="367">
        <f t="shared" si="7"/>
        <v>2</v>
      </c>
      <c r="O31" s="367">
        <f t="shared" si="7"/>
        <v>2</v>
      </c>
      <c r="P31" s="367">
        <f t="shared" si="7"/>
        <v>2</v>
      </c>
      <c r="Q31" s="367">
        <f t="shared" si="7"/>
        <v>2</v>
      </c>
      <c r="R31" s="367">
        <f t="shared" si="7"/>
        <v>2</v>
      </c>
      <c r="S31" s="367">
        <f t="shared" si="7"/>
        <v>2</v>
      </c>
      <c r="T31" s="367">
        <f t="shared" si="7"/>
        <v>2</v>
      </c>
      <c r="U31" s="367">
        <f t="shared" si="7"/>
        <v>2</v>
      </c>
      <c r="V31" s="367">
        <f t="shared" si="7"/>
        <v>2</v>
      </c>
      <c r="W31" s="367">
        <f t="shared" si="7"/>
        <v>2</v>
      </c>
      <c r="X31" s="367">
        <f t="shared" si="7"/>
        <v>2</v>
      </c>
      <c r="Y31" s="367">
        <f t="shared" si="7"/>
        <v>2</v>
      </c>
      <c r="Z31" s="367">
        <f t="shared" si="7"/>
        <v>2</v>
      </c>
      <c r="AA31" s="367">
        <f t="shared" si="7"/>
        <v>2</v>
      </c>
      <c r="AB31" s="367">
        <f t="shared" si="7"/>
        <v>2</v>
      </c>
      <c r="AC31" s="367">
        <f t="shared" si="7"/>
        <v>2</v>
      </c>
      <c r="AD31" s="367">
        <f t="shared" si="7"/>
        <v>2</v>
      </c>
      <c r="AE31" s="367">
        <f t="shared" si="7"/>
        <v>2</v>
      </c>
      <c r="AF31" s="367">
        <f t="shared" si="7"/>
        <v>2</v>
      </c>
      <c r="AG31" s="367">
        <f t="shared" si="7"/>
        <v>2</v>
      </c>
      <c r="AH31" s="367">
        <f t="shared" si="7"/>
        <v>2</v>
      </c>
      <c r="AI31" s="367">
        <f t="shared" si="7"/>
        <v>2</v>
      </c>
      <c r="AJ31" s="367">
        <f t="shared" si="7"/>
        <v>2</v>
      </c>
      <c r="AK31" s="367">
        <f t="shared" si="7"/>
        <v>2</v>
      </c>
      <c r="AL31" s="367">
        <f t="shared" si="7"/>
        <v>2</v>
      </c>
      <c r="AM31" s="367">
        <f t="shared" si="7"/>
        <v>2</v>
      </c>
      <c r="AN31" s="367">
        <f t="shared" si="7"/>
        <v>2</v>
      </c>
      <c r="AO31" s="367">
        <f t="shared" si="7"/>
        <v>2</v>
      </c>
      <c r="AP31" s="367">
        <f t="shared" si="7"/>
        <v>2</v>
      </c>
      <c r="AQ31" s="367">
        <f t="shared" si="7"/>
        <v>2</v>
      </c>
      <c r="AR31" s="367">
        <f t="shared" si="7"/>
        <v>2</v>
      </c>
      <c r="AS31" s="367">
        <f t="shared" si="7"/>
        <v>2</v>
      </c>
      <c r="AT31" s="367">
        <f t="shared" si="7"/>
        <v>2</v>
      </c>
      <c r="AU31" s="367">
        <f t="shared" si="7"/>
        <v>2</v>
      </c>
      <c r="AV31" s="367">
        <f t="shared" si="7"/>
        <v>2</v>
      </c>
      <c r="AW31" s="367">
        <f t="shared" si="7"/>
        <v>2</v>
      </c>
      <c r="AX31" s="367">
        <f t="shared" si="7"/>
        <v>2</v>
      </c>
      <c r="AY31" s="367">
        <f t="shared" si="7"/>
        <v>2</v>
      </c>
      <c r="AZ31" s="367">
        <f t="shared" si="7"/>
        <v>2</v>
      </c>
      <c r="BA31" s="367">
        <f t="shared" si="7"/>
        <v>2</v>
      </c>
      <c r="BB31" s="367">
        <f t="shared" si="7"/>
        <v>2</v>
      </c>
      <c r="BC31" s="367">
        <f t="shared" si="7"/>
        <v>2</v>
      </c>
      <c r="BD31" s="367">
        <f t="shared" si="7"/>
        <v>2</v>
      </c>
      <c r="BE31" s="367">
        <f t="shared" si="7"/>
        <v>2</v>
      </c>
      <c r="BF31" s="367">
        <f t="shared" si="7"/>
        <v>2</v>
      </c>
      <c r="BG31" s="367">
        <f t="shared" si="7"/>
        <v>2</v>
      </c>
      <c r="BH31" s="367">
        <f t="shared" si="7"/>
        <v>2</v>
      </c>
      <c r="BI31" s="367">
        <f t="shared" si="7"/>
        <v>2</v>
      </c>
      <c r="BJ31" s="367">
        <f t="shared" si="7"/>
        <v>2</v>
      </c>
      <c r="BK31" s="367">
        <f t="shared" si="7"/>
        <v>2</v>
      </c>
      <c r="BL31" s="367">
        <f t="shared" si="7"/>
        <v>2</v>
      </c>
      <c r="BM31" s="367">
        <f t="shared" si="7"/>
        <v>2</v>
      </c>
      <c r="BN31" s="367">
        <f t="shared" si="7"/>
        <v>2</v>
      </c>
      <c r="BO31" s="367">
        <f t="shared" si="7"/>
        <v>2</v>
      </c>
      <c r="BP31" s="361"/>
      <c r="BQ31" s="337"/>
    </row>
    <row r="32" spans="1:69" s="14" customFormat="1" collapsed="1" x14ac:dyDescent="0.15">
      <c r="B32" s="337"/>
      <c r="C32" s="20"/>
      <c r="D32" s="340"/>
      <c r="E32" s="340"/>
      <c r="F32" s="340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1"/>
      <c r="BQ32" s="337"/>
    </row>
    <row r="33" spans="1:69" x14ac:dyDescent="0.15">
      <c r="A33" s="14" t="s">
        <v>1219</v>
      </c>
      <c r="B33" s="335"/>
      <c r="C33" s="143"/>
      <c r="D33" s="340"/>
      <c r="E33" s="340"/>
      <c r="F33" s="340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  <c r="AO33" s="366"/>
      <c r="AP33" s="366"/>
      <c r="AQ33" s="366"/>
      <c r="AR33" s="366"/>
      <c r="AS33" s="366"/>
      <c r="AT33" s="366"/>
      <c r="AU33" s="366"/>
      <c r="AV33" s="366"/>
      <c r="AW33" s="366"/>
      <c r="AX33" s="366"/>
      <c r="AY33" s="366"/>
      <c r="AZ33" s="366"/>
      <c r="BA33" s="366"/>
      <c r="BB33" s="366"/>
      <c r="BC33" s="366"/>
      <c r="BD33" s="366"/>
      <c r="BE33" s="366"/>
      <c r="BF33" s="366"/>
      <c r="BG33" s="366"/>
      <c r="BH33" s="366"/>
      <c r="BI33" s="366"/>
      <c r="BJ33" s="366"/>
      <c r="BK33" s="366"/>
      <c r="BL33" s="366"/>
      <c r="BM33" s="366"/>
      <c r="BN33" s="366"/>
      <c r="BO33" s="366"/>
      <c r="BP33" s="362"/>
      <c r="BQ33" s="364"/>
    </row>
    <row r="34" spans="1:69" hidden="1" outlineLevel="1" x14ac:dyDescent="0.15">
      <c r="A34" s="14"/>
      <c r="B34" s="335"/>
      <c r="C34" s="143"/>
      <c r="D34" s="340"/>
      <c r="E34" s="340"/>
      <c r="F34" s="340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  <c r="BK34" s="366"/>
      <c r="BL34" s="366"/>
      <c r="BM34" s="366"/>
      <c r="BN34" s="366"/>
      <c r="BO34" s="366"/>
      <c r="BP34" s="362"/>
      <c r="BQ34" s="364"/>
    </row>
    <row r="35" spans="1:69" hidden="1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0</v>
      </c>
      <c r="AG35" s="342">
        <v>0</v>
      </c>
      <c r="AH35" s="342">
        <v>0</v>
      </c>
      <c r="AI35" s="342">
        <v>0</v>
      </c>
      <c r="AJ35" s="342">
        <v>0</v>
      </c>
      <c r="AK35" s="342">
        <v>0</v>
      </c>
      <c r="AL35" s="342">
        <v>0</v>
      </c>
      <c r="AM35" s="342">
        <v>0</v>
      </c>
      <c r="AN35" s="342">
        <v>0</v>
      </c>
      <c r="AO35" s="342">
        <v>0</v>
      </c>
      <c r="AP35" s="342">
        <v>0</v>
      </c>
      <c r="AQ35" s="342">
        <v>0</v>
      </c>
      <c r="AR35" s="342">
        <v>0</v>
      </c>
      <c r="AS35" s="342">
        <v>0</v>
      </c>
      <c r="AT35" s="342">
        <v>0</v>
      </c>
      <c r="AU35" s="342">
        <v>0</v>
      </c>
      <c r="AV35" s="342">
        <v>0</v>
      </c>
      <c r="AW35" s="342">
        <v>0</v>
      </c>
      <c r="AX35" s="342">
        <v>0</v>
      </c>
      <c r="AY35" s="342">
        <v>0</v>
      </c>
      <c r="AZ35" s="342">
        <v>0</v>
      </c>
      <c r="BA35" s="342">
        <v>0</v>
      </c>
      <c r="BB35" s="342">
        <v>0</v>
      </c>
      <c r="BC35" s="342">
        <v>0</v>
      </c>
      <c r="BD35" s="342">
        <v>0</v>
      </c>
      <c r="BE35" s="342">
        <v>0</v>
      </c>
      <c r="BF35" s="342">
        <v>0</v>
      </c>
      <c r="BG35" s="342">
        <v>0</v>
      </c>
      <c r="BH35" s="342">
        <v>0</v>
      </c>
      <c r="BI35" s="342">
        <v>0</v>
      </c>
      <c r="BJ35" s="342">
        <v>0</v>
      </c>
      <c r="BK35" s="342">
        <v>0</v>
      </c>
      <c r="BL35" s="342">
        <v>0</v>
      </c>
      <c r="BM35" s="342">
        <v>0</v>
      </c>
      <c r="BN35" s="342">
        <v>0</v>
      </c>
      <c r="BO35" s="342">
        <v>0</v>
      </c>
      <c r="BP35" s="362"/>
      <c r="BQ35" s="364"/>
    </row>
    <row r="36" spans="1:69" s="18" customFormat="1" hidden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62"/>
      <c r="BQ36" s="363"/>
    </row>
    <row r="37" spans="1:69" hidden="1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62"/>
      <c r="BQ37" s="364"/>
    </row>
    <row r="38" spans="1:69" hidden="1" outlineLevel="1" x14ac:dyDescent="0.15">
      <c r="A38" s="33" t="s">
        <v>1230</v>
      </c>
      <c r="B38" s="333">
        <f>2000000*12</f>
        <v>24000000</v>
      </c>
      <c r="C38" s="266">
        <f>B38/12</f>
        <v>2000000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0</v>
      </c>
      <c r="U38" s="342">
        <v>0</v>
      </c>
      <c r="V38" s="342">
        <v>0</v>
      </c>
      <c r="W38" s="342">
        <v>0</v>
      </c>
      <c r="X38" s="342">
        <v>0</v>
      </c>
      <c r="Y38" s="342">
        <v>0</v>
      </c>
      <c r="Z38" s="342">
        <v>0</v>
      </c>
      <c r="AA38" s="342">
        <v>0</v>
      </c>
      <c r="AB38" s="342">
        <v>0</v>
      </c>
      <c r="AC38" s="342">
        <v>0</v>
      </c>
      <c r="AD38" s="342">
        <v>0</v>
      </c>
      <c r="AE38" s="342">
        <v>0</v>
      </c>
      <c r="AF38" s="342">
        <v>0</v>
      </c>
      <c r="AG38" s="342">
        <v>0</v>
      </c>
      <c r="AH38" s="342">
        <v>0</v>
      </c>
      <c r="AI38" s="342">
        <v>0</v>
      </c>
      <c r="AJ38" s="342">
        <v>0</v>
      </c>
      <c r="AK38" s="342">
        <v>0</v>
      </c>
      <c r="AL38" s="342">
        <v>0</v>
      </c>
      <c r="AM38" s="342">
        <v>0</v>
      </c>
      <c r="AN38" s="342">
        <v>0</v>
      </c>
      <c r="AO38" s="342">
        <v>0</v>
      </c>
      <c r="AP38" s="342">
        <v>0</v>
      </c>
      <c r="AQ38" s="342">
        <v>0</v>
      </c>
      <c r="AR38" s="342">
        <v>0</v>
      </c>
      <c r="AS38" s="342">
        <v>0</v>
      </c>
      <c r="AT38" s="342">
        <v>0</v>
      </c>
      <c r="AU38" s="342">
        <v>0</v>
      </c>
      <c r="AV38" s="342">
        <v>0</v>
      </c>
      <c r="AW38" s="342">
        <v>0</v>
      </c>
      <c r="AX38" s="342">
        <v>0</v>
      </c>
      <c r="AY38" s="342">
        <v>0</v>
      </c>
      <c r="AZ38" s="342">
        <v>0</v>
      </c>
      <c r="BA38" s="342">
        <v>0</v>
      </c>
      <c r="BB38" s="342">
        <v>0</v>
      </c>
      <c r="BC38" s="342">
        <v>0</v>
      </c>
      <c r="BD38" s="342">
        <v>0</v>
      </c>
      <c r="BE38" s="342">
        <v>0</v>
      </c>
      <c r="BF38" s="342">
        <v>0</v>
      </c>
      <c r="BG38" s="342">
        <v>0</v>
      </c>
      <c r="BH38" s="342">
        <v>0</v>
      </c>
      <c r="BI38" s="342">
        <v>0</v>
      </c>
      <c r="BJ38" s="342">
        <v>0</v>
      </c>
      <c r="BK38" s="342">
        <v>0</v>
      </c>
      <c r="BL38" s="342">
        <v>0</v>
      </c>
      <c r="BM38" s="342">
        <v>0</v>
      </c>
      <c r="BN38" s="342">
        <v>0</v>
      </c>
      <c r="BO38" s="342">
        <v>0</v>
      </c>
      <c r="BP38" s="362"/>
      <c r="BQ38" s="364"/>
    </row>
    <row r="39" spans="1:69" s="18" customFormat="1" hidden="1" outlineLevel="1" x14ac:dyDescent="0.15">
      <c r="A39" s="33" t="s">
        <v>86</v>
      </c>
      <c r="B39" s="333">
        <f>2000000/160</f>
        <v>12500</v>
      </c>
      <c r="C39" s="266">
        <f>B39*160</f>
        <v>2000000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1</v>
      </c>
      <c r="I39" s="342">
        <v>1</v>
      </c>
      <c r="J39" s="342">
        <v>1</v>
      </c>
      <c r="K39" s="342">
        <v>1</v>
      </c>
      <c r="L39" s="342">
        <v>1</v>
      </c>
      <c r="M39" s="342">
        <v>1</v>
      </c>
      <c r="N39" s="342">
        <v>1</v>
      </c>
      <c r="O39" s="342">
        <v>1</v>
      </c>
      <c r="P39" s="342">
        <v>1</v>
      </c>
      <c r="Q39" s="342">
        <v>1</v>
      </c>
      <c r="R39" s="342">
        <v>1</v>
      </c>
      <c r="S39" s="342">
        <v>1</v>
      </c>
      <c r="T39" s="342">
        <v>1</v>
      </c>
      <c r="U39" s="342">
        <v>1</v>
      </c>
      <c r="V39" s="342">
        <v>1</v>
      </c>
      <c r="W39" s="342">
        <v>1</v>
      </c>
      <c r="X39" s="342">
        <v>1</v>
      </c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62"/>
      <c r="BQ39" s="363"/>
    </row>
    <row r="40" spans="1:69" hidden="1" outlineLevel="1" x14ac:dyDescent="0.15">
      <c r="B40" s="353"/>
      <c r="C40" s="143"/>
      <c r="D40" s="357"/>
      <c r="E40" s="357"/>
      <c r="F40" s="35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62"/>
      <c r="BQ40" s="364"/>
    </row>
    <row r="41" spans="1:69" hidden="1" outlineLevel="1" x14ac:dyDescent="0.15">
      <c r="A41" s="33" t="s">
        <v>1231</v>
      </c>
      <c r="B41" s="333">
        <f>2000000*12</f>
        <v>24000000</v>
      </c>
      <c r="C41" s="266">
        <f>B41/12</f>
        <v>2000000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0</v>
      </c>
      <c r="U41" s="342">
        <v>0</v>
      </c>
      <c r="V41" s="342">
        <v>0</v>
      </c>
      <c r="W41" s="342">
        <v>0</v>
      </c>
      <c r="X41" s="342">
        <v>0</v>
      </c>
      <c r="Y41" s="342">
        <v>0</v>
      </c>
      <c r="Z41" s="342">
        <v>0</v>
      </c>
      <c r="AA41" s="342">
        <v>0</v>
      </c>
      <c r="AB41" s="342">
        <v>0</v>
      </c>
      <c r="AC41" s="342">
        <v>0</v>
      </c>
      <c r="AD41" s="342">
        <v>0</v>
      </c>
      <c r="AE41" s="342">
        <v>0</v>
      </c>
      <c r="AF41" s="342">
        <v>0</v>
      </c>
      <c r="AG41" s="342">
        <v>0</v>
      </c>
      <c r="AH41" s="342">
        <v>0</v>
      </c>
      <c r="AI41" s="342">
        <v>0</v>
      </c>
      <c r="AJ41" s="342">
        <v>0</v>
      </c>
      <c r="AK41" s="342">
        <v>0</v>
      </c>
      <c r="AL41" s="342">
        <v>0</v>
      </c>
      <c r="AM41" s="342">
        <v>0</v>
      </c>
      <c r="AN41" s="342">
        <v>0</v>
      </c>
      <c r="AO41" s="342">
        <v>0</v>
      </c>
      <c r="AP41" s="342">
        <v>0</v>
      </c>
      <c r="AQ41" s="342">
        <v>0</v>
      </c>
      <c r="AR41" s="342">
        <v>0</v>
      </c>
      <c r="AS41" s="342">
        <v>0</v>
      </c>
      <c r="AT41" s="342">
        <v>0</v>
      </c>
      <c r="AU41" s="342">
        <v>0</v>
      </c>
      <c r="AV41" s="342">
        <v>0</v>
      </c>
      <c r="AW41" s="342">
        <v>0</v>
      </c>
      <c r="AX41" s="342">
        <v>0</v>
      </c>
      <c r="AY41" s="342">
        <v>0</v>
      </c>
      <c r="AZ41" s="342">
        <v>0</v>
      </c>
      <c r="BA41" s="342">
        <v>0</v>
      </c>
      <c r="BB41" s="342">
        <v>0</v>
      </c>
      <c r="BC41" s="342">
        <v>0</v>
      </c>
      <c r="BD41" s="342">
        <v>0</v>
      </c>
      <c r="BE41" s="342">
        <v>0</v>
      </c>
      <c r="BF41" s="342">
        <v>0</v>
      </c>
      <c r="BG41" s="342">
        <v>0</v>
      </c>
      <c r="BH41" s="342">
        <v>0</v>
      </c>
      <c r="BI41" s="342">
        <v>0</v>
      </c>
      <c r="BJ41" s="342">
        <v>0</v>
      </c>
      <c r="BK41" s="342">
        <v>0</v>
      </c>
      <c r="BL41" s="342">
        <v>0</v>
      </c>
      <c r="BM41" s="342">
        <v>0</v>
      </c>
      <c r="BN41" s="342">
        <v>0</v>
      </c>
      <c r="BO41" s="342">
        <v>0</v>
      </c>
      <c r="BP41" s="362"/>
      <c r="BQ41" s="364"/>
    </row>
    <row r="42" spans="1:69" s="18" customFormat="1" hidden="1" outlineLevel="1" x14ac:dyDescent="0.15">
      <c r="A42" s="33" t="s">
        <v>86</v>
      </c>
      <c r="B42" s="333">
        <f>2000000/160</f>
        <v>12500</v>
      </c>
      <c r="C42" s="266">
        <f>B42*160</f>
        <v>2000000</v>
      </c>
      <c r="D42" s="338" t="s">
        <v>91</v>
      </c>
      <c r="E42" s="338" t="s">
        <v>64</v>
      </c>
      <c r="F42" s="338" t="s">
        <v>64</v>
      </c>
      <c r="G42" s="342">
        <v>0</v>
      </c>
      <c r="H42" s="342">
        <v>1</v>
      </c>
      <c r="I42" s="342">
        <v>1</v>
      </c>
      <c r="J42" s="342">
        <v>1</v>
      </c>
      <c r="K42" s="342">
        <v>1</v>
      </c>
      <c r="L42" s="342">
        <v>1</v>
      </c>
      <c r="M42" s="342">
        <v>1</v>
      </c>
      <c r="N42" s="342">
        <v>1</v>
      </c>
      <c r="O42" s="342">
        <v>1</v>
      </c>
      <c r="P42" s="342">
        <v>1</v>
      </c>
      <c r="Q42" s="342">
        <v>1</v>
      </c>
      <c r="R42" s="342">
        <v>1</v>
      </c>
      <c r="S42" s="342">
        <v>1</v>
      </c>
      <c r="T42" s="342">
        <v>1</v>
      </c>
      <c r="U42" s="342">
        <v>1</v>
      </c>
      <c r="V42" s="342">
        <v>1</v>
      </c>
      <c r="W42" s="342">
        <v>1</v>
      </c>
      <c r="X42" s="342">
        <v>1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62"/>
      <c r="BQ42" s="363"/>
    </row>
    <row r="43" spans="1:69" hidden="1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62"/>
      <c r="BQ43" s="364"/>
    </row>
    <row r="44" spans="1:69" hidden="1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0</v>
      </c>
      <c r="AS44" s="342">
        <v>0</v>
      </c>
      <c r="AT44" s="342">
        <v>0</v>
      </c>
      <c r="AU44" s="342">
        <v>0</v>
      </c>
      <c r="AV44" s="342">
        <v>0</v>
      </c>
      <c r="AW44" s="342">
        <v>0</v>
      </c>
      <c r="AX44" s="342">
        <v>0</v>
      </c>
      <c r="AY44" s="342">
        <v>0</v>
      </c>
      <c r="AZ44" s="342">
        <v>0</v>
      </c>
      <c r="BA44" s="342">
        <v>0</v>
      </c>
      <c r="BB44" s="342">
        <v>0</v>
      </c>
      <c r="BC44" s="342">
        <v>0</v>
      </c>
      <c r="BD44" s="342">
        <v>0</v>
      </c>
      <c r="BE44" s="342">
        <v>0</v>
      </c>
      <c r="BF44" s="342">
        <v>0</v>
      </c>
      <c r="BG44" s="342">
        <v>0</v>
      </c>
      <c r="BH44" s="342">
        <v>0</v>
      </c>
      <c r="BI44" s="342">
        <v>0</v>
      </c>
      <c r="BJ44" s="342">
        <v>0</v>
      </c>
      <c r="BK44" s="342">
        <v>0</v>
      </c>
      <c r="BL44" s="342">
        <v>0</v>
      </c>
      <c r="BM44" s="342">
        <v>0</v>
      </c>
      <c r="BN44" s="342">
        <v>0</v>
      </c>
      <c r="BO44" s="342">
        <v>0</v>
      </c>
      <c r="BP44" s="362"/>
      <c r="BQ44" s="364"/>
    </row>
    <row r="45" spans="1:69" hidden="1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62"/>
      <c r="BQ45" s="364"/>
    </row>
    <row r="46" spans="1:69" hidden="1" outlineLevel="1" x14ac:dyDescent="0.15">
      <c r="B46" s="335"/>
      <c r="C46" s="143"/>
      <c r="D46" s="340"/>
      <c r="E46" s="340"/>
      <c r="F46" s="340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  <c r="BI46" s="366"/>
      <c r="BJ46" s="366"/>
      <c r="BK46" s="366"/>
      <c r="BL46" s="366"/>
      <c r="BM46" s="366"/>
      <c r="BN46" s="366"/>
      <c r="BO46" s="366"/>
      <c r="BP46" s="362"/>
      <c r="BQ46" s="364"/>
    </row>
    <row r="47" spans="1:69" s="14" customFormat="1" hidden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67">
        <f t="shared" ref="G47:AL47" si="8">G44+G41+G38+G35</f>
        <v>0</v>
      </c>
      <c r="H47" s="367">
        <f t="shared" si="8"/>
        <v>0</v>
      </c>
      <c r="I47" s="367">
        <f t="shared" si="8"/>
        <v>0</v>
      </c>
      <c r="J47" s="367">
        <f t="shared" si="8"/>
        <v>0</v>
      </c>
      <c r="K47" s="367">
        <f t="shared" si="8"/>
        <v>0</v>
      </c>
      <c r="L47" s="367">
        <f t="shared" si="8"/>
        <v>0</v>
      </c>
      <c r="M47" s="367">
        <f t="shared" si="8"/>
        <v>0</v>
      </c>
      <c r="N47" s="367">
        <f t="shared" si="8"/>
        <v>0</v>
      </c>
      <c r="O47" s="367">
        <f t="shared" si="8"/>
        <v>0</v>
      </c>
      <c r="P47" s="367">
        <f t="shared" si="8"/>
        <v>0</v>
      </c>
      <c r="Q47" s="367">
        <f t="shared" si="8"/>
        <v>0</v>
      </c>
      <c r="R47" s="367">
        <f t="shared" si="8"/>
        <v>0</v>
      </c>
      <c r="S47" s="367">
        <f t="shared" si="8"/>
        <v>0</v>
      </c>
      <c r="T47" s="367">
        <f t="shared" si="8"/>
        <v>0</v>
      </c>
      <c r="U47" s="367">
        <f t="shared" si="8"/>
        <v>0</v>
      </c>
      <c r="V47" s="367">
        <f t="shared" si="8"/>
        <v>0</v>
      </c>
      <c r="W47" s="367">
        <f t="shared" si="8"/>
        <v>0</v>
      </c>
      <c r="X47" s="367">
        <f t="shared" si="8"/>
        <v>0</v>
      </c>
      <c r="Y47" s="367">
        <f t="shared" si="8"/>
        <v>0</v>
      </c>
      <c r="Z47" s="367">
        <f t="shared" si="8"/>
        <v>0</v>
      </c>
      <c r="AA47" s="367">
        <f t="shared" si="8"/>
        <v>0</v>
      </c>
      <c r="AB47" s="367">
        <f t="shared" si="8"/>
        <v>0</v>
      </c>
      <c r="AC47" s="367">
        <f t="shared" si="8"/>
        <v>0</v>
      </c>
      <c r="AD47" s="367">
        <f t="shared" si="8"/>
        <v>0</v>
      </c>
      <c r="AE47" s="367">
        <f t="shared" si="8"/>
        <v>0</v>
      </c>
      <c r="AF47" s="367">
        <f t="shared" si="8"/>
        <v>0</v>
      </c>
      <c r="AG47" s="367">
        <f t="shared" si="8"/>
        <v>0</v>
      </c>
      <c r="AH47" s="367">
        <f t="shared" si="8"/>
        <v>0</v>
      </c>
      <c r="AI47" s="367">
        <f t="shared" si="8"/>
        <v>0</v>
      </c>
      <c r="AJ47" s="367">
        <f t="shared" si="8"/>
        <v>0</v>
      </c>
      <c r="AK47" s="367">
        <f t="shared" si="8"/>
        <v>0</v>
      </c>
      <c r="AL47" s="367">
        <f t="shared" si="8"/>
        <v>0</v>
      </c>
      <c r="AM47" s="367">
        <f t="shared" ref="AM47:BO47" si="9">AM44+AM41+AM38+AM35</f>
        <v>0</v>
      </c>
      <c r="AN47" s="367">
        <f t="shared" si="9"/>
        <v>0</v>
      </c>
      <c r="AO47" s="367">
        <f t="shared" si="9"/>
        <v>0</v>
      </c>
      <c r="AP47" s="367">
        <f t="shared" si="9"/>
        <v>0</v>
      </c>
      <c r="AQ47" s="367">
        <f t="shared" si="9"/>
        <v>0</v>
      </c>
      <c r="AR47" s="367">
        <f t="shared" si="9"/>
        <v>0</v>
      </c>
      <c r="AS47" s="367">
        <f t="shared" si="9"/>
        <v>0</v>
      </c>
      <c r="AT47" s="367">
        <f t="shared" si="9"/>
        <v>0</v>
      </c>
      <c r="AU47" s="367">
        <f t="shared" si="9"/>
        <v>0</v>
      </c>
      <c r="AV47" s="367">
        <f t="shared" si="9"/>
        <v>0</v>
      </c>
      <c r="AW47" s="367">
        <f t="shared" si="9"/>
        <v>0</v>
      </c>
      <c r="AX47" s="367">
        <f t="shared" si="9"/>
        <v>0</v>
      </c>
      <c r="AY47" s="367">
        <f t="shared" si="9"/>
        <v>0</v>
      </c>
      <c r="AZ47" s="367">
        <f t="shared" si="9"/>
        <v>0</v>
      </c>
      <c r="BA47" s="367">
        <f t="shared" si="9"/>
        <v>0</v>
      </c>
      <c r="BB47" s="367">
        <f t="shared" si="9"/>
        <v>0</v>
      </c>
      <c r="BC47" s="367">
        <f t="shared" si="9"/>
        <v>0</v>
      </c>
      <c r="BD47" s="367">
        <f t="shared" si="9"/>
        <v>0</v>
      </c>
      <c r="BE47" s="367">
        <f t="shared" si="9"/>
        <v>0</v>
      </c>
      <c r="BF47" s="367">
        <f t="shared" si="9"/>
        <v>0</v>
      </c>
      <c r="BG47" s="367">
        <f t="shared" si="9"/>
        <v>0</v>
      </c>
      <c r="BH47" s="367">
        <f t="shared" si="9"/>
        <v>0</v>
      </c>
      <c r="BI47" s="367">
        <f t="shared" si="9"/>
        <v>0</v>
      </c>
      <c r="BJ47" s="367">
        <f t="shared" si="9"/>
        <v>0</v>
      </c>
      <c r="BK47" s="367">
        <f t="shared" si="9"/>
        <v>0</v>
      </c>
      <c r="BL47" s="367">
        <f t="shared" si="9"/>
        <v>0</v>
      </c>
      <c r="BM47" s="367">
        <f t="shared" si="9"/>
        <v>0</v>
      </c>
      <c r="BN47" s="367">
        <f t="shared" si="9"/>
        <v>0</v>
      </c>
      <c r="BO47" s="367">
        <f t="shared" si="9"/>
        <v>0</v>
      </c>
      <c r="BP47" s="361"/>
      <c r="BQ47" s="337"/>
    </row>
    <row r="48" spans="1:69" s="19" customFormat="1" hidden="1" outlineLevel="1" x14ac:dyDescent="0.15">
      <c r="A48" s="14" t="s">
        <v>87</v>
      </c>
      <c r="B48" s="336"/>
      <c r="C48" s="20"/>
      <c r="D48" s="341"/>
      <c r="E48" s="341"/>
      <c r="F48" s="341"/>
      <c r="G48" s="368">
        <f t="shared" ref="G48:AL48" si="10">G45+G42+G39+G36</f>
        <v>0</v>
      </c>
      <c r="H48" s="367">
        <f t="shared" si="10"/>
        <v>2</v>
      </c>
      <c r="I48" s="367">
        <f t="shared" si="10"/>
        <v>2</v>
      </c>
      <c r="J48" s="367">
        <f t="shared" si="10"/>
        <v>2</v>
      </c>
      <c r="K48" s="367">
        <f t="shared" si="10"/>
        <v>2</v>
      </c>
      <c r="L48" s="367">
        <f t="shared" si="10"/>
        <v>2</v>
      </c>
      <c r="M48" s="367">
        <f t="shared" si="10"/>
        <v>2</v>
      </c>
      <c r="N48" s="367">
        <f t="shared" si="10"/>
        <v>2</v>
      </c>
      <c r="O48" s="367">
        <f t="shared" si="10"/>
        <v>2</v>
      </c>
      <c r="P48" s="367">
        <f t="shared" si="10"/>
        <v>2</v>
      </c>
      <c r="Q48" s="367">
        <f t="shared" si="10"/>
        <v>2</v>
      </c>
      <c r="R48" s="367">
        <f t="shared" si="10"/>
        <v>2</v>
      </c>
      <c r="S48" s="367">
        <f t="shared" si="10"/>
        <v>2</v>
      </c>
      <c r="T48" s="367">
        <f t="shared" si="10"/>
        <v>2</v>
      </c>
      <c r="U48" s="367">
        <f t="shared" si="10"/>
        <v>2</v>
      </c>
      <c r="V48" s="367">
        <f t="shared" si="10"/>
        <v>2</v>
      </c>
      <c r="W48" s="367">
        <f t="shared" si="10"/>
        <v>2</v>
      </c>
      <c r="X48" s="367">
        <f t="shared" si="10"/>
        <v>2</v>
      </c>
      <c r="Y48" s="367">
        <f t="shared" si="10"/>
        <v>0</v>
      </c>
      <c r="Z48" s="367">
        <f t="shared" si="10"/>
        <v>0</v>
      </c>
      <c r="AA48" s="367">
        <f t="shared" si="10"/>
        <v>0</v>
      </c>
      <c r="AB48" s="367">
        <f t="shared" si="10"/>
        <v>0</v>
      </c>
      <c r="AC48" s="367">
        <f t="shared" si="10"/>
        <v>0</v>
      </c>
      <c r="AD48" s="367">
        <f t="shared" si="10"/>
        <v>0</v>
      </c>
      <c r="AE48" s="367">
        <f t="shared" si="10"/>
        <v>0</v>
      </c>
      <c r="AF48" s="367">
        <f t="shared" si="10"/>
        <v>0</v>
      </c>
      <c r="AG48" s="367">
        <f t="shared" si="10"/>
        <v>0</v>
      </c>
      <c r="AH48" s="367">
        <f t="shared" si="10"/>
        <v>0</v>
      </c>
      <c r="AI48" s="367">
        <f t="shared" si="10"/>
        <v>0</v>
      </c>
      <c r="AJ48" s="367">
        <f t="shared" si="10"/>
        <v>0</v>
      </c>
      <c r="AK48" s="367">
        <f t="shared" si="10"/>
        <v>0</v>
      </c>
      <c r="AL48" s="367">
        <f t="shared" si="10"/>
        <v>0</v>
      </c>
      <c r="AM48" s="367">
        <f t="shared" ref="AM48:BO48" si="11">AM45+AM42+AM39+AM36</f>
        <v>0</v>
      </c>
      <c r="AN48" s="367">
        <f t="shared" si="11"/>
        <v>0</v>
      </c>
      <c r="AO48" s="367">
        <f t="shared" si="11"/>
        <v>0</v>
      </c>
      <c r="AP48" s="367">
        <f t="shared" si="11"/>
        <v>0</v>
      </c>
      <c r="AQ48" s="367">
        <f t="shared" si="11"/>
        <v>0</v>
      </c>
      <c r="AR48" s="367">
        <f t="shared" si="11"/>
        <v>0</v>
      </c>
      <c r="AS48" s="367">
        <f t="shared" si="11"/>
        <v>0</v>
      </c>
      <c r="AT48" s="367">
        <f t="shared" si="11"/>
        <v>0</v>
      </c>
      <c r="AU48" s="367">
        <f t="shared" si="11"/>
        <v>0</v>
      </c>
      <c r="AV48" s="367">
        <f t="shared" si="11"/>
        <v>0</v>
      </c>
      <c r="AW48" s="367">
        <f t="shared" si="11"/>
        <v>0</v>
      </c>
      <c r="AX48" s="367">
        <f t="shared" si="11"/>
        <v>0</v>
      </c>
      <c r="AY48" s="367">
        <f t="shared" si="11"/>
        <v>0</v>
      </c>
      <c r="AZ48" s="367">
        <f t="shared" si="11"/>
        <v>0</v>
      </c>
      <c r="BA48" s="367">
        <f t="shared" si="11"/>
        <v>0</v>
      </c>
      <c r="BB48" s="367">
        <f t="shared" si="11"/>
        <v>0</v>
      </c>
      <c r="BC48" s="367">
        <f t="shared" si="11"/>
        <v>0</v>
      </c>
      <c r="BD48" s="367">
        <f t="shared" si="11"/>
        <v>0</v>
      </c>
      <c r="BE48" s="367">
        <f t="shared" si="11"/>
        <v>0</v>
      </c>
      <c r="BF48" s="367">
        <f t="shared" si="11"/>
        <v>0</v>
      </c>
      <c r="BG48" s="367">
        <f t="shared" si="11"/>
        <v>0</v>
      </c>
      <c r="BH48" s="367">
        <f t="shared" si="11"/>
        <v>0</v>
      </c>
      <c r="BI48" s="367">
        <f t="shared" si="11"/>
        <v>0</v>
      </c>
      <c r="BJ48" s="367">
        <f t="shared" si="11"/>
        <v>0</v>
      </c>
      <c r="BK48" s="367">
        <f t="shared" si="11"/>
        <v>0</v>
      </c>
      <c r="BL48" s="367">
        <f t="shared" si="11"/>
        <v>0</v>
      </c>
      <c r="BM48" s="367">
        <f t="shared" si="11"/>
        <v>0</v>
      </c>
      <c r="BN48" s="367">
        <f t="shared" si="11"/>
        <v>0</v>
      </c>
      <c r="BO48" s="367">
        <f t="shared" si="11"/>
        <v>0</v>
      </c>
      <c r="BP48" s="361"/>
      <c r="BQ48" s="336"/>
    </row>
    <row r="49" spans="1:69" s="14" customFormat="1" hidden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67">
        <f>SUM(G47:G48)</f>
        <v>0</v>
      </c>
      <c r="H49" s="367">
        <f t="shared" ref="H49:AD49" si="12">SUM(H47:H48)</f>
        <v>2</v>
      </c>
      <c r="I49" s="367">
        <f t="shared" si="12"/>
        <v>2</v>
      </c>
      <c r="J49" s="367">
        <f t="shared" si="12"/>
        <v>2</v>
      </c>
      <c r="K49" s="367">
        <f t="shared" si="12"/>
        <v>2</v>
      </c>
      <c r="L49" s="367">
        <f t="shared" si="12"/>
        <v>2</v>
      </c>
      <c r="M49" s="367">
        <f t="shared" si="12"/>
        <v>2</v>
      </c>
      <c r="N49" s="367">
        <f t="shared" si="12"/>
        <v>2</v>
      </c>
      <c r="O49" s="367">
        <f t="shared" si="12"/>
        <v>2</v>
      </c>
      <c r="P49" s="367">
        <f t="shared" si="12"/>
        <v>2</v>
      </c>
      <c r="Q49" s="367">
        <f t="shared" si="12"/>
        <v>2</v>
      </c>
      <c r="R49" s="367">
        <f t="shared" si="12"/>
        <v>2</v>
      </c>
      <c r="S49" s="367">
        <f t="shared" si="12"/>
        <v>2</v>
      </c>
      <c r="T49" s="367">
        <f t="shared" si="12"/>
        <v>2</v>
      </c>
      <c r="U49" s="367">
        <f t="shared" si="12"/>
        <v>2</v>
      </c>
      <c r="V49" s="367">
        <f t="shared" si="12"/>
        <v>2</v>
      </c>
      <c r="W49" s="367">
        <f t="shared" si="12"/>
        <v>2</v>
      </c>
      <c r="X49" s="367">
        <f t="shared" si="12"/>
        <v>2</v>
      </c>
      <c r="Y49" s="367">
        <f t="shared" si="12"/>
        <v>0</v>
      </c>
      <c r="Z49" s="367">
        <f t="shared" si="12"/>
        <v>0</v>
      </c>
      <c r="AA49" s="367">
        <f t="shared" si="12"/>
        <v>0</v>
      </c>
      <c r="AB49" s="367">
        <f t="shared" si="12"/>
        <v>0</v>
      </c>
      <c r="AC49" s="367">
        <f t="shared" si="12"/>
        <v>0</v>
      </c>
      <c r="AD49" s="367">
        <f t="shared" si="12"/>
        <v>0</v>
      </c>
      <c r="AE49" s="367">
        <f t="shared" ref="AE49:BO49" si="13">SUM(AE47:AE48)</f>
        <v>0</v>
      </c>
      <c r="AF49" s="367">
        <f t="shared" si="13"/>
        <v>0</v>
      </c>
      <c r="AG49" s="367">
        <f t="shared" si="13"/>
        <v>0</v>
      </c>
      <c r="AH49" s="367">
        <f t="shared" si="13"/>
        <v>0</v>
      </c>
      <c r="AI49" s="367">
        <f t="shared" si="13"/>
        <v>0</v>
      </c>
      <c r="AJ49" s="367">
        <f t="shared" si="13"/>
        <v>0</v>
      </c>
      <c r="AK49" s="367">
        <f t="shared" si="13"/>
        <v>0</v>
      </c>
      <c r="AL49" s="367">
        <f t="shared" si="13"/>
        <v>0</v>
      </c>
      <c r="AM49" s="367">
        <f t="shared" si="13"/>
        <v>0</v>
      </c>
      <c r="AN49" s="367">
        <f t="shared" si="13"/>
        <v>0</v>
      </c>
      <c r="AO49" s="367">
        <f t="shared" si="13"/>
        <v>0</v>
      </c>
      <c r="AP49" s="367">
        <f t="shared" si="13"/>
        <v>0</v>
      </c>
      <c r="AQ49" s="367">
        <f t="shared" si="13"/>
        <v>0</v>
      </c>
      <c r="AR49" s="367">
        <f t="shared" si="13"/>
        <v>0</v>
      </c>
      <c r="AS49" s="367">
        <f t="shared" si="13"/>
        <v>0</v>
      </c>
      <c r="AT49" s="367">
        <f t="shared" si="13"/>
        <v>0</v>
      </c>
      <c r="AU49" s="367">
        <f t="shared" si="13"/>
        <v>0</v>
      </c>
      <c r="AV49" s="367">
        <f t="shared" si="13"/>
        <v>0</v>
      </c>
      <c r="AW49" s="367">
        <f t="shared" si="13"/>
        <v>0</v>
      </c>
      <c r="AX49" s="367">
        <f t="shared" si="13"/>
        <v>0</v>
      </c>
      <c r="AY49" s="367">
        <f t="shared" si="13"/>
        <v>0</v>
      </c>
      <c r="AZ49" s="367">
        <f t="shared" si="13"/>
        <v>0</v>
      </c>
      <c r="BA49" s="367">
        <f t="shared" si="13"/>
        <v>0</v>
      </c>
      <c r="BB49" s="367">
        <f t="shared" si="13"/>
        <v>0</v>
      </c>
      <c r="BC49" s="367">
        <f t="shared" si="13"/>
        <v>0</v>
      </c>
      <c r="BD49" s="367">
        <f t="shared" si="13"/>
        <v>0</v>
      </c>
      <c r="BE49" s="367">
        <f t="shared" si="13"/>
        <v>0</v>
      </c>
      <c r="BF49" s="367">
        <f t="shared" si="13"/>
        <v>0</v>
      </c>
      <c r="BG49" s="367">
        <f t="shared" si="13"/>
        <v>0</v>
      </c>
      <c r="BH49" s="367">
        <f t="shared" si="13"/>
        <v>0</v>
      </c>
      <c r="BI49" s="367">
        <f t="shared" si="13"/>
        <v>0</v>
      </c>
      <c r="BJ49" s="367">
        <f t="shared" si="13"/>
        <v>0</v>
      </c>
      <c r="BK49" s="367">
        <f t="shared" si="13"/>
        <v>0</v>
      </c>
      <c r="BL49" s="367">
        <f t="shared" si="13"/>
        <v>0</v>
      </c>
      <c r="BM49" s="367">
        <f t="shared" si="13"/>
        <v>0</v>
      </c>
      <c r="BN49" s="367">
        <f t="shared" si="13"/>
        <v>0</v>
      </c>
      <c r="BO49" s="367">
        <f t="shared" si="13"/>
        <v>0</v>
      </c>
      <c r="BP49" s="361"/>
      <c r="BQ49" s="337"/>
    </row>
    <row r="50" spans="1:69" s="14" customFormat="1" hidden="1" outlineLevel="1" x14ac:dyDescent="0.15">
      <c r="B50" s="337"/>
      <c r="C50" s="20"/>
      <c r="D50" s="340"/>
      <c r="E50" s="340"/>
      <c r="F50" s="340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67"/>
      <c r="AL50" s="367"/>
      <c r="AM50" s="367"/>
      <c r="AN50" s="367"/>
      <c r="AO50" s="367"/>
      <c r="AP50" s="367"/>
      <c r="AQ50" s="367"/>
      <c r="AR50" s="367"/>
      <c r="AS50" s="367"/>
      <c r="AT50" s="367"/>
      <c r="AU50" s="367"/>
      <c r="AV50" s="367"/>
      <c r="AW50" s="367"/>
      <c r="AX50" s="367"/>
      <c r="AY50" s="367"/>
      <c r="AZ50" s="367"/>
      <c r="BA50" s="367"/>
      <c r="BB50" s="367"/>
      <c r="BC50" s="367"/>
      <c r="BD50" s="367"/>
      <c r="BE50" s="367"/>
      <c r="BF50" s="367"/>
      <c r="BG50" s="367"/>
      <c r="BH50" s="367"/>
      <c r="BI50" s="367"/>
      <c r="BJ50" s="367"/>
      <c r="BK50" s="367"/>
      <c r="BL50" s="367"/>
      <c r="BM50" s="367"/>
      <c r="BN50" s="367"/>
      <c r="BO50" s="367"/>
      <c r="BP50" s="361"/>
      <c r="BQ50" s="337"/>
    </row>
    <row r="51" spans="1:69" s="14" customFormat="1" hidden="1" outlineLevel="1" x14ac:dyDescent="0.15">
      <c r="A51" s="14" t="s">
        <v>69</v>
      </c>
      <c r="B51" s="337"/>
      <c r="C51" s="20"/>
      <c r="D51" s="340"/>
      <c r="E51" s="340"/>
      <c r="F51" s="340"/>
      <c r="G51" s="367">
        <f t="shared" ref="G51:AL51" si="14">ROUNDUP(SUMIF($D35:$D45,"Y",G35:G45),0)</f>
        <v>0</v>
      </c>
      <c r="H51" s="367">
        <f t="shared" si="14"/>
        <v>0</v>
      </c>
      <c r="I51" s="367">
        <f t="shared" si="14"/>
        <v>0</v>
      </c>
      <c r="J51" s="367">
        <f t="shared" si="14"/>
        <v>0</v>
      </c>
      <c r="K51" s="367">
        <f t="shared" si="14"/>
        <v>0</v>
      </c>
      <c r="L51" s="367">
        <f t="shared" si="14"/>
        <v>0</v>
      </c>
      <c r="M51" s="367">
        <f t="shared" si="14"/>
        <v>0</v>
      </c>
      <c r="N51" s="367">
        <f t="shared" si="14"/>
        <v>0</v>
      </c>
      <c r="O51" s="367">
        <f t="shared" si="14"/>
        <v>0</v>
      </c>
      <c r="P51" s="367">
        <f t="shared" si="14"/>
        <v>0</v>
      </c>
      <c r="Q51" s="367">
        <f t="shared" si="14"/>
        <v>0</v>
      </c>
      <c r="R51" s="367">
        <f t="shared" si="14"/>
        <v>0</v>
      </c>
      <c r="S51" s="367">
        <f t="shared" si="14"/>
        <v>0</v>
      </c>
      <c r="T51" s="367">
        <f t="shared" si="14"/>
        <v>0</v>
      </c>
      <c r="U51" s="367">
        <f t="shared" si="14"/>
        <v>0</v>
      </c>
      <c r="V51" s="367">
        <f t="shared" si="14"/>
        <v>0</v>
      </c>
      <c r="W51" s="367">
        <f t="shared" si="14"/>
        <v>0</v>
      </c>
      <c r="X51" s="367">
        <f t="shared" si="14"/>
        <v>0</v>
      </c>
      <c r="Y51" s="367">
        <f t="shared" si="14"/>
        <v>0</v>
      </c>
      <c r="Z51" s="367">
        <f t="shared" si="14"/>
        <v>0</v>
      </c>
      <c r="AA51" s="367">
        <f t="shared" si="14"/>
        <v>0</v>
      </c>
      <c r="AB51" s="367">
        <f t="shared" si="14"/>
        <v>0</v>
      </c>
      <c r="AC51" s="367">
        <f t="shared" si="14"/>
        <v>0</v>
      </c>
      <c r="AD51" s="367">
        <f t="shared" si="14"/>
        <v>0</v>
      </c>
      <c r="AE51" s="367">
        <f t="shared" si="14"/>
        <v>0</v>
      </c>
      <c r="AF51" s="367">
        <f t="shared" si="14"/>
        <v>0</v>
      </c>
      <c r="AG51" s="367">
        <f t="shared" si="14"/>
        <v>0</v>
      </c>
      <c r="AH51" s="367">
        <f t="shared" si="14"/>
        <v>0</v>
      </c>
      <c r="AI51" s="367">
        <f t="shared" si="14"/>
        <v>0</v>
      </c>
      <c r="AJ51" s="367">
        <f t="shared" si="14"/>
        <v>0</v>
      </c>
      <c r="AK51" s="367">
        <f t="shared" si="14"/>
        <v>0</v>
      </c>
      <c r="AL51" s="367">
        <f t="shared" si="14"/>
        <v>0</v>
      </c>
      <c r="AM51" s="367">
        <f t="shared" ref="AM51:BN51" si="15">ROUNDUP(SUMIF($D35:$D45,"Y",AM35:AM45),0)</f>
        <v>0</v>
      </c>
      <c r="AN51" s="367">
        <f t="shared" si="15"/>
        <v>0</v>
      </c>
      <c r="AO51" s="367">
        <f t="shared" si="15"/>
        <v>0</v>
      </c>
      <c r="AP51" s="367">
        <f t="shared" si="15"/>
        <v>0</v>
      </c>
      <c r="AQ51" s="367">
        <f t="shared" si="15"/>
        <v>0</v>
      </c>
      <c r="AR51" s="367">
        <f t="shared" si="15"/>
        <v>0</v>
      </c>
      <c r="AS51" s="367">
        <f t="shared" si="15"/>
        <v>0</v>
      </c>
      <c r="AT51" s="367">
        <f t="shared" si="15"/>
        <v>0</v>
      </c>
      <c r="AU51" s="367">
        <f t="shared" si="15"/>
        <v>0</v>
      </c>
      <c r="AV51" s="367">
        <f t="shared" si="15"/>
        <v>0</v>
      </c>
      <c r="AW51" s="367">
        <f t="shared" si="15"/>
        <v>0</v>
      </c>
      <c r="AX51" s="367">
        <f t="shared" si="15"/>
        <v>0</v>
      </c>
      <c r="AY51" s="367">
        <f t="shared" si="15"/>
        <v>0</v>
      </c>
      <c r="AZ51" s="367">
        <f t="shared" si="15"/>
        <v>0</v>
      </c>
      <c r="BA51" s="367">
        <f t="shared" si="15"/>
        <v>0</v>
      </c>
      <c r="BB51" s="367">
        <f t="shared" si="15"/>
        <v>0</v>
      </c>
      <c r="BC51" s="367">
        <f t="shared" si="15"/>
        <v>0</v>
      </c>
      <c r="BD51" s="367">
        <f t="shared" si="15"/>
        <v>0</v>
      </c>
      <c r="BE51" s="367">
        <f t="shared" si="15"/>
        <v>0</v>
      </c>
      <c r="BF51" s="367">
        <f t="shared" si="15"/>
        <v>0</v>
      </c>
      <c r="BG51" s="367">
        <f t="shared" si="15"/>
        <v>0</v>
      </c>
      <c r="BH51" s="367">
        <f t="shared" si="15"/>
        <v>0</v>
      </c>
      <c r="BI51" s="367">
        <f t="shared" si="15"/>
        <v>0</v>
      </c>
      <c r="BJ51" s="367">
        <f t="shared" si="15"/>
        <v>0</v>
      </c>
      <c r="BK51" s="367">
        <f t="shared" si="15"/>
        <v>0</v>
      </c>
      <c r="BL51" s="367">
        <f t="shared" si="15"/>
        <v>0</v>
      </c>
      <c r="BM51" s="367">
        <f t="shared" si="15"/>
        <v>0</v>
      </c>
      <c r="BN51" s="367">
        <f t="shared" si="15"/>
        <v>0</v>
      </c>
      <c r="BO51" s="367">
        <f>ROUNDUP(SUMIF($D35:$D45,"Y",BO35:BO45),0)</f>
        <v>0</v>
      </c>
      <c r="BP51" s="361"/>
      <c r="BQ51" s="337"/>
    </row>
    <row r="52" spans="1:69" s="14" customFormat="1" hidden="1" outlineLevel="1" x14ac:dyDescent="0.15">
      <c r="A52" s="14" t="s">
        <v>70</v>
      </c>
      <c r="B52" s="337"/>
      <c r="C52" s="20"/>
      <c r="D52" s="340"/>
      <c r="E52" s="340"/>
      <c r="F52" s="340"/>
      <c r="G52" s="367">
        <f t="shared" ref="G52:AL52" si="16">ROUNDUP(SUMIF($E35:$E45,"Y",G35:G45),0)</f>
        <v>0</v>
      </c>
      <c r="H52" s="367">
        <f t="shared" si="16"/>
        <v>2</v>
      </c>
      <c r="I52" s="367">
        <f t="shared" si="16"/>
        <v>2</v>
      </c>
      <c r="J52" s="367">
        <f t="shared" si="16"/>
        <v>2</v>
      </c>
      <c r="K52" s="367">
        <f t="shared" si="16"/>
        <v>2</v>
      </c>
      <c r="L52" s="367">
        <f t="shared" si="16"/>
        <v>2</v>
      </c>
      <c r="M52" s="367">
        <f t="shared" si="16"/>
        <v>2</v>
      </c>
      <c r="N52" s="367">
        <f t="shared" si="16"/>
        <v>2</v>
      </c>
      <c r="O52" s="367">
        <f t="shared" si="16"/>
        <v>2</v>
      </c>
      <c r="P52" s="367">
        <f t="shared" si="16"/>
        <v>2</v>
      </c>
      <c r="Q52" s="367">
        <f t="shared" si="16"/>
        <v>2</v>
      </c>
      <c r="R52" s="367">
        <f t="shared" si="16"/>
        <v>2</v>
      </c>
      <c r="S52" s="367">
        <f t="shared" si="16"/>
        <v>2</v>
      </c>
      <c r="T52" s="367">
        <f t="shared" si="16"/>
        <v>2</v>
      </c>
      <c r="U52" s="367">
        <f t="shared" si="16"/>
        <v>2</v>
      </c>
      <c r="V52" s="367">
        <f t="shared" si="16"/>
        <v>2</v>
      </c>
      <c r="W52" s="367">
        <f t="shared" si="16"/>
        <v>2</v>
      </c>
      <c r="X52" s="367">
        <f t="shared" si="16"/>
        <v>2</v>
      </c>
      <c r="Y52" s="367">
        <f t="shared" si="16"/>
        <v>0</v>
      </c>
      <c r="Z52" s="367">
        <f t="shared" si="16"/>
        <v>0</v>
      </c>
      <c r="AA52" s="367">
        <f t="shared" si="16"/>
        <v>0</v>
      </c>
      <c r="AB52" s="367">
        <f t="shared" si="16"/>
        <v>0</v>
      </c>
      <c r="AC52" s="367">
        <f t="shared" si="16"/>
        <v>0</v>
      </c>
      <c r="AD52" s="367">
        <f t="shared" si="16"/>
        <v>0</v>
      </c>
      <c r="AE52" s="367">
        <f t="shared" si="16"/>
        <v>0</v>
      </c>
      <c r="AF52" s="367">
        <f t="shared" si="16"/>
        <v>0</v>
      </c>
      <c r="AG52" s="367">
        <f t="shared" si="16"/>
        <v>0</v>
      </c>
      <c r="AH52" s="367">
        <f t="shared" si="16"/>
        <v>0</v>
      </c>
      <c r="AI52" s="367">
        <f t="shared" si="16"/>
        <v>0</v>
      </c>
      <c r="AJ52" s="367">
        <f t="shared" si="16"/>
        <v>0</v>
      </c>
      <c r="AK52" s="367">
        <f t="shared" si="16"/>
        <v>0</v>
      </c>
      <c r="AL52" s="367">
        <f t="shared" si="16"/>
        <v>0</v>
      </c>
      <c r="AM52" s="367">
        <f t="shared" ref="AM52:BO52" si="17">ROUNDUP(SUMIF($E35:$E45,"Y",AM35:AM45),0)</f>
        <v>0</v>
      </c>
      <c r="AN52" s="367">
        <f t="shared" si="17"/>
        <v>0</v>
      </c>
      <c r="AO52" s="367">
        <f t="shared" si="17"/>
        <v>0</v>
      </c>
      <c r="AP52" s="367">
        <f t="shared" si="17"/>
        <v>0</v>
      </c>
      <c r="AQ52" s="367">
        <f t="shared" si="17"/>
        <v>0</v>
      </c>
      <c r="AR52" s="367">
        <f t="shared" si="17"/>
        <v>0</v>
      </c>
      <c r="AS52" s="367">
        <f t="shared" si="17"/>
        <v>0</v>
      </c>
      <c r="AT52" s="367">
        <f t="shared" si="17"/>
        <v>0</v>
      </c>
      <c r="AU52" s="367">
        <f t="shared" si="17"/>
        <v>0</v>
      </c>
      <c r="AV52" s="367">
        <f t="shared" si="17"/>
        <v>0</v>
      </c>
      <c r="AW52" s="367">
        <f t="shared" si="17"/>
        <v>0</v>
      </c>
      <c r="AX52" s="367">
        <f t="shared" si="17"/>
        <v>0</v>
      </c>
      <c r="AY52" s="367">
        <f t="shared" si="17"/>
        <v>0</v>
      </c>
      <c r="AZ52" s="367">
        <f t="shared" si="17"/>
        <v>0</v>
      </c>
      <c r="BA52" s="367">
        <f t="shared" si="17"/>
        <v>0</v>
      </c>
      <c r="BB52" s="367">
        <f t="shared" si="17"/>
        <v>0</v>
      </c>
      <c r="BC52" s="367">
        <f t="shared" si="17"/>
        <v>0</v>
      </c>
      <c r="BD52" s="367">
        <f t="shared" si="17"/>
        <v>0</v>
      </c>
      <c r="BE52" s="367">
        <f t="shared" si="17"/>
        <v>0</v>
      </c>
      <c r="BF52" s="367">
        <f t="shared" si="17"/>
        <v>0</v>
      </c>
      <c r="BG52" s="367">
        <f t="shared" si="17"/>
        <v>0</v>
      </c>
      <c r="BH52" s="367">
        <f t="shared" si="17"/>
        <v>0</v>
      </c>
      <c r="BI52" s="367">
        <f t="shared" si="17"/>
        <v>0</v>
      </c>
      <c r="BJ52" s="367">
        <f t="shared" si="17"/>
        <v>0</v>
      </c>
      <c r="BK52" s="367">
        <f t="shared" si="17"/>
        <v>0</v>
      </c>
      <c r="BL52" s="367">
        <f t="shared" si="17"/>
        <v>0</v>
      </c>
      <c r="BM52" s="367">
        <f t="shared" si="17"/>
        <v>0</v>
      </c>
      <c r="BN52" s="367">
        <f t="shared" si="17"/>
        <v>0</v>
      </c>
      <c r="BO52" s="367">
        <f t="shared" si="17"/>
        <v>0</v>
      </c>
      <c r="BP52" s="361"/>
      <c r="BQ52" s="337"/>
    </row>
    <row r="53" spans="1:69" s="14" customFormat="1" hidden="1" outlineLevel="1" x14ac:dyDescent="0.15">
      <c r="A53" s="14" t="s">
        <v>71</v>
      </c>
      <c r="B53" s="337"/>
      <c r="C53" s="20"/>
      <c r="D53" s="340"/>
      <c r="E53" s="340"/>
      <c r="F53" s="340"/>
      <c r="G53" s="367">
        <f t="shared" ref="G53:AL53" si="18">ROUNDUP(SUMIF($F35:$F45,"Y",G35:G45),0)</f>
        <v>0</v>
      </c>
      <c r="H53" s="367">
        <f t="shared" si="18"/>
        <v>2</v>
      </c>
      <c r="I53" s="367">
        <f t="shared" si="18"/>
        <v>2</v>
      </c>
      <c r="J53" s="367">
        <f t="shared" si="18"/>
        <v>2</v>
      </c>
      <c r="K53" s="367">
        <f t="shared" si="18"/>
        <v>2</v>
      </c>
      <c r="L53" s="367">
        <f t="shared" si="18"/>
        <v>2</v>
      </c>
      <c r="M53" s="367">
        <f t="shared" si="18"/>
        <v>2</v>
      </c>
      <c r="N53" s="367">
        <f t="shared" si="18"/>
        <v>2</v>
      </c>
      <c r="O53" s="367">
        <f t="shared" si="18"/>
        <v>2</v>
      </c>
      <c r="P53" s="367">
        <f t="shared" si="18"/>
        <v>2</v>
      </c>
      <c r="Q53" s="367">
        <f t="shared" si="18"/>
        <v>2</v>
      </c>
      <c r="R53" s="367">
        <f t="shared" si="18"/>
        <v>2</v>
      </c>
      <c r="S53" s="367">
        <f t="shared" si="18"/>
        <v>2</v>
      </c>
      <c r="T53" s="367">
        <f t="shared" si="18"/>
        <v>2</v>
      </c>
      <c r="U53" s="367">
        <f t="shared" si="18"/>
        <v>2</v>
      </c>
      <c r="V53" s="367">
        <f t="shared" si="18"/>
        <v>2</v>
      </c>
      <c r="W53" s="367">
        <f t="shared" si="18"/>
        <v>2</v>
      </c>
      <c r="X53" s="367">
        <f t="shared" si="18"/>
        <v>2</v>
      </c>
      <c r="Y53" s="367">
        <f t="shared" si="18"/>
        <v>0</v>
      </c>
      <c r="Z53" s="367">
        <f t="shared" si="18"/>
        <v>0</v>
      </c>
      <c r="AA53" s="367">
        <f t="shared" si="18"/>
        <v>0</v>
      </c>
      <c r="AB53" s="367">
        <f t="shared" si="18"/>
        <v>0</v>
      </c>
      <c r="AC53" s="367">
        <f t="shared" si="18"/>
        <v>0</v>
      </c>
      <c r="AD53" s="367">
        <f t="shared" si="18"/>
        <v>0</v>
      </c>
      <c r="AE53" s="367">
        <f t="shared" si="18"/>
        <v>0</v>
      </c>
      <c r="AF53" s="367">
        <f t="shared" si="18"/>
        <v>0</v>
      </c>
      <c r="AG53" s="367">
        <f t="shared" si="18"/>
        <v>0</v>
      </c>
      <c r="AH53" s="367">
        <f t="shared" si="18"/>
        <v>0</v>
      </c>
      <c r="AI53" s="367">
        <f t="shared" si="18"/>
        <v>0</v>
      </c>
      <c r="AJ53" s="367">
        <f t="shared" si="18"/>
        <v>0</v>
      </c>
      <c r="AK53" s="367">
        <f t="shared" si="18"/>
        <v>0</v>
      </c>
      <c r="AL53" s="367">
        <f t="shared" si="18"/>
        <v>0</v>
      </c>
      <c r="AM53" s="367">
        <f t="shared" ref="AM53:BN53" si="19">ROUNDUP(SUMIF($F35:$F45,"Y",AM35:AM45),0)</f>
        <v>0</v>
      </c>
      <c r="AN53" s="367">
        <f t="shared" si="19"/>
        <v>0</v>
      </c>
      <c r="AO53" s="367">
        <f t="shared" si="19"/>
        <v>0</v>
      </c>
      <c r="AP53" s="367">
        <f t="shared" si="19"/>
        <v>0</v>
      </c>
      <c r="AQ53" s="367">
        <f t="shared" si="19"/>
        <v>0</v>
      </c>
      <c r="AR53" s="367">
        <f t="shared" si="19"/>
        <v>0</v>
      </c>
      <c r="AS53" s="367">
        <f t="shared" si="19"/>
        <v>0</v>
      </c>
      <c r="AT53" s="367">
        <f t="shared" si="19"/>
        <v>0</v>
      </c>
      <c r="AU53" s="367">
        <f t="shared" si="19"/>
        <v>0</v>
      </c>
      <c r="AV53" s="367">
        <f t="shared" si="19"/>
        <v>0</v>
      </c>
      <c r="AW53" s="367">
        <f t="shared" si="19"/>
        <v>0</v>
      </c>
      <c r="AX53" s="367">
        <f t="shared" si="19"/>
        <v>0</v>
      </c>
      <c r="AY53" s="367">
        <f t="shared" si="19"/>
        <v>0</v>
      </c>
      <c r="AZ53" s="367">
        <f t="shared" si="19"/>
        <v>0</v>
      </c>
      <c r="BA53" s="367">
        <f t="shared" si="19"/>
        <v>0</v>
      </c>
      <c r="BB53" s="367">
        <f t="shared" si="19"/>
        <v>0</v>
      </c>
      <c r="BC53" s="367">
        <f t="shared" si="19"/>
        <v>0</v>
      </c>
      <c r="BD53" s="367">
        <f t="shared" si="19"/>
        <v>0</v>
      </c>
      <c r="BE53" s="367">
        <f t="shared" si="19"/>
        <v>0</v>
      </c>
      <c r="BF53" s="367">
        <f t="shared" si="19"/>
        <v>0</v>
      </c>
      <c r="BG53" s="367">
        <f t="shared" si="19"/>
        <v>0</v>
      </c>
      <c r="BH53" s="367">
        <f t="shared" si="19"/>
        <v>0</v>
      </c>
      <c r="BI53" s="367">
        <f t="shared" si="19"/>
        <v>0</v>
      </c>
      <c r="BJ53" s="367">
        <f t="shared" si="19"/>
        <v>0</v>
      </c>
      <c r="BK53" s="367">
        <f t="shared" si="19"/>
        <v>0</v>
      </c>
      <c r="BL53" s="367">
        <f t="shared" si="19"/>
        <v>0</v>
      </c>
      <c r="BM53" s="367">
        <f t="shared" si="19"/>
        <v>0</v>
      </c>
      <c r="BN53" s="367">
        <f t="shared" si="19"/>
        <v>0</v>
      </c>
      <c r="BO53" s="367">
        <f>ROUNDUP(SUMIF($F35:$F45,"Y",BO35:BO45),0)</f>
        <v>0</v>
      </c>
      <c r="BP53" s="361"/>
      <c r="BQ53" s="337"/>
    </row>
    <row r="54" spans="1:69" s="14" customFormat="1" collapsed="1" x14ac:dyDescent="0.15">
      <c r="B54" s="337"/>
      <c r="C54" s="20"/>
      <c r="D54" s="340"/>
      <c r="E54" s="340"/>
      <c r="F54" s="340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1"/>
      <c r="BQ54" s="337"/>
    </row>
    <row r="55" spans="1:69" s="14" customFormat="1" x14ac:dyDescent="0.15">
      <c r="A55" s="14" t="s">
        <v>122</v>
      </c>
      <c r="B55" s="337"/>
      <c r="C55" s="20"/>
      <c r="D55" s="340"/>
      <c r="E55" s="340"/>
      <c r="F55" s="340"/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/>
      <c r="BD55" s="365"/>
      <c r="BE55" s="365"/>
      <c r="BF55" s="365"/>
      <c r="BG55" s="365"/>
      <c r="BH55" s="365"/>
      <c r="BI55" s="365"/>
      <c r="BJ55" s="365"/>
      <c r="BK55" s="365"/>
      <c r="BL55" s="365"/>
      <c r="BM55" s="365"/>
      <c r="BN55" s="365"/>
      <c r="BO55" s="365"/>
      <c r="BP55" s="361"/>
      <c r="BQ55" s="337"/>
    </row>
    <row r="56" spans="1:69" s="14" customFormat="1" hidden="1" outlineLevel="1" x14ac:dyDescent="0.15">
      <c r="B56" s="337"/>
      <c r="C56" s="20"/>
      <c r="D56" s="340"/>
      <c r="E56" s="340"/>
      <c r="F56" s="340"/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/>
      <c r="AR56" s="365"/>
      <c r="AS56" s="365"/>
      <c r="AT56" s="365"/>
      <c r="AU56" s="365"/>
      <c r="AV56" s="365"/>
      <c r="AW56" s="365"/>
      <c r="AX56" s="365"/>
      <c r="AY56" s="365"/>
      <c r="AZ56" s="365"/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365"/>
      <c r="BO56" s="365"/>
      <c r="BP56" s="361"/>
      <c r="BQ56" s="337"/>
    </row>
    <row r="57" spans="1:69" hidden="1" outlineLevel="1" x14ac:dyDescent="0.15">
      <c r="A57" s="33" t="s">
        <v>1234</v>
      </c>
      <c r="B57" s="333">
        <f>2000000*12</f>
        <v>24000000</v>
      </c>
      <c r="C57" s="266">
        <f>B57/12</f>
        <v>2000000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42">
        <v>0</v>
      </c>
      <c r="AJ57" s="342">
        <v>0</v>
      </c>
      <c r="AK57" s="342">
        <v>0</v>
      </c>
      <c r="AL57" s="342">
        <v>0</v>
      </c>
      <c r="AM57" s="342">
        <v>0</v>
      </c>
      <c r="AN57" s="342">
        <v>0</v>
      </c>
      <c r="AO57" s="342">
        <v>0</v>
      </c>
      <c r="AP57" s="342">
        <v>0</v>
      </c>
      <c r="AQ57" s="342">
        <v>0</v>
      </c>
      <c r="AR57" s="342">
        <v>0</v>
      </c>
      <c r="AS57" s="342">
        <v>0</v>
      </c>
      <c r="AT57" s="342">
        <v>0</v>
      </c>
      <c r="AU57" s="342">
        <v>0</v>
      </c>
      <c r="AV57" s="342">
        <v>0</v>
      </c>
      <c r="AW57" s="342">
        <v>0</v>
      </c>
      <c r="AX57" s="342">
        <v>0</v>
      </c>
      <c r="AY57" s="342">
        <v>0</v>
      </c>
      <c r="AZ57" s="342">
        <v>0</v>
      </c>
      <c r="BA57" s="342">
        <v>0</v>
      </c>
      <c r="BB57" s="342">
        <v>0</v>
      </c>
      <c r="BC57" s="342">
        <v>0</v>
      </c>
      <c r="BD57" s="342">
        <v>0</v>
      </c>
      <c r="BE57" s="342">
        <v>0</v>
      </c>
      <c r="BF57" s="342">
        <v>0</v>
      </c>
      <c r="BG57" s="342">
        <v>0</v>
      </c>
      <c r="BH57" s="342">
        <v>0</v>
      </c>
      <c r="BI57" s="342">
        <v>0</v>
      </c>
      <c r="BJ57" s="342">
        <v>0</v>
      </c>
      <c r="BK57" s="342">
        <v>0</v>
      </c>
      <c r="BL57" s="342">
        <v>0</v>
      </c>
      <c r="BM57" s="342">
        <v>0</v>
      </c>
      <c r="BN57" s="342">
        <v>0</v>
      </c>
      <c r="BO57" s="342">
        <v>0</v>
      </c>
      <c r="BP57" s="362"/>
      <c r="BQ57" s="364"/>
    </row>
    <row r="58" spans="1:69" s="18" customFormat="1" hidden="1" outlineLevel="1" x14ac:dyDescent="0.15">
      <c r="A58" s="33" t="s">
        <v>86</v>
      </c>
      <c r="B58" s="333">
        <f>2000000/160</f>
        <v>12500</v>
      </c>
      <c r="C58" s="266">
        <f>B58*160</f>
        <v>2000000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1</v>
      </c>
      <c r="I58" s="342">
        <v>1</v>
      </c>
      <c r="J58" s="342">
        <v>1</v>
      </c>
      <c r="K58" s="342">
        <v>1</v>
      </c>
      <c r="L58" s="342">
        <v>1</v>
      </c>
      <c r="M58" s="342">
        <v>1</v>
      </c>
      <c r="N58" s="342">
        <v>1</v>
      </c>
      <c r="O58" s="342">
        <v>1</v>
      </c>
      <c r="P58" s="342">
        <v>1</v>
      </c>
      <c r="Q58" s="342">
        <v>1</v>
      </c>
      <c r="R58" s="342">
        <v>1</v>
      </c>
      <c r="S58" s="342">
        <v>1</v>
      </c>
      <c r="T58" s="342">
        <v>1</v>
      </c>
      <c r="U58" s="342">
        <v>1</v>
      </c>
      <c r="V58" s="342">
        <v>1</v>
      </c>
      <c r="W58" s="342">
        <v>1</v>
      </c>
      <c r="X58" s="342">
        <v>1</v>
      </c>
      <c r="Y58" s="342">
        <v>1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62"/>
      <c r="BQ58" s="363"/>
    </row>
    <row r="59" spans="1:69" hidden="1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62"/>
      <c r="BQ59" s="364"/>
    </row>
    <row r="60" spans="1:69" hidden="1" outlineLevel="1" x14ac:dyDescent="0.15">
      <c r="A60" s="33" t="s">
        <v>1233</v>
      </c>
      <c r="B60" s="333">
        <f>2000000*12</f>
        <v>24000000</v>
      </c>
      <c r="C60" s="266">
        <f>B60/12</f>
        <v>2000000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0</v>
      </c>
      <c r="AG60" s="342">
        <v>0</v>
      </c>
      <c r="AH60" s="342">
        <v>0</v>
      </c>
      <c r="AI60" s="342">
        <v>0</v>
      </c>
      <c r="AJ60" s="342">
        <v>0</v>
      </c>
      <c r="AK60" s="342">
        <v>0</v>
      </c>
      <c r="AL60" s="342">
        <v>0</v>
      </c>
      <c r="AM60" s="342">
        <v>0</v>
      </c>
      <c r="AN60" s="342">
        <v>0</v>
      </c>
      <c r="AO60" s="342">
        <v>0</v>
      </c>
      <c r="AP60" s="342">
        <v>0</v>
      </c>
      <c r="AQ60" s="342">
        <v>0</v>
      </c>
      <c r="AR60" s="342">
        <v>0</v>
      </c>
      <c r="AS60" s="342">
        <v>0</v>
      </c>
      <c r="AT60" s="342">
        <v>0</v>
      </c>
      <c r="AU60" s="342">
        <v>0</v>
      </c>
      <c r="AV60" s="342">
        <v>0</v>
      </c>
      <c r="AW60" s="342">
        <v>0</v>
      </c>
      <c r="AX60" s="342">
        <v>0</v>
      </c>
      <c r="AY60" s="342">
        <v>0</v>
      </c>
      <c r="AZ60" s="342">
        <v>0</v>
      </c>
      <c r="BA60" s="342">
        <v>0</v>
      </c>
      <c r="BB60" s="342">
        <v>0</v>
      </c>
      <c r="BC60" s="342">
        <v>0</v>
      </c>
      <c r="BD60" s="342">
        <v>0</v>
      </c>
      <c r="BE60" s="342">
        <v>0</v>
      </c>
      <c r="BF60" s="342">
        <v>0</v>
      </c>
      <c r="BG60" s="342">
        <v>0</v>
      </c>
      <c r="BH60" s="342">
        <v>0</v>
      </c>
      <c r="BI60" s="342">
        <v>0</v>
      </c>
      <c r="BJ60" s="342">
        <v>0</v>
      </c>
      <c r="BK60" s="342">
        <v>0</v>
      </c>
      <c r="BL60" s="342">
        <v>0</v>
      </c>
      <c r="BM60" s="342">
        <v>0</v>
      </c>
      <c r="BN60" s="342">
        <v>0</v>
      </c>
      <c r="BO60" s="342">
        <v>0</v>
      </c>
      <c r="BP60" s="362"/>
      <c r="BQ60" s="364"/>
    </row>
    <row r="61" spans="1:69" s="18" customFormat="1" hidden="1" outlineLevel="1" x14ac:dyDescent="0.15">
      <c r="A61" s="33" t="s">
        <v>86</v>
      </c>
      <c r="B61" s="333">
        <f>2000000/160</f>
        <v>12500</v>
      </c>
      <c r="C61" s="266">
        <f>B61*160</f>
        <v>2000000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1</v>
      </c>
      <c r="I61" s="342">
        <v>1</v>
      </c>
      <c r="J61" s="342">
        <v>1</v>
      </c>
      <c r="K61" s="342">
        <v>1</v>
      </c>
      <c r="L61" s="342">
        <v>1</v>
      </c>
      <c r="M61" s="342">
        <v>1</v>
      </c>
      <c r="N61" s="342">
        <v>1</v>
      </c>
      <c r="O61" s="342">
        <v>1</v>
      </c>
      <c r="P61" s="342">
        <v>1</v>
      </c>
      <c r="Q61" s="342">
        <v>1</v>
      </c>
      <c r="R61" s="342">
        <v>1</v>
      </c>
      <c r="S61" s="342">
        <v>1</v>
      </c>
      <c r="T61" s="342">
        <v>1</v>
      </c>
      <c r="U61" s="342">
        <v>1</v>
      </c>
      <c r="V61" s="342">
        <v>1</v>
      </c>
      <c r="W61" s="342">
        <v>1</v>
      </c>
      <c r="X61" s="342">
        <v>1</v>
      </c>
      <c r="Y61" s="342">
        <v>1</v>
      </c>
      <c r="Z61" s="342">
        <v>1</v>
      </c>
      <c r="AA61" s="342">
        <v>1</v>
      </c>
      <c r="AB61" s="342">
        <v>1</v>
      </c>
      <c r="AC61" s="342">
        <v>1</v>
      </c>
      <c r="AD61" s="342">
        <v>1</v>
      </c>
      <c r="AE61" s="342">
        <v>1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62"/>
      <c r="BQ61" s="363"/>
    </row>
    <row r="62" spans="1:69" hidden="1" outlineLevel="1" x14ac:dyDescent="0.15">
      <c r="B62" s="35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62"/>
      <c r="BQ62" s="364"/>
    </row>
    <row r="63" spans="1:69" hidden="1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0</v>
      </c>
      <c r="M63" s="342">
        <v>0</v>
      </c>
      <c r="N63" s="342">
        <v>0</v>
      </c>
      <c r="O63" s="342">
        <v>0</v>
      </c>
      <c r="P63" s="342">
        <v>0</v>
      </c>
      <c r="Q63" s="342">
        <v>0</v>
      </c>
      <c r="R63" s="342">
        <v>0</v>
      </c>
      <c r="S63" s="342">
        <v>0</v>
      </c>
      <c r="T63" s="342">
        <v>0</v>
      </c>
      <c r="U63" s="342">
        <v>0</v>
      </c>
      <c r="V63" s="342">
        <v>0</v>
      </c>
      <c r="W63" s="342">
        <v>0</v>
      </c>
      <c r="X63" s="342">
        <v>0</v>
      </c>
      <c r="Y63" s="342">
        <v>0</v>
      </c>
      <c r="Z63" s="342">
        <v>0</v>
      </c>
      <c r="AA63" s="342">
        <v>0</v>
      </c>
      <c r="AB63" s="342">
        <v>0</v>
      </c>
      <c r="AC63" s="342">
        <v>0</v>
      </c>
      <c r="AD63" s="342">
        <v>0</v>
      </c>
      <c r="AE63" s="342">
        <v>0</v>
      </c>
      <c r="AF63" s="342">
        <v>0</v>
      </c>
      <c r="AG63" s="342">
        <v>0</v>
      </c>
      <c r="AH63" s="342">
        <v>0</v>
      </c>
      <c r="AI63" s="342">
        <v>0</v>
      </c>
      <c r="AJ63" s="342">
        <v>0</v>
      </c>
      <c r="AK63" s="342">
        <v>0</v>
      </c>
      <c r="AL63" s="342">
        <v>0</v>
      </c>
      <c r="AM63" s="342">
        <v>0</v>
      </c>
      <c r="AN63" s="342">
        <v>0</v>
      </c>
      <c r="AO63" s="342">
        <v>0</v>
      </c>
      <c r="AP63" s="342">
        <v>0</v>
      </c>
      <c r="AQ63" s="342">
        <v>0</v>
      </c>
      <c r="AR63" s="342">
        <v>0</v>
      </c>
      <c r="AS63" s="342">
        <v>0</v>
      </c>
      <c r="AT63" s="342">
        <v>0</v>
      </c>
      <c r="AU63" s="342">
        <v>0</v>
      </c>
      <c r="AV63" s="342">
        <v>0</v>
      </c>
      <c r="AW63" s="342">
        <v>0</v>
      </c>
      <c r="AX63" s="342">
        <v>0</v>
      </c>
      <c r="AY63" s="342">
        <v>0</v>
      </c>
      <c r="AZ63" s="342">
        <v>0</v>
      </c>
      <c r="BA63" s="342">
        <v>0</v>
      </c>
      <c r="BB63" s="342">
        <v>0</v>
      </c>
      <c r="BC63" s="342">
        <v>0</v>
      </c>
      <c r="BD63" s="342">
        <v>0</v>
      </c>
      <c r="BE63" s="342">
        <v>0</v>
      </c>
      <c r="BF63" s="342">
        <v>0</v>
      </c>
      <c r="BG63" s="342">
        <v>0</v>
      </c>
      <c r="BH63" s="342">
        <v>0</v>
      </c>
      <c r="BI63" s="342">
        <v>0</v>
      </c>
      <c r="BJ63" s="342">
        <v>0</v>
      </c>
      <c r="BK63" s="342">
        <v>0</v>
      </c>
      <c r="BL63" s="342">
        <v>0</v>
      </c>
      <c r="BM63" s="342">
        <v>0</v>
      </c>
      <c r="BN63" s="342">
        <v>0</v>
      </c>
      <c r="BO63" s="342">
        <v>0</v>
      </c>
      <c r="BP63" s="362"/>
      <c r="BQ63" s="364"/>
    </row>
    <row r="64" spans="1:69" hidden="1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62"/>
      <c r="BQ64" s="364"/>
    </row>
    <row r="65" spans="1:69" hidden="1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62"/>
      <c r="BQ65" s="364"/>
    </row>
    <row r="66" spans="1:69" hidden="1" outlineLevel="1" x14ac:dyDescent="0.15">
      <c r="A66" s="33" t="s">
        <v>109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0</v>
      </c>
      <c r="O66" s="342">
        <v>0</v>
      </c>
      <c r="P66" s="342">
        <v>0</v>
      </c>
      <c r="Q66" s="342">
        <v>0</v>
      </c>
      <c r="R66" s="342">
        <v>0</v>
      </c>
      <c r="S66" s="342">
        <v>0</v>
      </c>
      <c r="T66" s="342">
        <v>0</v>
      </c>
      <c r="U66" s="342">
        <v>0</v>
      </c>
      <c r="V66" s="342">
        <v>0</v>
      </c>
      <c r="W66" s="342">
        <v>0</v>
      </c>
      <c r="X66" s="342">
        <v>0</v>
      </c>
      <c r="Y66" s="342">
        <v>0</v>
      </c>
      <c r="Z66" s="342">
        <v>0</v>
      </c>
      <c r="AA66" s="342">
        <v>0</v>
      </c>
      <c r="AB66" s="342">
        <v>0</v>
      </c>
      <c r="AC66" s="342">
        <v>0</v>
      </c>
      <c r="AD66" s="342">
        <v>0</v>
      </c>
      <c r="AE66" s="342">
        <v>0</v>
      </c>
      <c r="AF66" s="342">
        <v>0</v>
      </c>
      <c r="AG66" s="342">
        <v>0</v>
      </c>
      <c r="AH66" s="342">
        <v>0</v>
      </c>
      <c r="AI66" s="342">
        <v>0</v>
      </c>
      <c r="AJ66" s="342">
        <v>0</v>
      </c>
      <c r="AK66" s="342">
        <v>0</v>
      </c>
      <c r="AL66" s="342">
        <v>0</v>
      </c>
      <c r="AM66" s="342">
        <v>0</v>
      </c>
      <c r="AN66" s="342">
        <v>0</v>
      </c>
      <c r="AO66" s="342">
        <v>0</v>
      </c>
      <c r="AP66" s="342">
        <v>0</v>
      </c>
      <c r="AQ66" s="342">
        <v>0</v>
      </c>
      <c r="AR66" s="342">
        <v>0</v>
      </c>
      <c r="AS66" s="342">
        <v>0</v>
      </c>
      <c r="AT66" s="342">
        <v>0</v>
      </c>
      <c r="AU66" s="342">
        <v>0</v>
      </c>
      <c r="AV66" s="342">
        <v>0</v>
      </c>
      <c r="AW66" s="342">
        <v>0</v>
      </c>
      <c r="AX66" s="342">
        <v>0</v>
      </c>
      <c r="AY66" s="342">
        <v>0</v>
      </c>
      <c r="AZ66" s="342">
        <v>0</v>
      </c>
      <c r="BA66" s="342">
        <v>0</v>
      </c>
      <c r="BB66" s="342">
        <v>0</v>
      </c>
      <c r="BC66" s="342">
        <v>0</v>
      </c>
      <c r="BD66" s="342">
        <v>0</v>
      </c>
      <c r="BE66" s="342">
        <v>0</v>
      </c>
      <c r="BF66" s="342">
        <v>0</v>
      </c>
      <c r="BG66" s="342">
        <v>0</v>
      </c>
      <c r="BH66" s="342">
        <v>0</v>
      </c>
      <c r="BI66" s="342">
        <v>0</v>
      </c>
      <c r="BJ66" s="342">
        <v>0</v>
      </c>
      <c r="BK66" s="342">
        <v>0</v>
      </c>
      <c r="BL66" s="342">
        <v>0</v>
      </c>
      <c r="BM66" s="342">
        <v>0</v>
      </c>
      <c r="BN66" s="342">
        <v>0</v>
      </c>
      <c r="BO66" s="342">
        <v>0</v>
      </c>
      <c r="BP66" s="362"/>
      <c r="BQ66" s="364"/>
    </row>
    <row r="67" spans="1:69" s="18" customFormat="1" hidden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</v>
      </c>
      <c r="I67" s="342">
        <v>0</v>
      </c>
      <c r="J67" s="342">
        <v>0</v>
      </c>
      <c r="K67" s="342">
        <v>0</v>
      </c>
      <c r="L67" s="342">
        <v>0</v>
      </c>
      <c r="M67" s="342">
        <v>0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62"/>
      <c r="BQ67" s="363"/>
    </row>
    <row r="68" spans="1:69" hidden="1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62"/>
      <c r="BQ68" s="364"/>
    </row>
    <row r="69" spans="1:69" hidden="1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>
        <v>0</v>
      </c>
      <c r="M69" s="342">
        <v>0</v>
      </c>
      <c r="N69" s="342">
        <v>0</v>
      </c>
      <c r="O69" s="342">
        <v>0</v>
      </c>
      <c r="P69" s="342">
        <v>0</v>
      </c>
      <c r="Q69" s="342">
        <v>0</v>
      </c>
      <c r="R69" s="342">
        <v>0</v>
      </c>
      <c r="S69" s="342">
        <v>0</v>
      </c>
      <c r="T69" s="342">
        <v>0</v>
      </c>
      <c r="U69" s="342">
        <v>0</v>
      </c>
      <c r="V69" s="342">
        <v>0</v>
      </c>
      <c r="W69" s="342">
        <v>0</v>
      </c>
      <c r="X69" s="342">
        <v>0</v>
      </c>
      <c r="Y69" s="342">
        <v>0</v>
      </c>
      <c r="Z69" s="342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42">
        <v>0</v>
      </c>
      <c r="AG69" s="342">
        <v>0</v>
      </c>
      <c r="AH69" s="342">
        <v>0</v>
      </c>
      <c r="AI69" s="342">
        <v>0</v>
      </c>
      <c r="AJ69" s="342">
        <v>0</v>
      </c>
      <c r="AK69" s="342">
        <v>0</v>
      </c>
      <c r="AL69" s="342">
        <v>0</v>
      </c>
      <c r="AM69" s="342">
        <v>0</v>
      </c>
      <c r="AN69" s="342">
        <v>0</v>
      </c>
      <c r="AO69" s="342">
        <v>0</v>
      </c>
      <c r="AP69" s="342">
        <v>0</v>
      </c>
      <c r="AQ69" s="342">
        <v>0</v>
      </c>
      <c r="AR69" s="342">
        <v>0</v>
      </c>
      <c r="AS69" s="342">
        <v>0</v>
      </c>
      <c r="AT69" s="342">
        <v>0</v>
      </c>
      <c r="AU69" s="342">
        <v>0</v>
      </c>
      <c r="AV69" s="342">
        <v>0</v>
      </c>
      <c r="AW69" s="342">
        <v>0</v>
      </c>
      <c r="AX69" s="342">
        <v>0</v>
      </c>
      <c r="AY69" s="342">
        <v>0</v>
      </c>
      <c r="AZ69" s="342">
        <v>0</v>
      </c>
      <c r="BA69" s="342">
        <v>0</v>
      </c>
      <c r="BB69" s="342">
        <v>0</v>
      </c>
      <c r="BC69" s="342">
        <v>0</v>
      </c>
      <c r="BD69" s="342">
        <v>0</v>
      </c>
      <c r="BE69" s="342">
        <v>0</v>
      </c>
      <c r="BF69" s="342">
        <v>0</v>
      </c>
      <c r="BG69" s="342">
        <v>0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0</v>
      </c>
      <c r="BO69" s="342">
        <v>0</v>
      </c>
      <c r="BP69" s="362"/>
      <c r="BQ69" s="364"/>
    </row>
    <row r="70" spans="1:69" s="18" customFormat="1" hidden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62"/>
      <c r="BQ70" s="363"/>
    </row>
    <row r="71" spans="1:69" hidden="1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62"/>
      <c r="BQ71" s="364"/>
    </row>
    <row r="72" spans="1:69" hidden="1" outlineLevel="1" x14ac:dyDescent="0.15">
      <c r="A72" s="33" t="s">
        <v>110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0</v>
      </c>
      <c r="R72" s="342">
        <v>0</v>
      </c>
      <c r="S72" s="342">
        <v>0</v>
      </c>
      <c r="T72" s="342">
        <v>0</v>
      </c>
      <c r="U72" s="342">
        <v>0</v>
      </c>
      <c r="V72" s="342">
        <v>0</v>
      </c>
      <c r="W72" s="342">
        <v>0</v>
      </c>
      <c r="X72" s="342">
        <v>0</v>
      </c>
      <c r="Y72" s="342">
        <v>0</v>
      </c>
      <c r="Z72" s="342">
        <v>0</v>
      </c>
      <c r="AA72" s="342">
        <v>0</v>
      </c>
      <c r="AB72" s="342">
        <v>0</v>
      </c>
      <c r="AC72" s="342">
        <v>0</v>
      </c>
      <c r="AD72" s="342">
        <v>0</v>
      </c>
      <c r="AE72" s="342">
        <v>0</v>
      </c>
      <c r="AF72" s="342">
        <v>0</v>
      </c>
      <c r="AG72" s="342">
        <v>0</v>
      </c>
      <c r="AH72" s="342">
        <v>0</v>
      </c>
      <c r="AI72" s="342">
        <v>0</v>
      </c>
      <c r="AJ72" s="342">
        <v>0</v>
      </c>
      <c r="AK72" s="342">
        <v>0</v>
      </c>
      <c r="AL72" s="342">
        <v>0</v>
      </c>
      <c r="AM72" s="342">
        <v>0</v>
      </c>
      <c r="AN72" s="342">
        <v>0</v>
      </c>
      <c r="AO72" s="342">
        <v>0</v>
      </c>
      <c r="AP72" s="342">
        <v>0</v>
      </c>
      <c r="AQ72" s="342">
        <v>0</v>
      </c>
      <c r="AR72" s="342">
        <v>0</v>
      </c>
      <c r="AS72" s="342">
        <v>0</v>
      </c>
      <c r="AT72" s="342">
        <v>0</v>
      </c>
      <c r="AU72" s="342">
        <v>0</v>
      </c>
      <c r="AV72" s="342">
        <v>0</v>
      </c>
      <c r="AW72" s="342">
        <v>0</v>
      </c>
      <c r="AX72" s="342">
        <v>0</v>
      </c>
      <c r="AY72" s="342">
        <v>0</v>
      </c>
      <c r="AZ72" s="342">
        <v>0</v>
      </c>
      <c r="BA72" s="342">
        <v>0</v>
      </c>
      <c r="BB72" s="342">
        <v>0</v>
      </c>
      <c r="BC72" s="342">
        <v>0</v>
      </c>
      <c r="BD72" s="342">
        <v>0</v>
      </c>
      <c r="BE72" s="342">
        <v>0</v>
      </c>
      <c r="BF72" s="342">
        <v>0</v>
      </c>
      <c r="BG72" s="342">
        <v>0</v>
      </c>
      <c r="BH72" s="342">
        <v>0</v>
      </c>
      <c r="BI72" s="342">
        <v>0</v>
      </c>
      <c r="BJ72" s="342">
        <v>0</v>
      </c>
      <c r="BK72" s="342">
        <v>0</v>
      </c>
      <c r="BL72" s="342">
        <v>0</v>
      </c>
      <c r="BM72" s="342">
        <v>0</v>
      </c>
      <c r="BN72" s="342">
        <v>0</v>
      </c>
      <c r="BO72" s="342">
        <v>0</v>
      </c>
      <c r="BP72" s="362"/>
      <c r="BQ72" s="364"/>
    </row>
    <row r="73" spans="1:69" s="18" customFormat="1" hidden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62"/>
      <c r="BQ73" s="363"/>
    </row>
    <row r="74" spans="1:69" hidden="1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62"/>
      <c r="BQ74" s="364"/>
    </row>
    <row r="75" spans="1:69" s="14" customFormat="1" hidden="1" outlineLevel="1" x14ac:dyDescent="0.15">
      <c r="A75" s="14" t="s">
        <v>125</v>
      </c>
      <c r="B75" s="335"/>
      <c r="C75" s="143"/>
      <c r="D75" s="340"/>
      <c r="E75" s="340"/>
      <c r="F75" s="340"/>
      <c r="G75" s="367">
        <f t="shared" ref="G75:AL75" si="20">G57+G60+G63+G66+G69+G72</f>
        <v>0</v>
      </c>
      <c r="H75" s="367">
        <f t="shared" si="20"/>
        <v>0</v>
      </c>
      <c r="I75" s="367">
        <f t="shared" si="20"/>
        <v>0</v>
      </c>
      <c r="J75" s="367">
        <f t="shared" si="20"/>
        <v>0</v>
      </c>
      <c r="K75" s="367">
        <f t="shared" si="20"/>
        <v>0</v>
      </c>
      <c r="L75" s="367">
        <f t="shared" si="20"/>
        <v>0</v>
      </c>
      <c r="M75" s="367">
        <f t="shared" si="20"/>
        <v>0</v>
      </c>
      <c r="N75" s="367">
        <f t="shared" si="20"/>
        <v>0</v>
      </c>
      <c r="O75" s="367">
        <f t="shared" si="20"/>
        <v>0</v>
      </c>
      <c r="P75" s="367">
        <f t="shared" si="20"/>
        <v>0</v>
      </c>
      <c r="Q75" s="367">
        <f t="shared" si="20"/>
        <v>0</v>
      </c>
      <c r="R75" s="367">
        <f t="shared" si="20"/>
        <v>0</v>
      </c>
      <c r="S75" s="367">
        <f t="shared" si="20"/>
        <v>0</v>
      </c>
      <c r="T75" s="367">
        <f t="shared" si="20"/>
        <v>0</v>
      </c>
      <c r="U75" s="367">
        <f t="shared" si="20"/>
        <v>0</v>
      </c>
      <c r="V75" s="367">
        <f t="shared" si="20"/>
        <v>0</v>
      </c>
      <c r="W75" s="367">
        <f t="shared" si="20"/>
        <v>0</v>
      </c>
      <c r="X75" s="367">
        <f t="shared" si="20"/>
        <v>0</v>
      </c>
      <c r="Y75" s="367">
        <f t="shared" si="20"/>
        <v>0</v>
      </c>
      <c r="Z75" s="367">
        <f t="shared" si="20"/>
        <v>0</v>
      </c>
      <c r="AA75" s="367">
        <f t="shared" si="20"/>
        <v>0</v>
      </c>
      <c r="AB75" s="367">
        <f t="shared" si="20"/>
        <v>0</v>
      </c>
      <c r="AC75" s="367">
        <f t="shared" si="20"/>
        <v>0</v>
      </c>
      <c r="AD75" s="367">
        <f t="shared" si="20"/>
        <v>0</v>
      </c>
      <c r="AE75" s="367">
        <f t="shared" si="20"/>
        <v>0</v>
      </c>
      <c r="AF75" s="367">
        <f t="shared" si="20"/>
        <v>0</v>
      </c>
      <c r="AG75" s="367">
        <f t="shared" si="20"/>
        <v>0</v>
      </c>
      <c r="AH75" s="367">
        <f t="shared" si="20"/>
        <v>0</v>
      </c>
      <c r="AI75" s="367">
        <f t="shared" si="20"/>
        <v>0</v>
      </c>
      <c r="AJ75" s="367">
        <f t="shared" si="20"/>
        <v>0</v>
      </c>
      <c r="AK75" s="367">
        <f t="shared" si="20"/>
        <v>0</v>
      </c>
      <c r="AL75" s="367">
        <f t="shared" si="20"/>
        <v>0</v>
      </c>
      <c r="AM75" s="367">
        <f t="shared" ref="AM75:BO75" si="21">AM57+AM60+AM63+AM66+AM69+AM72</f>
        <v>0</v>
      </c>
      <c r="AN75" s="367">
        <f t="shared" si="21"/>
        <v>0</v>
      </c>
      <c r="AO75" s="367">
        <f t="shared" si="21"/>
        <v>0</v>
      </c>
      <c r="AP75" s="367">
        <f t="shared" si="21"/>
        <v>0</v>
      </c>
      <c r="AQ75" s="367">
        <f t="shared" si="21"/>
        <v>0</v>
      </c>
      <c r="AR75" s="367">
        <f t="shared" si="21"/>
        <v>0</v>
      </c>
      <c r="AS75" s="367">
        <f t="shared" si="21"/>
        <v>0</v>
      </c>
      <c r="AT75" s="367">
        <f t="shared" si="21"/>
        <v>0</v>
      </c>
      <c r="AU75" s="367">
        <f t="shared" si="21"/>
        <v>0</v>
      </c>
      <c r="AV75" s="367">
        <f t="shared" si="21"/>
        <v>0</v>
      </c>
      <c r="AW75" s="367">
        <f t="shared" si="21"/>
        <v>0</v>
      </c>
      <c r="AX75" s="367">
        <f t="shared" si="21"/>
        <v>0</v>
      </c>
      <c r="AY75" s="367">
        <f t="shared" si="21"/>
        <v>0</v>
      </c>
      <c r="AZ75" s="367">
        <f t="shared" si="21"/>
        <v>0</v>
      </c>
      <c r="BA75" s="367">
        <f t="shared" si="21"/>
        <v>0</v>
      </c>
      <c r="BB75" s="367">
        <f t="shared" si="21"/>
        <v>0</v>
      </c>
      <c r="BC75" s="367">
        <f t="shared" si="21"/>
        <v>0</v>
      </c>
      <c r="BD75" s="367">
        <f t="shared" si="21"/>
        <v>0</v>
      </c>
      <c r="BE75" s="367">
        <f t="shared" si="21"/>
        <v>0</v>
      </c>
      <c r="BF75" s="367">
        <f t="shared" si="21"/>
        <v>0</v>
      </c>
      <c r="BG75" s="367">
        <f t="shared" si="21"/>
        <v>0</v>
      </c>
      <c r="BH75" s="367">
        <f t="shared" si="21"/>
        <v>0</v>
      </c>
      <c r="BI75" s="367">
        <f t="shared" si="21"/>
        <v>0</v>
      </c>
      <c r="BJ75" s="367">
        <f t="shared" si="21"/>
        <v>0</v>
      </c>
      <c r="BK75" s="367">
        <f t="shared" si="21"/>
        <v>0</v>
      </c>
      <c r="BL75" s="367">
        <f t="shared" si="21"/>
        <v>0</v>
      </c>
      <c r="BM75" s="367">
        <f t="shared" si="21"/>
        <v>0</v>
      </c>
      <c r="BN75" s="367">
        <f t="shared" si="21"/>
        <v>0</v>
      </c>
      <c r="BO75" s="367">
        <f t="shared" si="21"/>
        <v>0</v>
      </c>
      <c r="BP75" s="369">
        <f>SUM(G75:BO75)</f>
        <v>0</v>
      </c>
      <c r="BQ75" s="337"/>
    </row>
    <row r="76" spans="1:69" s="20" customFormat="1" hidden="1" outlineLevel="1" x14ac:dyDescent="0.15">
      <c r="A76" s="20" t="s">
        <v>87</v>
      </c>
      <c r="B76" s="355"/>
      <c r="D76" s="358"/>
      <c r="E76" s="358"/>
      <c r="F76" s="358"/>
      <c r="G76" s="370">
        <f t="shared" ref="G76:AL76" si="22">G58+G61+G64+G67+G70+G73</f>
        <v>0</v>
      </c>
      <c r="H76" s="370">
        <f t="shared" si="22"/>
        <v>2</v>
      </c>
      <c r="I76" s="370">
        <f t="shared" si="22"/>
        <v>2</v>
      </c>
      <c r="J76" s="370">
        <f t="shared" si="22"/>
        <v>2</v>
      </c>
      <c r="K76" s="370">
        <f t="shared" si="22"/>
        <v>2</v>
      </c>
      <c r="L76" s="370">
        <f t="shared" si="22"/>
        <v>2</v>
      </c>
      <c r="M76" s="370">
        <f t="shared" si="22"/>
        <v>2</v>
      </c>
      <c r="N76" s="370">
        <f t="shared" si="22"/>
        <v>2</v>
      </c>
      <c r="O76" s="370">
        <f t="shared" si="22"/>
        <v>2</v>
      </c>
      <c r="P76" s="370">
        <f t="shared" si="22"/>
        <v>2</v>
      </c>
      <c r="Q76" s="370">
        <f t="shared" si="22"/>
        <v>2</v>
      </c>
      <c r="R76" s="370">
        <f t="shared" si="22"/>
        <v>2</v>
      </c>
      <c r="S76" s="370">
        <f t="shared" si="22"/>
        <v>2</v>
      </c>
      <c r="T76" s="370">
        <f t="shared" si="22"/>
        <v>2</v>
      </c>
      <c r="U76" s="370">
        <f t="shared" si="22"/>
        <v>2</v>
      </c>
      <c r="V76" s="370">
        <f t="shared" si="22"/>
        <v>2</v>
      </c>
      <c r="W76" s="370">
        <f t="shared" si="22"/>
        <v>2</v>
      </c>
      <c r="X76" s="370">
        <f t="shared" si="22"/>
        <v>2</v>
      </c>
      <c r="Y76" s="370">
        <f t="shared" si="22"/>
        <v>2</v>
      </c>
      <c r="Z76" s="370">
        <f t="shared" si="22"/>
        <v>1</v>
      </c>
      <c r="AA76" s="370">
        <f t="shared" si="22"/>
        <v>1</v>
      </c>
      <c r="AB76" s="370">
        <f t="shared" si="22"/>
        <v>1</v>
      </c>
      <c r="AC76" s="370">
        <f t="shared" si="22"/>
        <v>1</v>
      </c>
      <c r="AD76" s="370">
        <f t="shared" si="22"/>
        <v>1</v>
      </c>
      <c r="AE76" s="370">
        <f t="shared" si="22"/>
        <v>1</v>
      </c>
      <c r="AF76" s="370">
        <f t="shared" si="22"/>
        <v>0</v>
      </c>
      <c r="AG76" s="370">
        <f t="shared" si="22"/>
        <v>0</v>
      </c>
      <c r="AH76" s="370">
        <f t="shared" si="22"/>
        <v>0</v>
      </c>
      <c r="AI76" s="370">
        <f t="shared" si="22"/>
        <v>0</v>
      </c>
      <c r="AJ76" s="370">
        <f t="shared" si="22"/>
        <v>0</v>
      </c>
      <c r="AK76" s="370">
        <f t="shared" si="22"/>
        <v>0</v>
      </c>
      <c r="AL76" s="370">
        <f t="shared" si="22"/>
        <v>0</v>
      </c>
      <c r="AM76" s="370">
        <f t="shared" ref="AM76:BO76" si="23">AM58+AM61+AM64+AM67+AM70+AM73</f>
        <v>0</v>
      </c>
      <c r="AN76" s="370">
        <f t="shared" si="23"/>
        <v>0</v>
      </c>
      <c r="AO76" s="370">
        <f t="shared" si="23"/>
        <v>0</v>
      </c>
      <c r="AP76" s="370">
        <f t="shared" si="23"/>
        <v>0</v>
      </c>
      <c r="AQ76" s="370">
        <f t="shared" si="23"/>
        <v>0</v>
      </c>
      <c r="AR76" s="370">
        <f t="shared" si="23"/>
        <v>0</v>
      </c>
      <c r="AS76" s="370">
        <f t="shared" si="23"/>
        <v>0</v>
      </c>
      <c r="AT76" s="370">
        <f t="shared" si="23"/>
        <v>0</v>
      </c>
      <c r="AU76" s="370">
        <f t="shared" si="23"/>
        <v>0</v>
      </c>
      <c r="AV76" s="370">
        <f t="shared" si="23"/>
        <v>0</v>
      </c>
      <c r="AW76" s="370">
        <f t="shared" si="23"/>
        <v>0</v>
      </c>
      <c r="AX76" s="370">
        <f t="shared" si="23"/>
        <v>0</v>
      </c>
      <c r="AY76" s="370">
        <f t="shared" si="23"/>
        <v>0</v>
      </c>
      <c r="AZ76" s="370">
        <f t="shared" si="23"/>
        <v>0</v>
      </c>
      <c r="BA76" s="370">
        <f t="shared" si="23"/>
        <v>0</v>
      </c>
      <c r="BB76" s="370">
        <f t="shared" si="23"/>
        <v>0</v>
      </c>
      <c r="BC76" s="370">
        <f t="shared" si="23"/>
        <v>0</v>
      </c>
      <c r="BD76" s="370">
        <f t="shared" si="23"/>
        <v>0</v>
      </c>
      <c r="BE76" s="370">
        <f t="shared" si="23"/>
        <v>0</v>
      </c>
      <c r="BF76" s="370">
        <f t="shared" si="23"/>
        <v>0</v>
      </c>
      <c r="BG76" s="370">
        <f t="shared" si="23"/>
        <v>0</v>
      </c>
      <c r="BH76" s="370">
        <f t="shared" si="23"/>
        <v>0</v>
      </c>
      <c r="BI76" s="370">
        <f t="shared" si="23"/>
        <v>0</v>
      </c>
      <c r="BJ76" s="370">
        <f t="shared" si="23"/>
        <v>0</v>
      </c>
      <c r="BK76" s="370">
        <f t="shared" si="23"/>
        <v>0</v>
      </c>
      <c r="BL76" s="370">
        <f t="shared" si="23"/>
        <v>0</v>
      </c>
      <c r="BM76" s="370">
        <f t="shared" si="23"/>
        <v>0</v>
      </c>
      <c r="BN76" s="370">
        <f t="shared" si="23"/>
        <v>0</v>
      </c>
      <c r="BO76" s="370">
        <f t="shared" si="23"/>
        <v>0</v>
      </c>
      <c r="BP76" s="371">
        <f>SUM(G76:BO76)</f>
        <v>42</v>
      </c>
      <c r="BQ76" s="355"/>
    </row>
    <row r="77" spans="1:69" s="14" customFormat="1" hidden="1" outlineLevel="1" x14ac:dyDescent="0.15">
      <c r="A77" s="14" t="s">
        <v>126</v>
      </c>
      <c r="B77" s="337"/>
      <c r="C77" s="20"/>
      <c r="D77" s="340"/>
      <c r="E77" s="340"/>
      <c r="F77" s="340"/>
      <c r="G77" s="367">
        <f>SUM(G75:G76)</f>
        <v>0</v>
      </c>
      <c r="H77" s="367">
        <f>SUM(H75:H76)</f>
        <v>2</v>
      </c>
      <c r="I77" s="367">
        <f>SUM(I75:I76)</f>
        <v>2</v>
      </c>
      <c r="J77" s="367">
        <f t="shared" ref="J77:AE77" si="24">SUM(J75:J76)</f>
        <v>2</v>
      </c>
      <c r="K77" s="367">
        <f t="shared" si="24"/>
        <v>2</v>
      </c>
      <c r="L77" s="367">
        <f t="shared" si="24"/>
        <v>2</v>
      </c>
      <c r="M77" s="367">
        <f t="shared" si="24"/>
        <v>2</v>
      </c>
      <c r="N77" s="367">
        <f t="shared" si="24"/>
        <v>2</v>
      </c>
      <c r="O77" s="367">
        <f t="shared" si="24"/>
        <v>2</v>
      </c>
      <c r="P77" s="367">
        <f t="shared" si="24"/>
        <v>2</v>
      </c>
      <c r="Q77" s="367">
        <f t="shared" si="24"/>
        <v>2</v>
      </c>
      <c r="R77" s="367">
        <f t="shared" si="24"/>
        <v>2</v>
      </c>
      <c r="S77" s="367">
        <f t="shared" si="24"/>
        <v>2</v>
      </c>
      <c r="T77" s="367">
        <f t="shared" si="24"/>
        <v>2</v>
      </c>
      <c r="U77" s="367">
        <f t="shared" si="24"/>
        <v>2</v>
      </c>
      <c r="V77" s="367">
        <f t="shared" si="24"/>
        <v>2</v>
      </c>
      <c r="W77" s="367">
        <f t="shared" si="24"/>
        <v>2</v>
      </c>
      <c r="X77" s="367">
        <f t="shared" si="24"/>
        <v>2</v>
      </c>
      <c r="Y77" s="367">
        <f t="shared" si="24"/>
        <v>2</v>
      </c>
      <c r="Z77" s="367">
        <f t="shared" si="24"/>
        <v>1</v>
      </c>
      <c r="AA77" s="367">
        <f t="shared" si="24"/>
        <v>1</v>
      </c>
      <c r="AB77" s="367">
        <f t="shared" si="24"/>
        <v>1</v>
      </c>
      <c r="AC77" s="367">
        <f t="shared" si="24"/>
        <v>1</v>
      </c>
      <c r="AD77" s="367">
        <f t="shared" si="24"/>
        <v>1</v>
      </c>
      <c r="AE77" s="367">
        <f t="shared" si="24"/>
        <v>1</v>
      </c>
      <c r="AF77" s="367">
        <f t="shared" ref="AF77:BO77" si="25">SUM(AF75:AF76)</f>
        <v>0</v>
      </c>
      <c r="AG77" s="367">
        <f t="shared" si="25"/>
        <v>0</v>
      </c>
      <c r="AH77" s="367">
        <f t="shared" si="25"/>
        <v>0</v>
      </c>
      <c r="AI77" s="367">
        <f t="shared" si="25"/>
        <v>0</v>
      </c>
      <c r="AJ77" s="367">
        <f t="shared" si="25"/>
        <v>0</v>
      </c>
      <c r="AK77" s="367">
        <f t="shared" si="25"/>
        <v>0</v>
      </c>
      <c r="AL77" s="367">
        <f t="shared" si="25"/>
        <v>0</v>
      </c>
      <c r="AM77" s="367">
        <f t="shared" si="25"/>
        <v>0</v>
      </c>
      <c r="AN77" s="367">
        <f t="shared" si="25"/>
        <v>0</v>
      </c>
      <c r="AO77" s="367">
        <f t="shared" si="25"/>
        <v>0</v>
      </c>
      <c r="AP77" s="367">
        <f t="shared" si="25"/>
        <v>0</v>
      </c>
      <c r="AQ77" s="367">
        <f t="shared" si="25"/>
        <v>0</v>
      </c>
      <c r="AR77" s="367">
        <f t="shared" si="25"/>
        <v>0</v>
      </c>
      <c r="AS77" s="367">
        <f t="shared" si="25"/>
        <v>0</v>
      </c>
      <c r="AT77" s="367">
        <f t="shared" si="25"/>
        <v>0</v>
      </c>
      <c r="AU77" s="367">
        <f t="shared" si="25"/>
        <v>0</v>
      </c>
      <c r="AV77" s="367">
        <f t="shared" si="25"/>
        <v>0</v>
      </c>
      <c r="AW77" s="367">
        <f t="shared" si="25"/>
        <v>0</v>
      </c>
      <c r="AX77" s="367">
        <f t="shared" si="25"/>
        <v>0</v>
      </c>
      <c r="AY77" s="367">
        <f t="shared" si="25"/>
        <v>0</v>
      </c>
      <c r="AZ77" s="367">
        <f t="shared" si="25"/>
        <v>0</v>
      </c>
      <c r="BA77" s="367">
        <f t="shared" si="25"/>
        <v>0</v>
      </c>
      <c r="BB77" s="367">
        <f t="shared" si="25"/>
        <v>0</v>
      </c>
      <c r="BC77" s="367">
        <f t="shared" si="25"/>
        <v>0</v>
      </c>
      <c r="BD77" s="367">
        <f t="shared" si="25"/>
        <v>0</v>
      </c>
      <c r="BE77" s="367">
        <f t="shared" si="25"/>
        <v>0</v>
      </c>
      <c r="BF77" s="367">
        <f t="shared" si="25"/>
        <v>0</v>
      </c>
      <c r="BG77" s="367">
        <f t="shared" si="25"/>
        <v>0</v>
      </c>
      <c r="BH77" s="367">
        <f t="shared" si="25"/>
        <v>0</v>
      </c>
      <c r="BI77" s="367">
        <f t="shared" si="25"/>
        <v>0</v>
      </c>
      <c r="BJ77" s="367">
        <f t="shared" si="25"/>
        <v>0</v>
      </c>
      <c r="BK77" s="367">
        <f t="shared" si="25"/>
        <v>0</v>
      </c>
      <c r="BL77" s="367">
        <f t="shared" si="25"/>
        <v>0</v>
      </c>
      <c r="BM77" s="367">
        <f t="shared" si="25"/>
        <v>0</v>
      </c>
      <c r="BN77" s="367">
        <f t="shared" si="25"/>
        <v>0</v>
      </c>
      <c r="BO77" s="367">
        <f t="shared" si="25"/>
        <v>0</v>
      </c>
      <c r="BP77" s="369">
        <f>SUM(G77:BO77)</f>
        <v>42</v>
      </c>
      <c r="BQ77" s="337"/>
    </row>
    <row r="78" spans="1:69" hidden="1" outlineLevel="1" x14ac:dyDescent="0.15">
      <c r="A78" s="14"/>
      <c r="B78" s="356"/>
      <c r="C78" s="267"/>
      <c r="D78" s="359"/>
      <c r="E78" s="359"/>
      <c r="F78" s="359"/>
      <c r="G78" s="372"/>
      <c r="H78" s="372"/>
      <c r="I78" s="372"/>
      <c r="J78" s="372"/>
      <c r="K78" s="372"/>
      <c r="L78" s="372"/>
      <c r="M78" s="372"/>
      <c r="N78" s="372"/>
      <c r="O78" s="372"/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372"/>
      <c r="AH78" s="372"/>
      <c r="AI78" s="372"/>
      <c r="AJ78" s="372"/>
      <c r="AK78" s="372"/>
      <c r="AL78" s="372"/>
      <c r="AM78" s="372"/>
      <c r="AN78" s="372"/>
      <c r="AO78" s="372"/>
      <c r="AP78" s="372"/>
      <c r="AQ78" s="372"/>
      <c r="AR78" s="372"/>
      <c r="AS78" s="372"/>
      <c r="AT78" s="372"/>
      <c r="AU78" s="372"/>
      <c r="AV78" s="372"/>
      <c r="AW78" s="372"/>
      <c r="AX78" s="372"/>
      <c r="AY78" s="372"/>
      <c r="AZ78" s="372"/>
      <c r="BA78" s="372"/>
      <c r="BB78" s="372"/>
      <c r="BC78" s="372"/>
      <c r="BD78" s="372"/>
      <c r="BE78" s="372"/>
      <c r="BF78" s="372"/>
      <c r="BG78" s="372"/>
      <c r="BH78" s="372"/>
      <c r="BI78" s="372"/>
      <c r="BJ78" s="372"/>
      <c r="BK78" s="372"/>
      <c r="BL78" s="372"/>
      <c r="BM78" s="372"/>
      <c r="BN78" s="372"/>
      <c r="BO78" s="372"/>
      <c r="BP78" s="373"/>
      <c r="BQ78" s="364"/>
    </row>
    <row r="79" spans="1:69" s="14" customFormat="1" hidden="1" outlineLevel="1" x14ac:dyDescent="0.15">
      <c r="A79" s="14" t="s">
        <v>69</v>
      </c>
      <c r="B79" s="337"/>
      <c r="C79" s="20"/>
      <c r="D79" s="340"/>
      <c r="E79" s="340"/>
      <c r="F79" s="340"/>
      <c r="G79" s="367">
        <f>ROUNDUP(SUMIF($D57:$D73,"Y",G57:G73),0)</f>
        <v>0</v>
      </c>
      <c r="H79" s="367">
        <f>ROUNDUP(SUMIF($D57:$D73,"Y",H57:H73),0)</f>
        <v>0</v>
      </c>
      <c r="I79" s="367">
        <f t="shared" ref="I79:BO79" si="26">ROUNDUP(SUMIF($D57:$D73,"Y",I57:I73),0)</f>
        <v>0</v>
      </c>
      <c r="J79" s="367">
        <f t="shared" si="26"/>
        <v>0</v>
      </c>
      <c r="K79" s="367">
        <f t="shared" si="26"/>
        <v>0</v>
      </c>
      <c r="L79" s="367">
        <f t="shared" si="26"/>
        <v>0</v>
      </c>
      <c r="M79" s="367">
        <f t="shared" si="26"/>
        <v>0</v>
      </c>
      <c r="N79" s="367">
        <f t="shared" si="26"/>
        <v>0</v>
      </c>
      <c r="O79" s="367">
        <f t="shared" si="26"/>
        <v>0</v>
      </c>
      <c r="P79" s="367">
        <f t="shared" si="26"/>
        <v>0</v>
      </c>
      <c r="Q79" s="367">
        <f t="shared" si="26"/>
        <v>0</v>
      </c>
      <c r="R79" s="367">
        <f t="shared" si="26"/>
        <v>0</v>
      </c>
      <c r="S79" s="367">
        <f t="shared" si="26"/>
        <v>0</v>
      </c>
      <c r="T79" s="367">
        <f t="shared" si="26"/>
        <v>0</v>
      </c>
      <c r="U79" s="367">
        <f t="shared" si="26"/>
        <v>0</v>
      </c>
      <c r="V79" s="367">
        <f t="shared" si="26"/>
        <v>0</v>
      </c>
      <c r="W79" s="367">
        <f t="shared" si="26"/>
        <v>0</v>
      </c>
      <c r="X79" s="367">
        <f t="shared" si="26"/>
        <v>0</v>
      </c>
      <c r="Y79" s="367">
        <f t="shared" si="26"/>
        <v>0</v>
      </c>
      <c r="Z79" s="367">
        <f t="shared" si="26"/>
        <v>0</v>
      </c>
      <c r="AA79" s="367">
        <f t="shared" si="26"/>
        <v>0</v>
      </c>
      <c r="AB79" s="367">
        <f t="shared" si="26"/>
        <v>0</v>
      </c>
      <c r="AC79" s="367">
        <f t="shared" si="26"/>
        <v>0</v>
      </c>
      <c r="AD79" s="367">
        <f t="shared" si="26"/>
        <v>0</v>
      </c>
      <c r="AE79" s="367">
        <f t="shared" si="26"/>
        <v>0</v>
      </c>
      <c r="AF79" s="367">
        <f t="shared" si="26"/>
        <v>0</v>
      </c>
      <c r="AG79" s="367">
        <f t="shared" si="26"/>
        <v>0</v>
      </c>
      <c r="AH79" s="367">
        <f t="shared" si="26"/>
        <v>0</v>
      </c>
      <c r="AI79" s="367">
        <f t="shared" si="26"/>
        <v>0</v>
      </c>
      <c r="AJ79" s="367">
        <f t="shared" si="26"/>
        <v>0</v>
      </c>
      <c r="AK79" s="367">
        <f t="shared" si="26"/>
        <v>0</v>
      </c>
      <c r="AL79" s="367">
        <f t="shared" si="26"/>
        <v>0</v>
      </c>
      <c r="AM79" s="367">
        <f t="shared" si="26"/>
        <v>0</v>
      </c>
      <c r="AN79" s="367">
        <f t="shared" si="26"/>
        <v>0</v>
      </c>
      <c r="AO79" s="367">
        <f t="shared" si="26"/>
        <v>0</v>
      </c>
      <c r="AP79" s="367">
        <f t="shared" si="26"/>
        <v>0</v>
      </c>
      <c r="AQ79" s="367">
        <f t="shared" si="26"/>
        <v>0</v>
      </c>
      <c r="AR79" s="367">
        <f t="shared" si="26"/>
        <v>0</v>
      </c>
      <c r="AS79" s="367">
        <f t="shared" si="26"/>
        <v>0</v>
      </c>
      <c r="AT79" s="367">
        <f t="shared" si="26"/>
        <v>0</v>
      </c>
      <c r="AU79" s="367">
        <f t="shared" si="26"/>
        <v>0</v>
      </c>
      <c r="AV79" s="367">
        <f t="shared" si="26"/>
        <v>0</v>
      </c>
      <c r="AW79" s="367">
        <f t="shared" si="26"/>
        <v>0</v>
      </c>
      <c r="AX79" s="367">
        <f t="shared" si="26"/>
        <v>0</v>
      </c>
      <c r="AY79" s="367">
        <f t="shared" si="26"/>
        <v>0</v>
      </c>
      <c r="AZ79" s="367">
        <f t="shared" si="26"/>
        <v>0</v>
      </c>
      <c r="BA79" s="367">
        <f t="shared" si="26"/>
        <v>0</v>
      </c>
      <c r="BB79" s="367">
        <f t="shared" si="26"/>
        <v>0</v>
      </c>
      <c r="BC79" s="367">
        <f t="shared" si="26"/>
        <v>0</v>
      </c>
      <c r="BD79" s="367">
        <f t="shared" si="26"/>
        <v>0</v>
      </c>
      <c r="BE79" s="367">
        <f t="shared" si="26"/>
        <v>0</v>
      </c>
      <c r="BF79" s="367">
        <f t="shared" si="26"/>
        <v>0</v>
      </c>
      <c r="BG79" s="367">
        <f t="shared" si="26"/>
        <v>0</v>
      </c>
      <c r="BH79" s="367">
        <f t="shared" si="26"/>
        <v>0</v>
      </c>
      <c r="BI79" s="367">
        <f t="shared" si="26"/>
        <v>0</v>
      </c>
      <c r="BJ79" s="367">
        <f t="shared" si="26"/>
        <v>0</v>
      </c>
      <c r="BK79" s="367">
        <f t="shared" si="26"/>
        <v>0</v>
      </c>
      <c r="BL79" s="367">
        <f t="shared" si="26"/>
        <v>0</v>
      </c>
      <c r="BM79" s="367">
        <f t="shared" si="26"/>
        <v>0</v>
      </c>
      <c r="BN79" s="367">
        <f t="shared" si="26"/>
        <v>0</v>
      </c>
      <c r="BO79" s="367">
        <f t="shared" si="26"/>
        <v>0</v>
      </c>
      <c r="BP79" s="374"/>
      <c r="BQ79" s="337"/>
    </row>
    <row r="80" spans="1:69" s="14" customFormat="1" hidden="1" outlineLevel="1" x14ac:dyDescent="0.15">
      <c r="A80" s="14" t="s">
        <v>70</v>
      </c>
      <c r="B80" s="337"/>
      <c r="C80" s="20"/>
      <c r="D80" s="340"/>
      <c r="E80" s="340"/>
      <c r="F80" s="340"/>
      <c r="G80" s="367">
        <f>ROUNDUP(SUMIF($E57:$E73,"Y",G57:G73),0)</f>
        <v>0</v>
      </c>
      <c r="H80" s="367">
        <f>ROUNDUP(SUMIF($E57:$E73,"Y",H57:H73),0)</f>
        <v>1</v>
      </c>
      <c r="I80" s="367">
        <f t="shared" ref="I80:BO80" si="27">ROUNDUP(SUMIF($E57:$E73,"Y",I57:I73),0)</f>
        <v>1</v>
      </c>
      <c r="J80" s="367">
        <f t="shared" si="27"/>
        <v>1</v>
      </c>
      <c r="K80" s="367">
        <f t="shared" si="27"/>
        <v>1</v>
      </c>
      <c r="L80" s="367">
        <f t="shared" si="27"/>
        <v>1</v>
      </c>
      <c r="M80" s="367">
        <f t="shared" si="27"/>
        <v>1</v>
      </c>
      <c r="N80" s="367">
        <f t="shared" si="27"/>
        <v>1</v>
      </c>
      <c r="O80" s="367">
        <f t="shared" si="27"/>
        <v>1</v>
      </c>
      <c r="P80" s="367">
        <f t="shared" si="27"/>
        <v>1</v>
      </c>
      <c r="Q80" s="367">
        <f t="shared" si="27"/>
        <v>1</v>
      </c>
      <c r="R80" s="367">
        <f t="shared" si="27"/>
        <v>1</v>
      </c>
      <c r="S80" s="367">
        <f t="shared" si="27"/>
        <v>1</v>
      </c>
      <c r="T80" s="367">
        <f t="shared" si="27"/>
        <v>1</v>
      </c>
      <c r="U80" s="367">
        <f t="shared" si="27"/>
        <v>1</v>
      </c>
      <c r="V80" s="367">
        <f t="shared" si="27"/>
        <v>1</v>
      </c>
      <c r="W80" s="367">
        <f t="shared" si="27"/>
        <v>1</v>
      </c>
      <c r="X80" s="367">
        <f t="shared" si="27"/>
        <v>1</v>
      </c>
      <c r="Y80" s="367">
        <f t="shared" si="27"/>
        <v>1</v>
      </c>
      <c r="Z80" s="367">
        <f t="shared" si="27"/>
        <v>1</v>
      </c>
      <c r="AA80" s="367">
        <f t="shared" si="27"/>
        <v>1</v>
      </c>
      <c r="AB80" s="367">
        <f t="shared" si="27"/>
        <v>1</v>
      </c>
      <c r="AC80" s="367">
        <f t="shared" si="27"/>
        <v>1</v>
      </c>
      <c r="AD80" s="367">
        <f t="shared" si="27"/>
        <v>1</v>
      </c>
      <c r="AE80" s="367">
        <f t="shared" si="27"/>
        <v>1</v>
      </c>
      <c r="AF80" s="367">
        <f t="shared" si="27"/>
        <v>0</v>
      </c>
      <c r="AG80" s="367">
        <f t="shared" si="27"/>
        <v>0</v>
      </c>
      <c r="AH80" s="367">
        <f t="shared" si="27"/>
        <v>0</v>
      </c>
      <c r="AI80" s="367">
        <f t="shared" si="27"/>
        <v>0</v>
      </c>
      <c r="AJ80" s="367">
        <f t="shared" si="27"/>
        <v>0</v>
      </c>
      <c r="AK80" s="367">
        <f t="shared" si="27"/>
        <v>0</v>
      </c>
      <c r="AL80" s="367">
        <f t="shared" si="27"/>
        <v>0</v>
      </c>
      <c r="AM80" s="367">
        <f t="shared" si="27"/>
        <v>0</v>
      </c>
      <c r="AN80" s="367">
        <f t="shared" si="27"/>
        <v>0</v>
      </c>
      <c r="AO80" s="367">
        <f t="shared" si="27"/>
        <v>0</v>
      </c>
      <c r="AP80" s="367">
        <f t="shared" si="27"/>
        <v>0</v>
      </c>
      <c r="AQ80" s="367">
        <f t="shared" si="27"/>
        <v>0</v>
      </c>
      <c r="AR80" s="367">
        <f t="shared" si="27"/>
        <v>0</v>
      </c>
      <c r="AS80" s="367">
        <f t="shared" si="27"/>
        <v>0</v>
      </c>
      <c r="AT80" s="367">
        <f t="shared" si="27"/>
        <v>0</v>
      </c>
      <c r="AU80" s="367">
        <f t="shared" si="27"/>
        <v>0</v>
      </c>
      <c r="AV80" s="367">
        <f t="shared" si="27"/>
        <v>0</v>
      </c>
      <c r="AW80" s="367">
        <f t="shared" si="27"/>
        <v>0</v>
      </c>
      <c r="AX80" s="367">
        <f t="shared" si="27"/>
        <v>0</v>
      </c>
      <c r="AY80" s="367">
        <f t="shared" si="27"/>
        <v>0</v>
      </c>
      <c r="AZ80" s="367">
        <f t="shared" si="27"/>
        <v>0</v>
      </c>
      <c r="BA80" s="367">
        <f t="shared" si="27"/>
        <v>0</v>
      </c>
      <c r="BB80" s="367">
        <f t="shared" si="27"/>
        <v>0</v>
      </c>
      <c r="BC80" s="367">
        <f t="shared" si="27"/>
        <v>0</v>
      </c>
      <c r="BD80" s="367">
        <f t="shared" si="27"/>
        <v>0</v>
      </c>
      <c r="BE80" s="367">
        <f t="shared" si="27"/>
        <v>0</v>
      </c>
      <c r="BF80" s="367">
        <f t="shared" si="27"/>
        <v>0</v>
      </c>
      <c r="BG80" s="367">
        <f t="shared" si="27"/>
        <v>0</v>
      </c>
      <c r="BH80" s="367">
        <f t="shared" si="27"/>
        <v>0</v>
      </c>
      <c r="BI80" s="367">
        <f t="shared" si="27"/>
        <v>0</v>
      </c>
      <c r="BJ80" s="367">
        <f t="shared" si="27"/>
        <v>0</v>
      </c>
      <c r="BK80" s="367">
        <f t="shared" si="27"/>
        <v>0</v>
      </c>
      <c r="BL80" s="367">
        <f t="shared" si="27"/>
        <v>0</v>
      </c>
      <c r="BM80" s="367">
        <f t="shared" si="27"/>
        <v>0</v>
      </c>
      <c r="BN80" s="367">
        <f t="shared" si="27"/>
        <v>0</v>
      </c>
      <c r="BO80" s="367">
        <f t="shared" si="27"/>
        <v>0</v>
      </c>
      <c r="BP80" s="374"/>
      <c r="BQ80" s="337"/>
    </row>
    <row r="81" spans="1:69" s="14" customFormat="1" hidden="1" outlineLevel="1" x14ac:dyDescent="0.15">
      <c r="A81" s="14" t="s">
        <v>71</v>
      </c>
      <c r="B81" s="337"/>
      <c r="C81" s="20"/>
      <c r="D81" s="340"/>
      <c r="E81" s="340"/>
      <c r="F81" s="340"/>
      <c r="G81" s="367">
        <f>ROUNDUP(SUMIF($F57:$F73,"Y",G57:G73),0)</f>
        <v>0</v>
      </c>
      <c r="H81" s="367">
        <f>ROUNDUP(SUMIF($F57:$F73,"Y",H57:H73),0)</f>
        <v>2</v>
      </c>
      <c r="I81" s="367">
        <f t="shared" ref="I81:BO81" si="28">ROUNDUP(SUMIF($F57:$F73,"Y",I57:I73),0)</f>
        <v>2</v>
      </c>
      <c r="J81" s="367">
        <f t="shared" si="28"/>
        <v>2</v>
      </c>
      <c r="K81" s="367">
        <f t="shared" si="28"/>
        <v>2</v>
      </c>
      <c r="L81" s="367">
        <f t="shared" si="28"/>
        <v>2</v>
      </c>
      <c r="M81" s="367">
        <f t="shared" si="28"/>
        <v>2</v>
      </c>
      <c r="N81" s="367">
        <f t="shared" si="28"/>
        <v>2</v>
      </c>
      <c r="O81" s="367">
        <f t="shared" si="28"/>
        <v>2</v>
      </c>
      <c r="P81" s="367">
        <f t="shared" si="28"/>
        <v>2</v>
      </c>
      <c r="Q81" s="367">
        <f t="shared" si="28"/>
        <v>2</v>
      </c>
      <c r="R81" s="367">
        <f t="shared" si="28"/>
        <v>2</v>
      </c>
      <c r="S81" s="367">
        <f t="shared" si="28"/>
        <v>2</v>
      </c>
      <c r="T81" s="367">
        <f t="shared" si="28"/>
        <v>2</v>
      </c>
      <c r="U81" s="367">
        <f t="shared" si="28"/>
        <v>2</v>
      </c>
      <c r="V81" s="367">
        <f t="shared" si="28"/>
        <v>2</v>
      </c>
      <c r="W81" s="367">
        <f t="shared" si="28"/>
        <v>2</v>
      </c>
      <c r="X81" s="367">
        <f t="shared" si="28"/>
        <v>2</v>
      </c>
      <c r="Y81" s="367">
        <f t="shared" si="28"/>
        <v>2</v>
      </c>
      <c r="Z81" s="367">
        <f t="shared" si="28"/>
        <v>1</v>
      </c>
      <c r="AA81" s="367">
        <f t="shared" si="28"/>
        <v>1</v>
      </c>
      <c r="AB81" s="367">
        <f t="shared" si="28"/>
        <v>1</v>
      </c>
      <c r="AC81" s="367">
        <f t="shared" si="28"/>
        <v>1</v>
      </c>
      <c r="AD81" s="367">
        <f t="shared" si="28"/>
        <v>1</v>
      </c>
      <c r="AE81" s="367">
        <f t="shared" si="28"/>
        <v>1</v>
      </c>
      <c r="AF81" s="367">
        <f t="shared" si="28"/>
        <v>0</v>
      </c>
      <c r="AG81" s="367">
        <f t="shared" si="28"/>
        <v>0</v>
      </c>
      <c r="AH81" s="367">
        <f t="shared" si="28"/>
        <v>0</v>
      </c>
      <c r="AI81" s="367">
        <f t="shared" si="28"/>
        <v>0</v>
      </c>
      <c r="AJ81" s="367">
        <f t="shared" si="28"/>
        <v>0</v>
      </c>
      <c r="AK81" s="367">
        <f t="shared" si="28"/>
        <v>0</v>
      </c>
      <c r="AL81" s="367">
        <f t="shared" si="28"/>
        <v>0</v>
      </c>
      <c r="AM81" s="367">
        <f t="shared" si="28"/>
        <v>0</v>
      </c>
      <c r="AN81" s="367">
        <f t="shared" si="28"/>
        <v>0</v>
      </c>
      <c r="AO81" s="367">
        <f t="shared" si="28"/>
        <v>0</v>
      </c>
      <c r="AP81" s="367">
        <f t="shared" si="28"/>
        <v>0</v>
      </c>
      <c r="AQ81" s="367">
        <f t="shared" si="28"/>
        <v>0</v>
      </c>
      <c r="AR81" s="367">
        <f t="shared" si="28"/>
        <v>0</v>
      </c>
      <c r="AS81" s="367">
        <f t="shared" si="28"/>
        <v>0</v>
      </c>
      <c r="AT81" s="367">
        <f t="shared" si="28"/>
        <v>0</v>
      </c>
      <c r="AU81" s="367">
        <f t="shared" si="28"/>
        <v>0</v>
      </c>
      <c r="AV81" s="367">
        <f t="shared" si="28"/>
        <v>0</v>
      </c>
      <c r="AW81" s="367">
        <f t="shared" si="28"/>
        <v>0</v>
      </c>
      <c r="AX81" s="367">
        <f t="shared" si="28"/>
        <v>0</v>
      </c>
      <c r="AY81" s="367">
        <f t="shared" si="28"/>
        <v>0</v>
      </c>
      <c r="AZ81" s="367">
        <f t="shared" si="28"/>
        <v>0</v>
      </c>
      <c r="BA81" s="367">
        <f t="shared" si="28"/>
        <v>0</v>
      </c>
      <c r="BB81" s="367">
        <f t="shared" si="28"/>
        <v>0</v>
      </c>
      <c r="BC81" s="367">
        <f t="shared" si="28"/>
        <v>0</v>
      </c>
      <c r="BD81" s="367">
        <f t="shared" si="28"/>
        <v>0</v>
      </c>
      <c r="BE81" s="367">
        <f t="shared" si="28"/>
        <v>0</v>
      </c>
      <c r="BF81" s="367">
        <f t="shared" si="28"/>
        <v>0</v>
      </c>
      <c r="BG81" s="367">
        <f t="shared" si="28"/>
        <v>0</v>
      </c>
      <c r="BH81" s="367">
        <f t="shared" si="28"/>
        <v>0</v>
      </c>
      <c r="BI81" s="367">
        <f t="shared" si="28"/>
        <v>0</v>
      </c>
      <c r="BJ81" s="367">
        <f t="shared" si="28"/>
        <v>0</v>
      </c>
      <c r="BK81" s="367">
        <f t="shared" si="28"/>
        <v>0</v>
      </c>
      <c r="BL81" s="367">
        <f t="shared" si="28"/>
        <v>0</v>
      </c>
      <c r="BM81" s="367">
        <f t="shared" si="28"/>
        <v>0</v>
      </c>
      <c r="BN81" s="367">
        <f t="shared" si="28"/>
        <v>0</v>
      </c>
      <c r="BO81" s="367">
        <f t="shared" si="28"/>
        <v>0</v>
      </c>
      <c r="BP81" s="374"/>
      <c r="BQ81" s="337"/>
    </row>
    <row r="82" spans="1:69" s="14" customFormat="1" collapsed="1" x14ac:dyDescent="0.15">
      <c r="B82" s="337"/>
      <c r="C82" s="20"/>
      <c r="D82" s="340"/>
      <c r="E82" s="340"/>
      <c r="F82" s="340"/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  <c r="AL82" s="365"/>
      <c r="AM82" s="365"/>
      <c r="AN82" s="365"/>
      <c r="AO82" s="365"/>
      <c r="AP82" s="365"/>
      <c r="AQ82" s="365"/>
      <c r="AR82" s="365"/>
      <c r="AS82" s="365"/>
      <c r="AT82" s="365"/>
      <c r="AU82" s="365"/>
      <c r="AV82" s="365"/>
      <c r="AW82" s="365"/>
      <c r="AX82" s="365"/>
      <c r="AY82" s="365"/>
      <c r="AZ82" s="365"/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365"/>
      <c r="BO82" s="365"/>
      <c r="BP82" s="361"/>
      <c r="BQ82" s="337"/>
    </row>
    <row r="83" spans="1:69" x14ac:dyDescent="0.15">
      <c r="A83" s="14" t="s">
        <v>1238</v>
      </c>
      <c r="B83" s="356"/>
      <c r="C83" s="267"/>
      <c r="D83" s="359"/>
      <c r="E83" s="359"/>
      <c r="F83" s="359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  <c r="AO83" s="366"/>
      <c r="AP83" s="366"/>
      <c r="AQ83" s="366"/>
      <c r="AR83" s="366"/>
      <c r="AS83" s="366"/>
      <c r="AT83" s="366"/>
      <c r="AU83" s="366"/>
      <c r="AV83" s="366"/>
      <c r="AW83" s="366"/>
      <c r="AX83" s="366"/>
      <c r="AY83" s="366"/>
      <c r="AZ83" s="366"/>
      <c r="BA83" s="366"/>
      <c r="BB83" s="366"/>
      <c r="BC83" s="366"/>
      <c r="BD83" s="366"/>
      <c r="BE83" s="366"/>
      <c r="BF83" s="366"/>
      <c r="BG83" s="366"/>
      <c r="BH83" s="366"/>
      <c r="BI83" s="366"/>
      <c r="BJ83" s="366"/>
      <c r="BK83" s="366"/>
      <c r="BL83" s="366"/>
      <c r="BM83" s="366"/>
      <c r="BN83" s="366"/>
      <c r="BO83" s="366"/>
      <c r="BP83" s="362"/>
      <c r="BQ83" s="364"/>
    </row>
    <row r="84" spans="1:69" outlineLevel="1" x14ac:dyDescent="0.15">
      <c r="B84" s="356"/>
      <c r="C84" s="267"/>
      <c r="D84" s="359"/>
      <c r="E84" s="359"/>
      <c r="F84" s="359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  <c r="AO84" s="366"/>
      <c r="AP84" s="366"/>
      <c r="AQ84" s="366"/>
      <c r="AR84" s="366"/>
      <c r="AS84" s="366"/>
      <c r="AT84" s="366"/>
      <c r="AU84" s="366"/>
      <c r="AV84" s="366"/>
      <c r="AW84" s="366"/>
      <c r="AX84" s="366"/>
      <c r="AY84" s="366"/>
      <c r="AZ84" s="366"/>
      <c r="BA84" s="366"/>
      <c r="BB84" s="366"/>
      <c r="BC84" s="366"/>
      <c r="BD84" s="366"/>
      <c r="BE84" s="366"/>
      <c r="BF84" s="366"/>
      <c r="BG84" s="366"/>
      <c r="BH84" s="366"/>
      <c r="BI84" s="366"/>
      <c r="BJ84" s="366"/>
      <c r="BK84" s="366"/>
      <c r="BL84" s="366"/>
      <c r="BM84" s="366"/>
      <c r="BN84" s="366"/>
      <c r="BO84" s="366"/>
      <c r="BP84" s="362"/>
      <c r="BQ84" s="364"/>
    </row>
    <row r="85" spans="1:69" outlineLevel="1" x14ac:dyDescent="0.15">
      <c r="A85" s="33" t="s">
        <v>22</v>
      </c>
      <c r="B85" s="333">
        <v>85000</v>
      </c>
      <c r="C85" s="266">
        <f>B85/12</f>
        <v>7083.333333333333</v>
      </c>
      <c r="D85" s="338" t="s">
        <v>64</v>
      </c>
      <c r="E85" s="338" t="s">
        <v>91</v>
      </c>
      <c r="F85" s="338" t="s">
        <v>91</v>
      </c>
      <c r="G85" s="342">
        <v>0</v>
      </c>
      <c r="H85" s="342">
        <v>0</v>
      </c>
      <c r="I85" s="342">
        <v>0</v>
      </c>
      <c r="J85" s="342">
        <v>0</v>
      </c>
      <c r="K85" s="342">
        <v>0</v>
      </c>
      <c r="L85" s="342">
        <v>0</v>
      </c>
      <c r="M85" s="342">
        <v>0</v>
      </c>
      <c r="N85" s="342">
        <v>0</v>
      </c>
      <c r="O85" s="342">
        <v>0</v>
      </c>
      <c r="P85" s="342">
        <v>0</v>
      </c>
      <c r="Q85" s="342">
        <v>0</v>
      </c>
      <c r="R85" s="342">
        <v>0</v>
      </c>
      <c r="S85" s="342">
        <v>0</v>
      </c>
      <c r="T85" s="342">
        <v>0</v>
      </c>
      <c r="U85" s="342">
        <v>0</v>
      </c>
      <c r="V85" s="342">
        <v>0</v>
      </c>
      <c r="W85" s="342">
        <v>0</v>
      </c>
      <c r="X85" s="342">
        <v>0</v>
      </c>
      <c r="Y85" s="342">
        <v>0</v>
      </c>
      <c r="Z85" s="342">
        <v>0</v>
      </c>
      <c r="AA85" s="342">
        <v>0</v>
      </c>
      <c r="AB85" s="342">
        <v>0</v>
      </c>
      <c r="AC85" s="342">
        <v>0</v>
      </c>
      <c r="AD85" s="342">
        <v>0</v>
      </c>
      <c r="AE85" s="342">
        <v>0</v>
      </c>
      <c r="AF85" s="342">
        <v>0</v>
      </c>
      <c r="AG85" s="342">
        <v>0</v>
      </c>
      <c r="AH85" s="342">
        <v>0</v>
      </c>
      <c r="AI85" s="342">
        <v>0</v>
      </c>
      <c r="AJ85" s="342">
        <v>0</v>
      </c>
      <c r="AK85" s="342">
        <v>0</v>
      </c>
      <c r="AL85" s="342">
        <v>0</v>
      </c>
      <c r="AM85" s="342">
        <v>0</v>
      </c>
      <c r="AN85" s="342">
        <v>0</v>
      </c>
      <c r="AO85" s="342">
        <v>0</v>
      </c>
      <c r="AP85" s="342">
        <v>0</v>
      </c>
      <c r="AQ85" s="342">
        <v>0</v>
      </c>
      <c r="AR85" s="342">
        <v>0</v>
      </c>
      <c r="AS85" s="342">
        <v>0</v>
      </c>
      <c r="AT85" s="342">
        <v>0</v>
      </c>
      <c r="AU85" s="342">
        <v>0</v>
      </c>
      <c r="AV85" s="342">
        <v>0</v>
      </c>
      <c r="AW85" s="342">
        <v>0</v>
      </c>
      <c r="AX85" s="342">
        <v>0</v>
      </c>
      <c r="AY85" s="342">
        <v>0</v>
      </c>
      <c r="AZ85" s="342">
        <v>0</v>
      </c>
      <c r="BA85" s="342">
        <v>0</v>
      </c>
      <c r="BB85" s="342">
        <v>0</v>
      </c>
      <c r="BC85" s="342">
        <v>0</v>
      </c>
      <c r="BD85" s="342">
        <v>0</v>
      </c>
      <c r="BE85" s="342">
        <v>0</v>
      </c>
      <c r="BF85" s="342">
        <v>0</v>
      </c>
      <c r="BG85" s="342">
        <v>0</v>
      </c>
      <c r="BH85" s="342">
        <v>0</v>
      </c>
      <c r="BI85" s="342">
        <v>0</v>
      </c>
      <c r="BJ85" s="342">
        <v>0</v>
      </c>
      <c r="BK85" s="342">
        <v>0</v>
      </c>
      <c r="BL85" s="342">
        <v>0</v>
      </c>
      <c r="BM85" s="342">
        <v>0</v>
      </c>
      <c r="BN85" s="342">
        <v>0</v>
      </c>
      <c r="BO85" s="342">
        <v>0</v>
      </c>
      <c r="BP85" s="362"/>
      <c r="BQ85" s="364"/>
    </row>
    <row r="86" spans="1:69" s="18" customFormat="1" outlineLevel="1" x14ac:dyDescent="0.15">
      <c r="A86" s="33" t="s">
        <v>86</v>
      </c>
      <c r="B86" s="333">
        <v>85</v>
      </c>
      <c r="C86" s="266">
        <f>B86*160</f>
        <v>13600</v>
      </c>
      <c r="D86" s="338" t="s">
        <v>64</v>
      </c>
      <c r="E86" s="338" t="s">
        <v>91</v>
      </c>
      <c r="F86" s="338" t="s">
        <v>91</v>
      </c>
      <c r="G86" s="342">
        <v>0</v>
      </c>
      <c r="H86" s="342">
        <v>0</v>
      </c>
      <c r="I86" s="342">
        <v>0</v>
      </c>
      <c r="J86" s="342">
        <v>0</v>
      </c>
      <c r="K86" s="342">
        <v>0</v>
      </c>
      <c r="L86" s="342">
        <v>0</v>
      </c>
      <c r="M86" s="342">
        <v>0</v>
      </c>
      <c r="N86" s="342">
        <v>0</v>
      </c>
      <c r="O86" s="342">
        <v>0</v>
      </c>
      <c r="P86" s="342">
        <v>0</v>
      </c>
      <c r="Q86" s="342">
        <v>0</v>
      </c>
      <c r="R86" s="342">
        <v>0</v>
      </c>
      <c r="S86" s="342">
        <v>0</v>
      </c>
      <c r="T86" s="342">
        <v>0</v>
      </c>
      <c r="U86" s="342">
        <v>0</v>
      </c>
      <c r="V86" s="342">
        <v>0</v>
      </c>
      <c r="W86" s="342">
        <v>0</v>
      </c>
      <c r="X86" s="342">
        <v>0</v>
      </c>
      <c r="Y86" s="342">
        <v>0</v>
      </c>
      <c r="Z86" s="342">
        <v>0</v>
      </c>
      <c r="AA86" s="342">
        <v>0</v>
      </c>
      <c r="AB86" s="342">
        <v>0</v>
      </c>
      <c r="AC86" s="342">
        <v>0</v>
      </c>
      <c r="AD86" s="342">
        <v>0</v>
      </c>
      <c r="AE86" s="342">
        <v>0</v>
      </c>
      <c r="AF86" s="342">
        <v>0</v>
      </c>
      <c r="AG86" s="342">
        <v>0</v>
      </c>
      <c r="AH86" s="342">
        <v>0</v>
      </c>
      <c r="AI86" s="342">
        <v>0</v>
      </c>
      <c r="AJ86" s="342">
        <v>0</v>
      </c>
      <c r="AK86" s="342">
        <v>0</v>
      </c>
      <c r="AL86" s="342">
        <v>0</v>
      </c>
      <c r="AM86" s="342">
        <v>0</v>
      </c>
      <c r="AN86" s="342">
        <v>0</v>
      </c>
      <c r="AO86" s="342">
        <v>0</v>
      </c>
      <c r="AP86" s="342">
        <v>0</v>
      </c>
      <c r="AQ86" s="342">
        <v>0</v>
      </c>
      <c r="AR86" s="342">
        <v>0</v>
      </c>
      <c r="AS86" s="342">
        <v>0</v>
      </c>
      <c r="AT86" s="342">
        <v>0</v>
      </c>
      <c r="AU86" s="342">
        <v>0</v>
      </c>
      <c r="AV86" s="342">
        <v>0</v>
      </c>
      <c r="AW86" s="342">
        <v>0</v>
      </c>
      <c r="AX86" s="342">
        <v>0</v>
      </c>
      <c r="AY86" s="342">
        <v>0</v>
      </c>
      <c r="AZ86" s="342">
        <v>0</v>
      </c>
      <c r="BA86" s="342">
        <v>0</v>
      </c>
      <c r="BB86" s="342">
        <v>0</v>
      </c>
      <c r="BC86" s="342">
        <v>0</v>
      </c>
      <c r="BD86" s="342">
        <v>0</v>
      </c>
      <c r="BE86" s="342">
        <v>0</v>
      </c>
      <c r="BF86" s="342">
        <v>0</v>
      </c>
      <c r="BG86" s="342">
        <v>0</v>
      </c>
      <c r="BH86" s="342">
        <v>0</v>
      </c>
      <c r="BI86" s="342">
        <v>0</v>
      </c>
      <c r="BJ86" s="342">
        <v>0</v>
      </c>
      <c r="BK86" s="342">
        <v>0</v>
      </c>
      <c r="BL86" s="342">
        <v>0</v>
      </c>
      <c r="BM86" s="342">
        <v>0</v>
      </c>
      <c r="BN86" s="342">
        <v>0</v>
      </c>
      <c r="BO86" s="342">
        <v>0</v>
      </c>
      <c r="BP86" s="362"/>
      <c r="BQ86" s="363"/>
    </row>
    <row r="87" spans="1:69" outlineLevel="1" x14ac:dyDescent="0.15">
      <c r="B87" s="333"/>
      <c r="C87" s="267"/>
      <c r="D87" s="339"/>
      <c r="E87" s="339"/>
      <c r="F87" s="339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342"/>
      <c r="AL87" s="342"/>
      <c r="AM87" s="342"/>
      <c r="AN87" s="342"/>
      <c r="AO87" s="342"/>
      <c r="AP87" s="342"/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342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62"/>
      <c r="BQ87" s="364"/>
    </row>
    <row r="88" spans="1:69" outlineLevel="1" x14ac:dyDescent="0.15">
      <c r="A88" s="33" t="s">
        <v>31</v>
      </c>
      <c r="B88" s="333">
        <v>65000</v>
      </c>
      <c r="C88" s="266">
        <f>B88/12</f>
        <v>5416.666666666667</v>
      </c>
      <c r="D88" s="338" t="s">
        <v>64</v>
      </c>
      <c r="E88" s="338" t="s">
        <v>91</v>
      </c>
      <c r="F88" s="338" t="s">
        <v>91</v>
      </c>
      <c r="G88" s="342">
        <v>0</v>
      </c>
      <c r="H88" s="342">
        <v>0</v>
      </c>
      <c r="I88" s="342">
        <v>0</v>
      </c>
      <c r="J88" s="342">
        <v>0</v>
      </c>
      <c r="K88" s="342">
        <v>0</v>
      </c>
      <c r="L88" s="342">
        <v>0</v>
      </c>
      <c r="M88" s="342">
        <v>0</v>
      </c>
      <c r="N88" s="342">
        <v>0</v>
      </c>
      <c r="O88" s="342">
        <v>0</v>
      </c>
      <c r="P88" s="342">
        <v>0</v>
      </c>
      <c r="Q88" s="342">
        <v>0</v>
      </c>
      <c r="R88" s="342">
        <v>0</v>
      </c>
      <c r="S88" s="342">
        <v>0</v>
      </c>
      <c r="T88" s="342">
        <v>0</v>
      </c>
      <c r="U88" s="342">
        <v>0</v>
      </c>
      <c r="V88" s="342">
        <v>0</v>
      </c>
      <c r="W88" s="342">
        <v>0</v>
      </c>
      <c r="X88" s="342">
        <v>0</v>
      </c>
      <c r="Y88" s="342">
        <v>0</v>
      </c>
      <c r="Z88" s="342">
        <v>0</v>
      </c>
      <c r="AA88" s="342">
        <v>0</v>
      </c>
      <c r="AB88" s="342">
        <v>0</v>
      </c>
      <c r="AC88" s="342">
        <v>0</v>
      </c>
      <c r="AD88" s="342">
        <v>0</v>
      </c>
      <c r="AE88" s="342">
        <v>0</v>
      </c>
      <c r="AF88" s="342">
        <v>0</v>
      </c>
      <c r="AG88" s="342">
        <v>0</v>
      </c>
      <c r="AH88" s="342">
        <v>0</v>
      </c>
      <c r="AI88" s="342">
        <v>0</v>
      </c>
      <c r="AJ88" s="342">
        <v>0</v>
      </c>
      <c r="AK88" s="342">
        <v>0</v>
      </c>
      <c r="AL88" s="342">
        <v>0</v>
      </c>
      <c r="AM88" s="342">
        <v>0</v>
      </c>
      <c r="AN88" s="342">
        <v>0</v>
      </c>
      <c r="AO88" s="342">
        <v>0</v>
      </c>
      <c r="AP88" s="342">
        <v>0</v>
      </c>
      <c r="AQ88" s="342">
        <v>0</v>
      </c>
      <c r="AR88" s="342">
        <v>0</v>
      </c>
      <c r="AS88" s="342">
        <v>0</v>
      </c>
      <c r="AT88" s="342">
        <v>0</v>
      </c>
      <c r="AU88" s="342">
        <v>0</v>
      </c>
      <c r="AV88" s="342">
        <v>0</v>
      </c>
      <c r="AW88" s="342">
        <v>0</v>
      </c>
      <c r="AX88" s="342">
        <v>0</v>
      </c>
      <c r="AY88" s="342">
        <v>0</v>
      </c>
      <c r="AZ88" s="342">
        <v>0</v>
      </c>
      <c r="BA88" s="342">
        <v>0</v>
      </c>
      <c r="BB88" s="342">
        <v>0</v>
      </c>
      <c r="BC88" s="342">
        <v>0</v>
      </c>
      <c r="BD88" s="342">
        <v>0</v>
      </c>
      <c r="BE88" s="342">
        <v>0</v>
      </c>
      <c r="BF88" s="342">
        <v>0</v>
      </c>
      <c r="BG88" s="342">
        <v>0</v>
      </c>
      <c r="BH88" s="342">
        <v>0</v>
      </c>
      <c r="BI88" s="342">
        <v>0</v>
      </c>
      <c r="BJ88" s="342">
        <v>0</v>
      </c>
      <c r="BK88" s="342">
        <v>0</v>
      </c>
      <c r="BL88" s="342">
        <v>0</v>
      </c>
      <c r="BM88" s="342">
        <v>0</v>
      </c>
      <c r="BN88" s="342">
        <v>0</v>
      </c>
      <c r="BO88" s="342">
        <v>0</v>
      </c>
      <c r="BP88" s="362"/>
      <c r="BQ88" s="364"/>
    </row>
    <row r="89" spans="1:69" outlineLevel="1" x14ac:dyDescent="0.15">
      <c r="A89" s="33" t="s">
        <v>86</v>
      </c>
      <c r="B89" s="333">
        <v>35</v>
      </c>
      <c r="C89" s="266">
        <f>B89*160</f>
        <v>5600</v>
      </c>
      <c r="D89" s="338" t="s">
        <v>64</v>
      </c>
      <c r="E89" s="338" t="s">
        <v>91</v>
      </c>
      <c r="F89" s="338" t="s">
        <v>91</v>
      </c>
      <c r="G89" s="342">
        <v>0</v>
      </c>
      <c r="H89" s="342">
        <v>0</v>
      </c>
      <c r="I89" s="342">
        <v>0</v>
      </c>
      <c r="J89" s="342">
        <v>0</v>
      </c>
      <c r="K89" s="342">
        <v>0</v>
      </c>
      <c r="L89" s="342">
        <v>0</v>
      </c>
      <c r="M89" s="342">
        <v>0</v>
      </c>
      <c r="N89" s="342">
        <v>0</v>
      </c>
      <c r="O89" s="342">
        <v>0</v>
      </c>
      <c r="P89" s="342">
        <v>0</v>
      </c>
      <c r="Q89" s="342">
        <v>0</v>
      </c>
      <c r="R89" s="342">
        <v>0</v>
      </c>
      <c r="S89" s="342">
        <v>0</v>
      </c>
      <c r="T89" s="342">
        <v>0</v>
      </c>
      <c r="U89" s="342">
        <v>0</v>
      </c>
      <c r="V89" s="342">
        <v>0</v>
      </c>
      <c r="W89" s="342">
        <v>0</v>
      </c>
      <c r="X89" s="342">
        <v>0</v>
      </c>
      <c r="Y89" s="342">
        <v>0</v>
      </c>
      <c r="Z89" s="342">
        <v>0</v>
      </c>
      <c r="AA89" s="342">
        <v>0</v>
      </c>
      <c r="AB89" s="342">
        <v>0</v>
      </c>
      <c r="AC89" s="342">
        <v>0</v>
      </c>
      <c r="AD89" s="342">
        <v>0</v>
      </c>
      <c r="AE89" s="342">
        <v>0</v>
      </c>
      <c r="AF89" s="342">
        <v>0</v>
      </c>
      <c r="AG89" s="342">
        <v>0</v>
      </c>
      <c r="AH89" s="342">
        <v>0</v>
      </c>
      <c r="AI89" s="342">
        <v>0</v>
      </c>
      <c r="AJ89" s="342">
        <v>0</v>
      </c>
      <c r="AK89" s="342">
        <v>0</v>
      </c>
      <c r="AL89" s="342">
        <v>0</v>
      </c>
      <c r="AM89" s="342">
        <v>0</v>
      </c>
      <c r="AN89" s="342">
        <v>0</v>
      </c>
      <c r="AO89" s="342">
        <v>0</v>
      </c>
      <c r="AP89" s="342">
        <v>0</v>
      </c>
      <c r="AQ89" s="342">
        <v>0</v>
      </c>
      <c r="AR89" s="342">
        <v>0</v>
      </c>
      <c r="AS89" s="342">
        <v>0</v>
      </c>
      <c r="AT89" s="342">
        <v>0</v>
      </c>
      <c r="AU89" s="342">
        <v>0</v>
      </c>
      <c r="AV89" s="342">
        <v>0</v>
      </c>
      <c r="AW89" s="342">
        <v>0</v>
      </c>
      <c r="AX89" s="342">
        <v>0</v>
      </c>
      <c r="AY89" s="342">
        <v>0</v>
      </c>
      <c r="AZ89" s="342">
        <v>0</v>
      </c>
      <c r="BA89" s="342">
        <v>0</v>
      </c>
      <c r="BB89" s="342">
        <v>0</v>
      </c>
      <c r="BC89" s="342">
        <v>0</v>
      </c>
      <c r="BD89" s="342">
        <v>0</v>
      </c>
      <c r="BE89" s="342">
        <v>0</v>
      </c>
      <c r="BF89" s="342">
        <v>0</v>
      </c>
      <c r="BG89" s="342">
        <v>0</v>
      </c>
      <c r="BH89" s="342">
        <v>0</v>
      </c>
      <c r="BI89" s="342">
        <v>0</v>
      </c>
      <c r="BJ89" s="342">
        <v>0</v>
      </c>
      <c r="BK89" s="342">
        <v>0</v>
      </c>
      <c r="BL89" s="342">
        <v>0</v>
      </c>
      <c r="BM89" s="342">
        <v>0</v>
      </c>
      <c r="BN89" s="342">
        <v>0</v>
      </c>
      <c r="BO89" s="342">
        <v>0</v>
      </c>
      <c r="BP89" s="362"/>
      <c r="BQ89" s="364"/>
    </row>
    <row r="90" spans="1:69" outlineLevel="1" x14ac:dyDescent="0.15">
      <c r="B90" s="333"/>
      <c r="C90" s="267"/>
      <c r="D90" s="339"/>
      <c r="E90" s="339"/>
      <c r="F90" s="339"/>
      <c r="G90" s="342"/>
      <c r="H90" s="342"/>
      <c r="I90" s="342"/>
      <c r="J90" s="342"/>
      <c r="K90" s="342"/>
      <c r="L90" s="342"/>
      <c r="M90" s="342"/>
      <c r="N90" s="342"/>
      <c r="O90" s="342"/>
      <c r="P90" s="342"/>
      <c r="Q90" s="342"/>
      <c r="R90" s="342"/>
      <c r="S90" s="342"/>
      <c r="T90" s="342"/>
      <c r="U90" s="342"/>
      <c r="V90" s="342"/>
      <c r="W90" s="342"/>
      <c r="X90" s="342"/>
      <c r="Y90" s="342"/>
      <c r="Z90" s="342"/>
      <c r="AA90" s="342"/>
      <c r="AB90" s="342"/>
      <c r="AC90" s="342"/>
      <c r="AD90" s="342"/>
      <c r="AE90" s="342"/>
      <c r="AF90" s="342"/>
      <c r="AG90" s="342"/>
      <c r="AH90" s="342"/>
      <c r="AI90" s="342"/>
      <c r="AJ90" s="342"/>
      <c r="AK90" s="342"/>
      <c r="AL90" s="342"/>
      <c r="AM90" s="342"/>
      <c r="AN90" s="342"/>
      <c r="AO90" s="342"/>
      <c r="AP90" s="342"/>
      <c r="AQ90" s="342"/>
      <c r="AR90" s="342"/>
      <c r="AS90" s="342"/>
      <c r="AT90" s="342"/>
      <c r="AU90" s="342"/>
      <c r="AV90" s="342"/>
      <c r="AW90" s="342"/>
      <c r="AX90" s="342"/>
      <c r="AY90" s="342"/>
      <c r="AZ90" s="342"/>
      <c r="BA90" s="342"/>
      <c r="BB90" s="342"/>
      <c r="BC90" s="342"/>
      <c r="BD90" s="342"/>
      <c r="BE90" s="342"/>
      <c r="BF90" s="342"/>
      <c r="BG90" s="342"/>
      <c r="BH90" s="342"/>
      <c r="BI90" s="342"/>
      <c r="BJ90" s="342"/>
      <c r="BK90" s="342"/>
      <c r="BL90" s="342"/>
      <c r="BM90" s="342"/>
      <c r="BN90" s="342"/>
      <c r="BO90" s="342"/>
      <c r="BP90" s="362"/>
      <c r="BQ90" s="364"/>
    </row>
    <row r="91" spans="1:69" outlineLevel="1" x14ac:dyDescent="0.15">
      <c r="A91" s="33" t="s">
        <v>113</v>
      </c>
      <c r="B91" s="333">
        <v>110000</v>
      </c>
      <c r="C91" s="266">
        <f>B91/12</f>
        <v>9166.6666666666661</v>
      </c>
      <c r="D91" s="338" t="s">
        <v>64</v>
      </c>
      <c r="E91" s="338" t="s">
        <v>64</v>
      </c>
      <c r="F91" s="338" t="s">
        <v>64</v>
      </c>
      <c r="G91" s="342">
        <v>0</v>
      </c>
      <c r="H91" s="342">
        <v>0</v>
      </c>
      <c r="I91" s="342">
        <v>0</v>
      </c>
      <c r="J91" s="342">
        <v>0</v>
      </c>
      <c r="K91" s="342">
        <v>0</v>
      </c>
      <c r="L91" s="342">
        <v>0</v>
      </c>
      <c r="M91" s="342">
        <v>0</v>
      </c>
      <c r="N91" s="342">
        <v>0</v>
      </c>
      <c r="O91" s="342">
        <v>0</v>
      </c>
      <c r="P91" s="342">
        <v>0</v>
      </c>
      <c r="Q91" s="342">
        <v>0</v>
      </c>
      <c r="R91" s="342">
        <v>0</v>
      </c>
      <c r="S91" s="342">
        <v>0</v>
      </c>
      <c r="T91" s="342">
        <v>0</v>
      </c>
      <c r="U91" s="342">
        <v>0</v>
      </c>
      <c r="V91" s="342">
        <v>0</v>
      </c>
      <c r="W91" s="342">
        <v>0</v>
      </c>
      <c r="X91" s="342">
        <v>0</v>
      </c>
      <c r="Y91" s="342">
        <v>0</v>
      </c>
      <c r="Z91" s="342">
        <v>0</v>
      </c>
      <c r="AA91" s="342">
        <v>0</v>
      </c>
      <c r="AB91" s="342">
        <v>0</v>
      </c>
      <c r="AC91" s="342">
        <v>0</v>
      </c>
      <c r="AD91" s="342">
        <v>0</v>
      </c>
      <c r="AE91" s="342">
        <v>0</v>
      </c>
      <c r="AF91" s="342">
        <v>0</v>
      </c>
      <c r="AG91" s="342">
        <v>0</v>
      </c>
      <c r="AH91" s="342">
        <v>0</v>
      </c>
      <c r="AI91" s="342">
        <v>0</v>
      </c>
      <c r="AJ91" s="342">
        <v>0</v>
      </c>
      <c r="AK91" s="342">
        <v>0</v>
      </c>
      <c r="AL91" s="342">
        <v>0</v>
      </c>
      <c r="AM91" s="342">
        <v>0</v>
      </c>
      <c r="AN91" s="342">
        <v>0</v>
      </c>
      <c r="AO91" s="342">
        <v>0</v>
      </c>
      <c r="AP91" s="342">
        <v>0</v>
      </c>
      <c r="AQ91" s="342">
        <v>0</v>
      </c>
      <c r="AR91" s="342">
        <v>0</v>
      </c>
      <c r="AS91" s="342">
        <v>0</v>
      </c>
      <c r="AT91" s="342">
        <v>0</v>
      </c>
      <c r="AU91" s="342">
        <v>0</v>
      </c>
      <c r="AV91" s="342">
        <v>0</v>
      </c>
      <c r="AW91" s="342">
        <v>0</v>
      </c>
      <c r="AX91" s="342">
        <v>0</v>
      </c>
      <c r="AY91" s="342">
        <v>0</v>
      </c>
      <c r="AZ91" s="342">
        <v>0</v>
      </c>
      <c r="BA91" s="342">
        <v>0</v>
      </c>
      <c r="BB91" s="342">
        <v>0</v>
      </c>
      <c r="BC91" s="342">
        <v>0</v>
      </c>
      <c r="BD91" s="342">
        <v>0</v>
      </c>
      <c r="BE91" s="342">
        <v>0</v>
      </c>
      <c r="BF91" s="342">
        <v>0</v>
      </c>
      <c r="BG91" s="342">
        <v>0</v>
      </c>
      <c r="BH91" s="342">
        <v>0</v>
      </c>
      <c r="BI91" s="342">
        <v>0</v>
      </c>
      <c r="BJ91" s="342">
        <v>0</v>
      </c>
      <c r="BK91" s="342">
        <v>0</v>
      </c>
      <c r="BL91" s="342">
        <v>0</v>
      </c>
      <c r="BM91" s="342">
        <v>0</v>
      </c>
      <c r="BN91" s="342">
        <v>0</v>
      </c>
      <c r="BO91" s="342">
        <v>0</v>
      </c>
      <c r="BP91" s="362"/>
      <c r="BQ91" s="364"/>
    </row>
    <row r="92" spans="1:69" s="18" customFormat="1" outlineLevel="1" x14ac:dyDescent="0.15">
      <c r="A92" s="33" t="s">
        <v>86</v>
      </c>
      <c r="B92" s="333">
        <v>85</v>
      </c>
      <c r="C92" s="266">
        <f>B92*160</f>
        <v>13600</v>
      </c>
      <c r="D92" s="338" t="s">
        <v>91</v>
      </c>
      <c r="E92" s="338" t="s">
        <v>64</v>
      </c>
      <c r="F92" s="338" t="s">
        <v>64</v>
      </c>
      <c r="G92" s="342">
        <v>0</v>
      </c>
      <c r="H92" s="342">
        <v>0</v>
      </c>
      <c r="I92" s="342">
        <v>0</v>
      </c>
      <c r="J92" s="342">
        <v>0</v>
      </c>
      <c r="K92" s="342">
        <v>0</v>
      </c>
      <c r="L92" s="342">
        <v>0</v>
      </c>
      <c r="M92" s="342">
        <v>0</v>
      </c>
      <c r="N92" s="342">
        <v>0</v>
      </c>
      <c r="O92" s="342">
        <v>0</v>
      </c>
      <c r="P92" s="342">
        <v>0</v>
      </c>
      <c r="Q92" s="342">
        <v>0</v>
      </c>
      <c r="R92" s="342">
        <v>0</v>
      </c>
      <c r="S92" s="342">
        <v>0</v>
      </c>
      <c r="T92" s="342">
        <v>0</v>
      </c>
      <c r="U92" s="342">
        <v>0</v>
      </c>
      <c r="V92" s="342">
        <v>0</v>
      </c>
      <c r="W92" s="342">
        <v>0</v>
      </c>
      <c r="X92" s="342">
        <v>0</v>
      </c>
      <c r="Y92" s="342">
        <v>0</v>
      </c>
      <c r="Z92" s="342">
        <v>0</v>
      </c>
      <c r="AA92" s="342">
        <v>0</v>
      </c>
      <c r="AB92" s="342">
        <v>0</v>
      </c>
      <c r="AC92" s="342">
        <v>0</v>
      </c>
      <c r="AD92" s="342">
        <v>0</v>
      </c>
      <c r="AE92" s="342">
        <v>0</v>
      </c>
      <c r="AF92" s="342">
        <v>0</v>
      </c>
      <c r="AG92" s="342">
        <v>0</v>
      </c>
      <c r="AH92" s="342">
        <v>0</v>
      </c>
      <c r="AI92" s="342">
        <v>0</v>
      </c>
      <c r="AJ92" s="342">
        <v>0</v>
      </c>
      <c r="AK92" s="342">
        <v>0</v>
      </c>
      <c r="AL92" s="342">
        <v>0</v>
      </c>
      <c r="AM92" s="342">
        <v>0</v>
      </c>
      <c r="AN92" s="342">
        <v>0</v>
      </c>
      <c r="AO92" s="342">
        <v>0</v>
      </c>
      <c r="AP92" s="342">
        <v>0</v>
      </c>
      <c r="AQ92" s="342">
        <v>0</v>
      </c>
      <c r="AR92" s="342">
        <v>0</v>
      </c>
      <c r="AS92" s="342">
        <v>0</v>
      </c>
      <c r="AT92" s="342">
        <v>0</v>
      </c>
      <c r="AU92" s="342">
        <v>0</v>
      </c>
      <c r="AV92" s="342">
        <v>0</v>
      </c>
      <c r="AW92" s="342">
        <v>0</v>
      </c>
      <c r="AX92" s="342">
        <v>0</v>
      </c>
      <c r="AY92" s="342">
        <v>0</v>
      </c>
      <c r="AZ92" s="342">
        <v>0</v>
      </c>
      <c r="BA92" s="342">
        <v>0</v>
      </c>
      <c r="BB92" s="342">
        <v>0</v>
      </c>
      <c r="BC92" s="342">
        <v>0</v>
      </c>
      <c r="BD92" s="342">
        <v>0</v>
      </c>
      <c r="BE92" s="342">
        <v>0</v>
      </c>
      <c r="BF92" s="342">
        <v>0</v>
      </c>
      <c r="BG92" s="342">
        <v>0</v>
      </c>
      <c r="BH92" s="342">
        <v>0</v>
      </c>
      <c r="BI92" s="342">
        <v>0</v>
      </c>
      <c r="BJ92" s="342">
        <v>0</v>
      </c>
      <c r="BK92" s="342">
        <v>0</v>
      </c>
      <c r="BL92" s="342">
        <v>0</v>
      </c>
      <c r="BM92" s="342">
        <v>0</v>
      </c>
      <c r="BN92" s="342">
        <v>0</v>
      </c>
      <c r="BO92" s="342">
        <v>0</v>
      </c>
      <c r="BP92" s="362"/>
      <c r="BQ92" s="363"/>
    </row>
    <row r="93" spans="1:69" outlineLevel="1" x14ac:dyDescent="0.15">
      <c r="B93" s="333"/>
      <c r="C93" s="267"/>
      <c r="D93" s="339"/>
      <c r="E93" s="339"/>
      <c r="F93" s="339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2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342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62"/>
      <c r="BQ93" s="364"/>
    </row>
    <row r="94" spans="1:69" outlineLevel="1" x14ac:dyDescent="0.15">
      <c r="A94" s="33" t="s">
        <v>32</v>
      </c>
      <c r="B94" s="333">
        <v>65000</v>
      </c>
      <c r="C94" s="266">
        <f>B94/12</f>
        <v>5416.666666666667</v>
      </c>
      <c r="D94" s="338" t="s">
        <v>64</v>
      </c>
      <c r="E94" s="338" t="s">
        <v>64</v>
      </c>
      <c r="F94" s="338" t="s">
        <v>64</v>
      </c>
      <c r="G94" s="342">
        <v>0</v>
      </c>
      <c r="H94" s="342">
        <v>0</v>
      </c>
      <c r="I94" s="342">
        <v>0</v>
      </c>
      <c r="J94" s="342">
        <v>0</v>
      </c>
      <c r="K94" s="342">
        <v>0</v>
      </c>
      <c r="L94" s="342">
        <v>0</v>
      </c>
      <c r="M94" s="342">
        <v>0</v>
      </c>
      <c r="N94" s="342">
        <v>0</v>
      </c>
      <c r="O94" s="342">
        <v>0</v>
      </c>
      <c r="P94" s="342">
        <v>0</v>
      </c>
      <c r="Q94" s="342">
        <v>0</v>
      </c>
      <c r="R94" s="342">
        <v>0</v>
      </c>
      <c r="S94" s="342">
        <v>0</v>
      </c>
      <c r="T94" s="342">
        <v>0</v>
      </c>
      <c r="U94" s="342">
        <v>0</v>
      </c>
      <c r="V94" s="342">
        <v>0</v>
      </c>
      <c r="W94" s="342">
        <v>0</v>
      </c>
      <c r="X94" s="342">
        <v>0</v>
      </c>
      <c r="Y94" s="342">
        <v>0</v>
      </c>
      <c r="Z94" s="342">
        <v>0</v>
      </c>
      <c r="AA94" s="342">
        <v>0</v>
      </c>
      <c r="AB94" s="342">
        <v>0</v>
      </c>
      <c r="AC94" s="342">
        <v>0</v>
      </c>
      <c r="AD94" s="342">
        <v>0</v>
      </c>
      <c r="AE94" s="342">
        <v>0</v>
      </c>
      <c r="AF94" s="342">
        <v>0</v>
      </c>
      <c r="AG94" s="342">
        <v>0</v>
      </c>
      <c r="AH94" s="342">
        <v>0</v>
      </c>
      <c r="AI94" s="342">
        <v>0</v>
      </c>
      <c r="AJ94" s="342">
        <v>0</v>
      </c>
      <c r="AK94" s="342">
        <v>0</v>
      </c>
      <c r="AL94" s="342">
        <v>0</v>
      </c>
      <c r="AM94" s="342">
        <v>0</v>
      </c>
      <c r="AN94" s="342">
        <v>0</v>
      </c>
      <c r="AO94" s="342">
        <v>0</v>
      </c>
      <c r="AP94" s="342">
        <v>0</v>
      </c>
      <c r="AQ94" s="342">
        <v>0</v>
      </c>
      <c r="AR94" s="342">
        <v>0</v>
      </c>
      <c r="AS94" s="342">
        <v>0</v>
      </c>
      <c r="AT94" s="342">
        <v>0</v>
      </c>
      <c r="AU94" s="342">
        <v>0</v>
      </c>
      <c r="AV94" s="342">
        <v>0</v>
      </c>
      <c r="AW94" s="342">
        <v>0</v>
      </c>
      <c r="AX94" s="342">
        <v>0</v>
      </c>
      <c r="AY94" s="342">
        <v>0</v>
      </c>
      <c r="AZ94" s="342">
        <v>0</v>
      </c>
      <c r="BA94" s="342">
        <v>0</v>
      </c>
      <c r="BB94" s="342">
        <v>0</v>
      </c>
      <c r="BC94" s="342">
        <v>0</v>
      </c>
      <c r="BD94" s="342">
        <v>0</v>
      </c>
      <c r="BE94" s="342">
        <v>0</v>
      </c>
      <c r="BF94" s="342">
        <v>0</v>
      </c>
      <c r="BG94" s="342">
        <v>0</v>
      </c>
      <c r="BH94" s="342">
        <v>0</v>
      </c>
      <c r="BI94" s="342">
        <v>0</v>
      </c>
      <c r="BJ94" s="342">
        <v>0</v>
      </c>
      <c r="BK94" s="342">
        <v>0</v>
      </c>
      <c r="BL94" s="342">
        <v>0</v>
      </c>
      <c r="BM94" s="342">
        <v>0</v>
      </c>
      <c r="BN94" s="342">
        <v>0</v>
      </c>
      <c r="BO94" s="342">
        <v>0</v>
      </c>
      <c r="BP94" s="362"/>
      <c r="BQ94" s="364"/>
    </row>
    <row r="95" spans="1:69" outlineLevel="1" x14ac:dyDescent="0.15">
      <c r="A95" s="33" t="s">
        <v>86</v>
      </c>
      <c r="B95" s="333">
        <v>35</v>
      </c>
      <c r="C95" s="266">
        <f>B95*160</f>
        <v>5600</v>
      </c>
      <c r="D95" s="338" t="s">
        <v>91</v>
      </c>
      <c r="E95" s="338" t="s">
        <v>64</v>
      </c>
      <c r="F95" s="338" t="s">
        <v>91</v>
      </c>
      <c r="G95" s="342">
        <v>0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  <c r="N95" s="342">
        <v>0</v>
      </c>
      <c r="O95" s="342">
        <v>0</v>
      </c>
      <c r="P95" s="342">
        <v>0</v>
      </c>
      <c r="Q95" s="342">
        <v>0</v>
      </c>
      <c r="R95" s="342">
        <v>0</v>
      </c>
      <c r="S95" s="342">
        <v>0</v>
      </c>
      <c r="T95" s="342">
        <v>0</v>
      </c>
      <c r="U95" s="342">
        <v>0</v>
      </c>
      <c r="V95" s="342">
        <v>0</v>
      </c>
      <c r="W95" s="342">
        <v>0</v>
      </c>
      <c r="X95" s="342">
        <v>0</v>
      </c>
      <c r="Y95" s="342">
        <v>0</v>
      </c>
      <c r="Z95" s="342">
        <v>0</v>
      </c>
      <c r="AA95" s="342">
        <v>0</v>
      </c>
      <c r="AB95" s="342">
        <v>0</v>
      </c>
      <c r="AC95" s="342">
        <v>0</v>
      </c>
      <c r="AD95" s="342">
        <v>0</v>
      </c>
      <c r="AE95" s="342">
        <v>0</v>
      </c>
      <c r="AF95" s="342">
        <v>0</v>
      </c>
      <c r="AG95" s="342">
        <v>0</v>
      </c>
      <c r="AH95" s="342">
        <v>0</v>
      </c>
      <c r="AI95" s="342">
        <v>0</v>
      </c>
      <c r="AJ95" s="342">
        <v>0</v>
      </c>
      <c r="AK95" s="342">
        <v>0</v>
      </c>
      <c r="AL95" s="342">
        <v>0</v>
      </c>
      <c r="AM95" s="342">
        <v>0</v>
      </c>
      <c r="AN95" s="342">
        <v>0</v>
      </c>
      <c r="AO95" s="342">
        <v>0</v>
      </c>
      <c r="AP95" s="342">
        <v>0</v>
      </c>
      <c r="AQ95" s="342">
        <v>0</v>
      </c>
      <c r="AR95" s="342">
        <v>0</v>
      </c>
      <c r="AS95" s="342">
        <v>0</v>
      </c>
      <c r="AT95" s="342">
        <v>0</v>
      </c>
      <c r="AU95" s="342">
        <v>0</v>
      </c>
      <c r="AV95" s="342">
        <v>0</v>
      </c>
      <c r="AW95" s="342">
        <v>0</v>
      </c>
      <c r="AX95" s="342">
        <v>0</v>
      </c>
      <c r="AY95" s="342">
        <v>0</v>
      </c>
      <c r="AZ95" s="342">
        <v>0</v>
      </c>
      <c r="BA95" s="342">
        <v>0</v>
      </c>
      <c r="BB95" s="342">
        <v>0</v>
      </c>
      <c r="BC95" s="342">
        <v>0</v>
      </c>
      <c r="BD95" s="342">
        <v>0</v>
      </c>
      <c r="BE95" s="342">
        <v>0</v>
      </c>
      <c r="BF95" s="342">
        <v>0</v>
      </c>
      <c r="BG95" s="342">
        <v>0</v>
      </c>
      <c r="BH95" s="342">
        <v>0</v>
      </c>
      <c r="BI95" s="342">
        <v>0</v>
      </c>
      <c r="BJ95" s="342">
        <v>0</v>
      </c>
      <c r="BK95" s="342">
        <v>0</v>
      </c>
      <c r="BL95" s="342">
        <v>0</v>
      </c>
      <c r="BM95" s="342">
        <v>0</v>
      </c>
      <c r="BN95" s="342">
        <v>0</v>
      </c>
      <c r="BO95" s="342">
        <v>0</v>
      </c>
      <c r="BP95" s="362"/>
      <c r="BQ95" s="364"/>
    </row>
    <row r="96" spans="1:69" outlineLevel="1" x14ac:dyDescent="0.15">
      <c r="B96" s="333"/>
      <c r="C96" s="267"/>
      <c r="D96" s="339"/>
      <c r="E96" s="339"/>
      <c r="F96" s="339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  <c r="AD96" s="342"/>
      <c r="AE96" s="342"/>
      <c r="AF96" s="342"/>
      <c r="AG96" s="342"/>
      <c r="AH96" s="342"/>
      <c r="AI96" s="342"/>
      <c r="AJ96" s="342"/>
      <c r="AK96" s="342"/>
      <c r="AL96" s="342"/>
      <c r="AM96" s="342"/>
      <c r="AN96" s="342"/>
      <c r="AO96" s="342"/>
      <c r="AP96" s="342"/>
      <c r="AQ96" s="342"/>
      <c r="AR96" s="342"/>
      <c r="AS96" s="342"/>
      <c r="AT96" s="342"/>
      <c r="AU96" s="342"/>
      <c r="AV96" s="342"/>
      <c r="AW96" s="342"/>
      <c r="AX96" s="342"/>
      <c r="AY96" s="342"/>
      <c r="AZ96" s="342"/>
      <c r="BA96" s="342"/>
      <c r="BB96" s="342"/>
      <c r="BC96" s="342"/>
      <c r="BD96" s="342"/>
      <c r="BE96" s="342"/>
      <c r="BF96" s="342"/>
      <c r="BG96" s="342"/>
      <c r="BH96" s="342"/>
      <c r="BI96" s="342"/>
      <c r="BJ96" s="342"/>
      <c r="BK96" s="342"/>
      <c r="BL96" s="342"/>
      <c r="BM96" s="342"/>
      <c r="BN96" s="342"/>
      <c r="BO96" s="342"/>
      <c r="BP96" s="362"/>
      <c r="BQ96" s="364"/>
    </row>
    <row r="97" spans="1:69" outlineLevel="1" x14ac:dyDescent="0.15">
      <c r="A97" s="33" t="s">
        <v>29</v>
      </c>
      <c r="B97" s="333">
        <v>75000</v>
      </c>
      <c r="C97" s="266">
        <f>B97/12</f>
        <v>6250</v>
      </c>
      <c r="D97" s="338" t="s">
        <v>64</v>
      </c>
      <c r="E97" s="338" t="s">
        <v>64</v>
      </c>
      <c r="F97" s="338" t="s">
        <v>64</v>
      </c>
      <c r="G97" s="342">
        <v>0</v>
      </c>
      <c r="H97" s="342">
        <v>0</v>
      </c>
      <c r="I97" s="342">
        <v>0</v>
      </c>
      <c r="J97" s="342">
        <v>0</v>
      </c>
      <c r="K97" s="342">
        <v>0</v>
      </c>
      <c r="L97" s="342">
        <v>0</v>
      </c>
      <c r="M97" s="342">
        <v>0</v>
      </c>
      <c r="N97" s="342">
        <v>0</v>
      </c>
      <c r="O97" s="342">
        <v>0</v>
      </c>
      <c r="P97" s="342">
        <v>0</v>
      </c>
      <c r="Q97" s="342">
        <v>0</v>
      </c>
      <c r="R97" s="342">
        <v>0</v>
      </c>
      <c r="S97" s="342">
        <v>0</v>
      </c>
      <c r="T97" s="342">
        <v>0</v>
      </c>
      <c r="U97" s="342">
        <v>0</v>
      </c>
      <c r="V97" s="342">
        <v>0</v>
      </c>
      <c r="W97" s="342">
        <v>0</v>
      </c>
      <c r="X97" s="342">
        <v>0</v>
      </c>
      <c r="Y97" s="342">
        <v>0</v>
      </c>
      <c r="Z97" s="342">
        <v>0</v>
      </c>
      <c r="AA97" s="342">
        <v>0</v>
      </c>
      <c r="AB97" s="342">
        <v>0</v>
      </c>
      <c r="AC97" s="342">
        <v>0</v>
      </c>
      <c r="AD97" s="342">
        <v>0</v>
      </c>
      <c r="AE97" s="342">
        <v>0</v>
      </c>
      <c r="AF97" s="342">
        <v>0</v>
      </c>
      <c r="AG97" s="342">
        <v>0</v>
      </c>
      <c r="AH97" s="342">
        <v>0</v>
      </c>
      <c r="AI97" s="342">
        <v>0</v>
      </c>
      <c r="AJ97" s="342">
        <v>0</v>
      </c>
      <c r="AK97" s="342">
        <v>0</v>
      </c>
      <c r="AL97" s="342">
        <v>0</v>
      </c>
      <c r="AM97" s="342">
        <v>0</v>
      </c>
      <c r="AN97" s="342">
        <v>0</v>
      </c>
      <c r="AO97" s="342">
        <v>0</v>
      </c>
      <c r="AP97" s="342">
        <v>0</v>
      </c>
      <c r="AQ97" s="342">
        <v>0</v>
      </c>
      <c r="AR97" s="342">
        <v>0</v>
      </c>
      <c r="AS97" s="342">
        <v>0</v>
      </c>
      <c r="AT97" s="342">
        <v>0</v>
      </c>
      <c r="AU97" s="342">
        <v>0</v>
      </c>
      <c r="AV97" s="342">
        <v>0</v>
      </c>
      <c r="AW97" s="342">
        <v>0</v>
      </c>
      <c r="AX97" s="342">
        <v>0</v>
      </c>
      <c r="AY97" s="342">
        <v>0</v>
      </c>
      <c r="AZ97" s="342">
        <v>0</v>
      </c>
      <c r="BA97" s="342">
        <v>0</v>
      </c>
      <c r="BB97" s="342">
        <v>0</v>
      </c>
      <c r="BC97" s="342">
        <v>0</v>
      </c>
      <c r="BD97" s="342">
        <v>0</v>
      </c>
      <c r="BE97" s="342">
        <v>0</v>
      </c>
      <c r="BF97" s="342">
        <v>0</v>
      </c>
      <c r="BG97" s="342">
        <v>0</v>
      </c>
      <c r="BH97" s="342">
        <v>0</v>
      </c>
      <c r="BI97" s="342">
        <v>0</v>
      </c>
      <c r="BJ97" s="342">
        <v>0</v>
      </c>
      <c r="BK97" s="342">
        <v>0</v>
      </c>
      <c r="BL97" s="342">
        <v>0</v>
      </c>
      <c r="BM97" s="342">
        <v>0</v>
      </c>
      <c r="BN97" s="342">
        <v>0</v>
      </c>
      <c r="BO97" s="342">
        <v>0</v>
      </c>
      <c r="BP97" s="362"/>
      <c r="BQ97" s="364"/>
    </row>
    <row r="98" spans="1:69" s="18" customFormat="1" outlineLevel="1" x14ac:dyDescent="0.15">
      <c r="A98" s="33" t="s">
        <v>86</v>
      </c>
      <c r="B98" s="333">
        <v>65</v>
      </c>
      <c r="C98" s="266">
        <f>B98*160</f>
        <v>10400</v>
      </c>
      <c r="D98" s="338" t="s">
        <v>91</v>
      </c>
      <c r="E98" s="338" t="s">
        <v>64</v>
      </c>
      <c r="F98" s="338" t="s">
        <v>91</v>
      </c>
      <c r="G98" s="342">
        <v>0</v>
      </c>
      <c r="H98" s="342">
        <v>0</v>
      </c>
      <c r="I98" s="342">
        <v>0</v>
      </c>
      <c r="J98" s="342">
        <v>0</v>
      </c>
      <c r="K98" s="342">
        <v>0</v>
      </c>
      <c r="L98" s="342">
        <v>0</v>
      </c>
      <c r="M98" s="342">
        <v>0</v>
      </c>
      <c r="N98" s="342">
        <v>0</v>
      </c>
      <c r="O98" s="342">
        <v>0</v>
      </c>
      <c r="P98" s="342">
        <v>0</v>
      </c>
      <c r="Q98" s="342">
        <v>0</v>
      </c>
      <c r="R98" s="342">
        <v>0</v>
      </c>
      <c r="S98" s="342">
        <v>0</v>
      </c>
      <c r="T98" s="342">
        <v>0</v>
      </c>
      <c r="U98" s="342">
        <v>0</v>
      </c>
      <c r="V98" s="342">
        <v>0</v>
      </c>
      <c r="W98" s="342">
        <v>0</v>
      </c>
      <c r="X98" s="342">
        <v>0</v>
      </c>
      <c r="Y98" s="342">
        <v>0</v>
      </c>
      <c r="Z98" s="342">
        <v>0</v>
      </c>
      <c r="AA98" s="342">
        <v>0</v>
      </c>
      <c r="AB98" s="342">
        <v>0</v>
      </c>
      <c r="AC98" s="342">
        <v>0</v>
      </c>
      <c r="AD98" s="342">
        <v>0</v>
      </c>
      <c r="AE98" s="342">
        <v>0</v>
      </c>
      <c r="AF98" s="342">
        <v>0</v>
      </c>
      <c r="AG98" s="342">
        <v>0</v>
      </c>
      <c r="AH98" s="342">
        <v>0</v>
      </c>
      <c r="AI98" s="342">
        <v>0</v>
      </c>
      <c r="AJ98" s="342">
        <v>0</v>
      </c>
      <c r="AK98" s="342">
        <v>0</v>
      </c>
      <c r="AL98" s="342">
        <v>0</v>
      </c>
      <c r="AM98" s="342">
        <v>0</v>
      </c>
      <c r="AN98" s="342">
        <v>0</v>
      </c>
      <c r="AO98" s="342">
        <v>0</v>
      </c>
      <c r="AP98" s="342">
        <v>0</v>
      </c>
      <c r="AQ98" s="342">
        <v>0</v>
      </c>
      <c r="AR98" s="342">
        <v>0</v>
      </c>
      <c r="AS98" s="342">
        <v>0</v>
      </c>
      <c r="AT98" s="342">
        <v>0</v>
      </c>
      <c r="AU98" s="342">
        <v>0</v>
      </c>
      <c r="AV98" s="342">
        <v>0</v>
      </c>
      <c r="AW98" s="342">
        <v>0</v>
      </c>
      <c r="AX98" s="342">
        <v>0</v>
      </c>
      <c r="AY98" s="342">
        <v>0</v>
      </c>
      <c r="AZ98" s="342">
        <v>0</v>
      </c>
      <c r="BA98" s="342">
        <v>0</v>
      </c>
      <c r="BB98" s="342">
        <v>0</v>
      </c>
      <c r="BC98" s="342">
        <v>0</v>
      </c>
      <c r="BD98" s="342">
        <v>0</v>
      </c>
      <c r="BE98" s="342">
        <v>0</v>
      </c>
      <c r="BF98" s="342">
        <v>0</v>
      </c>
      <c r="BG98" s="342">
        <v>0</v>
      </c>
      <c r="BH98" s="342">
        <v>0</v>
      </c>
      <c r="BI98" s="342">
        <v>0</v>
      </c>
      <c r="BJ98" s="342">
        <v>0</v>
      </c>
      <c r="BK98" s="342">
        <v>0</v>
      </c>
      <c r="BL98" s="342">
        <v>0</v>
      </c>
      <c r="BM98" s="342">
        <v>0</v>
      </c>
      <c r="BN98" s="342">
        <v>0</v>
      </c>
      <c r="BO98" s="342">
        <v>0</v>
      </c>
      <c r="BP98" s="362"/>
      <c r="BQ98" s="363"/>
    </row>
    <row r="99" spans="1:69" outlineLevel="1" x14ac:dyDescent="0.15">
      <c r="B99" s="333"/>
      <c r="C99" s="267"/>
      <c r="D99" s="339"/>
      <c r="E99" s="339"/>
      <c r="F99" s="339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342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342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62"/>
      <c r="BQ99" s="364"/>
    </row>
    <row r="100" spans="1:69" outlineLevel="1" x14ac:dyDescent="0.15">
      <c r="A100" s="33" t="s">
        <v>30</v>
      </c>
      <c r="B100" s="333">
        <v>50000</v>
      </c>
      <c r="C100" s="266">
        <f>B100/12</f>
        <v>4166.666666666667</v>
      </c>
      <c r="D100" s="338" t="s">
        <v>64</v>
      </c>
      <c r="E100" s="338" t="s">
        <v>64</v>
      </c>
      <c r="F100" s="338" t="s">
        <v>64</v>
      </c>
      <c r="G100" s="342">
        <v>0</v>
      </c>
      <c r="H100" s="342">
        <v>0</v>
      </c>
      <c r="I100" s="342">
        <v>0</v>
      </c>
      <c r="J100" s="342">
        <v>0</v>
      </c>
      <c r="K100" s="342">
        <v>0</v>
      </c>
      <c r="L100" s="342">
        <v>0</v>
      </c>
      <c r="M100" s="342">
        <v>0</v>
      </c>
      <c r="N100" s="342">
        <v>0</v>
      </c>
      <c r="O100" s="342">
        <v>0</v>
      </c>
      <c r="P100" s="342">
        <v>0</v>
      </c>
      <c r="Q100" s="342">
        <v>0</v>
      </c>
      <c r="R100" s="342">
        <v>0</v>
      </c>
      <c r="S100" s="342">
        <v>0</v>
      </c>
      <c r="T100" s="342">
        <v>0</v>
      </c>
      <c r="U100" s="342">
        <v>0</v>
      </c>
      <c r="V100" s="342">
        <v>0</v>
      </c>
      <c r="W100" s="342">
        <v>0</v>
      </c>
      <c r="X100" s="342">
        <v>0</v>
      </c>
      <c r="Y100" s="342">
        <v>0</v>
      </c>
      <c r="Z100" s="342">
        <v>0</v>
      </c>
      <c r="AA100" s="342">
        <v>0</v>
      </c>
      <c r="AB100" s="342">
        <v>0</v>
      </c>
      <c r="AC100" s="342">
        <v>0</v>
      </c>
      <c r="AD100" s="342">
        <v>0</v>
      </c>
      <c r="AE100" s="342">
        <v>0</v>
      </c>
      <c r="AF100" s="342">
        <v>0</v>
      </c>
      <c r="AG100" s="342">
        <v>0</v>
      </c>
      <c r="AH100" s="342">
        <v>0</v>
      </c>
      <c r="AI100" s="342">
        <v>0</v>
      </c>
      <c r="AJ100" s="342">
        <v>0</v>
      </c>
      <c r="AK100" s="342">
        <v>0</v>
      </c>
      <c r="AL100" s="342">
        <v>0</v>
      </c>
      <c r="AM100" s="342">
        <v>0</v>
      </c>
      <c r="AN100" s="342">
        <v>0</v>
      </c>
      <c r="AO100" s="342">
        <v>0</v>
      </c>
      <c r="AP100" s="342">
        <v>0</v>
      </c>
      <c r="AQ100" s="342">
        <v>0</v>
      </c>
      <c r="AR100" s="342">
        <v>0</v>
      </c>
      <c r="AS100" s="342">
        <v>0</v>
      </c>
      <c r="AT100" s="342">
        <v>0</v>
      </c>
      <c r="AU100" s="342">
        <v>0</v>
      </c>
      <c r="AV100" s="342">
        <v>0</v>
      </c>
      <c r="AW100" s="342">
        <v>0</v>
      </c>
      <c r="AX100" s="342">
        <v>0</v>
      </c>
      <c r="AY100" s="342">
        <v>0</v>
      </c>
      <c r="AZ100" s="342">
        <v>0</v>
      </c>
      <c r="BA100" s="342">
        <v>0</v>
      </c>
      <c r="BB100" s="342">
        <v>0</v>
      </c>
      <c r="BC100" s="342">
        <v>0</v>
      </c>
      <c r="BD100" s="342">
        <v>0</v>
      </c>
      <c r="BE100" s="342">
        <v>0</v>
      </c>
      <c r="BF100" s="342">
        <v>0</v>
      </c>
      <c r="BG100" s="342">
        <v>0</v>
      </c>
      <c r="BH100" s="342">
        <v>0</v>
      </c>
      <c r="BI100" s="342">
        <v>0</v>
      </c>
      <c r="BJ100" s="342">
        <v>0</v>
      </c>
      <c r="BK100" s="342">
        <v>0</v>
      </c>
      <c r="BL100" s="342">
        <v>0</v>
      </c>
      <c r="BM100" s="342">
        <v>0</v>
      </c>
      <c r="BN100" s="342">
        <v>0</v>
      </c>
      <c r="BO100" s="342">
        <v>0</v>
      </c>
      <c r="BP100" s="362"/>
      <c r="BQ100" s="364"/>
    </row>
    <row r="101" spans="1:69" outlineLevel="1" x14ac:dyDescent="0.15">
      <c r="A101" s="33" t="s">
        <v>86</v>
      </c>
      <c r="B101" s="333">
        <v>40</v>
      </c>
      <c r="C101" s="266">
        <f>B101*160</f>
        <v>6400</v>
      </c>
      <c r="D101" s="338" t="s">
        <v>91</v>
      </c>
      <c r="E101" s="338" t="s">
        <v>64</v>
      </c>
      <c r="F101" s="338" t="s">
        <v>91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42">
        <v>0</v>
      </c>
      <c r="AJ101" s="342">
        <v>0</v>
      </c>
      <c r="AK101" s="342">
        <v>0</v>
      </c>
      <c r="AL101" s="342">
        <v>0</v>
      </c>
      <c r="AM101" s="342">
        <v>0</v>
      </c>
      <c r="AN101" s="342">
        <v>0</v>
      </c>
      <c r="AO101" s="342">
        <v>0</v>
      </c>
      <c r="AP101" s="342">
        <v>0</v>
      </c>
      <c r="AQ101" s="342">
        <v>0</v>
      </c>
      <c r="AR101" s="342">
        <v>0</v>
      </c>
      <c r="AS101" s="342">
        <v>0</v>
      </c>
      <c r="AT101" s="342">
        <v>0</v>
      </c>
      <c r="AU101" s="342">
        <v>0</v>
      </c>
      <c r="AV101" s="342">
        <v>0</v>
      </c>
      <c r="AW101" s="342">
        <v>0</v>
      </c>
      <c r="AX101" s="342">
        <v>0</v>
      </c>
      <c r="AY101" s="342">
        <v>0</v>
      </c>
      <c r="AZ101" s="342">
        <v>0</v>
      </c>
      <c r="BA101" s="342">
        <v>0</v>
      </c>
      <c r="BB101" s="342">
        <v>0</v>
      </c>
      <c r="BC101" s="342">
        <v>0</v>
      </c>
      <c r="BD101" s="342">
        <v>0</v>
      </c>
      <c r="BE101" s="342">
        <v>0</v>
      </c>
      <c r="BF101" s="342">
        <v>0</v>
      </c>
      <c r="BG101" s="342">
        <v>0</v>
      </c>
      <c r="BH101" s="342">
        <v>0</v>
      </c>
      <c r="BI101" s="342">
        <v>0</v>
      </c>
      <c r="BJ101" s="342">
        <v>0</v>
      </c>
      <c r="BK101" s="342">
        <v>0</v>
      </c>
      <c r="BL101" s="342">
        <v>0</v>
      </c>
      <c r="BM101" s="342">
        <v>0</v>
      </c>
      <c r="BN101" s="342">
        <v>0</v>
      </c>
      <c r="BO101" s="342">
        <v>0</v>
      </c>
      <c r="BP101" s="362"/>
      <c r="BQ101" s="364"/>
    </row>
    <row r="102" spans="1:69" outlineLevel="1" x14ac:dyDescent="0.15">
      <c r="B102" s="333"/>
      <c r="C102" s="267"/>
      <c r="D102" s="339"/>
      <c r="E102" s="339"/>
      <c r="F102" s="339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342"/>
      <c r="AC102" s="342"/>
      <c r="AD102" s="342"/>
      <c r="AE102" s="342"/>
      <c r="AF102" s="342"/>
      <c r="AG102" s="342"/>
      <c r="AH102" s="342"/>
      <c r="AI102" s="342"/>
      <c r="AJ102" s="342"/>
      <c r="AK102" s="342"/>
      <c r="AL102" s="342"/>
      <c r="AM102" s="342"/>
      <c r="AN102" s="342"/>
      <c r="AO102" s="342"/>
      <c r="AP102" s="342"/>
      <c r="AQ102" s="342"/>
      <c r="AR102" s="342"/>
      <c r="AS102" s="342"/>
      <c r="AT102" s="342"/>
      <c r="AU102" s="342"/>
      <c r="AV102" s="342"/>
      <c r="AW102" s="342"/>
      <c r="AX102" s="342"/>
      <c r="AY102" s="342"/>
      <c r="AZ102" s="342"/>
      <c r="BA102" s="342"/>
      <c r="BB102" s="342"/>
      <c r="BC102" s="342"/>
      <c r="BD102" s="342"/>
      <c r="BE102" s="342"/>
      <c r="BF102" s="342"/>
      <c r="BG102" s="342"/>
      <c r="BH102" s="342"/>
      <c r="BI102" s="342"/>
      <c r="BJ102" s="342"/>
      <c r="BK102" s="342"/>
      <c r="BL102" s="342"/>
      <c r="BM102" s="342"/>
      <c r="BN102" s="342"/>
      <c r="BO102" s="342"/>
      <c r="BP102" s="362"/>
      <c r="BQ102" s="364"/>
    </row>
    <row r="103" spans="1:69" outlineLevel="1" x14ac:dyDescent="0.15">
      <c r="A103" s="33" t="s">
        <v>1237</v>
      </c>
      <c r="B103" s="333">
        <f>2000000*12</f>
        <v>24000000</v>
      </c>
      <c r="C103" s="266">
        <f>B103/12</f>
        <v>2000000</v>
      </c>
      <c r="D103" s="338" t="s">
        <v>64</v>
      </c>
      <c r="E103" s="338" t="s">
        <v>64</v>
      </c>
      <c r="F103" s="338" t="s">
        <v>64</v>
      </c>
      <c r="G103" s="342">
        <v>0</v>
      </c>
      <c r="H103" s="342">
        <v>0</v>
      </c>
      <c r="I103" s="342">
        <v>0</v>
      </c>
      <c r="J103" s="342">
        <v>0</v>
      </c>
      <c r="K103" s="342">
        <v>0</v>
      </c>
      <c r="L103" s="342">
        <v>0</v>
      </c>
      <c r="M103" s="342">
        <v>0</v>
      </c>
      <c r="N103" s="342">
        <v>0</v>
      </c>
      <c r="O103" s="342">
        <v>0</v>
      </c>
      <c r="P103" s="342">
        <v>0</v>
      </c>
      <c r="Q103" s="342">
        <v>0</v>
      </c>
      <c r="R103" s="342">
        <v>0</v>
      </c>
      <c r="S103" s="342">
        <v>0</v>
      </c>
      <c r="T103" s="342">
        <v>0</v>
      </c>
      <c r="U103" s="342">
        <v>0</v>
      </c>
      <c r="V103" s="342">
        <v>0</v>
      </c>
      <c r="W103" s="342">
        <v>0</v>
      </c>
      <c r="X103" s="342">
        <v>0</v>
      </c>
      <c r="Y103" s="342">
        <v>0</v>
      </c>
      <c r="Z103" s="342">
        <v>0</v>
      </c>
      <c r="AA103" s="342">
        <v>0</v>
      </c>
      <c r="AB103" s="342">
        <v>0</v>
      </c>
      <c r="AC103" s="342">
        <v>0</v>
      </c>
      <c r="AD103" s="342">
        <v>0</v>
      </c>
      <c r="AE103" s="342">
        <v>0</v>
      </c>
      <c r="AF103" s="342">
        <v>0</v>
      </c>
      <c r="AG103" s="342">
        <v>0</v>
      </c>
      <c r="AH103" s="342">
        <v>0</v>
      </c>
      <c r="AI103" s="342">
        <v>0</v>
      </c>
      <c r="AJ103" s="342">
        <v>0</v>
      </c>
      <c r="AK103" s="342">
        <v>0</v>
      </c>
      <c r="AL103" s="342">
        <v>0</v>
      </c>
      <c r="AM103" s="342">
        <v>0</v>
      </c>
      <c r="AN103" s="342">
        <v>0</v>
      </c>
      <c r="AO103" s="342">
        <v>0</v>
      </c>
      <c r="AP103" s="342">
        <v>0</v>
      </c>
      <c r="AQ103" s="342">
        <v>0</v>
      </c>
      <c r="AR103" s="342">
        <v>0</v>
      </c>
      <c r="AS103" s="342">
        <v>0</v>
      </c>
      <c r="AT103" s="342">
        <v>0</v>
      </c>
      <c r="AU103" s="342">
        <v>0</v>
      </c>
      <c r="AV103" s="342">
        <v>0</v>
      </c>
      <c r="AW103" s="342">
        <v>0</v>
      </c>
      <c r="AX103" s="342">
        <v>0</v>
      </c>
      <c r="AY103" s="342">
        <v>0</v>
      </c>
      <c r="AZ103" s="342">
        <v>0</v>
      </c>
      <c r="BA103" s="342">
        <v>0</v>
      </c>
      <c r="BB103" s="342">
        <v>0</v>
      </c>
      <c r="BC103" s="342">
        <v>0</v>
      </c>
      <c r="BD103" s="342">
        <v>0</v>
      </c>
      <c r="BE103" s="342">
        <v>0</v>
      </c>
      <c r="BF103" s="342">
        <v>0</v>
      </c>
      <c r="BG103" s="342">
        <v>0</v>
      </c>
      <c r="BH103" s="342">
        <v>0</v>
      </c>
      <c r="BI103" s="342">
        <v>0</v>
      </c>
      <c r="BJ103" s="342">
        <v>0</v>
      </c>
      <c r="BK103" s="342">
        <v>0</v>
      </c>
      <c r="BL103" s="342">
        <v>0</v>
      </c>
      <c r="BM103" s="342">
        <v>0</v>
      </c>
      <c r="BN103" s="342">
        <v>0</v>
      </c>
      <c r="BO103" s="342">
        <v>0</v>
      </c>
      <c r="BP103" s="362"/>
      <c r="BQ103" s="364"/>
    </row>
    <row r="104" spans="1:69" s="18" customFormat="1" outlineLevel="1" x14ac:dyDescent="0.15">
      <c r="A104" s="33" t="s">
        <v>86</v>
      </c>
      <c r="B104" s="333">
        <f>2000000/160</f>
        <v>12500</v>
      </c>
      <c r="C104" s="266">
        <f>B104*160</f>
        <v>2000000</v>
      </c>
      <c r="D104" s="338" t="s">
        <v>91</v>
      </c>
      <c r="E104" s="338" t="s">
        <v>64</v>
      </c>
      <c r="F104" s="338" t="s">
        <v>64</v>
      </c>
      <c r="G104" s="342">
        <v>0</v>
      </c>
      <c r="H104" s="342">
        <v>0</v>
      </c>
      <c r="I104" s="342">
        <v>0</v>
      </c>
      <c r="J104" s="342">
        <v>0</v>
      </c>
      <c r="K104" s="342">
        <v>0</v>
      </c>
      <c r="L104" s="342">
        <v>0</v>
      </c>
      <c r="M104" s="342">
        <v>0</v>
      </c>
      <c r="N104" s="342">
        <v>0</v>
      </c>
      <c r="O104" s="342">
        <v>0</v>
      </c>
      <c r="P104" s="342">
        <v>0</v>
      </c>
      <c r="Q104" s="342">
        <v>0</v>
      </c>
      <c r="R104" s="342">
        <v>0</v>
      </c>
      <c r="S104" s="342">
        <v>0</v>
      </c>
      <c r="T104" s="342">
        <v>0</v>
      </c>
      <c r="U104" s="342">
        <v>0</v>
      </c>
      <c r="V104" s="342">
        <v>0</v>
      </c>
      <c r="W104" s="342">
        <v>0</v>
      </c>
      <c r="X104" s="342">
        <v>0</v>
      </c>
      <c r="Y104" s="342">
        <v>0</v>
      </c>
      <c r="Z104" s="342">
        <v>0</v>
      </c>
      <c r="AA104" s="342">
        <v>0</v>
      </c>
      <c r="AB104" s="342">
        <v>0</v>
      </c>
      <c r="AC104" s="342">
        <v>0</v>
      </c>
      <c r="AD104" s="342">
        <v>0</v>
      </c>
      <c r="AE104" s="342">
        <v>0</v>
      </c>
      <c r="AF104" s="342">
        <v>0</v>
      </c>
      <c r="AG104" s="342">
        <v>0</v>
      </c>
      <c r="AH104" s="342">
        <v>0</v>
      </c>
      <c r="AI104" s="342">
        <v>0</v>
      </c>
      <c r="AJ104" s="342">
        <v>0</v>
      </c>
      <c r="AK104" s="342">
        <v>0</v>
      </c>
      <c r="AL104" s="342">
        <v>0</v>
      </c>
      <c r="AM104" s="342">
        <v>0</v>
      </c>
      <c r="AN104" s="342">
        <v>0</v>
      </c>
      <c r="AO104" s="342">
        <v>0</v>
      </c>
      <c r="AP104" s="342">
        <v>0</v>
      </c>
      <c r="AQ104" s="342">
        <v>0</v>
      </c>
      <c r="AR104" s="342">
        <v>0</v>
      </c>
      <c r="AS104" s="342">
        <v>0</v>
      </c>
      <c r="AT104" s="342">
        <v>0</v>
      </c>
      <c r="AU104" s="342">
        <v>0</v>
      </c>
      <c r="AV104" s="342">
        <v>0</v>
      </c>
      <c r="AW104" s="342">
        <v>0</v>
      </c>
      <c r="AX104" s="342">
        <v>0</v>
      </c>
      <c r="AY104" s="342">
        <v>0</v>
      </c>
      <c r="AZ104" s="342">
        <v>0</v>
      </c>
      <c r="BA104" s="342">
        <v>0</v>
      </c>
      <c r="BB104" s="342">
        <v>0</v>
      </c>
      <c r="BC104" s="342">
        <v>0</v>
      </c>
      <c r="BD104" s="342">
        <v>0</v>
      </c>
      <c r="BE104" s="342">
        <v>0</v>
      </c>
      <c r="BF104" s="342">
        <v>0</v>
      </c>
      <c r="BG104" s="342">
        <v>0</v>
      </c>
      <c r="BH104" s="342">
        <v>0</v>
      </c>
      <c r="BI104" s="342">
        <v>0</v>
      </c>
      <c r="BJ104" s="342">
        <v>0</v>
      </c>
      <c r="BK104" s="342">
        <v>0</v>
      </c>
      <c r="BL104" s="342">
        <v>0</v>
      </c>
      <c r="BM104" s="342">
        <v>0</v>
      </c>
      <c r="BN104" s="342">
        <v>0</v>
      </c>
      <c r="BO104" s="342">
        <v>0</v>
      </c>
      <c r="BP104" s="362"/>
      <c r="BQ104" s="363"/>
    </row>
    <row r="105" spans="1:69" outlineLevel="1" x14ac:dyDescent="0.15">
      <c r="B105" s="333"/>
      <c r="C105" s="267"/>
      <c r="D105" s="339"/>
      <c r="E105" s="339"/>
      <c r="F105" s="339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342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342"/>
      <c r="AL105" s="342"/>
      <c r="AM105" s="342"/>
      <c r="AN105" s="342"/>
      <c r="AO105" s="342"/>
      <c r="AP105" s="342"/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342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62"/>
      <c r="BQ105" s="364"/>
    </row>
    <row r="106" spans="1:69" outlineLevel="1" x14ac:dyDescent="0.15">
      <c r="A106" s="33" t="s">
        <v>1235</v>
      </c>
      <c r="B106" s="333">
        <f>2000000*12</f>
        <v>24000000</v>
      </c>
      <c r="C106" s="266">
        <f>B106/12</f>
        <v>2000000</v>
      </c>
      <c r="D106" s="338" t="s">
        <v>64</v>
      </c>
      <c r="E106" s="338" t="s">
        <v>64</v>
      </c>
      <c r="F106" s="338" t="s">
        <v>64</v>
      </c>
      <c r="G106" s="342">
        <v>0</v>
      </c>
      <c r="H106" s="342">
        <v>1</v>
      </c>
      <c r="I106" s="342">
        <v>1</v>
      </c>
      <c r="J106" s="342">
        <v>1</v>
      </c>
      <c r="K106" s="342">
        <v>1</v>
      </c>
      <c r="L106" s="342">
        <v>1</v>
      </c>
      <c r="M106" s="342">
        <v>1</v>
      </c>
      <c r="N106" s="342">
        <v>1</v>
      </c>
      <c r="O106" s="342">
        <v>1</v>
      </c>
      <c r="P106" s="342">
        <v>1</v>
      </c>
      <c r="Q106" s="342">
        <v>1</v>
      </c>
      <c r="R106" s="342">
        <v>1</v>
      </c>
      <c r="S106" s="342">
        <v>1</v>
      </c>
      <c r="T106" s="342">
        <v>1</v>
      </c>
      <c r="U106" s="342">
        <v>1</v>
      </c>
      <c r="V106" s="342">
        <v>1</v>
      </c>
      <c r="W106" s="342">
        <v>1</v>
      </c>
      <c r="X106" s="342">
        <v>1</v>
      </c>
      <c r="Y106" s="342">
        <v>1</v>
      </c>
      <c r="Z106" s="342">
        <v>1</v>
      </c>
      <c r="AA106" s="342">
        <v>1</v>
      </c>
      <c r="AB106" s="342">
        <v>1</v>
      </c>
      <c r="AC106" s="342">
        <v>1</v>
      </c>
      <c r="AD106" s="342">
        <v>1</v>
      </c>
      <c r="AE106" s="342">
        <v>1</v>
      </c>
      <c r="AF106" s="342">
        <v>1</v>
      </c>
      <c r="AG106" s="342">
        <v>1</v>
      </c>
      <c r="AH106" s="342">
        <v>1</v>
      </c>
      <c r="AI106" s="342">
        <v>1</v>
      </c>
      <c r="AJ106" s="342">
        <v>1</v>
      </c>
      <c r="AK106" s="342">
        <v>1</v>
      </c>
      <c r="AL106" s="342">
        <v>1</v>
      </c>
      <c r="AM106" s="342">
        <v>1</v>
      </c>
      <c r="AN106" s="342">
        <v>1</v>
      </c>
      <c r="AO106" s="342">
        <v>1</v>
      </c>
      <c r="AP106" s="342">
        <v>1</v>
      </c>
      <c r="AQ106" s="342">
        <v>1</v>
      </c>
      <c r="AR106" s="342">
        <v>1</v>
      </c>
      <c r="AS106" s="342">
        <v>1</v>
      </c>
      <c r="AT106" s="342">
        <v>1</v>
      </c>
      <c r="AU106" s="342">
        <v>1</v>
      </c>
      <c r="AV106" s="342">
        <v>1</v>
      </c>
      <c r="AW106" s="342">
        <v>1</v>
      </c>
      <c r="AX106" s="342">
        <v>1</v>
      </c>
      <c r="AY106" s="342">
        <v>1</v>
      </c>
      <c r="AZ106" s="342">
        <v>1</v>
      </c>
      <c r="BA106" s="342">
        <v>1</v>
      </c>
      <c r="BB106" s="342">
        <v>1</v>
      </c>
      <c r="BC106" s="342">
        <v>1</v>
      </c>
      <c r="BD106" s="342">
        <v>1</v>
      </c>
      <c r="BE106" s="342">
        <v>1</v>
      </c>
      <c r="BF106" s="342">
        <v>1</v>
      </c>
      <c r="BG106" s="342">
        <v>1</v>
      </c>
      <c r="BH106" s="342">
        <v>1</v>
      </c>
      <c r="BI106" s="342">
        <v>1</v>
      </c>
      <c r="BJ106" s="342">
        <v>1</v>
      </c>
      <c r="BK106" s="342">
        <v>1</v>
      </c>
      <c r="BL106" s="342">
        <v>1</v>
      </c>
      <c r="BM106" s="342">
        <v>1</v>
      </c>
      <c r="BN106" s="342">
        <v>1</v>
      </c>
      <c r="BO106" s="342">
        <v>1</v>
      </c>
      <c r="BP106" s="362"/>
      <c r="BQ106" s="364"/>
    </row>
    <row r="107" spans="1:69" s="18" customFormat="1" outlineLevel="1" x14ac:dyDescent="0.15">
      <c r="A107" s="33" t="s">
        <v>86</v>
      </c>
      <c r="B107" s="333">
        <f>2000000/160</f>
        <v>12500</v>
      </c>
      <c r="C107" s="266">
        <f>B107*160</f>
        <v>2000000</v>
      </c>
      <c r="D107" s="338" t="s">
        <v>91</v>
      </c>
      <c r="E107" s="338" t="s">
        <v>91</v>
      </c>
      <c r="F107" s="338" t="s">
        <v>91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0</v>
      </c>
      <c r="U107" s="342">
        <v>0</v>
      </c>
      <c r="V107" s="342">
        <v>0</v>
      </c>
      <c r="W107" s="342">
        <v>0</v>
      </c>
      <c r="X107" s="342">
        <v>0</v>
      </c>
      <c r="Y107" s="342">
        <v>0</v>
      </c>
      <c r="Z107" s="342">
        <v>0</v>
      </c>
      <c r="AA107" s="342">
        <v>0</v>
      </c>
      <c r="AB107" s="342">
        <v>0</v>
      </c>
      <c r="AC107" s="342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42">
        <v>0</v>
      </c>
      <c r="AJ107" s="342">
        <v>0</v>
      </c>
      <c r="AK107" s="342">
        <v>0</v>
      </c>
      <c r="AL107" s="342">
        <v>0</v>
      </c>
      <c r="AM107" s="342">
        <v>0</v>
      </c>
      <c r="AN107" s="342">
        <v>0</v>
      </c>
      <c r="AO107" s="342">
        <v>0</v>
      </c>
      <c r="AP107" s="342">
        <v>0</v>
      </c>
      <c r="AQ107" s="342">
        <v>0</v>
      </c>
      <c r="AR107" s="342">
        <v>0</v>
      </c>
      <c r="AS107" s="342">
        <v>0</v>
      </c>
      <c r="AT107" s="342">
        <v>0</v>
      </c>
      <c r="AU107" s="342">
        <v>0</v>
      </c>
      <c r="AV107" s="342">
        <v>0</v>
      </c>
      <c r="AW107" s="342">
        <v>0</v>
      </c>
      <c r="AX107" s="342">
        <v>0</v>
      </c>
      <c r="AY107" s="342">
        <v>0</v>
      </c>
      <c r="AZ107" s="342">
        <v>0</v>
      </c>
      <c r="BA107" s="342">
        <v>0</v>
      </c>
      <c r="BB107" s="342">
        <v>0</v>
      </c>
      <c r="BC107" s="342">
        <v>0</v>
      </c>
      <c r="BD107" s="342">
        <v>0</v>
      </c>
      <c r="BE107" s="342">
        <v>0</v>
      </c>
      <c r="BF107" s="342">
        <v>0</v>
      </c>
      <c r="BG107" s="342">
        <v>0</v>
      </c>
      <c r="BH107" s="342">
        <v>0</v>
      </c>
      <c r="BI107" s="342">
        <v>0</v>
      </c>
      <c r="BJ107" s="342">
        <v>0</v>
      </c>
      <c r="BK107" s="342">
        <v>0</v>
      </c>
      <c r="BL107" s="342">
        <v>0</v>
      </c>
      <c r="BM107" s="342">
        <v>0</v>
      </c>
      <c r="BN107" s="342">
        <v>0</v>
      </c>
      <c r="BO107" s="342">
        <v>0</v>
      </c>
      <c r="BP107" s="362"/>
      <c r="BQ107" s="363"/>
    </row>
    <row r="108" spans="1:69" outlineLevel="1" x14ac:dyDescent="0.15">
      <c r="B108" s="333"/>
      <c r="C108" s="267"/>
      <c r="D108" s="339"/>
      <c r="E108" s="339"/>
      <c r="F108" s="339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  <c r="AE108" s="342"/>
      <c r="AF108" s="342"/>
      <c r="AG108" s="342"/>
      <c r="AH108" s="342"/>
      <c r="AI108" s="342"/>
      <c r="AJ108" s="342"/>
      <c r="AK108" s="342"/>
      <c r="AL108" s="342"/>
      <c r="AM108" s="342"/>
      <c r="AN108" s="342"/>
      <c r="AO108" s="342"/>
      <c r="AP108" s="342"/>
      <c r="AQ108" s="342"/>
      <c r="AR108" s="342"/>
      <c r="AS108" s="342"/>
      <c r="AT108" s="342"/>
      <c r="AU108" s="342"/>
      <c r="AV108" s="342"/>
      <c r="AW108" s="342"/>
      <c r="AX108" s="342"/>
      <c r="AY108" s="342"/>
      <c r="AZ108" s="342"/>
      <c r="BA108" s="342"/>
      <c r="BB108" s="342"/>
      <c r="BC108" s="342"/>
      <c r="BD108" s="342"/>
      <c r="BE108" s="342"/>
      <c r="BF108" s="342"/>
      <c r="BG108" s="342"/>
      <c r="BH108" s="342"/>
      <c r="BI108" s="342"/>
      <c r="BJ108" s="342"/>
      <c r="BK108" s="342"/>
      <c r="BL108" s="342"/>
      <c r="BM108" s="342"/>
      <c r="BN108" s="342"/>
      <c r="BO108" s="342"/>
      <c r="BP108" s="362"/>
      <c r="BQ108" s="364"/>
    </row>
    <row r="109" spans="1:69" outlineLevel="1" x14ac:dyDescent="0.15">
      <c r="A109" s="33" t="s">
        <v>1236</v>
      </c>
      <c r="B109" s="333">
        <f>2000000*12</f>
        <v>24000000</v>
      </c>
      <c r="C109" s="266">
        <f>B109/12</f>
        <v>2000000</v>
      </c>
      <c r="D109" s="338" t="s">
        <v>64</v>
      </c>
      <c r="E109" s="338" t="s">
        <v>64</v>
      </c>
      <c r="F109" s="338" t="s">
        <v>64</v>
      </c>
      <c r="G109" s="342">
        <v>0</v>
      </c>
      <c r="H109" s="342">
        <v>1</v>
      </c>
      <c r="I109" s="342">
        <v>1</v>
      </c>
      <c r="J109" s="342">
        <v>1</v>
      </c>
      <c r="K109" s="342">
        <v>1</v>
      </c>
      <c r="L109" s="342">
        <v>1</v>
      </c>
      <c r="M109" s="342">
        <v>1</v>
      </c>
      <c r="N109" s="342">
        <v>1</v>
      </c>
      <c r="O109" s="342">
        <v>1</v>
      </c>
      <c r="P109" s="342">
        <v>1</v>
      </c>
      <c r="Q109" s="342">
        <v>1</v>
      </c>
      <c r="R109" s="342">
        <v>1</v>
      </c>
      <c r="S109" s="342">
        <v>1</v>
      </c>
      <c r="T109" s="342">
        <v>1</v>
      </c>
      <c r="U109" s="342">
        <v>1</v>
      </c>
      <c r="V109" s="342">
        <v>1</v>
      </c>
      <c r="W109" s="342">
        <v>1</v>
      </c>
      <c r="X109" s="342">
        <v>1</v>
      </c>
      <c r="Y109" s="342">
        <v>1</v>
      </c>
      <c r="Z109" s="342">
        <v>1</v>
      </c>
      <c r="AA109" s="342">
        <v>1</v>
      </c>
      <c r="AB109" s="342">
        <v>1</v>
      </c>
      <c r="AC109" s="342">
        <v>1</v>
      </c>
      <c r="AD109" s="342">
        <v>1</v>
      </c>
      <c r="AE109" s="342">
        <v>1</v>
      </c>
      <c r="AF109" s="342">
        <v>1</v>
      </c>
      <c r="AG109" s="342">
        <v>1</v>
      </c>
      <c r="AH109" s="342">
        <v>1</v>
      </c>
      <c r="AI109" s="342">
        <v>1</v>
      </c>
      <c r="AJ109" s="342">
        <v>1</v>
      </c>
      <c r="AK109" s="342">
        <v>1</v>
      </c>
      <c r="AL109" s="342">
        <v>1</v>
      </c>
      <c r="AM109" s="342">
        <v>1</v>
      </c>
      <c r="AN109" s="342">
        <v>1</v>
      </c>
      <c r="AO109" s="342">
        <v>1</v>
      </c>
      <c r="AP109" s="342">
        <v>1</v>
      </c>
      <c r="AQ109" s="342">
        <v>1</v>
      </c>
      <c r="AR109" s="342">
        <v>1</v>
      </c>
      <c r="AS109" s="342">
        <v>1</v>
      </c>
      <c r="AT109" s="342">
        <v>1</v>
      </c>
      <c r="AU109" s="342">
        <v>1</v>
      </c>
      <c r="AV109" s="342">
        <v>1</v>
      </c>
      <c r="AW109" s="342">
        <v>1</v>
      </c>
      <c r="AX109" s="342">
        <v>1</v>
      </c>
      <c r="AY109" s="342">
        <v>1</v>
      </c>
      <c r="AZ109" s="342">
        <v>1</v>
      </c>
      <c r="BA109" s="342">
        <v>1</v>
      </c>
      <c r="BB109" s="342">
        <v>1</v>
      </c>
      <c r="BC109" s="342">
        <v>1</v>
      </c>
      <c r="BD109" s="342">
        <v>1</v>
      </c>
      <c r="BE109" s="342">
        <v>1</v>
      </c>
      <c r="BF109" s="342">
        <v>1</v>
      </c>
      <c r="BG109" s="342">
        <v>1</v>
      </c>
      <c r="BH109" s="342">
        <v>1</v>
      </c>
      <c r="BI109" s="342">
        <v>1</v>
      </c>
      <c r="BJ109" s="342">
        <v>1</v>
      </c>
      <c r="BK109" s="342">
        <v>1</v>
      </c>
      <c r="BL109" s="342">
        <v>1</v>
      </c>
      <c r="BM109" s="342">
        <v>1</v>
      </c>
      <c r="BN109" s="342">
        <v>1</v>
      </c>
      <c r="BO109" s="342">
        <v>1</v>
      </c>
      <c r="BP109" s="362"/>
      <c r="BQ109" s="364"/>
    </row>
    <row r="110" spans="1:69" outlineLevel="1" x14ac:dyDescent="0.15">
      <c r="A110" s="33" t="s">
        <v>86</v>
      </c>
      <c r="B110" s="333">
        <f>2000000/160</f>
        <v>12500</v>
      </c>
      <c r="C110" s="266">
        <f>B110*160</f>
        <v>2000000</v>
      </c>
      <c r="D110" s="338" t="s">
        <v>91</v>
      </c>
      <c r="E110" s="338" t="s">
        <v>91</v>
      </c>
      <c r="F110" s="338" t="s">
        <v>91</v>
      </c>
      <c r="G110" s="342">
        <v>0</v>
      </c>
      <c r="H110" s="342">
        <v>0</v>
      </c>
      <c r="I110" s="342">
        <v>0</v>
      </c>
      <c r="J110" s="342">
        <v>0</v>
      </c>
      <c r="K110" s="342">
        <v>0</v>
      </c>
      <c r="L110" s="342">
        <v>0</v>
      </c>
      <c r="M110" s="342">
        <v>0</v>
      </c>
      <c r="N110" s="342">
        <v>0</v>
      </c>
      <c r="O110" s="342">
        <v>0</v>
      </c>
      <c r="P110" s="342">
        <v>0</v>
      </c>
      <c r="Q110" s="342">
        <v>0</v>
      </c>
      <c r="R110" s="342">
        <v>0</v>
      </c>
      <c r="S110" s="342">
        <v>0</v>
      </c>
      <c r="T110" s="342">
        <v>0</v>
      </c>
      <c r="U110" s="342">
        <v>0</v>
      </c>
      <c r="V110" s="342">
        <v>0</v>
      </c>
      <c r="W110" s="342">
        <v>0</v>
      </c>
      <c r="X110" s="342">
        <v>0</v>
      </c>
      <c r="Y110" s="342">
        <v>0</v>
      </c>
      <c r="Z110" s="342">
        <v>0</v>
      </c>
      <c r="AA110" s="342">
        <v>0</v>
      </c>
      <c r="AB110" s="342">
        <v>0</v>
      </c>
      <c r="AC110" s="342">
        <v>0</v>
      </c>
      <c r="AD110" s="342">
        <v>0</v>
      </c>
      <c r="AE110" s="342">
        <v>0</v>
      </c>
      <c r="AF110" s="342">
        <v>0</v>
      </c>
      <c r="AG110" s="342">
        <v>0</v>
      </c>
      <c r="AH110" s="342">
        <v>0</v>
      </c>
      <c r="AI110" s="342">
        <v>0</v>
      </c>
      <c r="AJ110" s="342">
        <v>0</v>
      </c>
      <c r="AK110" s="342">
        <v>0</v>
      </c>
      <c r="AL110" s="342">
        <v>0</v>
      </c>
      <c r="AM110" s="342">
        <v>0</v>
      </c>
      <c r="AN110" s="342">
        <v>0</v>
      </c>
      <c r="AO110" s="342">
        <v>0</v>
      </c>
      <c r="AP110" s="342">
        <v>0</v>
      </c>
      <c r="AQ110" s="342">
        <v>0</v>
      </c>
      <c r="AR110" s="342">
        <v>0</v>
      </c>
      <c r="AS110" s="342">
        <v>0</v>
      </c>
      <c r="AT110" s="342">
        <v>0</v>
      </c>
      <c r="AU110" s="342">
        <v>0</v>
      </c>
      <c r="AV110" s="342">
        <v>0</v>
      </c>
      <c r="AW110" s="342">
        <v>0</v>
      </c>
      <c r="AX110" s="342">
        <v>0</v>
      </c>
      <c r="AY110" s="342">
        <v>0</v>
      </c>
      <c r="AZ110" s="342">
        <v>0</v>
      </c>
      <c r="BA110" s="342">
        <v>0</v>
      </c>
      <c r="BB110" s="342">
        <v>0</v>
      </c>
      <c r="BC110" s="342">
        <v>0</v>
      </c>
      <c r="BD110" s="342">
        <v>0</v>
      </c>
      <c r="BE110" s="342">
        <v>0</v>
      </c>
      <c r="BF110" s="342">
        <v>0</v>
      </c>
      <c r="BG110" s="342">
        <v>0</v>
      </c>
      <c r="BH110" s="342">
        <v>0</v>
      </c>
      <c r="BI110" s="342">
        <v>0</v>
      </c>
      <c r="BJ110" s="342">
        <v>0</v>
      </c>
      <c r="BK110" s="342">
        <v>0</v>
      </c>
      <c r="BL110" s="342">
        <v>0</v>
      </c>
      <c r="BM110" s="342">
        <v>0</v>
      </c>
      <c r="BN110" s="342">
        <v>0</v>
      </c>
      <c r="BO110" s="342">
        <v>0</v>
      </c>
      <c r="BP110" s="362"/>
      <c r="BQ110" s="364"/>
    </row>
    <row r="111" spans="1:69" outlineLevel="1" x14ac:dyDescent="0.15">
      <c r="B111" s="333"/>
      <c r="C111" s="267"/>
      <c r="D111" s="339"/>
      <c r="E111" s="339"/>
      <c r="F111" s="339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342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342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62"/>
      <c r="BQ111" s="364"/>
    </row>
    <row r="112" spans="1:69" outlineLevel="1" x14ac:dyDescent="0.15">
      <c r="A112" s="33" t="s">
        <v>115</v>
      </c>
      <c r="B112" s="333">
        <v>120000</v>
      </c>
      <c r="C112" s="266">
        <f>B112/12</f>
        <v>10000</v>
      </c>
      <c r="D112" s="338" t="s">
        <v>64</v>
      </c>
      <c r="E112" s="338" t="s">
        <v>64</v>
      </c>
      <c r="F112" s="338" t="s">
        <v>64</v>
      </c>
      <c r="G112" s="342">
        <v>0</v>
      </c>
      <c r="H112" s="342">
        <v>0</v>
      </c>
      <c r="I112" s="342">
        <v>0</v>
      </c>
      <c r="J112" s="342">
        <v>0</v>
      </c>
      <c r="K112" s="342">
        <v>0</v>
      </c>
      <c r="L112" s="342">
        <v>0</v>
      </c>
      <c r="M112" s="342">
        <v>0</v>
      </c>
      <c r="N112" s="342">
        <v>0</v>
      </c>
      <c r="O112" s="342">
        <v>0</v>
      </c>
      <c r="P112" s="342">
        <v>0</v>
      </c>
      <c r="Q112" s="342">
        <v>0</v>
      </c>
      <c r="R112" s="342">
        <v>0</v>
      </c>
      <c r="S112" s="342">
        <v>0</v>
      </c>
      <c r="T112" s="342">
        <v>0</v>
      </c>
      <c r="U112" s="342">
        <v>0</v>
      </c>
      <c r="V112" s="342">
        <v>0</v>
      </c>
      <c r="W112" s="342">
        <v>0</v>
      </c>
      <c r="X112" s="342">
        <v>0</v>
      </c>
      <c r="Y112" s="342">
        <v>0</v>
      </c>
      <c r="Z112" s="342">
        <v>0</v>
      </c>
      <c r="AA112" s="342">
        <v>0</v>
      </c>
      <c r="AB112" s="342">
        <v>0</v>
      </c>
      <c r="AC112" s="342">
        <v>0</v>
      </c>
      <c r="AD112" s="342">
        <v>0</v>
      </c>
      <c r="AE112" s="342">
        <v>0</v>
      </c>
      <c r="AF112" s="342">
        <v>0</v>
      </c>
      <c r="AG112" s="342">
        <v>0</v>
      </c>
      <c r="AH112" s="342">
        <v>0</v>
      </c>
      <c r="AI112" s="342">
        <v>0</v>
      </c>
      <c r="AJ112" s="342">
        <v>0</v>
      </c>
      <c r="AK112" s="342">
        <v>0</v>
      </c>
      <c r="AL112" s="342">
        <v>0</v>
      </c>
      <c r="AM112" s="342">
        <v>0</v>
      </c>
      <c r="AN112" s="342">
        <v>0</v>
      </c>
      <c r="AO112" s="342">
        <v>0</v>
      </c>
      <c r="AP112" s="342">
        <v>0</v>
      </c>
      <c r="AQ112" s="342">
        <v>0</v>
      </c>
      <c r="AR112" s="342">
        <v>0</v>
      </c>
      <c r="AS112" s="342">
        <v>0</v>
      </c>
      <c r="AT112" s="342">
        <v>0</v>
      </c>
      <c r="AU112" s="342">
        <v>0</v>
      </c>
      <c r="AV112" s="342">
        <v>0</v>
      </c>
      <c r="AW112" s="342">
        <v>0</v>
      </c>
      <c r="AX112" s="342">
        <v>0</v>
      </c>
      <c r="AY112" s="342">
        <v>0</v>
      </c>
      <c r="AZ112" s="342">
        <v>0</v>
      </c>
      <c r="BA112" s="342">
        <v>0</v>
      </c>
      <c r="BB112" s="342">
        <v>0</v>
      </c>
      <c r="BC112" s="342">
        <v>0</v>
      </c>
      <c r="BD112" s="342">
        <v>0</v>
      </c>
      <c r="BE112" s="342">
        <v>0</v>
      </c>
      <c r="BF112" s="342">
        <v>0</v>
      </c>
      <c r="BG112" s="342">
        <v>0</v>
      </c>
      <c r="BH112" s="342">
        <v>0</v>
      </c>
      <c r="BI112" s="342">
        <v>0</v>
      </c>
      <c r="BJ112" s="342">
        <v>0</v>
      </c>
      <c r="BK112" s="342">
        <v>0</v>
      </c>
      <c r="BL112" s="342">
        <v>0</v>
      </c>
      <c r="BM112" s="342">
        <v>0</v>
      </c>
      <c r="BN112" s="342">
        <v>0</v>
      </c>
      <c r="BO112" s="342">
        <v>0</v>
      </c>
      <c r="BP112" s="362"/>
      <c r="BQ112" s="364"/>
    </row>
    <row r="113" spans="1:69" s="18" customFormat="1" outlineLevel="1" x14ac:dyDescent="0.15">
      <c r="A113" s="33" t="s">
        <v>86</v>
      </c>
      <c r="B113" s="333">
        <v>100</v>
      </c>
      <c r="C113" s="266">
        <f>B113*160</f>
        <v>16000</v>
      </c>
      <c r="D113" s="338" t="s">
        <v>91</v>
      </c>
      <c r="E113" s="338" t="s">
        <v>64</v>
      </c>
      <c r="F113" s="338" t="s">
        <v>64</v>
      </c>
      <c r="G113" s="342">
        <v>0</v>
      </c>
      <c r="H113" s="342">
        <v>0</v>
      </c>
      <c r="I113" s="342">
        <v>0</v>
      </c>
      <c r="J113" s="342">
        <v>0</v>
      </c>
      <c r="K113" s="342">
        <v>0</v>
      </c>
      <c r="L113" s="342">
        <v>0</v>
      </c>
      <c r="M113" s="342">
        <v>0</v>
      </c>
      <c r="N113" s="342">
        <v>0</v>
      </c>
      <c r="O113" s="342">
        <v>0</v>
      </c>
      <c r="P113" s="342">
        <v>0</v>
      </c>
      <c r="Q113" s="342">
        <v>0</v>
      </c>
      <c r="R113" s="342">
        <v>0</v>
      </c>
      <c r="S113" s="342">
        <v>0</v>
      </c>
      <c r="T113" s="342">
        <v>0</v>
      </c>
      <c r="U113" s="342">
        <v>0</v>
      </c>
      <c r="V113" s="342">
        <v>0</v>
      </c>
      <c r="W113" s="342">
        <v>0</v>
      </c>
      <c r="X113" s="342">
        <v>0</v>
      </c>
      <c r="Y113" s="342">
        <v>0</v>
      </c>
      <c r="Z113" s="342">
        <v>0</v>
      </c>
      <c r="AA113" s="342">
        <v>0</v>
      </c>
      <c r="AB113" s="342">
        <v>0</v>
      </c>
      <c r="AC113" s="342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42">
        <v>0</v>
      </c>
      <c r="AJ113" s="342">
        <v>0</v>
      </c>
      <c r="AK113" s="342">
        <v>0</v>
      </c>
      <c r="AL113" s="342">
        <v>0</v>
      </c>
      <c r="AM113" s="342">
        <v>0</v>
      </c>
      <c r="AN113" s="342">
        <v>0</v>
      </c>
      <c r="AO113" s="342">
        <v>0</v>
      </c>
      <c r="AP113" s="342">
        <v>0</v>
      </c>
      <c r="AQ113" s="342">
        <v>0</v>
      </c>
      <c r="AR113" s="342">
        <v>0</v>
      </c>
      <c r="AS113" s="342">
        <v>0</v>
      </c>
      <c r="AT113" s="342">
        <v>0</v>
      </c>
      <c r="AU113" s="342">
        <v>0</v>
      </c>
      <c r="AV113" s="342">
        <v>0</v>
      </c>
      <c r="AW113" s="342">
        <v>0</v>
      </c>
      <c r="AX113" s="342">
        <v>0</v>
      </c>
      <c r="AY113" s="342">
        <v>0</v>
      </c>
      <c r="AZ113" s="342">
        <v>0</v>
      </c>
      <c r="BA113" s="342">
        <v>0</v>
      </c>
      <c r="BB113" s="342">
        <v>0</v>
      </c>
      <c r="BC113" s="342">
        <v>0</v>
      </c>
      <c r="BD113" s="342">
        <v>0</v>
      </c>
      <c r="BE113" s="342">
        <v>0</v>
      </c>
      <c r="BF113" s="342">
        <v>0</v>
      </c>
      <c r="BG113" s="342">
        <v>0</v>
      </c>
      <c r="BH113" s="342">
        <v>0</v>
      </c>
      <c r="BI113" s="342">
        <v>0</v>
      </c>
      <c r="BJ113" s="342">
        <v>0</v>
      </c>
      <c r="BK113" s="342">
        <v>0</v>
      </c>
      <c r="BL113" s="342">
        <v>0</v>
      </c>
      <c r="BM113" s="342">
        <v>0</v>
      </c>
      <c r="BN113" s="342">
        <v>0</v>
      </c>
      <c r="BO113" s="342">
        <v>0</v>
      </c>
      <c r="BP113" s="362"/>
      <c r="BQ113" s="363"/>
    </row>
    <row r="114" spans="1:69" outlineLevel="1" x14ac:dyDescent="0.15">
      <c r="B114" s="333"/>
      <c r="C114" s="267"/>
      <c r="D114" s="339"/>
      <c r="E114" s="339"/>
      <c r="F114" s="339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42"/>
      <c r="AC114" s="342"/>
      <c r="AD114" s="342"/>
      <c r="AE114" s="342"/>
      <c r="AF114" s="342"/>
      <c r="AG114" s="342"/>
      <c r="AH114" s="342"/>
      <c r="AI114" s="342"/>
      <c r="AJ114" s="342"/>
      <c r="AK114" s="342"/>
      <c r="AL114" s="342"/>
      <c r="AM114" s="342"/>
      <c r="AN114" s="342"/>
      <c r="AO114" s="342"/>
      <c r="AP114" s="342"/>
      <c r="AQ114" s="342"/>
      <c r="AR114" s="342"/>
      <c r="AS114" s="342"/>
      <c r="AT114" s="342"/>
      <c r="AU114" s="342"/>
      <c r="AV114" s="342"/>
      <c r="AW114" s="342"/>
      <c r="AX114" s="342"/>
      <c r="AY114" s="342"/>
      <c r="AZ114" s="342"/>
      <c r="BA114" s="342"/>
      <c r="BB114" s="342"/>
      <c r="BC114" s="342"/>
      <c r="BD114" s="342"/>
      <c r="BE114" s="342"/>
      <c r="BF114" s="342"/>
      <c r="BG114" s="342"/>
      <c r="BH114" s="342"/>
      <c r="BI114" s="342"/>
      <c r="BJ114" s="342"/>
      <c r="BK114" s="342"/>
      <c r="BL114" s="342"/>
      <c r="BM114" s="342"/>
      <c r="BN114" s="342"/>
      <c r="BO114" s="342"/>
      <c r="BP114" s="362"/>
      <c r="BQ114" s="364"/>
    </row>
    <row r="115" spans="1:69" outlineLevel="1" x14ac:dyDescent="0.15">
      <c r="A115" s="33" t="s">
        <v>56</v>
      </c>
      <c r="B115" s="333">
        <v>75000</v>
      </c>
      <c r="C115" s="266">
        <f>B115/12</f>
        <v>6250</v>
      </c>
      <c r="D115" s="338" t="s">
        <v>64</v>
      </c>
      <c r="E115" s="338" t="s">
        <v>64</v>
      </c>
      <c r="F115" s="338" t="s">
        <v>64</v>
      </c>
      <c r="G115" s="342">
        <v>0</v>
      </c>
      <c r="H115" s="342">
        <v>0</v>
      </c>
      <c r="I115" s="342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42">
        <v>0</v>
      </c>
      <c r="X115" s="342">
        <v>0</v>
      </c>
      <c r="Y115" s="342">
        <v>0</v>
      </c>
      <c r="Z115" s="342">
        <v>0</v>
      </c>
      <c r="AA115" s="342">
        <v>0</v>
      </c>
      <c r="AB115" s="342">
        <v>0</v>
      </c>
      <c r="AC115" s="342">
        <v>0</v>
      </c>
      <c r="AD115" s="342">
        <v>0</v>
      </c>
      <c r="AE115" s="342">
        <v>0</v>
      </c>
      <c r="AF115" s="342">
        <v>0</v>
      </c>
      <c r="AG115" s="342">
        <v>0</v>
      </c>
      <c r="AH115" s="342">
        <v>0</v>
      </c>
      <c r="AI115" s="342">
        <v>0</v>
      </c>
      <c r="AJ115" s="342">
        <v>0</v>
      </c>
      <c r="AK115" s="342">
        <v>0</v>
      </c>
      <c r="AL115" s="342">
        <v>0</v>
      </c>
      <c r="AM115" s="342">
        <v>0</v>
      </c>
      <c r="AN115" s="342">
        <v>0</v>
      </c>
      <c r="AO115" s="342">
        <v>0</v>
      </c>
      <c r="AP115" s="342">
        <v>0</v>
      </c>
      <c r="AQ115" s="342">
        <v>0</v>
      </c>
      <c r="AR115" s="342">
        <v>0</v>
      </c>
      <c r="AS115" s="342">
        <v>0</v>
      </c>
      <c r="AT115" s="342">
        <v>0</v>
      </c>
      <c r="AU115" s="342">
        <v>0</v>
      </c>
      <c r="AV115" s="342">
        <v>0</v>
      </c>
      <c r="AW115" s="342">
        <v>0</v>
      </c>
      <c r="AX115" s="342">
        <v>0</v>
      </c>
      <c r="AY115" s="342">
        <v>0</v>
      </c>
      <c r="AZ115" s="342">
        <v>0</v>
      </c>
      <c r="BA115" s="342">
        <v>0</v>
      </c>
      <c r="BB115" s="342">
        <v>0</v>
      </c>
      <c r="BC115" s="342">
        <v>0</v>
      </c>
      <c r="BD115" s="342">
        <v>0</v>
      </c>
      <c r="BE115" s="342">
        <v>0</v>
      </c>
      <c r="BF115" s="342">
        <v>0</v>
      </c>
      <c r="BG115" s="342">
        <v>0</v>
      </c>
      <c r="BH115" s="342">
        <v>0</v>
      </c>
      <c r="BI115" s="342">
        <v>0</v>
      </c>
      <c r="BJ115" s="342">
        <v>0</v>
      </c>
      <c r="BK115" s="342">
        <v>0</v>
      </c>
      <c r="BL115" s="342">
        <v>0</v>
      </c>
      <c r="BM115" s="342">
        <v>0</v>
      </c>
      <c r="BN115" s="342">
        <v>0</v>
      </c>
      <c r="BO115" s="342">
        <v>0</v>
      </c>
      <c r="BP115" s="362"/>
      <c r="BQ115" s="364"/>
    </row>
    <row r="116" spans="1:69" outlineLevel="1" x14ac:dyDescent="0.15">
      <c r="A116" s="33" t="s">
        <v>86</v>
      </c>
      <c r="B116" s="333">
        <v>65</v>
      </c>
      <c r="C116" s="266">
        <f>B116*160</f>
        <v>10400</v>
      </c>
      <c r="D116" s="338" t="s">
        <v>91</v>
      </c>
      <c r="E116" s="338" t="s">
        <v>64</v>
      </c>
      <c r="F116" s="338" t="s">
        <v>91</v>
      </c>
      <c r="G116" s="342">
        <v>0</v>
      </c>
      <c r="H116" s="342">
        <v>0</v>
      </c>
      <c r="I116" s="342">
        <v>0</v>
      </c>
      <c r="J116" s="342">
        <v>0</v>
      </c>
      <c r="K116" s="342">
        <v>0</v>
      </c>
      <c r="L116" s="342">
        <v>0</v>
      </c>
      <c r="M116" s="342">
        <v>0</v>
      </c>
      <c r="N116" s="342">
        <v>0</v>
      </c>
      <c r="O116" s="342">
        <v>0</v>
      </c>
      <c r="P116" s="342">
        <v>0</v>
      </c>
      <c r="Q116" s="342">
        <v>0</v>
      </c>
      <c r="R116" s="342">
        <v>0</v>
      </c>
      <c r="S116" s="342">
        <v>0</v>
      </c>
      <c r="T116" s="342">
        <v>0</v>
      </c>
      <c r="U116" s="342">
        <v>0</v>
      </c>
      <c r="V116" s="342">
        <v>0</v>
      </c>
      <c r="W116" s="342">
        <v>0</v>
      </c>
      <c r="X116" s="342">
        <v>0</v>
      </c>
      <c r="Y116" s="342">
        <v>0</v>
      </c>
      <c r="Z116" s="342">
        <v>0</v>
      </c>
      <c r="AA116" s="342">
        <v>0</v>
      </c>
      <c r="AB116" s="342">
        <v>0</v>
      </c>
      <c r="AC116" s="342">
        <v>0</v>
      </c>
      <c r="AD116" s="342">
        <v>0</v>
      </c>
      <c r="AE116" s="342">
        <v>0</v>
      </c>
      <c r="AF116" s="342">
        <v>0</v>
      </c>
      <c r="AG116" s="342">
        <v>0</v>
      </c>
      <c r="AH116" s="342">
        <v>0</v>
      </c>
      <c r="AI116" s="342">
        <v>0</v>
      </c>
      <c r="AJ116" s="342">
        <v>0</v>
      </c>
      <c r="AK116" s="342">
        <v>0</v>
      </c>
      <c r="AL116" s="342">
        <v>0</v>
      </c>
      <c r="AM116" s="342">
        <v>0</v>
      </c>
      <c r="AN116" s="342">
        <v>0</v>
      </c>
      <c r="AO116" s="342">
        <v>0</v>
      </c>
      <c r="AP116" s="342">
        <v>0</v>
      </c>
      <c r="AQ116" s="342">
        <v>0</v>
      </c>
      <c r="AR116" s="342">
        <v>0</v>
      </c>
      <c r="AS116" s="342">
        <v>0</v>
      </c>
      <c r="AT116" s="342">
        <v>0</v>
      </c>
      <c r="AU116" s="342">
        <v>0</v>
      </c>
      <c r="AV116" s="342">
        <v>0</v>
      </c>
      <c r="AW116" s="342">
        <v>0</v>
      </c>
      <c r="AX116" s="342">
        <v>0</v>
      </c>
      <c r="AY116" s="342">
        <v>0</v>
      </c>
      <c r="AZ116" s="342">
        <v>0</v>
      </c>
      <c r="BA116" s="342">
        <v>0</v>
      </c>
      <c r="BB116" s="342">
        <v>0</v>
      </c>
      <c r="BC116" s="342">
        <v>0</v>
      </c>
      <c r="BD116" s="342">
        <v>0</v>
      </c>
      <c r="BE116" s="342">
        <v>0</v>
      </c>
      <c r="BF116" s="342">
        <v>0</v>
      </c>
      <c r="BG116" s="342">
        <v>0</v>
      </c>
      <c r="BH116" s="342">
        <v>0</v>
      </c>
      <c r="BI116" s="342">
        <v>0</v>
      </c>
      <c r="BJ116" s="342">
        <v>0</v>
      </c>
      <c r="BK116" s="342">
        <v>0</v>
      </c>
      <c r="BL116" s="342">
        <v>0</v>
      </c>
      <c r="BM116" s="342">
        <v>0</v>
      </c>
      <c r="BN116" s="342">
        <v>0</v>
      </c>
      <c r="BO116" s="342">
        <v>0</v>
      </c>
      <c r="BP116" s="362"/>
      <c r="BQ116" s="364"/>
    </row>
    <row r="117" spans="1:69" outlineLevel="1" x14ac:dyDescent="0.15">
      <c r="B117" s="333"/>
      <c r="C117" s="267"/>
      <c r="D117" s="339"/>
      <c r="E117" s="339"/>
      <c r="F117" s="339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342"/>
      <c r="AL117" s="342"/>
      <c r="AM117" s="342"/>
      <c r="AN117" s="342"/>
      <c r="AO117" s="342"/>
      <c r="AP117" s="342"/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342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62"/>
      <c r="BQ117" s="364"/>
    </row>
    <row r="118" spans="1:69" outlineLevel="1" x14ac:dyDescent="0.15">
      <c r="A118" s="33" t="s">
        <v>57</v>
      </c>
      <c r="B118" s="333">
        <v>85000</v>
      </c>
      <c r="C118" s="266">
        <f>B118/12</f>
        <v>7083.333333333333</v>
      </c>
      <c r="D118" s="338" t="s">
        <v>64</v>
      </c>
      <c r="E118" s="338" t="s">
        <v>64</v>
      </c>
      <c r="F118" s="338" t="s">
        <v>64</v>
      </c>
      <c r="G118" s="342">
        <v>0</v>
      </c>
      <c r="H118" s="342">
        <v>0</v>
      </c>
      <c r="I118" s="342">
        <v>0</v>
      </c>
      <c r="J118" s="342">
        <v>0</v>
      </c>
      <c r="K118" s="342">
        <v>0</v>
      </c>
      <c r="L118" s="342">
        <v>0</v>
      </c>
      <c r="M118" s="342">
        <v>0</v>
      </c>
      <c r="N118" s="342">
        <v>0</v>
      </c>
      <c r="O118" s="342">
        <v>0</v>
      </c>
      <c r="P118" s="342">
        <v>0</v>
      </c>
      <c r="Q118" s="342">
        <v>0</v>
      </c>
      <c r="R118" s="342">
        <v>0</v>
      </c>
      <c r="S118" s="342">
        <v>0</v>
      </c>
      <c r="T118" s="342">
        <v>0</v>
      </c>
      <c r="U118" s="342">
        <v>0</v>
      </c>
      <c r="V118" s="342">
        <v>0</v>
      </c>
      <c r="W118" s="342">
        <v>0</v>
      </c>
      <c r="X118" s="342">
        <v>0</v>
      </c>
      <c r="Y118" s="342">
        <v>0</v>
      </c>
      <c r="Z118" s="342">
        <v>0</v>
      </c>
      <c r="AA118" s="342">
        <v>0</v>
      </c>
      <c r="AB118" s="342">
        <v>0</v>
      </c>
      <c r="AC118" s="342">
        <v>0</v>
      </c>
      <c r="AD118" s="342">
        <v>0</v>
      </c>
      <c r="AE118" s="342">
        <v>0</v>
      </c>
      <c r="AF118" s="342">
        <v>0</v>
      </c>
      <c r="AG118" s="342">
        <v>0</v>
      </c>
      <c r="AH118" s="342">
        <v>0</v>
      </c>
      <c r="AI118" s="342">
        <v>0</v>
      </c>
      <c r="AJ118" s="342">
        <v>0</v>
      </c>
      <c r="AK118" s="342">
        <v>0</v>
      </c>
      <c r="AL118" s="342">
        <v>0</v>
      </c>
      <c r="AM118" s="342">
        <v>0</v>
      </c>
      <c r="AN118" s="342">
        <v>0</v>
      </c>
      <c r="AO118" s="342">
        <v>0</v>
      </c>
      <c r="AP118" s="342">
        <v>0</v>
      </c>
      <c r="AQ118" s="342">
        <v>0</v>
      </c>
      <c r="AR118" s="342">
        <v>0</v>
      </c>
      <c r="AS118" s="342">
        <v>0</v>
      </c>
      <c r="AT118" s="342">
        <v>0</v>
      </c>
      <c r="AU118" s="342">
        <v>0</v>
      </c>
      <c r="AV118" s="342">
        <v>0</v>
      </c>
      <c r="AW118" s="342">
        <v>0</v>
      </c>
      <c r="AX118" s="342">
        <v>0</v>
      </c>
      <c r="AY118" s="342">
        <v>0</v>
      </c>
      <c r="AZ118" s="342">
        <v>0</v>
      </c>
      <c r="BA118" s="342">
        <v>0</v>
      </c>
      <c r="BB118" s="342">
        <v>0</v>
      </c>
      <c r="BC118" s="342">
        <v>0</v>
      </c>
      <c r="BD118" s="342">
        <v>0</v>
      </c>
      <c r="BE118" s="342">
        <v>0</v>
      </c>
      <c r="BF118" s="342">
        <v>0</v>
      </c>
      <c r="BG118" s="342">
        <v>0</v>
      </c>
      <c r="BH118" s="342">
        <v>0</v>
      </c>
      <c r="BI118" s="342">
        <v>0</v>
      </c>
      <c r="BJ118" s="342">
        <v>0</v>
      </c>
      <c r="BK118" s="342">
        <v>0</v>
      </c>
      <c r="BL118" s="342">
        <v>0</v>
      </c>
      <c r="BM118" s="342">
        <v>0</v>
      </c>
      <c r="BN118" s="342">
        <v>0</v>
      </c>
      <c r="BO118" s="342">
        <v>0</v>
      </c>
      <c r="BP118" s="362"/>
      <c r="BQ118" s="364"/>
    </row>
    <row r="119" spans="1:69" s="18" customFormat="1" outlineLevel="1" x14ac:dyDescent="0.15">
      <c r="A119" s="33" t="s">
        <v>86</v>
      </c>
      <c r="B119" s="333">
        <v>85</v>
      </c>
      <c r="C119" s="266">
        <f>B119*160</f>
        <v>13600</v>
      </c>
      <c r="D119" s="338" t="s">
        <v>91</v>
      </c>
      <c r="E119" s="338" t="s">
        <v>64</v>
      </c>
      <c r="F119" s="338" t="s">
        <v>91</v>
      </c>
      <c r="G119" s="342">
        <v>0</v>
      </c>
      <c r="H119" s="342">
        <v>0</v>
      </c>
      <c r="I119" s="342">
        <v>0</v>
      </c>
      <c r="J119" s="342">
        <v>0</v>
      </c>
      <c r="K119" s="342">
        <v>0</v>
      </c>
      <c r="L119" s="342">
        <v>0</v>
      </c>
      <c r="M119" s="342">
        <v>0</v>
      </c>
      <c r="N119" s="342">
        <v>0</v>
      </c>
      <c r="O119" s="342">
        <v>0</v>
      </c>
      <c r="P119" s="342">
        <v>0</v>
      </c>
      <c r="Q119" s="342">
        <v>0</v>
      </c>
      <c r="R119" s="342">
        <v>0</v>
      </c>
      <c r="S119" s="342">
        <v>0</v>
      </c>
      <c r="T119" s="342">
        <v>0</v>
      </c>
      <c r="U119" s="342">
        <v>0</v>
      </c>
      <c r="V119" s="342">
        <v>0</v>
      </c>
      <c r="W119" s="342">
        <v>0</v>
      </c>
      <c r="X119" s="342">
        <v>0</v>
      </c>
      <c r="Y119" s="342">
        <v>0</v>
      </c>
      <c r="Z119" s="342">
        <v>0</v>
      </c>
      <c r="AA119" s="342">
        <v>0</v>
      </c>
      <c r="AB119" s="342">
        <v>0</v>
      </c>
      <c r="AC119" s="342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42">
        <v>0</v>
      </c>
      <c r="AJ119" s="342">
        <v>0</v>
      </c>
      <c r="AK119" s="342">
        <v>0</v>
      </c>
      <c r="AL119" s="342">
        <v>0</v>
      </c>
      <c r="AM119" s="342">
        <v>0</v>
      </c>
      <c r="AN119" s="342">
        <v>0</v>
      </c>
      <c r="AO119" s="342">
        <v>0</v>
      </c>
      <c r="AP119" s="342">
        <v>0</v>
      </c>
      <c r="AQ119" s="342">
        <v>0</v>
      </c>
      <c r="AR119" s="342">
        <v>0</v>
      </c>
      <c r="AS119" s="342">
        <v>0</v>
      </c>
      <c r="AT119" s="342">
        <v>0</v>
      </c>
      <c r="AU119" s="342">
        <v>0</v>
      </c>
      <c r="AV119" s="342">
        <v>0</v>
      </c>
      <c r="AW119" s="342">
        <v>0</v>
      </c>
      <c r="AX119" s="342">
        <v>0</v>
      </c>
      <c r="AY119" s="342">
        <v>0</v>
      </c>
      <c r="AZ119" s="342">
        <v>0</v>
      </c>
      <c r="BA119" s="342">
        <v>0</v>
      </c>
      <c r="BB119" s="342">
        <v>0</v>
      </c>
      <c r="BC119" s="342">
        <v>0</v>
      </c>
      <c r="BD119" s="342">
        <v>0</v>
      </c>
      <c r="BE119" s="342">
        <v>0</v>
      </c>
      <c r="BF119" s="342">
        <v>0</v>
      </c>
      <c r="BG119" s="342">
        <v>0</v>
      </c>
      <c r="BH119" s="342">
        <v>0</v>
      </c>
      <c r="BI119" s="342">
        <v>0</v>
      </c>
      <c r="BJ119" s="342">
        <v>0</v>
      </c>
      <c r="BK119" s="342">
        <v>0</v>
      </c>
      <c r="BL119" s="342">
        <v>0</v>
      </c>
      <c r="BM119" s="342">
        <v>0</v>
      </c>
      <c r="BN119" s="342">
        <v>0</v>
      </c>
      <c r="BO119" s="342">
        <v>0</v>
      </c>
      <c r="BP119" s="362"/>
      <c r="BQ119" s="363"/>
    </row>
    <row r="120" spans="1:69" outlineLevel="1" x14ac:dyDescent="0.15">
      <c r="B120" s="333"/>
      <c r="C120" s="267"/>
      <c r="D120" s="339"/>
      <c r="E120" s="339"/>
      <c r="F120" s="339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42"/>
      <c r="AC120" s="342"/>
      <c r="AD120" s="342"/>
      <c r="AE120" s="342"/>
      <c r="AF120" s="342"/>
      <c r="AG120" s="342"/>
      <c r="AH120" s="342"/>
      <c r="AI120" s="342"/>
      <c r="AJ120" s="342"/>
      <c r="AK120" s="342"/>
      <c r="AL120" s="342"/>
      <c r="AM120" s="342"/>
      <c r="AN120" s="342"/>
      <c r="AO120" s="342"/>
      <c r="AP120" s="342"/>
      <c r="AQ120" s="342"/>
      <c r="AR120" s="342"/>
      <c r="AS120" s="342"/>
      <c r="AT120" s="342"/>
      <c r="AU120" s="342"/>
      <c r="AV120" s="342"/>
      <c r="AW120" s="342"/>
      <c r="AX120" s="342"/>
      <c r="AY120" s="342"/>
      <c r="AZ120" s="342"/>
      <c r="BA120" s="342"/>
      <c r="BB120" s="342"/>
      <c r="BC120" s="342"/>
      <c r="BD120" s="342"/>
      <c r="BE120" s="342"/>
      <c r="BF120" s="342"/>
      <c r="BG120" s="342"/>
      <c r="BH120" s="342"/>
      <c r="BI120" s="342"/>
      <c r="BJ120" s="342"/>
      <c r="BK120" s="342"/>
      <c r="BL120" s="342"/>
      <c r="BM120" s="342"/>
      <c r="BN120" s="342"/>
      <c r="BO120" s="342"/>
      <c r="BP120" s="362"/>
      <c r="BQ120" s="364"/>
    </row>
    <row r="121" spans="1:69" outlineLevel="1" x14ac:dyDescent="0.15">
      <c r="A121" s="33" t="s">
        <v>116</v>
      </c>
      <c r="B121" s="333">
        <v>90000</v>
      </c>
      <c r="C121" s="266">
        <f>B121/12</f>
        <v>7500</v>
      </c>
      <c r="D121" s="338" t="s">
        <v>64</v>
      </c>
      <c r="E121" s="338" t="s">
        <v>64</v>
      </c>
      <c r="F121" s="338" t="s">
        <v>64</v>
      </c>
      <c r="G121" s="342">
        <v>0</v>
      </c>
      <c r="H121" s="342">
        <v>0</v>
      </c>
      <c r="I121" s="342">
        <v>0</v>
      </c>
      <c r="J121" s="342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42">
        <v>0</v>
      </c>
      <c r="Q121" s="342">
        <v>0</v>
      </c>
      <c r="R121" s="342">
        <v>0</v>
      </c>
      <c r="S121" s="342">
        <v>0</v>
      </c>
      <c r="T121" s="342">
        <v>0</v>
      </c>
      <c r="U121" s="342">
        <v>0</v>
      </c>
      <c r="V121" s="342">
        <v>0</v>
      </c>
      <c r="W121" s="342">
        <v>0</v>
      </c>
      <c r="X121" s="342">
        <v>0</v>
      </c>
      <c r="Y121" s="342">
        <v>0</v>
      </c>
      <c r="Z121" s="342">
        <v>0</v>
      </c>
      <c r="AA121" s="342">
        <v>0</v>
      </c>
      <c r="AB121" s="342">
        <v>0</v>
      </c>
      <c r="AC121" s="342">
        <v>0</v>
      </c>
      <c r="AD121" s="342">
        <v>0</v>
      </c>
      <c r="AE121" s="342">
        <v>0</v>
      </c>
      <c r="AF121" s="342">
        <v>0</v>
      </c>
      <c r="AG121" s="342">
        <v>0</v>
      </c>
      <c r="AH121" s="342">
        <v>0</v>
      </c>
      <c r="AI121" s="342">
        <v>0</v>
      </c>
      <c r="AJ121" s="342">
        <v>0</v>
      </c>
      <c r="AK121" s="342">
        <v>0</v>
      </c>
      <c r="AL121" s="342">
        <v>0</v>
      </c>
      <c r="AM121" s="342">
        <v>0</v>
      </c>
      <c r="AN121" s="342">
        <v>0</v>
      </c>
      <c r="AO121" s="342">
        <v>0</v>
      </c>
      <c r="AP121" s="342">
        <v>0</v>
      </c>
      <c r="AQ121" s="342">
        <v>0</v>
      </c>
      <c r="AR121" s="342">
        <v>0</v>
      </c>
      <c r="AS121" s="342">
        <v>0</v>
      </c>
      <c r="AT121" s="342">
        <v>0</v>
      </c>
      <c r="AU121" s="342">
        <v>0</v>
      </c>
      <c r="AV121" s="342">
        <v>0</v>
      </c>
      <c r="AW121" s="342">
        <v>0</v>
      </c>
      <c r="AX121" s="342">
        <v>0</v>
      </c>
      <c r="AY121" s="342">
        <v>0</v>
      </c>
      <c r="AZ121" s="342">
        <v>0</v>
      </c>
      <c r="BA121" s="342">
        <v>0</v>
      </c>
      <c r="BB121" s="342">
        <v>0</v>
      </c>
      <c r="BC121" s="342">
        <v>0</v>
      </c>
      <c r="BD121" s="342">
        <v>0</v>
      </c>
      <c r="BE121" s="342">
        <v>0</v>
      </c>
      <c r="BF121" s="342">
        <v>0</v>
      </c>
      <c r="BG121" s="342">
        <v>0</v>
      </c>
      <c r="BH121" s="342">
        <v>0</v>
      </c>
      <c r="BI121" s="342">
        <v>0</v>
      </c>
      <c r="BJ121" s="342">
        <v>0</v>
      </c>
      <c r="BK121" s="342">
        <v>0</v>
      </c>
      <c r="BL121" s="342">
        <v>0</v>
      </c>
      <c r="BM121" s="342">
        <v>0</v>
      </c>
      <c r="BN121" s="342">
        <v>0</v>
      </c>
      <c r="BO121" s="342">
        <v>0</v>
      </c>
      <c r="BP121" s="362"/>
      <c r="BQ121" s="364"/>
    </row>
    <row r="122" spans="1:69" s="18" customFormat="1" outlineLevel="1" x14ac:dyDescent="0.15">
      <c r="A122" s="33" t="s">
        <v>86</v>
      </c>
      <c r="B122" s="333">
        <v>65</v>
      </c>
      <c r="C122" s="266">
        <f>B122*160</f>
        <v>10400</v>
      </c>
      <c r="D122" s="338" t="s">
        <v>91</v>
      </c>
      <c r="E122" s="338" t="s">
        <v>64</v>
      </c>
      <c r="F122" s="338" t="s">
        <v>91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0</v>
      </c>
      <c r="U122" s="342">
        <v>0</v>
      </c>
      <c r="V122" s="342">
        <v>0</v>
      </c>
      <c r="W122" s="342">
        <v>0</v>
      </c>
      <c r="X122" s="342">
        <v>0</v>
      </c>
      <c r="Y122" s="342">
        <v>0</v>
      </c>
      <c r="Z122" s="342">
        <v>0</v>
      </c>
      <c r="AA122" s="342">
        <v>0</v>
      </c>
      <c r="AB122" s="342">
        <v>0</v>
      </c>
      <c r="AC122" s="342">
        <v>0</v>
      </c>
      <c r="AD122" s="342">
        <v>0</v>
      </c>
      <c r="AE122" s="342">
        <v>0</v>
      </c>
      <c r="AF122" s="342">
        <v>0</v>
      </c>
      <c r="AG122" s="342">
        <v>0</v>
      </c>
      <c r="AH122" s="342">
        <v>0</v>
      </c>
      <c r="AI122" s="342">
        <v>0</v>
      </c>
      <c r="AJ122" s="342">
        <v>0</v>
      </c>
      <c r="AK122" s="342">
        <v>0</v>
      </c>
      <c r="AL122" s="342">
        <v>0</v>
      </c>
      <c r="AM122" s="342">
        <v>0</v>
      </c>
      <c r="AN122" s="342">
        <v>0</v>
      </c>
      <c r="AO122" s="342">
        <v>0</v>
      </c>
      <c r="AP122" s="342">
        <v>0</v>
      </c>
      <c r="AQ122" s="342">
        <v>0</v>
      </c>
      <c r="AR122" s="342">
        <v>0</v>
      </c>
      <c r="AS122" s="342">
        <v>0</v>
      </c>
      <c r="AT122" s="342">
        <v>0</v>
      </c>
      <c r="AU122" s="342">
        <v>0</v>
      </c>
      <c r="AV122" s="342">
        <v>0</v>
      </c>
      <c r="AW122" s="342">
        <v>0</v>
      </c>
      <c r="AX122" s="342">
        <v>0</v>
      </c>
      <c r="AY122" s="342">
        <v>0</v>
      </c>
      <c r="AZ122" s="342">
        <v>0</v>
      </c>
      <c r="BA122" s="342">
        <v>0</v>
      </c>
      <c r="BB122" s="342">
        <v>0</v>
      </c>
      <c r="BC122" s="342">
        <v>0</v>
      </c>
      <c r="BD122" s="342">
        <v>0</v>
      </c>
      <c r="BE122" s="342">
        <v>0</v>
      </c>
      <c r="BF122" s="342">
        <v>0</v>
      </c>
      <c r="BG122" s="342">
        <v>0</v>
      </c>
      <c r="BH122" s="342">
        <v>0</v>
      </c>
      <c r="BI122" s="342">
        <v>0</v>
      </c>
      <c r="BJ122" s="342">
        <v>0</v>
      </c>
      <c r="BK122" s="342">
        <v>0</v>
      </c>
      <c r="BL122" s="342">
        <v>0</v>
      </c>
      <c r="BM122" s="342">
        <v>0</v>
      </c>
      <c r="BN122" s="342">
        <v>0</v>
      </c>
      <c r="BO122" s="342">
        <v>0</v>
      </c>
      <c r="BP122" s="362"/>
      <c r="BQ122" s="363"/>
    </row>
    <row r="123" spans="1:69" outlineLevel="1" x14ac:dyDescent="0.15">
      <c r="B123" s="333"/>
      <c r="C123" s="267"/>
      <c r="D123" s="339"/>
      <c r="E123" s="339"/>
      <c r="F123" s="339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2"/>
      <c r="X123" s="342"/>
      <c r="Y123" s="342"/>
      <c r="Z123" s="342"/>
      <c r="AA123" s="342"/>
      <c r="AB123" s="342"/>
      <c r="AC123" s="342"/>
      <c r="AD123" s="342"/>
      <c r="AE123" s="342"/>
      <c r="AF123" s="342"/>
      <c r="AG123" s="342"/>
      <c r="AH123" s="342"/>
      <c r="AI123" s="342"/>
      <c r="AJ123" s="342"/>
      <c r="AK123" s="342"/>
      <c r="AL123" s="342"/>
      <c r="AM123" s="342"/>
      <c r="AN123" s="342"/>
      <c r="AO123" s="342"/>
      <c r="AP123" s="342"/>
      <c r="AQ123" s="342"/>
      <c r="AR123" s="342"/>
      <c r="AS123" s="342"/>
      <c r="AT123" s="342"/>
      <c r="AU123" s="342"/>
      <c r="AV123" s="342"/>
      <c r="AW123" s="342"/>
      <c r="AX123" s="342"/>
      <c r="AY123" s="342"/>
      <c r="AZ123" s="342"/>
      <c r="BA123" s="342"/>
      <c r="BB123" s="342"/>
      <c r="BC123" s="342"/>
      <c r="BD123" s="342"/>
      <c r="BE123" s="342"/>
      <c r="BF123" s="342"/>
      <c r="BG123" s="342"/>
      <c r="BH123" s="342"/>
      <c r="BI123" s="342"/>
      <c r="BJ123" s="342"/>
      <c r="BK123" s="342"/>
      <c r="BL123" s="342"/>
      <c r="BM123" s="342"/>
      <c r="BN123" s="342"/>
      <c r="BO123" s="342"/>
      <c r="BP123" s="362"/>
      <c r="BQ123" s="364"/>
    </row>
    <row r="124" spans="1:69" outlineLevel="1" x14ac:dyDescent="0.15">
      <c r="A124" s="33" t="s">
        <v>58</v>
      </c>
      <c r="B124" s="333">
        <v>65000</v>
      </c>
      <c r="C124" s="266">
        <f>B124/12</f>
        <v>5416.666666666667</v>
      </c>
      <c r="D124" s="338" t="s">
        <v>64</v>
      </c>
      <c r="E124" s="338" t="s">
        <v>64</v>
      </c>
      <c r="F124" s="338" t="s">
        <v>64</v>
      </c>
      <c r="G124" s="342">
        <v>0</v>
      </c>
      <c r="H124" s="342">
        <v>0</v>
      </c>
      <c r="I124" s="342">
        <v>0</v>
      </c>
      <c r="J124" s="342">
        <v>0</v>
      </c>
      <c r="K124" s="342">
        <v>0</v>
      </c>
      <c r="L124" s="342">
        <v>0</v>
      </c>
      <c r="M124" s="342">
        <v>0</v>
      </c>
      <c r="N124" s="342">
        <v>0</v>
      </c>
      <c r="O124" s="342">
        <v>0</v>
      </c>
      <c r="P124" s="342">
        <v>0</v>
      </c>
      <c r="Q124" s="342">
        <v>0</v>
      </c>
      <c r="R124" s="342">
        <v>0</v>
      </c>
      <c r="S124" s="342">
        <v>0</v>
      </c>
      <c r="T124" s="342">
        <v>0</v>
      </c>
      <c r="U124" s="342">
        <v>0</v>
      </c>
      <c r="V124" s="342">
        <v>0</v>
      </c>
      <c r="W124" s="342">
        <v>0</v>
      </c>
      <c r="X124" s="342">
        <v>0</v>
      </c>
      <c r="Y124" s="342">
        <v>0</v>
      </c>
      <c r="Z124" s="342">
        <v>0</v>
      </c>
      <c r="AA124" s="342">
        <v>0</v>
      </c>
      <c r="AB124" s="342">
        <v>0</v>
      </c>
      <c r="AC124" s="342">
        <v>0</v>
      </c>
      <c r="AD124" s="342">
        <v>0</v>
      </c>
      <c r="AE124" s="342">
        <v>0</v>
      </c>
      <c r="AF124" s="342">
        <v>0</v>
      </c>
      <c r="AG124" s="342">
        <v>0</v>
      </c>
      <c r="AH124" s="342">
        <v>0</v>
      </c>
      <c r="AI124" s="342">
        <v>0</v>
      </c>
      <c r="AJ124" s="342">
        <v>0</v>
      </c>
      <c r="AK124" s="342">
        <v>0</v>
      </c>
      <c r="AL124" s="342">
        <v>0</v>
      </c>
      <c r="AM124" s="342">
        <v>0</v>
      </c>
      <c r="AN124" s="342">
        <v>0</v>
      </c>
      <c r="AO124" s="342">
        <v>0</v>
      </c>
      <c r="AP124" s="342">
        <v>0</v>
      </c>
      <c r="AQ124" s="342">
        <v>0</v>
      </c>
      <c r="AR124" s="342">
        <v>0</v>
      </c>
      <c r="AS124" s="342">
        <v>0</v>
      </c>
      <c r="AT124" s="342">
        <v>0</v>
      </c>
      <c r="AU124" s="342">
        <v>0</v>
      </c>
      <c r="AV124" s="342">
        <v>0</v>
      </c>
      <c r="AW124" s="342">
        <v>0</v>
      </c>
      <c r="AX124" s="342">
        <v>0</v>
      </c>
      <c r="AY124" s="342">
        <v>0</v>
      </c>
      <c r="AZ124" s="342">
        <v>0</v>
      </c>
      <c r="BA124" s="342">
        <v>0</v>
      </c>
      <c r="BB124" s="342">
        <v>0</v>
      </c>
      <c r="BC124" s="342">
        <v>0</v>
      </c>
      <c r="BD124" s="342">
        <v>0</v>
      </c>
      <c r="BE124" s="342">
        <v>0</v>
      </c>
      <c r="BF124" s="342">
        <v>0</v>
      </c>
      <c r="BG124" s="342">
        <v>0</v>
      </c>
      <c r="BH124" s="342">
        <v>0</v>
      </c>
      <c r="BI124" s="342">
        <v>0</v>
      </c>
      <c r="BJ124" s="342">
        <v>0</v>
      </c>
      <c r="BK124" s="342">
        <v>0</v>
      </c>
      <c r="BL124" s="342">
        <v>0</v>
      </c>
      <c r="BM124" s="342">
        <v>0</v>
      </c>
      <c r="BN124" s="342">
        <v>0</v>
      </c>
      <c r="BO124" s="342">
        <v>0</v>
      </c>
      <c r="BP124" s="362"/>
      <c r="BQ124" s="364"/>
    </row>
    <row r="125" spans="1:69" s="18" customFormat="1" outlineLevel="1" x14ac:dyDescent="0.15">
      <c r="A125" s="33" t="s">
        <v>86</v>
      </c>
      <c r="B125" s="333">
        <v>50</v>
      </c>
      <c r="C125" s="266">
        <f>B125*160</f>
        <v>8000</v>
      </c>
      <c r="D125" s="338" t="s">
        <v>91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0</v>
      </c>
      <c r="U125" s="342">
        <v>0</v>
      </c>
      <c r="V125" s="342">
        <v>0</v>
      </c>
      <c r="W125" s="342">
        <v>0</v>
      </c>
      <c r="X125" s="342">
        <v>0</v>
      </c>
      <c r="Y125" s="342">
        <v>0</v>
      </c>
      <c r="Z125" s="342">
        <v>0</v>
      </c>
      <c r="AA125" s="342">
        <v>0</v>
      </c>
      <c r="AB125" s="342">
        <v>0</v>
      </c>
      <c r="AC125" s="342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42">
        <v>0</v>
      </c>
      <c r="AJ125" s="342">
        <v>0</v>
      </c>
      <c r="AK125" s="342">
        <v>0</v>
      </c>
      <c r="AL125" s="342">
        <v>0</v>
      </c>
      <c r="AM125" s="342">
        <v>0</v>
      </c>
      <c r="AN125" s="342">
        <v>0</v>
      </c>
      <c r="AO125" s="342">
        <v>0</v>
      </c>
      <c r="AP125" s="342">
        <v>0</v>
      </c>
      <c r="AQ125" s="342">
        <v>0</v>
      </c>
      <c r="AR125" s="342">
        <v>0</v>
      </c>
      <c r="AS125" s="342">
        <v>0</v>
      </c>
      <c r="AT125" s="342">
        <v>0</v>
      </c>
      <c r="AU125" s="342">
        <v>0</v>
      </c>
      <c r="AV125" s="342">
        <v>0</v>
      </c>
      <c r="AW125" s="342">
        <v>0</v>
      </c>
      <c r="AX125" s="342">
        <v>0</v>
      </c>
      <c r="AY125" s="342">
        <v>0</v>
      </c>
      <c r="AZ125" s="342">
        <v>0</v>
      </c>
      <c r="BA125" s="342">
        <v>0</v>
      </c>
      <c r="BB125" s="342">
        <v>0</v>
      </c>
      <c r="BC125" s="342">
        <v>0</v>
      </c>
      <c r="BD125" s="342">
        <v>0</v>
      </c>
      <c r="BE125" s="342">
        <v>0</v>
      </c>
      <c r="BF125" s="342">
        <v>0</v>
      </c>
      <c r="BG125" s="342">
        <v>0</v>
      </c>
      <c r="BH125" s="342">
        <v>0</v>
      </c>
      <c r="BI125" s="342">
        <v>0</v>
      </c>
      <c r="BJ125" s="342">
        <v>0</v>
      </c>
      <c r="BK125" s="342">
        <v>0</v>
      </c>
      <c r="BL125" s="342">
        <v>0</v>
      </c>
      <c r="BM125" s="342">
        <v>0</v>
      </c>
      <c r="BN125" s="342">
        <v>0</v>
      </c>
      <c r="BO125" s="342">
        <v>0</v>
      </c>
      <c r="BP125" s="362"/>
      <c r="BQ125" s="363"/>
    </row>
    <row r="126" spans="1:69" outlineLevel="1" x14ac:dyDescent="0.15">
      <c r="B126" s="333"/>
      <c r="C126" s="267"/>
      <c r="D126" s="339"/>
      <c r="E126" s="339"/>
      <c r="F126" s="339"/>
      <c r="G126" s="342"/>
      <c r="H126" s="342"/>
      <c r="I126" s="342"/>
      <c r="J126" s="342"/>
      <c r="K126" s="342"/>
      <c r="L126" s="342"/>
      <c r="M126" s="342"/>
      <c r="N126" s="342"/>
      <c r="O126" s="342"/>
      <c r="P126" s="342"/>
      <c r="Q126" s="342"/>
      <c r="R126" s="342"/>
      <c r="S126" s="342"/>
      <c r="T126" s="342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342"/>
      <c r="AI126" s="342"/>
      <c r="AJ126" s="342"/>
      <c r="AK126" s="342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62"/>
      <c r="BQ126" s="364"/>
    </row>
    <row r="127" spans="1:69" outlineLevel="1" x14ac:dyDescent="0.15">
      <c r="A127" s="33" t="s">
        <v>59</v>
      </c>
      <c r="B127" s="333">
        <v>80000</v>
      </c>
      <c r="C127" s="266">
        <f>B127/12</f>
        <v>6666.666666666667</v>
      </c>
      <c r="D127" s="338" t="s">
        <v>64</v>
      </c>
      <c r="E127" s="338" t="s">
        <v>64</v>
      </c>
      <c r="F127" s="338" t="s">
        <v>64</v>
      </c>
      <c r="G127" s="342">
        <v>0</v>
      </c>
      <c r="H127" s="342">
        <v>0</v>
      </c>
      <c r="I127" s="342">
        <v>0</v>
      </c>
      <c r="J127" s="342">
        <v>0</v>
      </c>
      <c r="K127" s="342">
        <v>0</v>
      </c>
      <c r="L127" s="342">
        <v>0</v>
      </c>
      <c r="M127" s="342">
        <v>0</v>
      </c>
      <c r="N127" s="342">
        <v>0</v>
      </c>
      <c r="O127" s="342">
        <v>0</v>
      </c>
      <c r="P127" s="342">
        <v>0</v>
      </c>
      <c r="Q127" s="342">
        <v>0</v>
      </c>
      <c r="R127" s="342">
        <v>0</v>
      </c>
      <c r="S127" s="342">
        <v>0</v>
      </c>
      <c r="T127" s="342">
        <v>0</v>
      </c>
      <c r="U127" s="342">
        <v>0</v>
      </c>
      <c r="V127" s="342">
        <v>0</v>
      </c>
      <c r="W127" s="342">
        <v>0</v>
      </c>
      <c r="X127" s="342">
        <v>0</v>
      </c>
      <c r="Y127" s="342">
        <v>0</v>
      </c>
      <c r="Z127" s="342">
        <v>0</v>
      </c>
      <c r="AA127" s="342">
        <v>0</v>
      </c>
      <c r="AB127" s="342">
        <v>0</v>
      </c>
      <c r="AC127" s="342">
        <v>0</v>
      </c>
      <c r="AD127" s="342">
        <v>0</v>
      </c>
      <c r="AE127" s="342">
        <v>0</v>
      </c>
      <c r="AF127" s="342">
        <v>0</v>
      </c>
      <c r="AG127" s="342">
        <v>0</v>
      </c>
      <c r="AH127" s="342">
        <v>0</v>
      </c>
      <c r="AI127" s="342">
        <v>0</v>
      </c>
      <c r="AJ127" s="342">
        <v>0</v>
      </c>
      <c r="AK127" s="342">
        <v>0</v>
      </c>
      <c r="AL127" s="342">
        <v>0</v>
      </c>
      <c r="AM127" s="342">
        <v>0</v>
      </c>
      <c r="AN127" s="342">
        <v>0</v>
      </c>
      <c r="AO127" s="342">
        <v>0</v>
      </c>
      <c r="AP127" s="342">
        <v>0</v>
      </c>
      <c r="AQ127" s="342">
        <v>0</v>
      </c>
      <c r="AR127" s="342">
        <v>0</v>
      </c>
      <c r="AS127" s="342">
        <v>0</v>
      </c>
      <c r="AT127" s="342">
        <v>0</v>
      </c>
      <c r="AU127" s="342">
        <v>0</v>
      </c>
      <c r="AV127" s="342">
        <v>0</v>
      </c>
      <c r="AW127" s="342">
        <v>0</v>
      </c>
      <c r="AX127" s="342">
        <v>0</v>
      </c>
      <c r="AY127" s="342">
        <v>0</v>
      </c>
      <c r="AZ127" s="342">
        <v>0</v>
      </c>
      <c r="BA127" s="342">
        <v>0</v>
      </c>
      <c r="BB127" s="342">
        <v>0</v>
      </c>
      <c r="BC127" s="342">
        <v>0</v>
      </c>
      <c r="BD127" s="342">
        <v>0</v>
      </c>
      <c r="BE127" s="342">
        <v>0</v>
      </c>
      <c r="BF127" s="342">
        <v>0</v>
      </c>
      <c r="BG127" s="342">
        <v>0</v>
      </c>
      <c r="BH127" s="342">
        <v>0</v>
      </c>
      <c r="BI127" s="342">
        <v>0</v>
      </c>
      <c r="BJ127" s="342">
        <v>0</v>
      </c>
      <c r="BK127" s="342">
        <v>0</v>
      </c>
      <c r="BL127" s="342">
        <v>0</v>
      </c>
      <c r="BM127" s="342">
        <v>0</v>
      </c>
      <c r="BN127" s="342">
        <v>0</v>
      </c>
      <c r="BO127" s="342">
        <v>0</v>
      </c>
      <c r="BP127" s="362"/>
      <c r="BQ127" s="364"/>
    </row>
    <row r="128" spans="1:69" outlineLevel="1" x14ac:dyDescent="0.15">
      <c r="A128" s="33" t="s">
        <v>86</v>
      </c>
      <c r="B128" s="333">
        <v>65</v>
      </c>
      <c r="C128" s="266">
        <f>B128*160</f>
        <v>10400</v>
      </c>
      <c r="D128" s="338" t="s">
        <v>91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0</v>
      </c>
      <c r="L128" s="342">
        <v>0</v>
      </c>
      <c r="M128" s="342">
        <v>0</v>
      </c>
      <c r="N128" s="342">
        <v>0</v>
      </c>
      <c r="O128" s="342">
        <v>0</v>
      </c>
      <c r="P128" s="342">
        <v>0</v>
      </c>
      <c r="Q128" s="342">
        <v>0</v>
      </c>
      <c r="R128" s="342">
        <v>0</v>
      </c>
      <c r="S128" s="342">
        <v>0</v>
      </c>
      <c r="T128" s="342">
        <v>0</v>
      </c>
      <c r="U128" s="342">
        <v>0</v>
      </c>
      <c r="V128" s="342">
        <v>0</v>
      </c>
      <c r="W128" s="342">
        <v>0</v>
      </c>
      <c r="X128" s="342">
        <v>0</v>
      </c>
      <c r="Y128" s="342">
        <v>0</v>
      </c>
      <c r="Z128" s="342">
        <v>0</v>
      </c>
      <c r="AA128" s="342">
        <v>0</v>
      </c>
      <c r="AB128" s="342">
        <v>0</v>
      </c>
      <c r="AC128" s="342">
        <v>0</v>
      </c>
      <c r="AD128" s="342">
        <v>0</v>
      </c>
      <c r="AE128" s="342">
        <v>0</v>
      </c>
      <c r="AF128" s="342">
        <v>0</v>
      </c>
      <c r="AG128" s="342">
        <v>0</v>
      </c>
      <c r="AH128" s="342">
        <v>0</v>
      </c>
      <c r="AI128" s="342">
        <v>0</v>
      </c>
      <c r="AJ128" s="342">
        <v>0</v>
      </c>
      <c r="AK128" s="342">
        <v>0</v>
      </c>
      <c r="AL128" s="342">
        <v>0</v>
      </c>
      <c r="AM128" s="342">
        <v>0</v>
      </c>
      <c r="AN128" s="342">
        <v>0</v>
      </c>
      <c r="AO128" s="342">
        <v>0</v>
      </c>
      <c r="AP128" s="342">
        <v>0</v>
      </c>
      <c r="AQ128" s="342">
        <v>0</v>
      </c>
      <c r="AR128" s="342">
        <v>0</v>
      </c>
      <c r="AS128" s="342">
        <v>0</v>
      </c>
      <c r="AT128" s="342">
        <v>0</v>
      </c>
      <c r="AU128" s="342">
        <v>0</v>
      </c>
      <c r="AV128" s="342">
        <v>0</v>
      </c>
      <c r="AW128" s="342">
        <v>0</v>
      </c>
      <c r="AX128" s="342">
        <v>0</v>
      </c>
      <c r="AY128" s="342">
        <v>0</v>
      </c>
      <c r="AZ128" s="342">
        <v>0</v>
      </c>
      <c r="BA128" s="342">
        <v>0</v>
      </c>
      <c r="BB128" s="342">
        <v>0</v>
      </c>
      <c r="BC128" s="342">
        <v>0</v>
      </c>
      <c r="BD128" s="342">
        <v>0</v>
      </c>
      <c r="BE128" s="342">
        <v>0</v>
      </c>
      <c r="BF128" s="342">
        <v>0</v>
      </c>
      <c r="BG128" s="342">
        <v>0</v>
      </c>
      <c r="BH128" s="342">
        <v>0</v>
      </c>
      <c r="BI128" s="342">
        <v>0</v>
      </c>
      <c r="BJ128" s="342">
        <v>0</v>
      </c>
      <c r="BK128" s="342">
        <v>0</v>
      </c>
      <c r="BL128" s="342">
        <v>0</v>
      </c>
      <c r="BM128" s="342">
        <v>0</v>
      </c>
      <c r="BN128" s="342">
        <v>0</v>
      </c>
      <c r="BO128" s="342">
        <v>0</v>
      </c>
      <c r="BP128" s="362"/>
      <c r="BQ128" s="364"/>
    </row>
    <row r="129" spans="1:69" outlineLevel="1" x14ac:dyDescent="0.15">
      <c r="B129" s="333"/>
      <c r="C129" s="267"/>
      <c r="D129" s="339"/>
      <c r="E129" s="339"/>
      <c r="F129" s="339"/>
      <c r="G129" s="342"/>
      <c r="H129" s="342"/>
      <c r="I129" s="342"/>
      <c r="J129" s="342"/>
      <c r="K129" s="342"/>
      <c r="L129" s="342"/>
      <c r="M129" s="342"/>
      <c r="N129" s="342"/>
      <c r="O129" s="342"/>
      <c r="P129" s="342"/>
      <c r="Q129" s="342"/>
      <c r="R129" s="342"/>
      <c r="S129" s="342"/>
      <c r="T129" s="342"/>
      <c r="U129" s="342"/>
      <c r="V129" s="342"/>
      <c r="W129" s="342"/>
      <c r="X129" s="342"/>
      <c r="Y129" s="342"/>
      <c r="Z129" s="342"/>
      <c r="AA129" s="342"/>
      <c r="AB129" s="342"/>
      <c r="AC129" s="342"/>
      <c r="AD129" s="342"/>
      <c r="AE129" s="342"/>
      <c r="AF129" s="342"/>
      <c r="AG129" s="342"/>
      <c r="AH129" s="342"/>
      <c r="AI129" s="342"/>
      <c r="AJ129" s="342"/>
      <c r="AK129" s="342"/>
      <c r="AL129" s="342"/>
      <c r="AM129" s="342"/>
      <c r="AN129" s="342"/>
      <c r="AO129" s="342"/>
      <c r="AP129" s="342"/>
      <c r="AQ129" s="342"/>
      <c r="AR129" s="342"/>
      <c r="AS129" s="342"/>
      <c r="AT129" s="342"/>
      <c r="AU129" s="342"/>
      <c r="AV129" s="342"/>
      <c r="AW129" s="342"/>
      <c r="AX129" s="342"/>
      <c r="AY129" s="342"/>
      <c r="AZ129" s="342"/>
      <c r="BA129" s="342"/>
      <c r="BB129" s="342"/>
      <c r="BC129" s="342"/>
      <c r="BD129" s="342"/>
      <c r="BE129" s="342"/>
      <c r="BF129" s="342"/>
      <c r="BG129" s="342"/>
      <c r="BH129" s="342"/>
      <c r="BI129" s="342"/>
      <c r="BJ129" s="342"/>
      <c r="BK129" s="342"/>
      <c r="BL129" s="342"/>
      <c r="BM129" s="342"/>
      <c r="BN129" s="342"/>
      <c r="BO129" s="342"/>
      <c r="BP129" s="362"/>
      <c r="BQ129" s="364"/>
    </row>
    <row r="130" spans="1:69" outlineLevel="1" x14ac:dyDescent="0.15">
      <c r="A130" s="33" t="s">
        <v>60</v>
      </c>
      <c r="B130" s="333">
        <v>50000</v>
      </c>
      <c r="C130" s="266">
        <f>B130/12</f>
        <v>4166.666666666667</v>
      </c>
      <c r="D130" s="338" t="s">
        <v>64</v>
      </c>
      <c r="E130" s="338" t="s">
        <v>64</v>
      </c>
      <c r="F130" s="338" t="s">
        <v>64</v>
      </c>
      <c r="G130" s="342">
        <v>0</v>
      </c>
      <c r="H130" s="342">
        <v>0</v>
      </c>
      <c r="I130" s="342">
        <v>0</v>
      </c>
      <c r="J130" s="342">
        <v>0</v>
      </c>
      <c r="K130" s="342">
        <v>0</v>
      </c>
      <c r="L130" s="342">
        <v>0</v>
      </c>
      <c r="M130" s="342">
        <v>0</v>
      </c>
      <c r="N130" s="342">
        <v>0</v>
      </c>
      <c r="O130" s="342">
        <v>0</v>
      </c>
      <c r="P130" s="342">
        <v>0</v>
      </c>
      <c r="Q130" s="342">
        <v>0</v>
      </c>
      <c r="R130" s="342">
        <v>0</v>
      </c>
      <c r="S130" s="342">
        <v>0</v>
      </c>
      <c r="T130" s="342">
        <v>0</v>
      </c>
      <c r="U130" s="342">
        <v>0</v>
      </c>
      <c r="V130" s="342">
        <v>0</v>
      </c>
      <c r="W130" s="342">
        <v>0</v>
      </c>
      <c r="X130" s="342">
        <v>0</v>
      </c>
      <c r="Y130" s="342">
        <v>0</v>
      </c>
      <c r="Z130" s="342">
        <v>0</v>
      </c>
      <c r="AA130" s="342">
        <v>0</v>
      </c>
      <c r="AB130" s="342">
        <v>0</v>
      </c>
      <c r="AC130" s="342">
        <v>0</v>
      </c>
      <c r="AD130" s="342">
        <v>0</v>
      </c>
      <c r="AE130" s="342">
        <v>0</v>
      </c>
      <c r="AF130" s="342">
        <v>0</v>
      </c>
      <c r="AG130" s="342">
        <v>0</v>
      </c>
      <c r="AH130" s="342">
        <v>0</v>
      </c>
      <c r="AI130" s="342">
        <v>0</v>
      </c>
      <c r="AJ130" s="342">
        <v>0</v>
      </c>
      <c r="AK130" s="342">
        <v>0</v>
      </c>
      <c r="AL130" s="342">
        <v>0</v>
      </c>
      <c r="AM130" s="342">
        <v>0</v>
      </c>
      <c r="AN130" s="342">
        <v>0</v>
      </c>
      <c r="AO130" s="342">
        <v>0</v>
      </c>
      <c r="AP130" s="342">
        <v>0</v>
      </c>
      <c r="AQ130" s="342">
        <v>0</v>
      </c>
      <c r="AR130" s="342">
        <v>0</v>
      </c>
      <c r="AS130" s="342">
        <v>0</v>
      </c>
      <c r="AT130" s="342">
        <v>0</v>
      </c>
      <c r="AU130" s="342">
        <v>0</v>
      </c>
      <c r="AV130" s="342">
        <v>0</v>
      </c>
      <c r="AW130" s="342">
        <v>0</v>
      </c>
      <c r="AX130" s="342">
        <v>0</v>
      </c>
      <c r="AY130" s="342">
        <v>0</v>
      </c>
      <c r="AZ130" s="342">
        <v>0</v>
      </c>
      <c r="BA130" s="342">
        <v>0</v>
      </c>
      <c r="BB130" s="342">
        <v>0</v>
      </c>
      <c r="BC130" s="342">
        <v>0</v>
      </c>
      <c r="BD130" s="342">
        <v>0</v>
      </c>
      <c r="BE130" s="342">
        <v>0</v>
      </c>
      <c r="BF130" s="342">
        <v>0</v>
      </c>
      <c r="BG130" s="342">
        <v>0</v>
      </c>
      <c r="BH130" s="342">
        <v>0</v>
      </c>
      <c r="BI130" s="342">
        <v>0</v>
      </c>
      <c r="BJ130" s="342">
        <v>0</v>
      </c>
      <c r="BK130" s="342">
        <v>0</v>
      </c>
      <c r="BL130" s="342">
        <v>0</v>
      </c>
      <c r="BM130" s="342">
        <v>0</v>
      </c>
      <c r="BN130" s="342">
        <v>0</v>
      </c>
      <c r="BO130" s="342">
        <v>0</v>
      </c>
      <c r="BP130" s="362"/>
      <c r="BQ130" s="364"/>
    </row>
    <row r="131" spans="1:69" s="18" customFormat="1" outlineLevel="1" x14ac:dyDescent="0.15">
      <c r="A131" s="33" t="s">
        <v>86</v>
      </c>
      <c r="B131" s="333">
        <v>35</v>
      </c>
      <c r="C131" s="266">
        <f>B131*160</f>
        <v>5600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0</v>
      </c>
      <c r="M131" s="342">
        <v>0</v>
      </c>
      <c r="N131" s="342">
        <v>0</v>
      </c>
      <c r="O131" s="342">
        <v>0</v>
      </c>
      <c r="P131" s="342">
        <v>0</v>
      </c>
      <c r="Q131" s="342">
        <v>0</v>
      </c>
      <c r="R131" s="342">
        <v>0</v>
      </c>
      <c r="S131" s="342">
        <v>0</v>
      </c>
      <c r="T131" s="342">
        <v>0</v>
      </c>
      <c r="U131" s="342">
        <v>0</v>
      </c>
      <c r="V131" s="342">
        <v>0</v>
      </c>
      <c r="W131" s="342">
        <v>0</v>
      </c>
      <c r="X131" s="342">
        <v>0</v>
      </c>
      <c r="Y131" s="342">
        <v>0</v>
      </c>
      <c r="Z131" s="342">
        <v>0</v>
      </c>
      <c r="AA131" s="342">
        <v>0</v>
      </c>
      <c r="AB131" s="342">
        <v>0</v>
      </c>
      <c r="AC131" s="342">
        <v>0</v>
      </c>
      <c r="AD131" s="342">
        <v>0</v>
      </c>
      <c r="AE131" s="342">
        <v>0</v>
      </c>
      <c r="AF131" s="342">
        <v>0</v>
      </c>
      <c r="AG131" s="342">
        <v>0</v>
      </c>
      <c r="AH131" s="342">
        <v>0</v>
      </c>
      <c r="AI131" s="342">
        <v>0</v>
      </c>
      <c r="AJ131" s="342">
        <v>0</v>
      </c>
      <c r="AK131" s="342">
        <v>0</v>
      </c>
      <c r="AL131" s="342">
        <v>0</v>
      </c>
      <c r="AM131" s="342">
        <v>0</v>
      </c>
      <c r="AN131" s="342">
        <v>0</v>
      </c>
      <c r="AO131" s="342">
        <v>0</v>
      </c>
      <c r="AP131" s="342">
        <v>0</v>
      </c>
      <c r="AQ131" s="342">
        <v>0</v>
      </c>
      <c r="AR131" s="342">
        <v>0</v>
      </c>
      <c r="AS131" s="342">
        <v>0</v>
      </c>
      <c r="AT131" s="342">
        <v>0</v>
      </c>
      <c r="AU131" s="342">
        <v>0</v>
      </c>
      <c r="AV131" s="342">
        <v>0</v>
      </c>
      <c r="AW131" s="342">
        <v>0</v>
      </c>
      <c r="AX131" s="342">
        <v>0</v>
      </c>
      <c r="AY131" s="342">
        <v>0</v>
      </c>
      <c r="AZ131" s="342">
        <v>0</v>
      </c>
      <c r="BA131" s="342">
        <v>0</v>
      </c>
      <c r="BB131" s="342">
        <v>0</v>
      </c>
      <c r="BC131" s="342">
        <v>0</v>
      </c>
      <c r="BD131" s="342">
        <v>0</v>
      </c>
      <c r="BE131" s="342">
        <v>0</v>
      </c>
      <c r="BF131" s="342">
        <v>0</v>
      </c>
      <c r="BG131" s="342">
        <v>0</v>
      </c>
      <c r="BH131" s="342">
        <v>0</v>
      </c>
      <c r="BI131" s="342">
        <v>0</v>
      </c>
      <c r="BJ131" s="342">
        <v>0</v>
      </c>
      <c r="BK131" s="342">
        <v>0</v>
      </c>
      <c r="BL131" s="342">
        <v>0</v>
      </c>
      <c r="BM131" s="342">
        <v>0</v>
      </c>
      <c r="BN131" s="342">
        <v>0</v>
      </c>
      <c r="BO131" s="342">
        <v>0</v>
      </c>
      <c r="BP131" s="362"/>
      <c r="BQ131" s="363"/>
    </row>
    <row r="132" spans="1:69" outlineLevel="1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6"/>
    </row>
    <row r="134" spans="1:69" s="20" customFormat="1" outlineLevel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0</v>
      </c>
      <c r="H134" s="271">
        <f t="shared" si="31"/>
        <v>0</v>
      </c>
      <c r="I134" s="271">
        <f t="shared" si="31"/>
        <v>0</v>
      </c>
      <c r="J134" s="271">
        <f t="shared" si="31"/>
        <v>0</v>
      </c>
      <c r="K134" s="271">
        <f t="shared" si="31"/>
        <v>0</v>
      </c>
      <c r="L134" s="271">
        <f t="shared" si="31"/>
        <v>0</v>
      </c>
      <c r="M134" s="271">
        <f t="shared" si="31"/>
        <v>0</v>
      </c>
      <c r="N134" s="271">
        <f t="shared" si="31"/>
        <v>0</v>
      </c>
      <c r="O134" s="271">
        <f t="shared" si="31"/>
        <v>0</v>
      </c>
      <c r="P134" s="271">
        <f t="shared" si="31"/>
        <v>0</v>
      </c>
      <c r="Q134" s="271">
        <f t="shared" si="31"/>
        <v>0</v>
      </c>
      <c r="R134" s="271">
        <f t="shared" si="31"/>
        <v>0</v>
      </c>
      <c r="S134" s="271">
        <f t="shared" si="31"/>
        <v>0</v>
      </c>
      <c r="T134" s="271">
        <f t="shared" si="31"/>
        <v>0</v>
      </c>
      <c r="U134" s="271">
        <f t="shared" si="31"/>
        <v>0</v>
      </c>
      <c r="V134" s="271">
        <f t="shared" si="31"/>
        <v>0</v>
      </c>
      <c r="W134" s="271">
        <f t="shared" si="31"/>
        <v>0</v>
      </c>
      <c r="X134" s="271">
        <f t="shared" si="31"/>
        <v>0</v>
      </c>
      <c r="Y134" s="271">
        <f t="shared" si="31"/>
        <v>0</v>
      </c>
      <c r="Z134" s="271">
        <f t="shared" si="31"/>
        <v>0</v>
      </c>
      <c r="AA134" s="271">
        <f t="shared" si="31"/>
        <v>0</v>
      </c>
      <c r="AB134" s="271">
        <f t="shared" si="31"/>
        <v>0</v>
      </c>
      <c r="AC134" s="271">
        <f t="shared" si="31"/>
        <v>0</v>
      </c>
      <c r="AD134" s="271">
        <f t="shared" si="31"/>
        <v>0</v>
      </c>
      <c r="AE134" s="271">
        <f t="shared" si="31"/>
        <v>0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6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6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6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6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117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>G133+G75+G47+G25</f>
        <v>0</v>
      </c>
      <c r="H143" s="29">
        <f>H133+H75+H47+H25</f>
        <v>4</v>
      </c>
      <c r="I143" s="29">
        <f>I133+I75+I47+I25</f>
        <v>4</v>
      </c>
      <c r="J143" s="29">
        <f>J133+J75+J47+J25</f>
        <v>4</v>
      </c>
      <c r="K143" s="29">
        <f>K133+K75+K47+K25</f>
        <v>4</v>
      </c>
      <c r="L143" s="29">
        <f>L133+L75+L47+L25</f>
        <v>4</v>
      </c>
      <c r="M143" s="29">
        <f>M133+M75+M47+M25</f>
        <v>4</v>
      </c>
      <c r="N143" s="29">
        <f>N133+N75+N47+N25</f>
        <v>4</v>
      </c>
      <c r="O143" s="29">
        <f>O133+O75+O47+O25</f>
        <v>4</v>
      </c>
      <c r="P143" s="29">
        <f>P133+P75+P47+P25</f>
        <v>4</v>
      </c>
      <c r="Q143" s="29">
        <f>Q133+Q75+Q47+Q25</f>
        <v>4</v>
      </c>
      <c r="R143" s="29">
        <f>R133+R75+R47+R25</f>
        <v>4</v>
      </c>
      <c r="S143" s="29">
        <f>S133+S75+S47+S25</f>
        <v>4</v>
      </c>
      <c r="T143" s="29">
        <f>T133+T75+T47+T25</f>
        <v>4</v>
      </c>
      <c r="U143" s="29">
        <f>U133+U75+U47+U25</f>
        <v>4</v>
      </c>
      <c r="V143" s="29">
        <f>V133+V75+V47+V25</f>
        <v>4</v>
      </c>
      <c r="W143" s="29">
        <f>W133+W75+W47+W25</f>
        <v>4</v>
      </c>
      <c r="X143" s="29">
        <f>X133+X75+X47+X25</f>
        <v>4</v>
      </c>
      <c r="Y143" s="29">
        <f>Y133+Y75+Y47+Y25</f>
        <v>4</v>
      </c>
      <c r="Z143" s="29">
        <f>Z133+Z75+Z47+Z25</f>
        <v>4</v>
      </c>
      <c r="AA143" s="29">
        <f>AA133+AA75+AA47+AA25</f>
        <v>4</v>
      </c>
      <c r="AB143" s="29">
        <f>AB133+AB75+AB47+AB25</f>
        <v>4</v>
      </c>
      <c r="AC143" s="29">
        <f>AC133+AC75+AC47+AC25</f>
        <v>4</v>
      </c>
      <c r="AD143" s="29">
        <f>AD133+AD75+AD47+AD25</f>
        <v>4</v>
      </c>
      <c r="AE143" s="29">
        <f>AE133+AE75+AE47+AE25</f>
        <v>4</v>
      </c>
      <c r="AF143" s="29">
        <f>AF133+AF75+AF47+AF25</f>
        <v>4</v>
      </c>
      <c r="AG143" s="29">
        <f>AG133+AG75+AG47+AG25</f>
        <v>4</v>
      </c>
      <c r="AH143" s="29">
        <f>AH133+AH75+AH47+AH25</f>
        <v>4</v>
      </c>
      <c r="AI143" s="29">
        <f>AI133+AI75+AI47+AI25</f>
        <v>4</v>
      </c>
      <c r="AJ143" s="29">
        <f>AJ133+AJ75+AJ47+AJ25</f>
        <v>4</v>
      </c>
      <c r="AK143" s="29">
        <f>AK133+AK75+AK47+AK25</f>
        <v>4</v>
      </c>
      <c r="AL143" s="29">
        <f>AL133+AL75+AL47+AL25</f>
        <v>4</v>
      </c>
      <c r="AM143" s="29">
        <f>AM133+AM75+AM47+AM25</f>
        <v>4</v>
      </c>
      <c r="AN143" s="29">
        <f>AN133+AN75+AN47+AN25</f>
        <v>4</v>
      </c>
      <c r="AO143" s="29">
        <f>AO133+AO75+AO47+AO25</f>
        <v>4</v>
      </c>
      <c r="AP143" s="29">
        <f>AP133+AP75+AP47+AP25</f>
        <v>4</v>
      </c>
      <c r="AQ143" s="29">
        <f>AQ133+AQ75+AQ47+AQ25</f>
        <v>4</v>
      </c>
      <c r="AR143" s="29">
        <f>AR133+AR75+AR47+AR25</f>
        <v>4</v>
      </c>
      <c r="AS143" s="29">
        <f>AS133+AS75+AS47+AS25</f>
        <v>4</v>
      </c>
      <c r="AT143" s="29">
        <f>AT133+AT75+AT47+AT25</f>
        <v>4</v>
      </c>
      <c r="AU143" s="29">
        <f>AU133+AU75+AU47+AU25</f>
        <v>4</v>
      </c>
      <c r="AV143" s="29">
        <f>AV133+AV75+AV47+AV25</f>
        <v>4</v>
      </c>
      <c r="AW143" s="29">
        <f>AW133+AW75+AW47+AW25</f>
        <v>4</v>
      </c>
      <c r="AX143" s="29">
        <f>AX133+AX75+AX47+AX25</f>
        <v>4</v>
      </c>
      <c r="AY143" s="29">
        <f>AY133+AY75+AY47+AY25</f>
        <v>4</v>
      </c>
      <c r="AZ143" s="29">
        <f>AZ133+AZ75+AZ47+AZ25</f>
        <v>4</v>
      </c>
      <c r="BA143" s="29">
        <f>BA133+BA75+BA47+BA25</f>
        <v>4</v>
      </c>
      <c r="BB143" s="29">
        <f>BB133+BB75+BB47+BB25</f>
        <v>4</v>
      </c>
      <c r="BC143" s="29">
        <f>BC133+BC75+BC47+BC25</f>
        <v>4</v>
      </c>
      <c r="BD143" s="29">
        <f>BD133+BD75+BD47+BD25</f>
        <v>4</v>
      </c>
      <c r="BE143" s="29">
        <f>BE133+BE75+BE47+BE25</f>
        <v>4</v>
      </c>
      <c r="BF143" s="29">
        <f>BF133+BF75+BF47+BF25</f>
        <v>4</v>
      </c>
      <c r="BG143" s="29">
        <f>BG133+BG75+BG47+BG25</f>
        <v>4</v>
      </c>
      <c r="BH143" s="29">
        <f>BH133+BH75+BH47+BH25</f>
        <v>4</v>
      </c>
      <c r="BI143" s="29">
        <f>BI133+BI75+BI47+BI25</f>
        <v>4</v>
      </c>
      <c r="BJ143" s="29">
        <f>BJ133+BJ75+BJ47+BJ25</f>
        <v>4</v>
      </c>
      <c r="BK143" s="29">
        <f>BK133+BK75+BK47+BK25</f>
        <v>4</v>
      </c>
      <c r="BL143" s="29">
        <f>BL133+BL75+BL47+BL25</f>
        <v>4</v>
      </c>
      <c r="BM143" s="29">
        <f>BM133+BM75+BM47+BM25</f>
        <v>4</v>
      </c>
      <c r="BN143" s="29">
        <f>BN133+BN75+BN47+BN25</f>
        <v>4</v>
      </c>
      <c r="BO143" s="29">
        <f>BO133+BO75+BO47+BO25</f>
        <v>4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>G134+G76+G48+G26</f>
        <v>0</v>
      </c>
      <c r="H144" s="29">
        <f>H134+H76+H48+H26</f>
        <v>4</v>
      </c>
      <c r="I144" s="29">
        <f>I134+I76+I48+I26</f>
        <v>4</v>
      </c>
      <c r="J144" s="29">
        <f>J134+J76+J48+J26</f>
        <v>4</v>
      </c>
      <c r="K144" s="29">
        <f>K134+K76+K48+K26</f>
        <v>4</v>
      </c>
      <c r="L144" s="29">
        <f>L134+L76+L48+L26</f>
        <v>4</v>
      </c>
      <c r="M144" s="29">
        <f>M134+M76+M48+M26</f>
        <v>4</v>
      </c>
      <c r="N144" s="29">
        <f>N134+N76+N48+N26</f>
        <v>4</v>
      </c>
      <c r="O144" s="29">
        <f>O134+O76+O48+O26</f>
        <v>4</v>
      </c>
      <c r="P144" s="29">
        <f>P134+P76+P48+P26</f>
        <v>4</v>
      </c>
      <c r="Q144" s="29">
        <f>Q134+Q76+Q48+Q26</f>
        <v>4</v>
      </c>
      <c r="R144" s="29">
        <f>R134+R76+R48+R26</f>
        <v>4</v>
      </c>
      <c r="S144" s="29">
        <f>S134+S76+S48+S26</f>
        <v>4</v>
      </c>
      <c r="T144" s="29">
        <f>T134+T76+T48+T26</f>
        <v>4</v>
      </c>
      <c r="U144" s="29">
        <f>U134+U76+U48+U26</f>
        <v>4</v>
      </c>
      <c r="V144" s="29">
        <f>V134+V76+V48+V26</f>
        <v>4</v>
      </c>
      <c r="W144" s="29">
        <f>W134+W76+W48+W26</f>
        <v>4</v>
      </c>
      <c r="X144" s="29">
        <f>X134+X76+X48+X26</f>
        <v>4</v>
      </c>
      <c r="Y144" s="29">
        <f>Y134+Y76+Y48+Y26</f>
        <v>2</v>
      </c>
      <c r="Z144" s="29">
        <f>Z134+Z76+Z48+Z26</f>
        <v>1</v>
      </c>
      <c r="AA144" s="29">
        <f>AA134+AA76+AA48+AA26</f>
        <v>1</v>
      </c>
      <c r="AB144" s="29">
        <f>AB134+AB76+AB48+AB26</f>
        <v>1</v>
      </c>
      <c r="AC144" s="29">
        <f>AC134+AC76+AC48+AC26</f>
        <v>1</v>
      </c>
      <c r="AD144" s="29">
        <f>AD134+AD76+AD48+AD26</f>
        <v>1</v>
      </c>
      <c r="AE144" s="29">
        <f>AE134+AE76+AE48+AE26</f>
        <v>1</v>
      </c>
      <c r="AF144" s="29">
        <f>AF134+AF76+AF48+AF26</f>
        <v>0</v>
      </c>
      <c r="AG144" s="29">
        <f>AG134+AG76+AG48+AG26</f>
        <v>0</v>
      </c>
      <c r="AH144" s="29">
        <f>AH134+AH76+AH48+AH26</f>
        <v>0</v>
      </c>
      <c r="AI144" s="29">
        <f>AI134+AI76+AI48+AI26</f>
        <v>0</v>
      </c>
      <c r="AJ144" s="29">
        <f>AJ134+AJ76+AJ48+AJ26</f>
        <v>0</v>
      </c>
      <c r="AK144" s="29">
        <f>AK134+AK76+AK48+AK26</f>
        <v>0</v>
      </c>
      <c r="AL144" s="29">
        <f>AL134+AL76+AL48+AL26</f>
        <v>0</v>
      </c>
      <c r="AM144" s="29">
        <f>AM134+AM76+AM48+AM26</f>
        <v>0</v>
      </c>
      <c r="AN144" s="29">
        <f>AN134+AN76+AN48+AN26</f>
        <v>0</v>
      </c>
      <c r="AO144" s="29">
        <f>AO134+AO76+AO48+AO26</f>
        <v>0</v>
      </c>
      <c r="AP144" s="29">
        <f>AP134+AP76+AP48+AP26</f>
        <v>0</v>
      </c>
      <c r="AQ144" s="29">
        <f>AQ134+AQ76+AQ48+AQ26</f>
        <v>0</v>
      </c>
      <c r="AR144" s="29">
        <f>AR134+AR76+AR48+AR26</f>
        <v>0</v>
      </c>
      <c r="AS144" s="29">
        <f>AS134+AS76+AS48+AS26</f>
        <v>0</v>
      </c>
      <c r="AT144" s="29">
        <f>AT134+AT76+AT48+AT26</f>
        <v>0</v>
      </c>
      <c r="AU144" s="29">
        <f>AU134+AU76+AU48+AU26</f>
        <v>0</v>
      </c>
      <c r="AV144" s="29">
        <f>AV134+AV76+AV48+AV26</f>
        <v>0</v>
      </c>
      <c r="AW144" s="29">
        <f>AW134+AW76+AW48+AW26</f>
        <v>0</v>
      </c>
      <c r="AX144" s="29">
        <f>AX134+AX76+AX48+AX26</f>
        <v>0</v>
      </c>
      <c r="AY144" s="29">
        <f>AY134+AY76+AY48+AY26</f>
        <v>0</v>
      </c>
      <c r="AZ144" s="29">
        <f>AZ134+AZ76+AZ48+AZ26</f>
        <v>0</v>
      </c>
      <c r="BA144" s="29">
        <f>BA134+BA76+BA48+BA26</f>
        <v>0</v>
      </c>
      <c r="BB144" s="29">
        <f>BB134+BB76+BB48+BB26</f>
        <v>0</v>
      </c>
      <c r="BC144" s="29">
        <f>BC134+BC76+BC48+BC26</f>
        <v>0</v>
      </c>
      <c r="BD144" s="29">
        <f>BD134+BD76+BD48+BD26</f>
        <v>0</v>
      </c>
      <c r="BE144" s="29">
        <f>BE134+BE76+BE48+BE26</f>
        <v>0</v>
      </c>
      <c r="BF144" s="29">
        <f>BF134+BF76+BF48+BF26</f>
        <v>0</v>
      </c>
      <c r="BG144" s="29">
        <f>BG134+BG76+BG48+BG26</f>
        <v>0</v>
      </c>
      <c r="BH144" s="29">
        <f>BH134+BH76+BH48+BH26</f>
        <v>0</v>
      </c>
      <c r="BI144" s="29">
        <f>BI134+BI76+BI48+BI26</f>
        <v>0</v>
      </c>
      <c r="BJ144" s="29">
        <f>BJ134+BJ76+BJ48+BJ26</f>
        <v>0</v>
      </c>
      <c r="BK144" s="29">
        <f>BK134+BK76+BK48+BK26</f>
        <v>0</v>
      </c>
      <c r="BL144" s="29">
        <f>BL134+BL76+BL48+BL26</f>
        <v>0</v>
      </c>
      <c r="BM144" s="29">
        <f>BM134+BM76+BM48+BM26</f>
        <v>0</v>
      </c>
      <c r="BN144" s="29">
        <f>BN134+BN76+BN48+BN26</f>
        <v>0</v>
      </c>
      <c r="BO144" s="29">
        <f>BO134+BO76+BO48+BO26</f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>G137+G79+G51+G29</f>
        <v>0</v>
      </c>
      <c r="H145" s="29">
        <f>H137+H79+H51+H29</f>
        <v>4</v>
      </c>
      <c r="I145" s="29">
        <f>I137+I79+I51+I29</f>
        <v>4</v>
      </c>
      <c r="J145" s="29">
        <f>J137+J79+J51+J29</f>
        <v>4</v>
      </c>
      <c r="K145" s="29">
        <f>K137+K79+K51+K29</f>
        <v>4</v>
      </c>
      <c r="L145" s="29">
        <f>L137+L79+L51+L29</f>
        <v>4</v>
      </c>
      <c r="M145" s="29">
        <f>M137+M79+M51+M29</f>
        <v>4</v>
      </c>
      <c r="N145" s="29">
        <f>N137+N79+N51+N29</f>
        <v>4</v>
      </c>
      <c r="O145" s="29">
        <f>O137+O79+O51+O29</f>
        <v>4</v>
      </c>
      <c r="P145" s="29">
        <f>P137+P79+P51+P29</f>
        <v>4</v>
      </c>
      <c r="Q145" s="29">
        <f>Q137+Q79+Q51+Q29</f>
        <v>4</v>
      </c>
      <c r="R145" s="29">
        <f>R137+R79+R51+R29</f>
        <v>4</v>
      </c>
      <c r="S145" s="29">
        <f>S137+S79+S51+S29</f>
        <v>4</v>
      </c>
      <c r="T145" s="29">
        <f>T137+T79+T51+T29</f>
        <v>4</v>
      </c>
      <c r="U145" s="29">
        <f>U137+U79+U51+U29</f>
        <v>4</v>
      </c>
      <c r="V145" s="29">
        <f>V137+V79+V51+V29</f>
        <v>4</v>
      </c>
      <c r="W145" s="29">
        <f>W137+W79+W51+W29</f>
        <v>4</v>
      </c>
      <c r="X145" s="29">
        <f>X137+X79+X51+X29</f>
        <v>4</v>
      </c>
      <c r="Y145" s="29">
        <f>Y137+Y79+Y51+Y29</f>
        <v>4</v>
      </c>
      <c r="Z145" s="29">
        <f>Z137+Z79+Z51+Z29</f>
        <v>4</v>
      </c>
      <c r="AA145" s="29">
        <f>AA137+AA79+AA51+AA29</f>
        <v>4</v>
      </c>
      <c r="AB145" s="29">
        <f>AB137+AB79+AB51+AB29</f>
        <v>4</v>
      </c>
      <c r="AC145" s="29">
        <f>AC137+AC79+AC51+AC29</f>
        <v>4</v>
      </c>
      <c r="AD145" s="29">
        <f>AD137+AD79+AD51+AD29</f>
        <v>4</v>
      </c>
      <c r="AE145" s="29">
        <f>AE137+AE79+AE51+AE29</f>
        <v>4</v>
      </c>
      <c r="AF145" s="29">
        <f>AF137+AF79+AF51+AF29</f>
        <v>4</v>
      </c>
      <c r="AG145" s="29">
        <f>AG137+AG79+AG51+AG29</f>
        <v>4</v>
      </c>
      <c r="AH145" s="29">
        <f>AH137+AH79+AH51+AH29</f>
        <v>4</v>
      </c>
      <c r="AI145" s="29">
        <f>AI137+AI79+AI51+AI29</f>
        <v>4</v>
      </c>
      <c r="AJ145" s="29">
        <f>AJ137+AJ79+AJ51+AJ29</f>
        <v>4</v>
      </c>
      <c r="AK145" s="29">
        <f>AK137+AK79+AK51+AK29</f>
        <v>4</v>
      </c>
      <c r="AL145" s="29">
        <f>AL137+AL79+AL51+AL29</f>
        <v>4</v>
      </c>
      <c r="AM145" s="29">
        <f>AM137+AM79+AM51+AM29</f>
        <v>4</v>
      </c>
      <c r="AN145" s="29">
        <f>AN137+AN79+AN51+AN29</f>
        <v>4</v>
      </c>
      <c r="AO145" s="29">
        <f>AO137+AO79+AO51+AO29</f>
        <v>4</v>
      </c>
      <c r="AP145" s="29">
        <f>AP137+AP79+AP51+AP29</f>
        <v>4</v>
      </c>
      <c r="AQ145" s="29">
        <f>AQ137+AQ79+AQ51+AQ29</f>
        <v>4</v>
      </c>
      <c r="AR145" s="29">
        <f>AR137+AR79+AR51+AR29</f>
        <v>4</v>
      </c>
      <c r="AS145" s="29">
        <f>AS137+AS79+AS51+AS29</f>
        <v>4</v>
      </c>
      <c r="AT145" s="29">
        <f>AT137+AT79+AT51+AT29</f>
        <v>4</v>
      </c>
      <c r="AU145" s="29">
        <f>AU137+AU79+AU51+AU29</f>
        <v>4</v>
      </c>
      <c r="AV145" s="29">
        <f>AV137+AV79+AV51+AV29</f>
        <v>4</v>
      </c>
      <c r="AW145" s="29">
        <f>AW137+AW79+AW51+AW29</f>
        <v>4</v>
      </c>
      <c r="AX145" s="29">
        <f>AX137+AX79+AX51+AX29</f>
        <v>4</v>
      </c>
      <c r="AY145" s="29">
        <f>AY137+AY79+AY51+AY29</f>
        <v>4</v>
      </c>
      <c r="AZ145" s="29">
        <f>AZ137+AZ79+AZ51+AZ29</f>
        <v>4</v>
      </c>
      <c r="BA145" s="29">
        <f>BA137+BA79+BA51+BA29</f>
        <v>4</v>
      </c>
      <c r="BB145" s="29">
        <f>BB137+BB79+BB51+BB29</f>
        <v>4</v>
      </c>
      <c r="BC145" s="29">
        <f>BC137+BC79+BC51+BC29</f>
        <v>4</v>
      </c>
      <c r="BD145" s="29">
        <f>BD137+BD79+BD51+BD29</f>
        <v>4</v>
      </c>
      <c r="BE145" s="29">
        <f>BE137+BE79+BE51+BE29</f>
        <v>4</v>
      </c>
      <c r="BF145" s="29">
        <f>BF137+BF79+BF51+BF29</f>
        <v>4</v>
      </c>
      <c r="BG145" s="29">
        <f>BG137+BG79+BG51+BG29</f>
        <v>4</v>
      </c>
      <c r="BH145" s="29">
        <f>BH137+BH79+BH51+BH29</f>
        <v>4</v>
      </c>
      <c r="BI145" s="29">
        <f>BI137+BI79+BI51+BI29</f>
        <v>4</v>
      </c>
      <c r="BJ145" s="29">
        <f>BJ137+BJ79+BJ51+BJ29</f>
        <v>4</v>
      </c>
      <c r="BK145" s="29">
        <f>BK137+BK79+BK51+BK29</f>
        <v>4</v>
      </c>
      <c r="BL145" s="29">
        <f>BL137+BL79+BL51+BL29</f>
        <v>4</v>
      </c>
      <c r="BM145" s="29">
        <f>BM137+BM79+BM51+BM29</f>
        <v>4</v>
      </c>
      <c r="BN145" s="29">
        <f>BN137+BN79+BN51+BN29</f>
        <v>4</v>
      </c>
      <c r="BO145" s="29">
        <f>BO137+BO79+BO51+BO29</f>
        <v>4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>G138+G80+G52+G30</f>
        <v>0</v>
      </c>
      <c r="H146" s="29">
        <f>H138+H80+H52+H30</f>
        <v>7</v>
      </c>
      <c r="I146" s="29">
        <f>I138+I80+I52+I30</f>
        <v>7</v>
      </c>
      <c r="J146" s="29">
        <f>J138+J80+J52+J30</f>
        <v>7</v>
      </c>
      <c r="K146" s="29">
        <f>K138+K80+K52+K30</f>
        <v>7</v>
      </c>
      <c r="L146" s="29">
        <f>L138+L80+L52+L30</f>
        <v>7</v>
      </c>
      <c r="M146" s="29">
        <f>M138+M80+M52+M30</f>
        <v>7</v>
      </c>
      <c r="N146" s="29">
        <f>N138+N80+N52+N30</f>
        <v>7</v>
      </c>
      <c r="O146" s="29">
        <f>O138+O80+O52+O30</f>
        <v>7</v>
      </c>
      <c r="P146" s="29">
        <f>P138+P80+P52+P30</f>
        <v>7</v>
      </c>
      <c r="Q146" s="29">
        <f>Q138+Q80+Q52+Q30</f>
        <v>7</v>
      </c>
      <c r="R146" s="29">
        <f>R138+R80+R52+R30</f>
        <v>7</v>
      </c>
      <c r="S146" s="29">
        <f>S138+S80+S52+S30</f>
        <v>7</v>
      </c>
      <c r="T146" s="29">
        <f>T138+T80+T52+T30</f>
        <v>7</v>
      </c>
      <c r="U146" s="29">
        <f>U138+U80+U52+U30</f>
        <v>7</v>
      </c>
      <c r="V146" s="29">
        <f>V138+V80+V52+V30</f>
        <v>7</v>
      </c>
      <c r="W146" s="29">
        <f>W138+W80+W52+W30</f>
        <v>7</v>
      </c>
      <c r="X146" s="29">
        <f>X138+X80+X52+X30</f>
        <v>7</v>
      </c>
      <c r="Y146" s="29">
        <f>Y138+Y80+Y52+Y30</f>
        <v>5</v>
      </c>
      <c r="Z146" s="29">
        <f>Z138+Z80+Z52+Z30</f>
        <v>5</v>
      </c>
      <c r="AA146" s="29">
        <f>AA138+AA80+AA52+AA30</f>
        <v>5</v>
      </c>
      <c r="AB146" s="29">
        <f>AB138+AB80+AB52+AB30</f>
        <v>5</v>
      </c>
      <c r="AC146" s="29">
        <f>AC138+AC80+AC52+AC30</f>
        <v>5</v>
      </c>
      <c r="AD146" s="29">
        <f>AD138+AD80+AD52+AD30</f>
        <v>5</v>
      </c>
      <c r="AE146" s="29">
        <f>AE138+AE80+AE52+AE30</f>
        <v>5</v>
      </c>
      <c r="AF146" s="29">
        <f>AF138+AF80+AF52+AF30</f>
        <v>4</v>
      </c>
      <c r="AG146" s="29">
        <f>AG138+AG80+AG52+AG30</f>
        <v>4</v>
      </c>
      <c r="AH146" s="29">
        <f>AH138+AH80+AH52+AH30</f>
        <v>4</v>
      </c>
      <c r="AI146" s="29">
        <f>AI138+AI80+AI52+AI30</f>
        <v>4</v>
      </c>
      <c r="AJ146" s="29">
        <f>AJ138+AJ80+AJ52+AJ30</f>
        <v>4</v>
      </c>
      <c r="AK146" s="29">
        <f>AK138+AK80+AK52+AK30</f>
        <v>4</v>
      </c>
      <c r="AL146" s="29">
        <f>AL138+AL80+AL52+AL30</f>
        <v>4</v>
      </c>
      <c r="AM146" s="29">
        <f>AM138+AM80+AM52+AM30</f>
        <v>4</v>
      </c>
      <c r="AN146" s="29">
        <f>AN138+AN80+AN52+AN30</f>
        <v>4</v>
      </c>
      <c r="AO146" s="29">
        <f>AO138+AO80+AO52+AO30</f>
        <v>4</v>
      </c>
      <c r="AP146" s="29">
        <f>AP138+AP80+AP52+AP30</f>
        <v>4</v>
      </c>
      <c r="AQ146" s="29">
        <f>AQ138+AQ80+AQ52+AQ30</f>
        <v>4</v>
      </c>
      <c r="AR146" s="29">
        <f>AR138+AR80+AR52+AR30</f>
        <v>4</v>
      </c>
      <c r="AS146" s="29">
        <f>AS138+AS80+AS52+AS30</f>
        <v>4</v>
      </c>
      <c r="AT146" s="29">
        <f>AT138+AT80+AT52+AT30</f>
        <v>4</v>
      </c>
      <c r="AU146" s="29">
        <f>AU138+AU80+AU52+AU30</f>
        <v>4</v>
      </c>
      <c r="AV146" s="29">
        <f>AV138+AV80+AV52+AV30</f>
        <v>4</v>
      </c>
      <c r="AW146" s="29">
        <f>AW138+AW80+AW52+AW30</f>
        <v>4</v>
      </c>
      <c r="AX146" s="29">
        <f>AX138+AX80+AX52+AX30</f>
        <v>4</v>
      </c>
      <c r="AY146" s="29">
        <f>AY138+AY80+AY52+AY30</f>
        <v>4</v>
      </c>
      <c r="AZ146" s="29">
        <f>AZ138+AZ80+AZ52+AZ30</f>
        <v>4</v>
      </c>
      <c r="BA146" s="29">
        <f>BA138+BA80+BA52+BA30</f>
        <v>4</v>
      </c>
      <c r="BB146" s="29">
        <f>BB138+BB80+BB52+BB30</f>
        <v>4</v>
      </c>
      <c r="BC146" s="29">
        <f>BC138+BC80+BC52+BC30</f>
        <v>4</v>
      </c>
      <c r="BD146" s="29">
        <f>BD138+BD80+BD52+BD30</f>
        <v>4</v>
      </c>
      <c r="BE146" s="29">
        <f>BE138+BE80+BE52+BE30</f>
        <v>4</v>
      </c>
      <c r="BF146" s="29">
        <f>BF138+BF80+BF52+BF30</f>
        <v>4</v>
      </c>
      <c r="BG146" s="29">
        <f>BG138+BG80+BG52+BG30</f>
        <v>4</v>
      </c>
      <c r="BH146" s="29">
        <f>BH138+BH80+BH52+BH30</f>
        <v>4</v>
      </c>
      <c r="BI146" s="29">
        <f>BI138+BI80+BI52+BI30</f>
        <v>4</v>
      </c>
      <c r="BJ146" s="29">
        <f>BJ138+BJ80+BJ52+BJ30</f>
        <v>4</v>
      </c>
      <c r="BK146" s="29">
        <f>BK138+BK80+BK52+BK30</f>
        <v>4</v>
      </c>
      <c r="BL146" s="29">
        <f>BL138+BL80+BL52+BL30</f>
        <v>4</v>
      </c>
      <c r="BM146" s="29">
        <f>BM138+BM80+BM52+BM30</f>
        <v>4</v>
      </c>
      <c r="BN146" s="29">
        <f>BN138+BN80+BN52+BN30</f>
        <v>4</v>
      </c>
      <c r="BO146" s="29">
        <f>BO138+BO80+BO52+BO30</f>
        <v>4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>G139+G81+G53+G31</f>
        <v>0</v>
      </c>
      <c r="H147" s="29">
        <f>H139+H81+H53+H31</f>
        <v>8</v>
      </c>
      <c r="I147" s="29">
        <f>I139+I81+I53+I31</f>
        <v>8</v>
      </c>
      <c r="J147" s="29">
        <f>J139+J81+J53+J31</f>
        <v>8</v>
      </c>
      <c r="K147" s="29">
        <f>K139+K81+K53+K31</f>
        <v>8</v>
      </c>
      <c r="L147" s="29">
        <f>L139+L81+L53+L31</f>
        <v>8</v>
      </c>
      <c r="M147" s="29">
        <f>M139+M81+M53+M31</f>
        <v>8</v>
      </c>
      <c r="N147" s="29">
        <f>N139+N81+N53+N31</f>
        <v>8</v>
      </c>
      <c r="O147" s="29">
        <f>O139+O81+O53+O31</f>
        <v>8</v>
      </c>
      <c r="P147" s="29">
        <f>P139+P81+P53+P31</f>
        <v>8</v>
      </c>
      <c r="Q147" s="29">
        <f>Q139+Q81+Q53+Q31</f>
        <v>8</v>
      </c>
      <c r="R147" s="29">
        <f>R139+R81+R53+R31</f>
        <v>8</v>
      </c>
      <c r="S147" s="29">
        <f>S139+S81+S53+S31</f>
        <v>8</v>
      </c>
      <c r="T147" s="29">
        <f>T139+T81+T53+T31</f>
        <v>8</v>
      </c>
      <c r="U147" s="29">
        <f>U139+U81+U53+U31</f>
        <v>8</v>
      </c>
      <c r="V147" s="29">
        <f>V139+V81+V53+V31</f>
        <v>8</v>
      </c>
      <c r="W147" s="29">
        <f>W139+W81+W53+W31</f>
        <v>8</v>
      </c>
      <c r="X147" s="29">
        <f>X139+X81+X53+X31</f>
        <v>8</v>
      </c>
      <c r="Y147" s="29">
        <f>Y139+Y81+Y53+Y31</f>
        <v>6</v>
      </c>
      <c r="Z147" s="29">
        <f>Z139+Z81+Z53+Z31</f>
        <v>5</v>
      </c>
      <c r="AA147" s="29">
        <f>AA139+AA81+AA53+AA31</f>
        <v>5</v>
      </c>
      <c r="AB147" s="29">
        <f>AB139+AB81+AB53+AB31</f>
        <v>5</v>
      </c>
      <c r="AC147" s="29">
        <f>AC139+AC81+AC53+AC31</f>
        <v>5</v>
      </c>
      <c r="AD147" s="29">
        <f>AD139+AD81+AD53+AD31</f>
        <v>5</v>
      </c>
      <c r="AE147" s="29">
        <f>AE139+AE81+AE53+AE31</f>
        <v>5</v>
      </c>
      <c r="AF147" s="29">
        <f>AF139+AF81+AF53+AF31</f>
        <v>4</v>
      </c>
      <c r="AG147" s="29">
        <f>AG139+AG81+AG53+AG31</f>
        <v>4</v>
      </c>
      <c r="AH147" s="29">
        <f>AH139+AH81+AH53+AH31</f>
        <v>4</v>
      </c>
      <c r="AI147" s="29">
        <f>AI139+AI81+AI53+AI31</f>
        <v>4</v>
      </c>
      <c r="AJ147" s="29">
        <f>AJ139+AJ81+AJ53+AJ31</f>
        <v>4</v>
      </c>
      <c r="AK147" s="29">
        <f>AK139+AK81+AK53+AK31</f>
        <v>4</v>
      </c>
      <c r="AL147" s="29">
        <f>AL139+AL81+AL53+AL31</f>
        <v>4</v>
      </c>
      <c r="AM147" s="29">
        <f>AM139+AM81+AM53+AM31</f>
        <v>4</v>
      </c>
      <c r="AN147" s="29">
        <f>AN139+AN81+AN53+AN31</f>
        <v>4</v>
      </c>
      <c r="AO147" s="29">
        <f>AO139+AO81+AO53+AO31</f>
        <v>4</v>
      </c>
      <c r="AP147" s="29">
        <f>AP139+AP81+AP53+AP31</f>
        <v>4</v>
      </c>
      <c r="AQ147" s="29">
        <f>AQ139+AQ81+AQ53+AQ31</f>
        <v>4</v>
      </c>
      <c r="AR147" s="29">
        <f>AR139+AR81+AR53+AR31</f>
        <v>4</v>
      </c>
      <c r="AS147" s="29">
        <f>AS139+AS81+AS53+AS31</f>
        <v>4</v>
      </c>
      <c r="AT147" s="29">
        <f>AT139+AT81+AT53+AT31</f>
        <v>4</v>
      </c>
      <c r="AU147" s="29">
        <f>AU139+AU81+AU53+AU31</f>
        <v>4</v>
      </c>
      <c r="AV147" s="29">
        <f>AV139+AV81+AV53+AV31</f>
        <v>4</v>
      </c>
      <c r="AW147" s="29">
        <f>AW139+AW81+AW53+AW31</f>
        <v>4</v>
      </c>
      <c r="AX147" s="29">
        <f>AX139+AX81+AX53+AX31</f>
        <v>4</v>
      </c>
      <c r="AY147" s="29">
        <f>AY139+AY81+AY53+AY31</f>
        <v>4</v>
      </c>
      <c r="AZ147" s="29">
        <f>AZ139+AZ81+AZ53+AZ31</f>
        <v>4</v>
      </c>
      <c r="BA147" s="29">
        <f>BA139+BA81+BA53+BA31</f>
        <v>4</v>
      </c>
      <c r="BB147" s="29">
        <f>BB139+BB81+BB53+BB31</f>
        <v>4</v>
      </c>
      <c r="BC147" s="29">
        <f>BC139+BC81+BC53+BC31</f>
        <v>4</v>
      </c>
      <c r="BD147" s="29">
        <f>BD139+BD81+BD53+BD31</f>
        <v>4</v>
      </c>
      <c r="BE147" s="29">
        <f>BE139+BE81+BE53+BE31</f>
        <v>4</v>
      </c>
      <c r="BF147" s="29">
        <f>BF139+BF81+BF53+BF31</f>
        <v>4</v>
      </c>
      <c r="BG147" s="29">
        <f>BG139+BG81+BG53+BG31</f>
        <v>4</v>
      </c>
      <c r="BH147" s="29">
        <f>BH139+BH81+BH53+BH31</f>
        <v>4</v>
      </c>
      <c r="BI147" s="29">
        <f>BI139+BI81+BI53+BI31</f>
        <v>4</v>
      </c>
      <c r="BJ147" s="29">
        <f>BJ139+BJ81+BJ53+BJ31</f>
        <v>4</v>
      </c>
      <c r="BK147" s="29">
        <f>BK139+BK81+BK53+BK31</f>
        <v>4</v>
      </c>
      <c r="BL147" s="29">
        <f>BL139+BL81+BL53+BL31</f>
        <v>4</v>
      </c>
      <c r="BM147" s="29">
        <f>BM139+BM81+BM53+BM31</f>
        <v>4</v>
      </c>
      <c r="BN147" s="29">
        <f>BN139+BN81+BN53+BN31</f>
        <v>4</v>
      </c>
      <c r="BO147" s="29">
        <f>BO139+BO81+BO53+BO31</f>
        <v>4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37">G143</f>
        <v>0</v>
      </c>
      <c r="H151" s="29">
        <f t="shared" si="37"/>
        <v>4</v>
      </c>
      <c r="I151" s="29">
        <f t="shared" ref="I151:AN151" si="38">I143-H143</f>
        <v>0</v>
      </c>
      <c r="J151" s="29">
        <f t="shared" si="38"/>
        <v>0</v>
      </c>
      <c r="K151" s="29">
        <f t="shared" si="38"/>
        <v>0</v>
      </c>
      <c r="L151" s="29">
        <f t="shared" si="38"/>
        <v>0</v>
      </c>
      <c r="M151" s="29">
        <f t="shared" si="38"/>
        <v>0</v>
      </c>
      <c r="N151" s="29">
        <f t="shared" si="38"/>
        <v>0</v>
      </c>
      <c r="O151" s="29">
        <f t="shared" si="38"/>
        <v>0</v>
      </c>
      <c r="P151" s="29">
        <f t="shared" si="38"/>
        <v>0</v>
      </c>
      <c r="Q151" s="29">
        <f t="shared" si="38"/>
        <v>0</v>
      </c>
      <c r="R151" s="29">
        <f t="shared" si="38"/>
        <v>0</v>
      </c>
      <c r="S151" s="29">
        <f t="shared" si="38"/>
        <v>0</v>
      </c>
      <c r="T151" s="29">
        <f t="shared" si="38"/>
        <v>0</v>
      </c>
      <c r="U151" s="29">
        <f t="shared" si="38"/>
        <v>0</v>
      </c>
      <c r="V151" s="29">
        <f t="shared" si="38"/>
        <v>0</v>
      </c>
      <c r="W151" s="29">
        <f t="shared" si="38"/>
        <v>0</v>
      </c>
      <c r="X151" s="29">
        <f t="shared" si="38"/>
        <v>0</v>
      </c>
      <c r="Y151" s="29">
        <f t="shared" si="38"/>
        <v>0</v>
      </c>
      <c r="Z151" s="29">
        <f t="shared" si="38"/>
        <v>0</v>
      </c>
      <c r="AA151" s="29">
        <f t="shared" si="38"/>
        <v>0</v>
      </c>
      <c r="AB151" s="29">
        <f t="shared" si="38"/>
        <v>0</v>
      </c>
      <c r="AC151" s="29">
        <f t="shared" si="38"/>
        <v>0</v>
      </c>
      <c r="AD151" s="29">
        <f t="shared" si="38"/>
        <v>0</v>
      </c>
      <c r="AE151" s="29">
        <f t="shared" si="38"/>
        <v>0</v>
      </c>
      <c r="AF151" s="29">
        <f t="shared" si="38"/>
        <v>0</v>
      </c>
      <c r="AG151" s="29">
        <f t="shared" si="38"/>
        <v>0</v>
      </c>
      <c r="AH151" s="29">
        <f t="shared" si="38"/>
        <v>0</v>
      </c>
      <c r="AI151" s="29">
        <f t="shared" si="38"/>
        <v>0</v>
      </c>
      <c r="AJ151" s="29">
        <f t="shared" si="38"/>
        <v>0</v>
      </c>
      <c r="AK151" s="29">
        <f t="shared" si="38"/>
        <v>0</v>
      </c>
      <c r="AL151" s="29">
        <f t="shared" si="38"/>
        <v>0</v>
      </c>
      <c r="AM151" s="29">
        <f t="shared" si="38"/>
        <v>0</v>
      </c>
      <c r="AN151" s="29">
        <f t="shared" si="38"/>
        <v>0</v>
      </c>
      <c r="AO151" s="29">
        <f t="shared" ref="AO151:BO151" si="39">AO143-AN143</f>
        <v>0</v>
      </c>
      <c r="AP151" s="29">
        <f t="shared" si="39"/>
        <v>0</v>
      </c>
      <c r="AQ151" s="29">
        <f t="shared" si="39"/>
        <v>0</v>
      </c>
      <c r="AR151" s="29">
        <f t="shared" si="39"/>
        <v>0</v>
      </c>
      <c r="AS151" s="29">
        <f t="shared" si="39"/>
        <v>0</v>
      </c>
      <c r="AT151" s="29">
        <f t="shared" si="39"/>
        <v>0</v>
      </c>
      <c r="AU151" s="29">
        <f t="shared" si="39"/>
        <v>0</v>
      </c>
      <c r="AV151" s="29">
        <f t="shared" si="39"/>
        <v>0</v>
      </c>
      <c r="AW151" s="29">
        <f t="shared" si="39"/>
        <v>0</v>
      </c>
      <c r="AX151" s="29">
        <f t="shared" si="39"/>
        <v>0</v>
      </c>
      <c r="AY151" s="29">
        <f t="shared" si="39"/>
        <v>0</v>
      </c>
      <c r="AZ151" s="29">
        <f t="shared" si="39"/>
        <v>0</v>
      </c>
      <c r="BA151" s="29">
        <f t="shared" si="39"/>
        <v>0</v>
      </c>
      <c r="BB151" s="29">
        <f t="shared" si="39"/>
        <v>0</v>
      </c>
      <c r="BC151" s="29">
        <f t="shared" si="39"/>
        <v>0</v>
      </c>
      <c r="BD151" s="29">
        <f t="shared" si="39"/>
        <v>0</v>
      </c>
      <c r="BE151" s="29">
        <f t="shared" si="39"/>
        <v>0</v>
      </c>
      <c r="BF151" s="29">
        <f t="shared" si="39"/>
        <v>0</v>
      </c>
      <c r="BG151" s="29">
        <f t="shared" si="39"/>
        <v>0</v>
      </c>
      <c r="BH151" s="29">
        <f t="shared" si="39"/>
        <v>0</v>
      </c>
      <c r="BI151" s="29">
        <f t="shared" si="39"/>
        <v>0</v>
      </c>
      <c r="BJ151" s="29">
        <f t="shared" si="39"/>
        <v>0</v>
      </c>
      <c r="BK151" s="29">
        <f t="shared" si="39"/>
        <v>0</v>
      </c>
      <c r="BL151" s="29">
        <f t="shared" si="39"/>
        <v>0</v>
      </c>
      <c r="BM151" s="29">
        <f t="shared" si="39"/>
        <v>0</v>
      </c>
      <c r="BN151" s="29">
        <f t="shared" si="39"/>
        <v>0</v>
      </c>
      <c r="BO151" s="29">
        <f t="shared" si="3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37"/>
        <v>0</v>
      </c>
      <c r="H152" s="29">
        <f t="shared" si="37"/>
        <v>4</v>
      </c>
      <c r="I152" s="29">
        <f t="shared" ref="I152:AN152" si="40">I144-H144</f>
        <v>0</v>
      </c>
      <c r="J152" s="29">
        <f t="shared" si="40"/>
        <v>0</v>
      </c>
      <c r="K152" s="29">
        <f t="shared" si="40"/>
        <v>0</v>
      </c>
      <c r="L152" s="29">
        <f t="shared" si="40"/>
        <v>0</v>
      </c>
      <c r="M152" s="29">
        <f t="shared" si="40"/>
        <v>0</v>
      </c>
      <c r="N152" s="29">
        <f t="shared" si="40"/>
        <v>0</v>
      </c>
      <c r="O152" s="29">
        <f t="shared" si="40"/>
        <v>0</v>
      </c>
      <c r="P152" s="29">
        <f t="shared" si="40"/>
        <v>0</v>
      </c>
      <c r="Q152" s="29">
        <f t="shared" si="40"/>
        <v>0</v>
      </c>
      <c r="R152" s="29">
        <f t="shared" si="40"/>
        <v>0</v>
      </c>
      <c r="S152" s="29">
        <f t="shared" si="40"/>
        <v>0</v>
      </c>
      <c r="T152" s="29">
        <f t="shared" si="40"/>
        <v>0</v>
      </c>
      <c r="U152" s="29">
        <f t="shared" si="40"/>
        <v>0</v>
      </c>
      <c r="V152" s="29">
        <f t="shared" si="40"/>
        <v>0</v>
      </c>
      <c r="W152" s="29">
        <f t="shared" si="40"/>
        <v>0</v>
      </c>
      <c r="X152" s="29">
        <f t="shared" si="40"/>
        <v>0</v>
      </c>
      <c r="Y152" s="29">
        <f t="shared" si="40"/>
        <v>-2</v>
      </c>
      <c r="Z152" s="29">
        <f t="shared" si="40"/>
        <v>-1</v>
      </c>
      <c r="AA152" s="29">
        <f t="shared" si="40"/>
        <v>0</v>
      </c>
      <c r="AB152" s="29">
        <f t="shared" si="40"/>
        <v>0</v>
      </c>
      <c r="AC152" s="29">
        <f t="shared" si="40"/>
        <v>0</v>
      </c>
      <c r="AD152" s="29">
        <f t="shared" si="40"/>
        <v>0</v>
      </c>
      <c r="AE152" s="29">
        <f t="shared" si="40"/>
        <v>0</v>
      </c>
      <c r="AF152" s="29">
        <f t="shared" si="40"/>
        <v>-1</v>
      </c>
      <c r="AG152" s="29">
        <f t="shared" si="40"/>
        <v>0</v>
      </c>
      <c r="AH152" s="29">
        <f t="shared" si="40"/>
        <v>0</v>
      </c>
      <c r="AI152" s="29">
        <f t="shared" si="40"/>
        <v>0</v>
      </c>
      <c r="AJ152" s="29">
        <f t="shared" si="40"/>
        <v>0</v>
      </c>
      <c r="AK152" s="29">
        <f t="shared" si="40"/>
        <v>0</v>
      </c>
      <c r="AL152" s="29">
        <f t="shared" si="40"/>
        <v>0</v>
      </c>
      <c r="AM152" s="29">
        <f t="shared" si="40"/>
        <v>0</v>
      </c>
      <c r="AN152" s="29">
        <f t="shared" si="40"/>
        <v>0</v>
      </c>
      <c r="AO152" s="29">
        <f t="shared" ref="AO152:BO152" si="41">AO144-AN144</f>
        <v>0</v>
      </c>
      <c r="AP152" s="29">
        <f t="shared" si="41"/>
        <v>0</v>
      </c>
      <c r="AQ152" s="29">
        <f t="shared" si="41"/>
        <v>0</v>
      </c>
      <c r="AR152" s="29">
        <f t="shared" si="41"/>
        <v>0</v>
      </c>
      <c r="AS152" s="29">
        <f t="shared" si="41"/>
        <v>0</v>
      </c>
      <c r="AT152" s="29">
        <f t="shared" si="41"/>
        <v>0</v>
      </c>
      <c r="AU152" s="29">
        <f t="shared" si="41"/>
        <v>0</v>
      </c>
      <c r="AV152" s="29">
        <f t="shared" si="41"/>
        <v>0</v>
      </c>
      <c r="AW152" s="29">
        <f t="shared" si="41"/>
        <v>0</v>
      </c>
      <c r="AX152" s="29">
        <f t="shared" si="41"/>
        <v>0</v>
      </c>
      <c r="AY152" s="29">
        <f t="shared" si="41"/>
        <v>0</v>
      </c>
      <c r="AZ152" s="29">
        <f t="shared" si="41"/>
        <v>0</v>
      </c>
      <c r="BA152" s="29">
        <f t="shared" si="41"/>
        <v>0</v>
      </c>
      <c r="BB152" s="29">
        <f t="shared" si="41"/>
        <v>0</v>
      </c>
      <c r="BC152" s="29">
        <f t="shared" si="41"/>
        <v>0</v>
      </c>
      <c r="BD152" s="29">
        <f t="shared" si="41"/>
        <v>0</v>
      </c>
      <c r="BE152" s="29">
        <f t="shared" si="41"/>
        <v>0</v>
      </c>
      <c r="BF152" s="29">
        <f t="shared" si="41"/>
        <v>0</v>
      </c>
      <c r="BG152" s="29">
        <f t="shared" si="41"/>
        <v>0</v>
      </c>
      <c r="BH152" s="29">
        <f t="shared" si="41"/>
        <v>0</v>
      </c>
      <c r="BI152" s="29">
        <f t="shared" si="41"/>
        <v>0</v>
      </c>
      <c r="BJ152" s="29">
        <f t="shared" si="41"/>
        <v>0</v>
      </c>
      <c r="BK152" s="29">
        <f t="shared" si="41"/>
        <v>0</v>
      </c>
      <c r="BL152" s="29">
        <f t="shared" si="41"/>
        <v>0</v>
      </c>
      <c r="BM152" s="29">
        <f t="shared" si="41"/>
        <v>0</v>
      </c>
      <c r="BN152" s="29">
        <f t="shared" si="41"/>
        <v>0</v>
      </c>
      <c r="BO152" s="29">
        <f t="shared" si="4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37"/>
        <v>0</v>
      </c>
      <c r="H153" s="29">
        <f t="shared" si="37"/>
        <v>4</v>
      </c>
      <c r="I153" s="29">
        <f t="shared" ref="I153:AN153" si="42">I145-H145</f>
        <v>0</v>
      </c>
      <c r="J153" s="29">
        <f t="shared" si="42"/>
        <v>0</v>
      </c>
      <c r="K153" s="29">
        <f t="shared" si="42"/>
        <v>0</v>
      </c>
      <c r="L153" s="29">
        <f t="shared" si="42"/>
        <v>0</v>
      </c>
      <c r="M153" s="29">
        <f t="shared" si="42"/>
        <v>0</v>
      </c>
      <c r="N153" s="29">
        <f t="shared" si="42"/>
        <v>0</v>
      </c>
      <c r="O153" s="29">
        <f t="shared" si="42"/>
        <v>0</v>
      </c>
      <c r="P153" s="29">
        <f t="shared" si="42"/>
        <v>0</v>
      </c>
      <c r="Q153" s="29">
        <f t="shared" si="42"/>
        <v>0</v>
      </c>
      <c r="R153" s="29">
        <f t="shared" si="42"/>
        <v>0</v>
      </c>
      <c r="S153" s="29">
        <f t="shared" si="42"/>
        <v>0</v>
      </c>
      <c r="T153" s="29">
        <f t="shared" si="42"/>
        <v>0</v>
      </c>
      <c r="U153" s="29">
        <f t="shared" si="42"/>
        <v>0</v>
      </c>
      <c r="V153" s="29">
        <f t="shared" si="42"/>
        <v>0</v>
      </c>
      <c r="W153" s="29">
        <f t="shared" si="42"/>
        <v>0</v>
      </c>
      <c r="X153" s="29">
        <f t="shared" si="42"/>
        <v>0</v>
      </c>
      <c r="Y153" s="29">
        <f t="shared" si="42"/>
        <v>0</v>
      </c>
      <c r="Z153" s="29">
        <f t="shared" si="42"/>
        <v>0</v>
      </c>
      <c r="AA153" s="29">
        <f t="shared" si="42"/>
        <v>0</v>
      </c>
      <c r="AB153" s="29">
        <f t="shared" si="42"/>
        <v>0</v>
      </c>
      <c r="AC153" s="29">
        <f t="shared" si="42"/>
        <v>0</v>
      </c>
      <c r="AD153" s="29">
        <f t="shared" si="42"/>
        <v>0</v>
      </c>
      <c r="AE153" s="29">
        <f t="shared" si="42"/>
        <v>0</v>
      </c>
      <c r="AF153" s="29">
        <f t="shared" si="42"/>
        <v>0</v>
      </c>
      <c r="AG153" s="29">
        <f t="shared" si="42"/>
        <v>0</v>
      </c>
      <c r="AH153" s="29">
        <f t="shared" si="42"/>
        <v>0</v>
      </c>
      <c r="AI153" s="29">
        <f t="shared" si="42"/>
        <v>0</v>
      </c>
      <c r="AJ153" s="29">
        <f t="shared" si="42"/>
        <v>0</v>
      </c>
      <c r="AK153" s="29">
        <f t="shared" si="42"/>
        <v>0</v>
      </c>
      <c r="AL153" s="29">
        <f t="shared" si="42"/>
        <v>0</v>
      </c>
      <c r="AM153" s="29">
        <f t="shared" si="42"/>
        <v>0</v>
      </c>
      <c r="AN153" s="29">
        <f t="shared" si="42"/>
        <v>0</v>
      </c>
      <c r="AO153" s="29">
        <f t="shared" ref="AO153:BO153" si="43">AO145-AN145</f>
        <v>0</v>
      </c>
      <c r="AP153" s="29">
        <f t="shared" si="43"/>
        <v>0</v>
      </c>
      <c r="AQ153" s="29">
        <f t="shared" si="43"/>
        <v>0</v>
      </c>
      <c r="AR153" s="29">
        <f t="shared" si="43"/>
        <v>0</v>
      </c>
      <c r="AS153" s="29">
        <f t="shared" si="43"/>
        <v>0</v>
      </c>
      <c r="AT153" s="29">
        <f t="shared" si="43"/>
        <v>0</v>
      </c>
      <c r="AU153" s="29">
        <f t="shared" si="43"/>
        <v>0</v>
      </c>
      <c r="AV153" s="29">
        <f t="shared" si="43"/>
        <v>0</v>
      </c>
      <c r="AW153" s="29">
        <f t="shared" si="43"/>
        <v>0</v>
      </c>
      <c r="AX153" s="29">
        <f t="shared" si="43"/>
        <v>0</v>
      </c>
      <c r="AY153" s="29">
        <f t="shared" si="43"/>
        <v>0</v>
      </c>
      <c r="AZ153" s="29">
        <f t="shared" si="43"/>
        <v>0</v>
      </c>
      <c r="BA153" s="29">
        <f t="shared" si="43"/>
        <v>0</v>
      </c>
      <c r="BB153" s="29">
        <f t="shared" si="43"/>
        <v>0</v>
      </c>
      <c r="BC153" s="29">
        <f t="shared" si="43"/>
        <v>0</v>
      </c>
      <c r="BD153" s="29">
        <f t="shared" si="43"/>
        <v>0</v>
      </c>
      <c r="BE153" s="29">
        <f t="shared" si="43"/>
        <v>0</v>
      </c>
      <c r="BF153" s="29">
        <f t="shared" si="43"/>
        <v>0</v>
      </c>
      <c r="BG153" s="29">
        <f t="shared" si="43"/>
        <v>0</v>
      </c>
      <c r="BH153" s="29">
        <f t="shared" si="43"/>
        <v>0</v>
      </c>
      <c r="BI153" s="29">
        <f t="shared" si="43"/>
        <v>0</v>
      </c>
      <c r="BJ153" s="29">
        <f t="shared" si="43"/>
        <v>0</v>
      </c>
      <c r="BK153" s="29">
        <f t="shared" si="43"/>
        <v>0</v>
      </c>
      <c r="BL153" s="29">
        <f t="shared" si="43"/>
        <v>0</v>
      </c>
      <c r="BM153" s="29">
        <f t="shared" si="43"/>
        <v>0</v>
      </c>
      <c r="BN153" s="29">
        <f t="shared" si="43"/>
        <v>0</v>
      </c>
      <c r="BO153" s="29">
        <f t="shared" si="4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37"/>
        <v>0</v>
      </c>
      <c r="H154" s="29">
        <f t="shared" si="37"/>
        <v>7</v>
      </c>
      <c r="I154" s="29">
        <f t="shared" ref="I154:AN154" si="44">I146-H146</f>
        <v>0</v>
      </c>
      <c r="J154" s="29">
        <f t="shared" si="44"/>
        <v>0</v>
      </c>
      <c r="K154" s="29">
        <f t="shared" si="44"/>
        <v>0</v>
      </c>
      <c r="L154" s="29">
        <f t="shared" si="44"/>
        <v>0</v>
      </c>
      <c r="M154" s="29">
        <f t="shared" si="44"/>
        <v>0</v>
      </c>
      <c r="N154" s="29">
        <f t="shared" si="44"/>
        <v>0</v>
      </c>
      <c r="O154" s="29">
        <f t="shared" si="44"/>
        <v>0</v>
      </c>
      <c r="P154" s="29">
        <f t="shared" si="44"/>
        <v>0</v>
      </c>
      <c r="Q154" s="29">
        <f t="shared" si="44"/>
        <v>0</v>
      </c>
      <c r="R154" s="29">
        <f t="shared" si="44"/>
        <v>0</v>
      </c>
      <c r="S154" s="29">
        <f t="shared" si="44"/>
        <v>0</v>
      </c>
      <c r="T154" s="29">
        <f t="shared" si="44"/>
        <v>0</v>
      </c>
      <c r="U154" s="29">
        <f t="shared" si="44"/>
        <v>0</v>
      </c>
      <c r="V154" s="29">
        <f t="shared" si="44"/>
        <v>0</v>
      </c>
      <c r="W154" s="29">
        <f t="shared" si="44"/>
        <v>0</v>
      </c>
      <c r="X154" s="29">
        <f t="shared" si="44"/>
        <v>0</v>
      </c>
      <c r="Y154" s="29">
        <f t="shared" si="44"/>
        <v>-2</v>
      </c>
      <c r="Z154" s="29">
        <f t="shared" si="44"/>
        <v>0</v>
      </c>
      <c r="AA154" s="29">
        <f t="shared" si="44"/>
        <v>0</v>
      </c>
      <c r="AB154" s="29">
        <f t="shared" si="44"/>
        <v>0</v>
      </c>
      <c r="AC154" s="29">
        <f t="shared" si="44"/>
        <v>0</v>
      </c>
      <c r="AD154" s="29">
        <f t="shared" si="44"/>
        <v>0</v>
      </c>
      <c r="AE154" s="29">
        <f t="shared" si="44"/>
        <v>0</v>
      </c>
      <c r="AF154" s="29">
        <f t="shared" si="44"/>
        <v>-1</v>
      </c>
      <c r="AG154" s="29">
        <f t="shared" si="44"/>
        <v>0</v>
      </c>
      <c r="AH154" s="29">
        <f t="shared" si="44"/>
        <v>0</v>
      </c>
      <c r="AI154" s="29">
        <f t="shared" si="44"/>
        <v>0</v>
      </c>
      <c r="AJ154" s="29">
        <f t="shared" si="44"/>
        <v>0</v>
      </c>
      <c r="AK154" s="29">
        <f t="shared" si="44"/>
        <v>0</v>
      </c>
      <c r="AL154" s="29">
        <f t="shared" si="44"/>
        <v>0</v>
      </c>
      <c r="AM154" s="29">
        <f t="shared" si="44"/>
        <v>0</v>
      </c>
      <c r="AN154" s="29">
        <f t="shared" si="44"/>
        <v>0</v>
      </c>
      <c r="AO154" s="29">
        <f t="shared" ref="AO154:BO154" si="45">AO146-AN146</f>
        <v>0</v>
      </c>
      <c r="AP154" s="29">
        <f t="shared" si="45"/>
        <v>0</v>
      </c>
      <c r="AQ154" s="29">
        <f t="shared" si="45"/>
        <v>0</v>
      </c>
      <c r="AR154" s="29">
        <f t="shared" si="45"/>
        <v>0</v>
      </c>
      <c r="AS154" s="29">
        <f t="shared" si="45"/>
        <v>0</v>
      </c>
      <c r="AT154" s="29">
        <f t="shared" si="45"/>
        <v>0</v>
      </c>
      <c r="AU154" s="29">
        <f t="shared" si="45"/>
        <v>0</v>
      </c>
      <c r="AV154" s="29">
        <f t="shared" si="45"/>
        <v>0</v>
      </c>
      <c r="AW154" s="29">
        <f t="shared" si="45"/>
        <v>0</v>
      </c>
      <c r="AX154" s="29">
        <f t="shared" si="45"/>
        <v>0</v>
      </c>
      <c r="AY154" s="29">
        <f t="shared" si="45"/>
        <v>0</v>
      </c>
      <c r="AZ154" s="29">
        <f t="shared" si="45"/>
        <v>0</v>
      </c>
      <c r="BA154" s="29">
        <f t="shared" si="45"/>
        <v>0</v>
      </c>
      <c r="BB154" s="29">
        <f t="shared" si="45"/>
        <v>0</v>
      </c>
      <c r="BC154" s="29">
        <f t="shared" si="45"/>
        <v>0</v>
      </c>
      <c r="BD154" s="29">
        <f t="shared" si="45"/>
        <v>0</v>
      </c>
      <c r="BE154" s="29">
        <f t="shared" si="45"/>
        <v>0</v>
      </c>
      <c r="BF154" s="29">
        <f t="shared" si="45"/>
        <v>0</v>
      </c>
      <c r="BG154" s="29">
        <f t="shared" si="45"/>
        <v>0</v>
      </c>
      <c r="BH154" s="29">
        <f t="shared" si="45"/>
        <v>0</v>
      </c>
      <c r="BI154" s="29">
        <f t="shared" si="45"/>
        <v>0</v>
      </c>
      <c r="BJ154" s="29">
        <f t="shared" si="45"/>
        <v>0</v>
      </c>
      <c r="BK154" s="29">
        <f t="shared" si="45"/>
        <v>0</v>
      </c>
      <c r="BL154" s="29">
        <f t="shared" si="45"/>
        <v>0</v>
      </c>
      <c r="BM154" s="29">
        <f t="shared" si="45"/>
        <v>0</v>
      </c>
      <c r="BN154" s="29">
        <f t="shared" si="45"/>
        <v>0</v>
      </c>
      <c r="BO154" s="29">
        <f t="shared" si="4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37"/>
        <v>0</v>
      </c>
      <c r="H155" s="29">
        <f t="shared" si="37"/>
        <v>8</v>
      </c>
      <c r="I155" s="29">
        <f t="shared" ref="I155:AN155" si="46">I147-H147</f>
        <v>0</v>
      </c>
      <c r="J155" s="29">
        <f t="shared" si="46"/>
        <v>0</v>
      </c>
      <c r="K155" s="29">
        <f t="shared" si="46"/>
        <v>0</v>
      </c>
      <c r="L155" s="29">
        <f t="shared" si="46"/>
        <v>0</v>
      </c>
      <c r="M155" s="29">
        <f t="shared" si="46"/>
        <v>0</v>
      </c>
      <c r="N155" s="29">
        <f t="shared" si="46"/>
        <v>0</v>
      </c>
      <c r="O155" s="29">
        <f t="shared" si="46"/>
        <v>0</v>
      </c>
      <c r="P155" s="29">
        <f t="shared" si="46"/>
        <v>0</v>
      </c>
      <c r="Q155" s="29">
        <f t="shared" si="46"/>
        <v>0</v>
      </c>
      <c r="R155" s="29">
        <f t="shared" si="46"/>
        <v>0</v>
      </c>
      <c r="S155" s="29">
        <f t="shared" si="46"/>
        <v>0</v>
      </c>
      <c r="T155" s="29">
        <f t="shared" si="46"/>
        <v>0</v>
      </c>
      <c r="U155" s="29">
        <f t="shared" si="46"/>
        <v>0</v>
      </c>
      <c r="V155" s="29">
        <f t="shared" si="46"/>
        <v>0</v>
      </c>
      <c r="W155" s="29">
        <f t="shared" si="46"/>
        <v>0</v>
      </c>
      <c r="X155" s="29">
        <f t="shared" si="46"/>
        <v>0</v>
      </c>
      <c r="Y155" s="29">
        <f t="shared" si="46"/>
        <v>-2</v>
      </c>
      <c r="Z155" s="29">
        <f t="shared" si="46"/>
        <v>-1</v>
      </c>
      <c r="AA155" s="29">
        <f t="shared" si="46"/>
        <v>0</v>
      </c>
      <c r="AB155" s="29">
        <f t="shared" si="46"/>
        <v>0</v>
      </c>
      <c r="AC155" s="29">
        <f t="shared" si="46"/>
        <v>0</v>
      </c>
      <c r="AD155" s="29">
        <f t="shared" si="46"/>
        <v>0</v>
      </c>
      <c r="AE155" s="29">
        <f t="shared" si="46"/>
        <v>0</v>
      </c>
      <c r="AF155" s="29">
        <f t="shared" si="46"/>
        <v>-1</v>
      </c>
      <c r="AG155" s="29">
        <f t="shared" si="46"/>
        <v>0</v>
      </c>
      <c r="AH155" s="29">
        <f t="shared" si="46"/>
        <v>0</v>
      </c>
      <c r="AI155" s="29">
        <f t="shared" si="46"/>
        <v>0</v>
      </c>
      <c r="AJ155" s="29">
        <f t="shared" si="46"/>
        <v>0</v>
      </c>
      <c r="AK155" s="29">
        <f t="shared" si="46"/>
        <v>0</v>
      </c>
      <c r="AL155" s="29">
        <f t="shared" si="46"/>
        <v>0</v>
      </c>
      <c r="AM155" s="29">
        <f t="shared" si="46"/>
        <v>0</v>
      </c>
      <c r="AN155" s="29">
        <f t="shared" si="46"/>
        <v>0</v>
      </c>
      <c r="AO155" s="29">
        <f t="shared" ref="AO155:BO155" si="47">AO147-AN147</f>
        <v>0</v>
      </c>
      <c r="AP155" s="29">
        <f t="shared" si="47"/>
        <v>0</v>
      </c>
      <c r="AQ155" s="29">
        <f t="shared" si="47"/>
        <v>0</v>
      </c>
      <c r="AR155" s="29">
        <f t="shared" si="47"/>
        <v>0</v>
      </c>
      <c r="AS155" s="29">
        <f t="shared" si="47"/>
        <v>0</v>
      </c>
      <c r="AT155" s="29">
        <f t="shared" si="47"/>
        <v>0</v>
      </c>
      <c r="AU155" s="29">
        <f t="shared" si="47"/>
        <v>0</v>
      </c>
      <c r="AV155" s="29">
        <f t="shared" si="47"/>
        <v>0</v>
      </c>
      <c r="AW155" s="29">
        <f t="shared" si="47"/>
        <v>0</v>
      </c>
      <c r="AX155" s="29">
        <f t="shared" si="47"/>
        <v>0</v>
      </c>
      <c r="AY155" s="29">
        <f t="shared" si="47"/>
        <v>0</v>
      </c>
      <c r="AZ155" s="29">
        <f t="shared" si="47"/>
        <v>0</v>
      </c>
      <c r="BA155" s="29">
        <f t="shared" si="47"/>
        <v>0</v>
      </c>
      <c r="BB155" s="29">
        <f t="shared" si="47"/>
        <v>0</v>
      </c>
      <c r="BC155" s="29">
        <f t="shared" si="47"/>
        <v>0</v>
      </c>
      <c r="BD155" s="29">
        <f t="shared" si="47"/>
        <v>0</v>
      </c>
      <c r="BE155" s="29">
        <f t="shared" si="47"/>
        <v>0</v>
      </c>
      <c r="BF155" s="29">
        <f t="shared" si="47"/>
        <v>0</v>
      </c>
      <c r="BG155" s="29">
        <f t="shared" si="47"/>
        <v>0</v>
      </c>
      <c r="BH155" s="29">
        <f t="shared" si="47"/>
        <v>0</v>
      </c>
      <c r="BI155" s="29">
        <f t="shared" si="47"/>
        <v>0</v>
      </c>
      <c r="BJ155" s="29">
        <f t="shared" si="47"/>
        <v>0</v>
      </c>
      <c r="BK155" s="29">
        <f t="shared" si="47"/>
        <v>0</v>
      </c>
      <c r="BL155" s="29">
        <f t="shared" si="47"/>
        <v>0</v>
      </c>
      <c r="BM155" s="29">
        <f t="shared" si="47"/>
        <v>0</v>
      </c>
      <c r="BN155" s="29">
        <f t="shared" si="47"/>
        <v>0</v>
      </c>
      <c r="BO155" s="29">
        <f t="shared" si="4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Exec</v>
      </c>
      <c r="G160" s="28"/>
      <c r="H160" s="28"/>
      <c r="I160" s="28"/>
      <c r="J160" s="28"/>
    </row>
    <row r="161" spans="1:67" outlineLevel="1" x14ac:dyDescent="0.15">
      <c r="A161" s="14"/>
      <c r="G161" s="28"/>
      <c r="H161" s="28"/>
      <c r="I161" s="28"/>
      <c r="J161" s="28"/>
    </row>
    <row r="162" spans="1:67" outlineLevel="1" x14ac:dyDescent="0.15">
      <c r="A162" s="33" t="s">
        <v>24</v>
      </c>
      <c r="G162" s="24"/>
    </row>
    <row r="163" spans="1:67" outlineLevel="1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>I10*$C10</f>
        <v>0</v>
      </c>
      <c r="J163" s="26">
        <f>J10*$C10</f>
        <v>0</v>
      </c>
      <c r="K163" s="26">
        <f>K10*$C10</f>
        <v>0</v>
      </c>
      <c r="L163" s="26">
        <f>L10*$C10</f>
        <v>0</v>
      </c>
      <c r="M163" s="26">
        <f>M10*$C10</f>
        <v>0</v>
      </c>
      <c r="N163" s="26">
        <f>N10*$C10</f>
        <v>0</v>
      </c>
      <c r="O163" s="26">
        <f>O10*$C10</f>
        <v>0</v>
      </c>
      <c r="P163" s="26">
        <f>P10*$C10</f>
        <v>0</v>
      </c>
      <c r="Q163" s="26">
        <f>Q10*$C10</f>
        <v>0</v>
      </c>
      <c r="R163" s="26">
        <f>R10*$C10</f>
        <v>0</v>
      </c>
      <c r="S163" s="26">
        <f>S10*$C10</f>
        <v>0</v>
      </c>
      <c r="T163" s="26">
        <f>T10*$C10</f>
        <v>0</v>
      </c>
      <c r="U163" s="26">
        <f>U10*$C10</f>
        <v>0</v>
      </c>
      <c r="V163" s="26">
        <f>V10*$C10</f>
        <v>0</v>
      </c>
      <c r="W163" s="26">
        <f>W10*$C10</f>
        <v>0</v>
      </c>
      <c r="X163" s="26">
        <f>X10*$C10</f>
        <v>0</v>
      </c>
      <c r="Y163" s="26">
        <f>Y10*$C10</f>
        <v>0</v>
      </c>
      <c r="Z163" s="26">
        <f>Z10*$C10</f>
        <v>0</v>
      </c>
      <c r="AA163" s="26">
        <f>AA10*$C10</f>
        <v>0</v>
      </c>
      <c r="AB163" s="26">
        <f>AB10*$C10</f>
        <v>0</v>
      </c>
      <c r="AC163" s="26">
        <f>AC10*$C10</f>
        <v>0</v>
      </c>
      <c r="AD163" s="26">
        <f>AD10*$C10</f>
        <v>0</v>
      </c>
      <c r="AE163" s="26">
        <f>AE10*$C10</f>
        <v>0</v>
      </c>
      <c r="AF163" s="26">
        <f>AF10*$C10</f>
        <v>0</v>
      </c>
      <c r="AG163" s="26">
        <f>AG10*$C10</f>
        <v>0</v>
      </c>
      <c r="AH163" s="26">
        <f>AH10*$C10</f>
        <v>0</v>
      </c>
      <c r="AI163" s="26">
        <f>AI10*$C10</f>
        <v>0</v>
      </c>
      <c r="AJ163" s="26">
        <f>AJ10*$C10</f>
        <v>0</v>
      </c>
      <c r="AK163" s="26">
        <f>AK10*$C10</f>
        <v>0</v>
      </c>
      <c r="AL163" s="26">
        <f>AL10*$C10</f>
        <v>0</v>
      </c>
      <c r="AM163" s="26">
        <f>AM10*$C10</f>
        <v>0</v>
      </c>
      <c r="AN163" s="26">
        <f>AN10*$C10</f>
        <v>0</v>
      </c>
      <c r="AO163" s="26">
        <f>AO10*$C10</f>
        <v>0</v>
      </c>
      <c r="AP163" s="26">
        <f>AP10*$C10</f>
        <v>0</v>
      </c>
      <c r="AQ163" s="26">
        <f>AQ10*$C10</f>
        <v>0</v>
      </c>
      <c r="AR163" s="26">
        <f>AR10*$C10</f>
        <v>0</v>
      </c>
      <c r="AS163" s="26">
        <f>AS10*$C10</f>
        <v>0</v>
      </c>
      <c r="AT163" s="26">
        <f>AT10*$C10</f>
        <v>0</v>
      </c>
      <c r="AU163" s="26">
        <f>AU10*$C10</f>
        <v>0</v>
      </c>
      <c r="AV163" s="26">
        <f>AV10*$C10</f>
        <v>0</v>
      </c>
      <c r="AW163" s="26">
        <f>AW10*$C10</f>
        <v>0</v>
      </c>
      <c r="AX163" s="26">
        <f>AX10*$C10</f>
        <v>0</v>
      </c>
      <c r="AY163" s="26">
        <f>AY10*$C10</f>
        <v>0</v>
      </c>
      <c r="AZ163" s="26">
        <f>AZ10*$C10</f>
        <v>0</v>
      </c>
      <c r="BA163" s="26">
        <f>BA10*$C10</f>
        <v>0</v>
      </c>
      <c r="BB163" s="26">
        <f>BB10*$C10</f>
        <v>0</v>
      </c>
      <c r="BC163" s="26">
        <f>BC10*$C10</f>
        <v>0</v>
      </c>
      <c r="BD163" s="26">
        <f>BD10*$C10</f>
        <v>0</v>
      </c>
      <c r="BE163" s="26">
        <f>BE10*$C10</f>
        <v>0</v>
      </c>
      <c r="BF163" s="26">
        <f>BF10*$C10</f>
        <v>0</v>
      </c>
      <c r="BG163" s="26">
        <f>BG10*$C10</f>
        <v>0</v>
      </c>
      <c r="BH163" s="26">
        <f>BH10*$C10</f>
        <v>0</v>
      </c>
      <c r="BI163" s="26">
        <f>BI10*$C10</f>
        <v>0</v>
      </c>
      <c r="BJ163" s="26">
        <f>BJ10*$C10</f>
        <v>0</v>
      </c>
      <c r="BK163" s="26">
        <f>BK10*$C10</f>
        <v>0</v>
      </c>
      <c r="BL163" s="26">
        <f>BL10*$C10</f>
        <v>0</v>
      </c>
      <c r="BM163" s="26">
        <f>BM10*$C10</f>
        <v>0</v>
      </c>
      <c r="BN163" s="26">
        <f>BN10*$C10</f>
        <v>0</v>
      </c>
      <c r="BO163" s="26">
        <f>BO10*$C10</f>
        <v>0</v>
      </c>
    </row>
    <row r="164" spans="1:67" outlineLevel="1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1" x14ac:dyDescent="0.15">
      <c r="A165" s="48" t="s">
        <v>76</v>
      </c>
      <c r="G165" s="26">
        <f t="shared" ref="G165:AL165" si="48">G163*G164</f>
        <v>0</v>
      </c>
      <c r="H165" s="26">
        <f t="shared" si="48"/>
        <v>0</v>
      </c>
      <c r="I165" s="26">
        <f t="shared" si="48"/>
        <v>0</v>
      </c>
      <c r="J165" s="26">
        <f t="shared" si="48"/>
        <v>0</v>
      </c>
      <c r="K165" s="26">
        <f t="shared" si="48"/>
        <v>0</v>
      </c>
      <c r="L165" s="26">
        <f t="shared" si="48"/>
        <v>0</v>
      </c>
      <c r="M165" s="26">
        <f t="shared" si="48"/>
        <v>0</v>
      </c>
      <c r="N165" s="26">
        <f t="shared" si="48"/>
        <v>0</v>
      </c>
      <c r="O165" s="26">
        <f t="shared" si="48"/>
        <v>0</v>
      </c>
      <c r="P165" s="26">
        <f t="shared" si="48"/>
        <v>0</v>
      </c>
      <c r="Q165" s="26">
        <f t="shared" si="48"/>
        <v>0</v>
      </c>
      <c r="R165" s="26">
        <f t="shared" si="48"/>
        <v>0</v>
      </c>
      <c r="S165" s="26">
        <f t="shared" si="48"/>
        <v>0</v>
      </c>
      <c r="T165" s="26">
        <f t="shared" si="48"/>
        <v>0</v>
      </c>
      <c r="U165" s="26">
        <f t="shared" si="48"/>
        <v>0</v>
      </c>
      <c r="V165" s="26">
        <f t="shared" si="48"/>
        <v>0</v>
      </c>
      <c r="W165" s="26">
        <f t="shared" si="48"/>
        <v>0</v>
      </c>
      <c r="X165" s="26">
        <f t="shared" si="48"/>
        <v>0</v>
      </c>
      <c r="Y165" s="26">
        <f t="shared" si="48"/>
        <v>0</v>
      </c>
      <c r="Z165" s="26">
        <f t="shared" si="48"/>
        <v>0</v>
      </c>
      <c r="AA165" s="26">
        <f t="shared" si="48"/>
        <v>0</v>
      </c>
      <c r="AB165" s="26">
        <f t="shared" si="48"/>
        <v>0</v>
      </c>
      <c r="AC165" s="26">
        <f t="shared" si="48"/>
        <v>0</v>
      </c>
      <c r="AD165" s="26">
        <f t="shared" si="48"/>
        <v>0</v>
      </c>
      <c r="AE165" s="26">
        <f t="shared" si="48"/>
        <v>0</v>
      </c>
      <c r="AF165" s="26">
        <f t="shared" si="48"/>
        <v>0</v>
      </c>
      <c r="AG165" s="26">
        <f t="shared" si="48"/>
        <v>0</v>
      </c>
      <c r="AH165" s="26">
        <f t="shared" si="48"/>
        <v>0</v>
      </c>
      <c r="AI165" s="26">
        <f t="shared" si="48"/>
        <v>0</v>
      </c>
      <c r="AJ165" s="26">
        <f t="shared" si="48"/>
        <v>0</v>
      </c>
      <c r="AK165" s="26">
        <f t="shared" si="48"/>
        <v>0</v>
      </c>
      <c r="AL165" s="26">
        <f t="shared" si="48"/>
        <v>0</v>
      </c>
      <c r="AM165" s="26">
        <f t="shared" ref="AM165:BO165" si="49">AM163*AM164</f>
        <v>0</v>
      </c>
      <c r="AN165" s="26">
        <f t="shared" si="49"/>
        <v>0</v>
      </c>
      <c r="AO165" s="26">
        <f t="shared" si="49"/>
        <v>0</v>
      </c>
      <c r="AP165" s="26">
        <f t="shared" si="49"/>
        <v>0</v>
      </c>
      <c r="AQ165" s="26">
        <f t="shared" si="49"/>
        <v>0</v>
      </c>
      <c r="AR165" s="26">
        <f t="shared" si="49"/>
        <v>0</v>
      </c>
      <c r="AS165" s="26">
        <f t="shared" si="49"/>
        <v>0</v>
      </c>
      <c r="AT165" s="26">
        <f t="shared" si="49"/>
        <v>0</v>
      </c>
      <c r="AU165" s="26">
        <f t="shared" si="49"/>
        <v>0</v>
      </c>
      <c r="AV165" s="26">
        <f t="shared" si="49"/>
        <v>0</v>
      </c>
      <c r="AW165" s="26">
        <f t="shared" si="49"/>
        <v>0</v>
      </c>
      <c r="AX165" s="26">
        <f t="shared" si="49"/>
        <v>0</v>
      </c>
      <c r="AY165" s="26">
        <f t="shared" si="49"/>
        <v>0</v>
      </c>
      <c r="AZ165" s="26">
        <f t="shared" si="49"/>
        <v>0</v>
      </c>
      <c r="BA165" s="26">
        <f t="shared" si="49"/>
        <v>0</v>
      </c>
      <c r="BB165" s="26">
        <f t="shared" si="49"/>
        <v>0</v>
      </c>
      <c r="BC165" s="26">
        <f t="shared" si="49"/>
        <v>0</v>
      </c>
      <c r="BD165" s="26">
        <f t="shared" si="49"/>
        <v>0</v>
      </c>
      <c r="BE165" s="26">
        <f t="shared" si="49"/>
        <v>0</v>
      </c>
      <c r="BF165" s="26">
        <f t="shared" si="49"/>
        <v>0</v>
      </c>
      <c r="BG165" s="26">
        <f t="shared" si="49"/>
        <v>0</v>
      </c>
      <c r="BH165" s="26">
        <f t="shared" si="49"/>
        <v>0</v>
      </c>
      <c r="BI165" s="26">
        <f t="shared" si="49"/>
        <v>0</v>
      </c>
      <c r="BJ165" s="26">
        <f t="shared" si="49"/>
        <v>0</v>
      </c>
      <c r="BK165" s="26">
        <f t="shared" si="49"/>
        <v>0</v>
      </c>
      <c r="BL165" s="26">
        <f t="shared" si="49"/>
        <v>0</v>
      </c>
      <c r="BM165" s="26">
        <f t="shared" si="49"/>
        <v>0</v>
      </c>
      <c r="BN165" s="26">
        <f t="shared" si="49"/>
        <v>0</v>
      </c>
      <c r="BO165" s="26">
        <f t="shared" si="49"/>
        <v>0</v>
      </c>
    </row>
    <row r="166" spans="1:67" outlineLevel="1" x14ac:dyDescent="0.15">
      <c r="A166" s="48" t="s">
        <v>761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1" x14ac:dyDescent="0.15">
      <c r="A167" s="48" t="s">
        <v>63</v>
      </c>
      <c r="G167" s="26">
        <f t="shared" ref="G167:AL167" si="50">G165+G166</f>
        <v>0</v>
      </c>
      <c r="H167" s="26">
        <f t="shared" si="50"/>
        <v>0</v>
      </c>
      <c r="I167" s="26">
        <f t="shared" si="50"/>
        <v>0</v>
      </c>
      <c r="J167" s="26">
        <f t="shared" si="50"/>
        <v>0</v>
      </c>
      <c r="K167" s="26">
        <f t="shared" si="50"/>
        <v>0</v>
      </c>
      <c r="L167" s="26">
        <f t="shared" si="50"/>
        <v>0</v>
      </c>
      <c r="M167" s="26">
        <f t="shared" si="50"/>
        <v>0</v>
      </c>
      <c r="N167" s="26">
        <f t="shared" si="50"/>
        <v>0</v>
      </c>
      <c r="O167" s="26">
        <f t="shared" si="50"/>
        <v>0</v>
      </c>
      <c r="P167" s="26">
        <f t="shared" si="50"/>
        <v>0</v>
      </c>
      <c r="Q167" s="26">
        <f t="shared" si="50"/>
        <v>0</v>
      </c>
      <c r="R167" s="26">
        <f t="shared" si="50"/>
        <v>0</v>
      </c>
      <c r="S167" s="26">
        <f t="shared" si="50"/>
        <v>0</v>
      </c>
      <c r="T167" s="26">
        <f t="shared" si="50"/>
        <v>0</v>
      </c>
      <c r="U167" s="26">
        <f t="shared" si="50"/>
        <v>0</v>
      </c>
      <c r="V167" s="26">
        <f t="shared" si="50"/>
        <v>0</v>
      </c>
      <c r="W167" s="26">
        <f t="shared" si="50"/>
        <v>0</v>
      </c>
      <c r="X167" s="26">
        <f t="shared" si="50"/>
        <v>0</v>
      </c>
      <c r="Y167" s="26">
        <f t="shared" si="50"/>
        <v>0</v>
      </c>
      <c r="Z167" s="26">
        <f t="shared" si="50"/>
        <v>0</v>
      </c>
      <c r="AA167" s="26">
        <f t="shared" si="50"/>
        <v>0</v>
      </c>
      <c r="AB167" s="26">
        <f t="shared" si="50"/>
        <v>0</v>
      </c>
      <c r="AC167" s="26">
        <f t="shared" si="50"/>
        <v>0</v>
      </c>
      <c r="AD167" s="26">
        <f t="shared" si="50"/>
        <v>0</v>
      </c>
      <c r="AE167" s="26">
        <f t="shared" si="50"/>
        <v>0</v>
      </c>
      <c r="AF167" s="26">
        <f t="shared" si="50"/>
        <v>0</v>
      </c>
      <c r="AG167" s="26">
        <f t="shared" si="50"/>
        <v>0</v>
      </c>
      <c r="AH167" s="26">
        <f t="shared" si="50"/>
        <v>0</v>
      </c>
      <c r="AI167" s="26">
        <f t="shared" si="50"/>
        <v>0</v>
      </c>
      <c r="AJ167" s="26">
        <f t="shared" si="50"/>
        <v>0</v>
      </c>
      <c r="AK167" s="26">
        <f t="shared" si="50"/>
        <v>0</v>
      </c>
      <c r="AL167" s="26">
        <f t="shared" si="50"/>
        <v>0</v>
      </c>
      <c r="AM167" s="26">
        <f t="shared" ref="AM167:BO167" si="51">AM165+AM166</f>
        <v>0</v>
      </c>
      <c r="AN167" s="26">
        <f t="shared" si="51"/>
        <v>0</v>
      </c>
      <c r="AO167" s="26">
        <f t="shared" si="51"/>
        <v>0</v>
      </c>
      <c r="AP167" s="26">
        <f t="shared" si="51"/>
        <v>0</v>
      </c>
      <c r="AQ167" s="26">
        <f t="shared" si="51"/>
        <v>0</v>
      </c>
      <c r="AR167" s="26">
        <f t="shared" si="51"/>
        <v>0</v>
      </c>
      <c r="AS167" s="26">
        <f t="shared" si="51"/>
        <v>0</v>
      </c>
      <c r="AT167" s="26">
        <f t="shared" si="51"/>
        <v>0</v>
      </c>
      <c r="AU167" s="26">
        <f t="shared" si="51"/>
        <v>0</v>
      </c>
      <c r="AV167" s="26">
        <f t="shared" si="51"/>
        <v>0</v>
      </c>
      <c r="AW167" s="26">
        <f t="shared" si="51"/>
        <v>0</v>
      </c>
      <c r="AX167" s="26">
        <f t="shared" si="51"/>
        <v>0</v>
      </c>
      <c r="AY167" s="26">
        <f t="shared" si="51"/>
        <v>0</v>
      </c>
      <c r="AZ167" s="26">
        <f t="shared" si="51"/>
        <v>0</v>
      </c>
      <c r="BA167" s="26">
        <f t="shared" si="51"/>
        <v>0</v>
      </c>
      <c r="BB167" s="26">
        <f t="shared" si="51"/>
        <v>0</v>
      </c>
      <c r="BC167" s="26">
        <f t="shared" si="51"/>
        <v>0</v>
      </c>
      <c r="BD167" s="26">
        <f t="shared" si="51"/>
        <v>0</v>
      </c>
      <c r="BE167" s="26">
        <f t="shared" si="51"/>
        <v>0</v>
      </c>
      <c r="BF167" s="26">
        <f t="shared" si="51"/>
        <v>0</v>
      </c>
      <c r="BG167" s="26">
        <f t="shared" si="51"/>
        <v>0</v>
      </c>
      <c r="BH167" s="26">
        <f t="shared" si="51"/>
        <v>0</v>
      </c>
      <c r="BI167" s="26">
        <f t="shared" si="51"/>
        <v>0</v>
      </c>
      <c r="BJ167" s="26">
        <f t="shared" si="51"/>
        <v>0</v>
      </c>
      <c r="BK167" s="26">
        <f t="shared" si="51"/>
        <v>0</v>
      </c>
      <c r="BL167" s="26">
        <f t="shared" si="51"/>
        <v>0</v>
      </c>
      <c r="BM167" s="26">
        <f t="shared" si="51"/>
        <v>0</v>
      </c>
      <c r="BN167" s="26">
        <f t="shared" si="51"/>
        <v>0</v>
      </c>
      <c r="BO167" s="26">
        <f t="shared" si="51"/>
        <v>0</v>
      </c>
    </row>
    <row r="168" spans="1:67" outlineLevel="1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1" x14ac:dyDescent="0.15">
      <c r="A169" s="33" t="s">
        <v>86</v>
      </c>
      <c r="G169" s="26">
        <f>G11*$C11</f>
        <v>0</v>
      </c>
      <c r="H169" s="26">
        <f>H11*$C11</f>
        <v>0</v>
      </c>
      <c r="I169" s="26">
        <f>I11*$C11</f>
        <v>0</v>
      </c>
      <c r="J169" s="26">
        <f>J11*$C11</f>
        <v>0</v>
      </c>
      <c r="K169" s="26">
        <f>K11*$C11</f>
        <v>0</v>
      </c>
      <c r="L169" s="26">
        <f>L11*$C11</f>
        <v>0</v>
      </c>
      <c r="M169" s="26">
        <f>M11*$C11</f>
        <v>0</v>
      </c>
      <c r="N169" s="26">
        <f>N11*$C11</f>
        <v>0</v>
      </c>
      <c r="O169" s="26">
        <f>O11*$C11</f>
        <v>0</v>
      </c>
      <c r="P169" s="26">
        <f>P11*$C11</f>
        <v>0</v>
      </c>
      <c r="Q169" s="26">
        <f>Q11*$C11</f>
        <v>0</v>
      </c>
      <c r="R169" s="26">
        <f>R11*$C11</f>
        <v>0</v>
      </c>
      <c r="S169" s="26">
        <f>S11*$C11</f>
        <v>0</v>
      </c>
      <c r="T169" s="26">
        <f>T11*$C11</f>
        <v>0</v>
      </c>
      <c r="U169" s="26">
        <f>U11*$C11</f>
        <v>0</v>
      </c>
      <c r="V169" s="26">
        <f>V11*$C11</f>
        <v>0</v>
      </c>
      <c r="W169" s="26">
        <f>W11*$C11</f>
        <v>0</v>
      </c>
      <c r="X169" s="26">
        <f>X11*$C11</f>
        <v>0</v>
      </c>
      <c r="Y169" s="26">
        <f>Y11*$C11</f>
        <v>0</v>
      </c>
      <c r="Z169" s="26">
        <f>Z11*$C11</f>
        <v>0</v>
      </c>
      <c r="AA169" s="26">
        <f>AA11*$C11</f>
        <v>0</v>
      </c>
      <c r="AB169" s="26">
        <f>AB11*$C11</f>
        <v>0</v>
      </c>
      <c r="AC169" s="26">
        <f>AC11*$C11</f>
        <v>0</v>
      </c>
      <c r="AD169" s="26">
        <f>AD11*$C11</f>
        <v>0</v>
      </c>
      <c r="AE169" s="26">
        <f>AE11*$C11</f>
        <v>0</v>
      </c>
      <c r="AF169" s="26">
        <f>AF11*$C11</f>
        <v>0</v>
      </c>
      <c r="AG169" s="26">
        <f>AG11*$C11</f>
        <v>0</v>
      </c>
      <c r="AH169" s="26">
        <f>AH11*$C11</f>
        <v>0</v>
      </c>
      <c r="AI169" s="26">
        <f>AI11*$C11</f>
        <v>0</v>
      </c>
      <c r="AJ169" s="26">
        <f>AJ11*$C11</f>
        <v>0</v>
      </c>
      <c r="AK169" s="26">
        <f>AK11*$C11</f>
        <v>0</v>
      </c>
      <c r="AL169" s="26">
        <f>AL11*$C11</f>
        <v>0</v>
      </c>
      <c r="AM169" s="26">
        <f>AM11*$C11</f>
        <v>0</v>
      </c>
      <c r="AN169" s="26">
        <f>AN11*$C11</f>
        <v>0</v>
      </c>
      <c r="AO169" s="26">
        <f>AO11*$C11</f>
        <v>0</v>
      </c>
      <c r="AP169" s="26">
        <f>AP11*$C11</f>
        <v>0</v>
      </c>
      <c r="AQ169" s="26">
        <f>AQ11*$C11</f>
        <v>0</v>
      </c>
      <c r="AR169" s="26">
        <f>AR11*$C11</f>
        <v>0</v>
      </c>
      <c r="AS169" s="26">
        <f>AS11*$C11</f>
        <v>0</v>
      </c>
      <c r="AT169" s="26">
        <f>AT11*$C11</f>
        <v>0</v>
      </c>
      <c r="AU169" s="26">
        <f>AU11*$C11</f>
        <v>0</v>
      </c>
      <c r="AV169" s="26">
        <f>AV11*$C11</f>
        <v>0</v>
      </c>
      <c r="AW169" s="26">
        <f>AW11*$C11</f>
        <v>0</v>
      </c>
      <c r="AX169" s="26">
        <f>AX11*$C11</f>
        <v>0</v>
      </c>
      <c r="AY169" s="26">
        <f>AY11*$C11</f>
        <v>0</v>
      </c>
      <c r="AZ169" s="26">
        <f>AZ11*$C11</f>
        <v>0</v>
      </c>
      <c r="BA169" s="26">
        <f>BA11*$C11</f>
        <v>0</v>
      </c>
      <c r="BB169" s="26">
        <f>BB11*$C11</f>
        <v>0</v>
      </c>
      <c r="BC169" s="26">
        <f>BC11*$C11</f>
        <v>0</v>
      </c>
      <c r="BD169" s="26">
        <f>BD11*$C11</f>
        <v>0</v>
      </c>
      <c r="BE169" s="26">
        <f>BE11*$C11</f>
        <v>0</v>
      </c>
      <c r="BF169" s="26">
        <f>BF11*$C11</f>
        <v>0</v>
      </c>
      <c r="BG169" s="26">
        <f>BG11*$C11</f>
        <v>0</v>
      </c>
      <c r="BH169" s="26">
        <f>BH11*$C11</f>
        <v>0</v>
      </c>
      <c r="BI169" s="26">
        <f>BI11*$C11</f>
        <v>0</v>
      </c>
      <c r="BJ169" s="26">
        <f>BJ11*$C11</f>
        <v>0</v>
      </c>
      <c r="BK169" s="26">
        <f>BK11*$C11</f>
        <v>0</v>
      </c>
      <c r="BL169" s="26">
        <f>BL11*$C11</f>
        <v>0</v>
      </c>
      <c r="BM169" s="26">
        <f>BM11*$C11</f>
        <v>0</v>
      </c>
      <c r="BN169" s="26">
        <f>BN11*$C11</f>
        <v>0</v>
      </c>
      <c r="BO169" s="26">
        <f>BO11*$C11</f>
        <v>0</v>
      </c>
    </row>
    <row r="170" spans="1:67" outlineLevel="1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1" x14ac:dyDescent="0.15">
      <c r="A171" s="33" t="s">
        <v>111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1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>I13*$C13</f>
        <v>4000000</v>
      </c>
      <c r="J172" s="26">
        <f>J13*$C13</f>
        <v>4000000</v>
      </c>
      <c r="K172" s="26">
        <f>K13*$C13</f>
        <v>4000000</v>
      </c>
      <c r="L172" s="26">
        <f>L13*$C13</f>
        <v>4000000</v>
      </c>
      <c r="M172" s="26">
        <f>M13*$C13</f>
        <v>4000000</v>
      </c>
      <c r="N172" s="26">
        <f>N13*$C13</f>
        <v>4000000</v>
      </c>
      <c r="O172" s="26">
        <f>O13*$C13</f>
        <v>4000000</v>
      </c>
      <c r="P172" s="26">
        <f>P13*$C13</f>
        <v>4000000</v>
      </c>
      <c r="Q172" s="26">
        <f>Q13*$C13</f>
        <v>4000000</v>
      </c>
      <c r="R172" s="26">
        <f>R13*$C13</f>
        <v>4000000</v>
      </c>
      <c r="S172" s="26">
        <f>S13*$C13</f>
        <v>4000000</v>
      </c>
      <c r="T172" s="26">
        <f>T13*$C13</f>
        <v>4000000</v>
      </c>
      <c r="U172" s="26">
        <f>U13*$C13</f>
        <v>4000000</v>
      </c>
      <c r="V172" s="26">
        <f>V13*$C13</f>
        <v>4000000</v>
      </c>
      <c r="W172" s="26">
        <f>W13*$C13</f>
        <v>4000000</v>
      </c>
      <c r="X172" s="26">
        <f>X13*$C13</f>
        <v>4000000</v>
      </c>
      <c r="Y172" s="26">
        <f>Y13*$C13</f>
        <v>4000000</v>
      </c>
      <c r="Z172" s="26">
        <f>Z13*$C13</f>
        <v>4000000</v>
      </c>
      <c r="AA172" s="26">
        <f>AA13*$C13</f>
        <v>4000000</v>
      </c>
      <c r="AB172" s="26">
        <f>AB13*$C13</f>
        <v>4000000</v>
      </c>
      <c r="AC172" s="26">
        <f>AC13*$C13</f>
        <v>4000000</v>
      </c>
      <c r="AD172" s="26">
        <f>AD13*$C13</f>
        <v>4000000</v>
      </c>
      <c r="AE172" s="26">
        <f>AE13*$C13</f>
        <v>4000000</v>
      </c>
      <c r="AF172" s="26">
        <f>AF13*$C13</f>
        <v>4000000</v>
      </c>
      <c r="AG172" s="26">
        <f>AG13*$C13</f>
        <v>4000000</v>
      </c>
      <c r="AH172" s="26">
        <f>AH13*$C13</f>
        <v>4000000</v>
      </c>
      <c r="AI172" s="26">
        <f>AI13*$C13</f>
        <v>4000000</v>
      </c>
      <c r="AJ172" s="26">
        <f>AJ13*$C13</f>
        <v>4000000</v>
      </c>
      <c r="AK172" s="26">
        <f>AK13*$C13</f>
        <v>4000000</v>
      </c>
      <c r="AL172" s="26">
        <f>AL13*$C13</f>
        <v>4000000</v>
      </c>
      <c r="AM172" s="26">
        <f>AM13*$C13</f>
        <v>4000000</v>
      </c>
      <c r="AN172" s="26">
        <f>AN13*$C13</f>
        <v>4000000</v>
      </c>
      <c r="AO172" s="26">
        <f>AO13*$C13</f>
        <v>4000000</v>
      </c>
      <c r="AP172" s="26">
        <f>AP13*$C13</f>
        <v>4000000</v>
      </c>
      <c r="AQ172" s="26">
        <f>AQ13*$C13</f>
        <v>4000000</v>
      </c>
      <c r="AR172" s="26">
        <f>AR13*$C13</f>
        <v>4000000</v>
      </c>
      <c r="AS172" s="26">
        <f>AS13*$C13</f>
        <v>4000000</v>
      </c>
      <c r="AT172" s="26">
        <f>AT13*$C13</f>
        <v>4000000</v>
      </c>
      <c r="AU172" s="26">
        <f>AU13*$C13</f>
        <v>4000000</v>
      </c>
      <c r="AV172" s="26">
        <f>AV13*$C13</f>
        <v>4000000</v>
      </c>
      <c r="AW172" s="26">
        <f>AW13*$C13</f>
        <v>4000000</v>
      </c>
      <c r="AX172" s="26">
        <f>AX13*$C13</f>
        <v>4000000</v>
      </c>
      <c r="AY172" s="26">
        <f>AY13*$C13</f>
        <v>4000000</v>
      </c>
      <c r="AZ172" s="26">
        <f>AZ13*$C13</f>
        <v>4000000</v>
      </c>
      <c r="BA172" s="26">
        <f>BA13*$C13</f>
        <v>4000000</v>
      </c>
      <c r="BB172" s="26">
        <f>BB13*$C13</f>
        <v>4000000</v>
      </c>
      <c r="BC172" s="26">
        <f>BC13*$C13</f>
        <v>4000000</v>
      </c>
      <c r="BD172" s="26">
        <f>BD13*$C13</f>
        <v>4000000</v>
      </c>
      <c r="BE172" s="26">
        <f>BE13*$C13</f>
        <v>4000000</v>
      </c>
      <c r="BF172" s="26">
        <f>BF13*$C13</f>
        <v>4000000</v>
      </c>
      <c r="BG172" s="26">
        <f>BG13*$C13</f>
        <v>4000000</v>
      </c>
      <c r="BH172" s="26">
        <f>BH13*$C13</f>
        <v>4000000</v>
      </c>
      <c r="BI172" s="26">
        <f>BI13*$C13</f>
        <v>4000000</v>
      </c>
      <c r="BJ172" s="26">
        <f>BJ13*$C13</f>
        <v>4000000</v>
      </c>
      <c r="BK172" s="26">
        <f>BK13*$C13</f>
        <v>4000000</v>
      </c>
      <c r="BL172" s="26">
        <f>BL13*$C13</f>
        <v>4000000</v>
      </c>
      <c r="BM172" s="26">
        <f>BM13*$C13</f>
        <v>4000000</v>
      </c>
      <c r="BN172" s="26">
        <f>BN13*$C13</f>
        <v>4000000</v>
      </c>
      <c r="BO172" s="26">
        <f>BO13*$C13</f>
        <v>4000000</v>
      </c>
    </row>
    <row r="173" spans="1:67" outlineLevel="1" x14ac:dyDescent="0.15">
      <c r="A173" s="48" t="s">
        <v>62</v>
      </c>
      <c r="G173" s="35">
        <f>STAFFPLAN_CWS!$B34</f>
        <v>0</v>
      </c>
      <c r="H173" s="35">
        <f>STAFFPLAN_CWS!$C34</f>
        <v>0</v>
      </c>
      <c r="I173" s="35">
        <f>STAFFPLAN_CWS!$C34</f>
        <v>0</v>
      </c>
      <c r="J173" s="35">
        <f>STAFFPLAN_CWS!$C34</f>
        <v>0</v>
      </c>
      <c r="K173" s="35">
        <f>STAFFPLAN_CWS!$C34</f>
        <v>0</v>
      </c>
      <c r="L173" s="35">
        <f>STAFFPLAN_CWS!$C34</f>
        <v>0</v>
      </c>
      <c r="M173" s="35">
        <f>STAFFPLAN_CWS!$C34</f>
        <v>0</v>
      </c>
      <c r="N173" s="35">
        <f>STAFFPLAN_CWS!$C34</f>
        <v>0</v>
      </c>
      <c r="O173" s="35">
        <f>STAFFPLAN_CWS!$C34</f>
        <v>0</v>
      </c>
      <c r="P173" s="35">
        <f>STAFFPLAN_CWS!$C34</f>
        <v>0</v>
      </c>
      <c r="Q173" s="35">
        <f>STAFFPLAN_CWS!$C34</f>
        <v>0</v>
      </c>
      <c r="R173" s="35">
        <f>STAFFPLAN_CWS!$C34</f>
        <v>0</v>
      </c>
      <c r="S173" s="35">
        <f>STAFFPLAN_CWS!$C34</f>
        <v>0</v>
      </c>
      <c r="T173" s="35">
        <f>STAFFPLAN_CWS!$D34</f>
        <v>0</v>
      </c>
      <c r="U173" s="35">
        <f>STAFFPLAN_CWS!$D34</f>
        <v>0</v>
      </c>
      <c r="V173" s="35">
        <f>STAFFPLAN_CWS!$D34</f>
        <v>0</v>
      </c>
      <c r="W173" s="35">
        <f>STAFFPLAN_CWS!$D34</f>
        <v>0</v>
      </c>
      <c r="X173" s="35">
        <f>STAFFPLAN_CWS!$D34</f>
        <v>0</v>
      </c>
      <c r="Y173" s="35">
        <f>STAFFPLAN_CWS!$D34</f>
        <v>0</v>
      </c>
      <c r="Z173" s="35">
        <f>STAFFPLAN_CWS!$D34</f>
        <v>0</v>
      </c>
      <c r="AA173" s="35">
        <f>STAFFPLAN_CWS!$D34</f>
        <v>0</v>
      </c>
      <c r="AB173" s="35">
        <f>STAFFPLAN_CWS!$D34</f>
        <v>0</v>
      </c>
      <c r="AC173" s="35">
        <f>STAFFPLAN_CWS!$D34</f>
        <v>0</v>
      </c>
      <c r="AD173" s="35">
        <f>STAFFPLAN_CWS!$D34</f>
        <v>0</v>
      </c>
      <c r="AE173" s="35">
        <f>STAFFPLAN_CWS!$D34</f>
        <v>0</v>
      </c>
      <c r="AF173" s="23">
        <f>STAFFPLAN_CWS!$E34</f>
        <v>0</v>
      </c>
      <c r="AG173" s="23">
        <f>STAFFPLAN_CWS!$E34</f>
        <v>0</v>
      </c>
      <c r="AH173" s="23">
        <f>STAFFPLAN_CWS!$E34</f>
        <v>0</v>
      </c>
      <c r="AI173" s="23">
        <f>STAFFPLAN_CWS!$E34</f>
        <v>0</v>
      </c>
      <c r="AJ173" s="23">
        <f>STAFFPLAN_CWS!$E34</f>
        <v>0</v>
      </c>
      <c r="AK173" s="23">
        <f>STAFFPLAN_CWS!$E34</f>
        <v>0</v>
      </c>
      <c r="AL173" s="23">
        <f>STAFFPLAN_CWS!$E34</f>
        <v>0</v>
      </c>
      <c r="AM173" s="23">
        <f>STAFFPLAN_CWS!$E34</f>
        <v>0</v>
      </c>
      <c r="AN173" s="23">
        <f>STAFFPLAN_CWS!$E34</f>
        <v>0</v>
      </c>
      <c r="AO173" s="23">
        <f>STAFFPLAN_CWS!$E34</f>
        <v>0</v>
      </c>
      <c r="AP173" s="23">
        <f>STAFFPLAN_CWS!$E34</f>
        <v>0</v>
      </c>
      <c r="AQ173" s="23">
        <f>STAFFPLAN_CWS!$E34</f>
        <v>0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1" x14ac:dyDescent="0.15">
      <c r="A174" s="48" t="s">
        <v>76</v>
      </c>
      <c r="G174" s="26">
        <f t="shared" ref="G174:AL174" si="52">G172*G173</f>
        <v>0</v>
      </c>
      <c r="H174" s="26">
        <f t="shared" si="52"/>
        <v>0</v>
      </c>
      <c r="I174" s="26">
        <f t="shared" si="52"/>
        <v>0</v>
      </c>
      <c r="J174" s="26">
        <f t="shared" si="52"/>
        <v>0</v>
      </c>
      <c r="K174" s="26">
        <f t="shared" si="52"/>
        <v>0</v>
      </c>
      <c r="L174" s="26">
        <f t="shared" si="52"/>
        <v>0</v>
      </c>
      <c r="M174" s="26">
        <f t="shared" si="52"/>
        <v>0</v>
      </c>
      <c r="N174" s="26">
        <f t="shared" si="52"/>
        <v>0</v>
      </c>
      <c r="O174" s="26">
        <f t="shared" si="52"/>
        <v>0</v>
      </c>
      <c r="P174" s="26">
        <f t="shared" si="52"/>
        <v>0</v>
      </c>
      <c r="Q174" s="26">
        <f t="shared" si="52"/>
        <v>0</v>
      </c>
      <c r="R174" s="26">
        <f t="shared" si="52"/>
        <v>0</v>
      </c>
      <c r="S174" s="26">
        <f t="shared" si="52"/>
        <v>0</v>
      </c>
      <c r="T174" s="26">
        <f t="shared" si="52"/>
        <v>0</v>
      </c>
      <c r="U174" s="26">
        <f t="shared" si="52"/>
        <v>0</v>
      </c>
      <c r="V174" s="26">
        <f t="shared" si="52"/>
        <v>0</v>
      </c>
      <c r="W174" s="26">
        <f t="shared" si="52"/>
        <v>0</v>
      </c>
      <c r="X174" s="26">
        <f t="shared" si="52"/>
        <v>0</v>
      </c>
      <c r="Y174" s="26">
        <f t="shared" si="52"/>
        <v>0</v>
      </c>
      <c r="Z174" s="26">
        <f t="shared" si="52"/>
        <v>0</v>
      </c>
      <c r="AA174" s="26">
        <f t="shared" si="52"/>
        <v>0</v>
      </c>
      <c r="AB174" s="26">
        <f t="shared" si="52"/>
        <v>0</v>
      </c>
      <c r="AC174" s="26">
        <f t="shared" si="52"/>
        <v>0</v>
      </c>
      <c r="AD174" s="26">
        <f t="shared" si="52"/>
        <v>0</v>
      </c>
      <c r="AE174" s="26">
        <f t="shared" si="52"/>
        <v>0</v>
      </c>
      <c r="AF174" s="26">
        <f t="shared" si="52"/>
        <v>0</v>
      </c>
      <c r="AG174" s="26">
        <f t="shared" si="52"/>
        <v>0</v>
      </c>
      <c r="AH174" s="26">
        <f t="shared" si="52"/>
        <v>0</v>
      </c>
      <c r="AI174" s="26">
        <f t="shared" si="52"/>
        <v>0</v>
      </c>
      <c r="AJ174" s="26">
        <f t="shared" si="52"/>
        <v>0</v>
      </c>
      <c r="AK174" s="26">
        <f t="shared" si="52"/>
        <v>0</v>
      </c>
      <c r="AL174" s="26">
        <f t="shared" si="52"/>
        <v>0</v>
      </c>
      <c r="AM174" s="26">
        <f t="shared" ref="AM174:BO174" si="53">AM172*AM173</f>
        <v>0</v>
      </c>
      <c r="AN174" s="26">
        <f t="shared" si="53"/>
        <v>0</v>
      </c>
      <c r="AO174" s="26">
        <f t="shared" si="53"/>
        <v>0</v>
      </c>
      <c r="AP174" s="26">
        <f t="shared" si="53"/>
        <v>0</v>
      </c>
      <c r="AQ174" s="26">
        <f t="shared" si="53"/>
        <v>0</v>
      </c>
      <c r="AR174" s="26">
        <f t="shared" si="53"/>
        <v>3600000</v>
      </c>
      <c r="AS174" s="26">
        <f t="shared" si="53"/>
        <v>3600000</v>
      </c>
      <c r="AT174" s="26">
        <f t="shared" si="53"/>
        <v>3600000</v>
      </c>
      <c r="AU174" s="26">
        <f t="shared" si="53"/>
        <v>3600000</v>
      </c>
      <c r="AV174" s="26">
        <f t="shared" si="53"/>
        <v>3600000</v>
      </c>
      <c r="AW174" s="26">
        <f t="shared" si="53"/>
        <v>3600000</v>
      </c>
      <c r="AX174" s="26">
        <f t="shared" si="53"/>
        <v>3600000</v>
      </c>
      <c r="AY174" s="26">
        <f t="shared" si="53"/>
        <v>3600000</v>
      </c>
      <c r="AZ174" s="26">
        <f t="shared" si="53"/>
        <v>3600000</v>
      </c>
      <c r="BA174" s="26">
        <f t="shared" si="53"/>
        <v>3600000</v>
      </c>
      <c r="BB174" s="26">
        <f t="shared" si="53"/>
        <v>3600000</v>
      </c>
      <c r="BC174" s="26">
        <f t="shared" si="53"/>
        <v>3600000</v>
      </c>
      <c r="BD174" s="26">
        <f t="shared" si="53"/>
        <v>4000000</v>
      </c>
      <c r="BE174" s="26">
        <f t="shared" si="53"/>
        <v>4000000</v>
      </c>
      <c r="BF174" s="26">
        <f t="shared" si="53"/>
        <v>4000000</v>
      </c>
      <c r="BG174" s="26">
        <f t="shared" si="53"/>
        <v>4000000</v>
      </c>
      <c r="BH174" s="26">
        <f t="shared" si="53"/>
        <v>4000000</v>
      </c>
      <c r="BI174" s="26">
        <f t="shared" si="53"/>
        <v>4000000</v>
      </c>
      <c r="BJ174" s="26">
        <f t="shared" si="53"/>
        <v>4000000</v>
      </c>
      <c r="BK174" s="26">
        <f t="shared" si="53"/>
        <v>4000000</v>
      </c>
      <c r="BL174" s="26">
        <f t="shared" si="53"/>
        <v>4000000</v>
      </c>
      <c r="BM174" s="26">
        <f t="shared" si="53"/>
        <v>4000000</v>
      </c>
      <c r="BN174" s="26">
        <f t="shared" si="53"/>
        <v>4000000</v>
      </c>
      <c r="BO174" s="26">
        <f t="shared" si="53"/>
        <v>4000000</v>
      </c>
    </row>
    <row r="175" spans="1:67" outlineLevel="1" x14ac:dyDescent="0.15">
      <c r="A175" s="48" t="s">
        <v>761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outlineLevel="1" x14ac:dyDescent="0.15">
      <c r="A176" s="48" t="s">
        <v>63</v>
      </c>
      <c r="G176" s="26">
        <f t="shared" ref="G176:AL176" si="54">G174+G175</f>
        <v>0</v>
      </c>
      <c r="H176" s="26">
        <f t="shared" si="54"/>
        <v>0</v>
      </c>
      <c r="I176" s="26">
        <f t="shared" si="54"/>
        <v>0</v>
      </c>
      <c r="J176" s="26">
        <f t="shared" si="54"/>
        <v>0</v>
      </c>
      <c r="K176" s="26">
        <f t="shared" si="54"/>
        <v>0</v>
      </c>
      <c r="L176" s="26">
        <f t="shared" si="54"/>
        <v>0</v>
      </c>
      <c r="M176" s="26">
        <f t="shared" si="54"/>
        <v>0</v>
      </c>
      <c r="N176" s="26">
        <f t="shared" si="54"/>
        <v>0</v>
      </c>
      <c r="O176" s="26">
        <f t="shared" si="54"/>
        <v>0</v>
      </c>
      <c r="P176" s="26">
        <f t="shared" si="54"/>
        <v>0</v>
      </c>
      <c r="Q176" s="26">
        <f t="shared" si="54"/>
        <v>394.20000000000005</v>
      </c>
      <c r="R176" s="26">
        <f t="shared" si="54"/>
        <v>394.20000000000005</v>
      </c>
      <c r="S176" s="26">
        <f t="shared" si="54"/>
        <v>758.25</v>
      </c>
      <c r="T176" s="26">
        <f t="shared" si="54"/>
        <v>2524.1900000000005</v>
      </c>
      <c r="U176" s="26">
        <f t="shared" si="54"/>
        <v>3394.6650000000004</v>
      </c>
      <c r="V176" s="26">
        <f t="shared" si="54"/>
        <v>6789.3300000000008</v>
      </c>
      <c r="W176" s="26">
        <f t="shared" si="54"/>
        <v>6789.3300000000008</v>
      </c>
      <c r="X176" s="26">
        <f t="shared" si="54"/>
        <v>6789.3300000000008</v>
      </c>
      <c r="Y176" s="26">
        <f t="shared" si="54"/>
        <v>6789.3300000000008</v>
      </c>
      <c r="Z176" s="26">
        <f t="shared" si="54"/>
        <v>6789.3300000000008</v>
      </c>
      <c r="AA176" s="26">
        <f t="shared" si="54"/>
        <v>7659.8050000000003</v>
      </c>
      <c r="AB176" s="26">
        <f t="shared" si="54"/>
        <v>8530.2800000000007</v>
      </c>
      <c r="AC176" s="26">
        <f t="shared" si="54"/>
        <v>8552.7800000000007</v>
      </c>
      <c r="AD176" s="26">
        <f t="shared" si="54"/>
        <v>10206.963750000001</v>
      </c>
      <c r="AE176" s="26">
        <f t="shared" si="54"/>
        <v>10225.245000000001</v>
      </c>
      <c r="AF176" s="26">
        <f t="shared" si="54"/>
        <v>13653.38</v>
      </c>
      <c r="AG176" s="26">
        <f t="shared" si="54"/>
        <v>21827.058000000005</v>
      </c>
      <c r="AH176" s="26">
        <f t="shared" si="54"/>
        <v>24635.2215</v>
      </c>
      <c r="AI176" s="26">
        <f t="shared" si="54"/>
        <v>24635.2215</v>
      </c>
      <c r="AJ176" s="26">
        <f t="shared" si="54"/>
        <v>27352.51</v>
      </c>
      <c r="AK176" s="26">
        <f t="shared" si="54"/>
        <v>27352.51</v>
      </c>
      <c r="AL176" s="26">
        <f t="shared" si="54"/>
        <v>27352.51</v>
      </c>
      <c r="AM176" s="26">
        <f t="shared" ref="AM176:BO176" si="55">AM174+AM175</f>
        <v>24658.0965</v>
      </c>
      <c r="AN176" s="26">
        <f t="shared" si="55"/>
        <v>24680.9715</v>
      </c>
      <c r="AO176" s="26">
        <f t="shared" si="55"/>
        <v>21988.433000000005</v>
      </c>
      <c r="AP176" s="26">
        <f t="shared" si="55"/>
        <v>19312.644500000002</v>
      </c>
      <c r="AQ176" s="26">
        <f t="shared" si="55"/>
        <v>16615.32475</v>
      </c>
      <c r="AR176" s="26">
        <f t="shared" si="55"/>
        <v>3625620.7708000001</v>
      </c>
      <c r="AS176" s="26">
        <f t="shared" si="55"/>
        <v>3640872.6675</v>
      </c>
      <c r="AT176" s="26">
        <f t="shared" si="55"/>
        <v>3646133.1670499998</v>
      </c>
      <c r="AU176" s="26">
        <f t="shared" si="55"/>
        <v>3646133.1670499998</v>
      </c>
      <c r="AV176" s="26">
        <f t="shared" si="55"/>
        <v>3651162.4906250001</v>
      </c>
      <c r="AW176" s="26">
        <f t="shared" si="55"/>
        <v>3651162.4906250001</v>
      </c>
      <c r="AX176" s="26">
        <f t="shared" si="55"/>
        <v>3651162.4906250001</v>
      </c>
      <c r="AY176" s="26">
        <f t="shared" si="55"/>
        <v>3646158.6670499998</v>
      </c>
      <c r="AZ176" s="26">
        <f t="shared" si="55"/>
        <v>3646184.1670499998</v>
      </c>
      <c r="BA176" s="26">
        <f t="shared" si="55"/>
        <v>3641052.9175</v>
      </c>
      <c r="BB176" s="26">
        <f t="shared" si="55"/>
        <v>3636065.3439250002</v>
      </c>
      <c r="BC176" s="26">
        <f t="shared" si="55"/>
        <v>3630929.0318749999</v>
      </c>
      <c r="BD176" s="26">
        <f t="shared" si="55"/>
        <v>4043572.2106750002</v>
      </c>
      <c r="BE176" s="26">
        <f t="shared" si="55"/>
        <v>4069690.9995800001</v>
      </c>
      <c r="BF176" s="26">
        <f t="shared" si="55"/>
        <v>4078492.241715</v>
      </c>
      <c r="BG176" s="26">
        <f t="shared" si="55"/>
        <v>4078492.241715</v>
      </c>
      <c r="BH176" s="26">
        <f t="shared" si="55"/>
        <v>4087186.17135</v>
      </c>
      <c r="BI176" s="26">
        <f t="shared" si="55"/>
        <v>4087186.17135</v>
      </c>
      <c r="BJ176" s="26">
        <f t="shared" si="55"/>
        <v>4087186.17135</v>
      </c>
      <c r="BK176" s="26">
        <f t="shared" si="55"/>
        <v>4078517.741715</v>
      </c>
      <c r="BL176" s="26">
        <f t="shared" si="55"/>
        <v>4078543.241715</v>
      </c>
      <c r="BM176" s="26">
        <f t="shared" si="55"/>
        <v>4069871.2495800001</v>
      </c>
      <c r="BN176" s="26">
        <f t="shared" si="55"/>
        <v>4061219.0699450001</v>
      </c>
      <c r="BO176" s="26">
        <f t="shared" si="55"/>
        <v>4052542.0153100002</v>
      </c>
    </row>
    <row r="177" spans="1:67" outlineLevel="1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1" x14ac:dyDescent="0.15">
      <c r="A178" s="33" t="s">
        <v>86</v>
      </c>
      <c r="G178" s="26">
        <f>G14*$C14</f>
        <v>0</v>
      </c>
      <c r="H178" s="26">
        <f>H14*$C14</f>
        <v>0</v>
      </c>
      <c r="I178" s="26">
        <f>I14*$C14</f>
        <v>0</v>
      </c>
      <c r="J178" s="26">
        <f>J14*$C14</f>
        <v>0</v>
      </c>
      <c r="K178" s="26">
        <f>K14*$C14</f>
        <v>0</v>
      </c>
      <c r="L178" s="26">
        <f>L14*$C14</f>
        <v>0</v>
      </c>
      <c r="M178" s="26">
        <f>M14*$C14</f>
        <v>0</v>
      </c>
      <c r="N178" s="26">
        <f>N14*$C14</f>
        <v>0</v>
      </c>
      <c r="O178" s="26">
        <f>O14*$C14</f>
        <v>0</v>
      </c>
      <c r="P178" s="26">
        <f>P14*$C14</f>
        <v>0</v>
      </c>
      <c r="Q178" s="26">
        <f>Q14*$C14</f>
        <v>0</v>
      </c>
      <c r="R178" s="26">
        <f>R14*$C14</f>
        <v>0</v>
      </c>
      <c r="S178" s="26">
        <f>S14*$C14</f>
        <v>0</v>
      </c>
      <c r="T178" s="26">
        <f>T14*$C14</f>
        <v>0</v>
      </c>
      <c r="U178" s="26">
        <f>U14*$C14</f>
        <v>0</v>
      </c>
      <c r="V178" s="26">
        <f>V14*$C14</f>
        <v>0</v>
      </c>
      <c r="W178" s="26">
        <f>W14*$C14</f>
        <v>0</v>
      </c>
      <c r="X178" s="26">
        <f>X14*$C14</f>
        <v>0</v>
      </c>
      <c r="Y178" s="26">
        <f>Y14*$C14</f>
        <v>0</v>
      </c>
      <c r="Z178" s="26">
        <f>Z14*$C14</f>
        <v>0</v>
      </c>
      <c r="AA178" s="26">
        <f>AA14*$C14</f>
        <v>0</v>
      </c>
      <c r="AB178" s="26">
        <f>AB14*$C14</f>
        <v>0</v>
      </c>
      <c r="AC178" s="26">
        <f>AC14*$C14</f>
        <v>0</v>
      </c>
      <c r="AD178" s="26">
        <f>AD14*$C14</f>
        <v>0</v>
      </c>
      <c r="AE178" s="26">
        <f>AE14*$C14</f>
        <v>0</v>
      </c>
      <c r="AF178" s="26">
        <f>AF14*$C14</f>
        <v>0</v>
      </c>
      <c r="AG178" s="26">
        <f>AG14*$C14</f>
        <v>0</v>
      </c>
      <c r="AH178" s="26">
        <f>AH14*$C14</f>
        <v>0</v>
      </c>
      <c r="AI178" s="26">
        <f>AI14*$C14</f>
        <v>0</v>
      </c>
      <c r="AJ178" s="26">
        <f>AJ14*$C14</f>
        <v>0</v>
      </c>
      <c r="AK178" s="26">
        <f>AK14*$C14</f>
        <v>0</v>
      </c>
      <c r="AL178" s="26">
        <f>AL14*$C14</f>
        <v>0</v>
      </c>
      <c r="AM178" s="26">
        <f>AM14*$C14</f>
        <v>0</v>
      </c>
      <c r="AN178" s="26">
        <f>AN14*$C14</f>
        <v>0</v>
      </c>
      <c r="AO178" s="26">
        <f>AO14*$C14</f>
        <v>0</v>
      </c>
      <c r="AP178" s="26">
        <f>AP14*$C14</f>
        <v>0</v>
      </c>
      <c r="AQ178" s="26">
        <f>AQ14*$C14</f>
        <v>0</v>
      </c>
      <c r="AR178" s="26">
        <f>AR14*$C14</f>
        <v>0</v>
      </c>
      <c r="AS178" s="26">
        <f>AS14*$C14</f>
        <v>0</v>
      </c>
      <c r="AT178" s="26">
        <f>AT14*$C14</f>
        <v>0</v>
      </c>
      <c r="AU178" s="26">
        <f>AU14*$C14</f>
        <v>0</v>
      </c>
      <c r="AV178" s="26">
        <f>AV14*$C14</f>
        <v>0</v>
      </c>
      <c r="AW178" s="26">
        <f>AW14*$C14</f>
        <v>0</v>
      </c>
      <c r="AX178" s="26">
        <f>AX14*$C14</f>
        <v>0</v>
      </c>
      <c r="AY178" s="26">
        <f>AY14*$C14</f>
        <v>0</v>
      </c>
      <c r="AZ178" s="26">
        <f>AZ14*$C14</f>
        <v>0</v>
      </c>
      <c r="BA178" s="26">
        <f>BA14*$C14</f>
        <v>0</v>
      </c>
      <c r="BB178" s="26">
        <f>BB14*$C14</f>
        <v>0</v>
      </c>
      <c r="BC178" s="26">
        <f>BC14*$C14</f>
        <v>0</v>
      </c>
      <c r="BD178" s="26">
        <f>BD14*$C14</f>
        <v>0</v>
      </c>
      <c r="BE178" s="26">
        <f>BE14*$C14</f>
        <v>0</v>
      </c>
      <c r="BF178" s="26">
        <f>BF14*$C14</f>
        <v>0</v>
      </c>
      <c r="BG178" s="26">
        <f>BG14*$C14</f>
        <v>0</v>
      </c>
      <c r="BH178" s="26">
        <f>BH14*$C14</f>
        <v>0</v>
      </c>
      <c r="BI178" s="26">
        <f>BI14*$C14</f>
        <v>0</v>
      </c>
      <c r="BJ178" s="26">
        <f>BJ14*$C14</f>
        <v>0</v>
      </c>
      <c r="BK178" s="26">
        <f>BK14*$C14</f>
        <v>0</v>
      </c>
      <c r="BL178" s="26">
        <f>BL14*$C14</f>
        <v>0</v>
      </c>
      <c r="BM178" s="26">
        <f>BM14*$C14</f>
        <v>0</v>
      </c>
      <c r="BN178" s="26">
        <f>BN14*$C14</f>
        <v>0</v>
      </c>
      <c r="BO178" s="26">
        <f>BO14*$C14</f>
        <v>0</v>
      </c>
    </row>
    <row r="179" spans="1:67" outlineLevel="1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1" x14ac:dyDescent="0.15">
      <c r="A180" s="33" t="s">
        <v>133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1" x14ac:dyDescent="0.15">
      <c r="A181" s="48" t="s">
        <v>75</v>
      </c>
      <c r="G181" s="26">
        <f>G16*$C16</f>
        <v>0</v>
      </c>
      <c r="H181" s="26">
        <f>H16*$C16</f>
        <v>0</v>
      </c>
      <c r="I181" s="26">
        <f>I16*$C16</f>
        <v>0</v>
      </c>
      <c r="J181" s="26">
        <f>J16*$C16</f>
        <v>0</v>
      </c>
      <c r="K181" s="26">
        <f>K16*$C16</f>
        <v>0</v>
      </c>
      <c r="L181" s="26">
        <f>L16*$C16</f>
        <v>0</v>
      </c>
      <c r="M181" s="26">
        <f>M16*$C16</f>
        <v>0</v>
      </c>
      <c r="N181" s="26">
        <f>N16*$C16</f>
        <v>0</v>
      </c>
      <c r="O181" s="26">
        <f>O16*$C16</f>
        <v>0</v>
      </c>
      <c r="P181" s="26">
        <f>P16*$C16</f>
        <v>0</v>
      </c>
      <c r="Q181" s="26">
        <f>Q16*$C16</f>
        <v>0</v>
      </c>
      <c r="R181" s="26">
        <f>R16*$C16</f>
        <v>0</v>
      </c>
      <c r="S181" s="26">
        <f>S16*$C16</f>
        <v>0</v>
      </c>
      <c r="T181" s="26">
        <f>T16*$C16</f>
        <v>0</v>
      </c>
      <c r="U181" s="26">
        <f>U16*$C16</f>
        <v>0</v>
      </c>
      <c r="V181" s="26">
        <f>V16*$C16</f>
        <v>0</v>
      </c>
      <c r="W181" s="26">
        <f>W16*$C16</f>
        <v>0</v>
      </c>
      <c r="X181" s="26">
        <f>X16*$C16</f>
        <v>0</v>
      </c>
      <c r="Y181" s="26">
        <f>Y16*$C16</f>
        <v>0</v>
      </c>
      <c r="Z181" s="26">
        <f>Z16*$C16</f>
        <v>0</v>
      </c>
      <c r="AA181" s="26">
        <f>AA16*$C16</f>
        <v>0</v>
      </c>
      <c r="AB181" s="26">
        <f>AB16*$C16</f>
        <v>0</v>
      </c>
      <c r="AC181" s="26">
        <f>AC16*$C16</f>
        <v>0</v>
      </c>
      <c r="AD181" s="26">
        <f>AD16*$C16</f>
        <v>0</v>
      </c>
      <c r="AE181" s="26">
        <f>AE16*$C16</f>
        <v>0</v>
      </c>
      <c r="AF181" s="26">
        <f>AF16*$C16</f>
        <v>0</v>
      </c>
      <c r="AG181" s="26">
        <f>AG16*$C16</f>
        <v>0</v>
      </c>
      <c r="AH181" s="26">
        <f>AH16*$C16</f>
        <v>0</v>
      </c>
      <c r="AI181" s="26">
        <f>AI16*$C16</f>
        <v>0</v>
      </c>
      <c r="AJ181" s="26">
        <f>AJ16*$C16</f>
        <v>0</v>
      </c>
      <c r="AK181" s="26">
        <f>AK16*$C16</f>
        <v>0</v>
      </c>
      <c r="AL181" s="26">
        <f>AL16*$C16</f>
        <v>0</v>
      </c>
      <c r="AM181" s="26">
        <f>AM16*$C16</f>
        <v>0</v>
      </c>
      <c r="AN181" s="26">
        <f>AN16*$C16</f>
        <v>0</v>
      </c>
      <c r="AO181" s="26">
        <f>AO16*$C16</f>
        <v>0</v>
      </c>
      <c r="AP181" s="26">
        <f>AP16*$C16</f>
        <v>0</v>
      </c>
      <c r="AQ181" s="26">
        <f>AQ16*$C16</f>
        <v>0</v>
      </c>
      <c r="AR181" s="26">
        <f>AR16*$C16</f>
        <v>0</v>
      </c>
      <c r="AS181" s="26">
        <f>AS16*$C16</f>
        <v>0</v>
      </c>
      <c r="AT181" s="26">
        <f>AT16*$C16</f>
        <v>0</v>
      </c>
      <c r="AU181" s="26">
        <f>AU16*$C16</f>
        <v>0</v>
      </c>
      <c r="AV181" s="26">
        <f>AV16*$C16</f>
        <v>0</v>
      </c>
      <c r="AW181" s="26">
        <f>AW16*$C16</f>
        <v>0</v>
      </c>
      <c r="AX181" s="26">
        <f>AX16*$C16</f>
        <v>0</v>
      </c>
      <c r="AY181" s="26">
        <f>AY16*$C16</f>
        <v>0</v>
      </c>
      <c r="AZ181" s="26">
        <f>AZ16*$C16</f>
        <v>0</v>
      </c>
      <c r="BA181" s="26">
        <f>BA16*$C16</f>
        <v>0</v>
      </c>
      <c r="BB181" s="26">
        <f>BB16*$C16</f>
        <v>0</v>
      </c>
      <c r="BC181" s="26">
        <f>BC16*$C16</f>
        <v>0</v>
      </c>
      <c r="BD181" s="26">
        <f>BD16*$C16</f>
        <v>0</v>
      </c>
      <c r="BE181" s="26">
        <f>BE16*$C16</f>
        <v>0</v>
      </c>
      <c r="BF181" s="26">
        <f>BF16*$C16</f>
        <v>0</v>
      </c>
      <c r="BG181" s="26">
        <f>BG16*$C16</f>
        <v>0</v>
      </c>
      <c r="BH181" s="26">
        <f>BH16*$C16</f>
        <v>0</v>
      </c>
      <c r="BI181" s="26">
        <f>BI16*$C16</f>
        <v>0</v>
      </c>
      <c r="BJ181" s="26">
        <f>BJ16*$C16</f>
        <v>0</v>
      </c>
      <c r="BK181" s="26">
        <f>BK16*$C16</f>
        <v>0</v>
      </c>
      <c r="BL181" s="26">
        <f>BL16*$C16</f>
        <v>0</v>
      </c>
      <c r="BM181" s="26">
        <f>BM16*$C16</f>
        <v>0</v>
      </c>
      <c r="BN181" s="26">
        <f>BN16*$C16</f>
        <v>0</v>
      </c>
      <c r="BO181" s="26">
        <f>BO16*$C16</f>
        <v>0</v>
      </c>
    </row>
    <row r="182" spans="1:67" outlineLevel="1" x14ac:dyDescent="0.15">
      <c r="A182" s="48" t="s">
        <v>62</v>
      </c>
      <c r="G182" s="35">
        <f>STAFFPLAN_CWS!$B38</f>
        <v>0</v>
      </c>
      <c r="H182" s="35">
        <f>STAFFPLAN_CWS!$C38</f>
        <v>0</v>
      </c>
      <c r="I182" s="35">
        <f>STAFFPLAN_CWS!$C38</f>
        <v>0</v>
      </c>
      <c r="J182" s="35">
        <f>STAFFPLAN_CWS!$C38</f>
        <v>0</v>
      </c>
      <c r="K182" s="35">
        <f>STAFFPLAN_CWS!$C38</f>
        <v>0</v>
      </c>
      <c r="L182" s="35">
        <f>STAFFPLAN_CWS!$C38</f>
        <v>0</v>
      </c>
      <c r="M182" s="35">
        <f>STAFFPLAN_CWS!$C38</f>
        <v>0</v>
      </c>
      <c r="N182" s="35">
        <f>STAFFPLAN_CWS!$C38</f>
        <v>0</v>
      </c>
      <c r="O182" s="35">
        <f>STAFFPLAN_CWS!$C38</f>
        <v>0</v>
      </c>
      <c r="P182" s="35">
        <f>STAFFPLAN_CWS!$C38</f>
        <v>0</v>
      </c>
      <c r="Q182" s="35">
        <f>STAFFPLAN_CWS!$C38</f>
        <v>0</v>
      </c>
      <c r="R182" s="35">
        <f>STAFFPLAN_CWS!$C38</f>
        <v>0</v>
      </c>
      <c r="S182" s="35">
        <f>STAFFPLAN_CWS!$C38</f>
        <v>0</v>
      </c>
      <c r="T182" s="35">
        <f>STAFFPLAN_CWS!$D38</f>
        <v>0</v>
      </c>
      <c r="U182" s="35">
        <f>STAFFPLAN_CWS!$D38</f>
        <v>0</v>
      </c>
      <c r="V182" s="35">
        <f>STAFFPLAN_CWS!$D38</f>
        <v>0</v>
      </c>
      <c r="W182" s="35">
        <f>STAFFPLAN_CWS!$D38</f>
        <v>0</v>
      </c>
      <c r="X182" s="35">
        <f>STAFFPLAN_CWS!$D38</f>
        <v>0</v>
      </c>
      <c r="Y182" s="35">
        <f>STAFFPLAN_CWS!$D38</f>
        <v>0</v>
      </c>
      <c r="Z182" s="35">
        <f>STAFFPLAN_CWS!$D38</f>
        <v>0</v>
      </c>
      <c r="AA182" s="35">
        <f>STAFFPLAN_CWS!$D38</f>
        <v>0</v>
      </c>
      <c r="AB182" s="35">
        <f>STAFFPLAN_CWS!$D38</f>
        <v>0</v>
      </c>
      <c r="AC182" s="35">
        <f>STAFFPLAN_CWS!$D38</f>
        <v>0</v>
      </c>
      <c r="AD182" s="35">
        <f>STAFFPLAN_CWS!$D38</f>
        <v>0</v>
      </c>
      <c r="AE182" s="35">
        <f>STAFFPLAN_CWS!$D38</f>
        <v>0</v>
      </c>
      <c r="AF182" s="23">
        <f>STAFFPLAN_CWS!$E38</f>
        <v>0.9</v>
      </c>
      <c r="AG182" s="23">
        <f>STAFFPLAN_CWS!$E38</f>
        <v>0.9</v>
      </c>
      <c r="AH182" s="23">
        <f>STAFFPLAN_CWS!$E38</f>
        <v>0.9</v>
      </c>
      <c r="AI182" s="23">
        <f>STAFFPLAN_CWS!$E38</f>
        <v>0.9</v>
      </c>
      <c r="AJ182" s="23">
        <f>STAFFPLAN_CWS!$E38</f>
        <v>0.9</v>
      </c>
      <c r="AK182" s="23">
        <f>STAFFPLAN_CWS!$E38</f>
        <v>0.9</v>
      </c>
      <c r="AL182" s="23">
        <f>STAFFPLAN_CWS!$E38</f>
        <v>0.9</v>
      </c>
      <c r="AM182" s="23">
        <f>STAFFPLAN_CWS!$E38</f>
        <v>0.9</v>
      </c>
      <c r="AN182" s="23">
        <f>STAFFPLAN_CWS!$E38</f>
        <v>0.9</v>
      </c>
      <c r="AO182" s="23">
        <f>STAFFPLAN_CWS!$E38</f>
        <v>0.9</v>
      </c>
      <c r="AP182" s="23">
        <f>STAFFPLAN_CWS!$E38</f>
        <v>0.9</v>
      </c>
      <c r="AQ182" s="23">
        <f>STAFFPLAN_CWS!$E38</f>
        <v>0.9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1" x14ac:dyDescent="0.15">
      <c r="A183" s="48" t="s">
        <v>76</v>
      </c>
      <c r="G183" s="26">
        <f t="shared" ref="G183:AL183" si="56">G181*G182</f>
        <v>0</v>
      </c>
      <c r="H183" s="26">
        <f t="shared" si="56"/>
        <v>0</v>
      </c>
      <c r="I183" s="26">
        <f t="shared" si="56"/>
        <v>0</v>
      </c>
      <c r="J183" s="26">
        <f t="shared" si="56"/>
        <v>0</v>
      </c>
      <c r="K183" s="26">
        <f t="shared" si="56"/>
        <v>0</v>
      </c>
      <c r="L183" s="26">
        <f t="shared" si="56"/>
        <v>0</v>
      </c>
      <c r="M183" s="26">
        <f t="shared" si="56"/>
        <v>0</v>
      </c>
      <c r="N183" s="26">
        <f t="shared" si="56"/>
        <v>0</v>
      </c>
      <c r="O183" s="26">
        <f t="shared" si="56"/>
        <v>0</v>
      </c>
      <c r="P183" s="26">
        <f t="shared" si="56"/>
        <v>0</v>
      </c>
      <c r="Q183" s="26">
        <f t="shared" si="56"/>
        <v>0</v>
      </c>
      <c r="R183" s="26">
        <f t="shared" si="56"/>
        <v>0</v>
      </c>
      <c r="S183" s="26">
        <f t="shared" si="56"/>
        <v>0</v>
      </c>
      <c r="T183" s="26">
        <f t="shared" si="56"/>
        <v>0</v>
      </c>
      <c r="U183" s="26">
        <f t="shared" si="56"/>
        <v>0</v>
      </c>
      <c r="V183" s="26">
        <f t="shared" si="56"/>
        <v>0</v>
      </c>
      <c r="W183" s="26">
        <f t="shared" si="56"/>
        <v>0</v>
      </c>
      <c r="X183" s="26">
        <f t="shared" si="56"/>
        <v>0</v>
      </c>
      <c r="Y183" s="26">
        <f t="shared" si="56"/>
        <v>0</v>
      </c>
      <c r="Z183" s="26">
        <f t="shared" si="56"/>
        <v>0</v>
      </c>
      <c r="AA183" s="26">
        <f t="shared" si="56"/>
        <v>0</v>
      </c>
      <c r="AB183" s="26">
        <f t="shared" si="56"/>
        <v>0</v>
      </c>
      <c r="AC183" s="26">
        <f t="shared" si="56"/>
        <v>0</v>
      </c>
      <c r="AD183" s="26">
        <f t="shared" si="56"/>
        <v>0</v>
      </c>
      <c r="AE183" s="26">
        <f t="shared" si="56"/>
        <v>0</v>
      </c>
      <c r="AF183" s="26">
        <f t="shared" si="56"/>
        <v>0</v>
      </c>
      <c r="AG183" s="26">
        <f t="shared" si="56"/>
        <v>0</v>
      </c>
      <c r="AH183" s="26">
        <f t="shared" si="56"/>
        <v>0</v>
      </c>
      <c r="AI183" s="26">
        <f t="shared" si="56"/>
        <v>0</v>
      </c>
      <c r="AJ183" s="26">
        <f t="shared" si="56"/>
        <v>0</v>
      </c>
      <c r="AK183" s="26">
        <f t="shared" si="56"/>
        <v>0</v>
      </c>
      <c r="AL183" s="26">
        <f t="shared" si="56"/>
        <v>0</v>
      </c>
      <c r="AM183" s="26">
        <f t="shared" ref="AM183:BO183" si="57">AM181*AM182</f>
        <v>0</v>
      </c>
      <c r="AN183" s="26">
        <f t="shared" si="57"/>
        <v>0</v>
      </c>
      <c r="AO183" s="26">
        <f t="shared" si="57"/>
        <v>0</v>
      </c>
      <c r="AP183" s="26">
        <f t="shared" si="57"/>
        <v>0</v>
      </c>
      <c r="AQ183" s="26">
        <f t="shared" si="57"/>
        <v>0</v>
      </c>
      <c r="AR183" s="26">
        <f t="shared" si="57"/>
        <v>0</v>
      </c>
      <c r="AS183" s="26">
        <f t="shared" si="57"/>
        <v>0</v>
      </c>
      <c r="AT183" s="26">
        <f t="shared" si="57"/>
        <v>0</v>
      </c>
      <c r="AU183" s="26">
        <f t="shared" si="57"/>
        <v>0</v>
      </c>
      <c r="AV183" s="26">
        <f t="shared" si="57"/>
        <v>0</v>
      </c>
      <c r="AW183" s="26">
        <f t="shared" si="57"/>
        <v>0</v>
      </c>
      <c r="AX183" s="26">
        <f t="shared" si="57"/>
        <v>0</v>
      </c>
      <c r="AY183" s="26">
        <f t="shared" si="57"/>
        <v>0</v>
      </c>
      <c r="AZ183" s="26">
        <f t="shared" si="57"/>
        <v>0</v>
      </c>
      <c r="BA183" s="26">
        <f t="shared" si="57"/>
        <v>0</v>
      </c>
      <c r="BB183" s="26">
        <f t="shared" si="57"/>
        <v>0</v>
      </c>
      <c r="BC183" s="26">
        <f t="shared" si="57"/>
        <v>0</v>
      </c>
      <c r="BD183" s="26">
        <f t="shared" si="57"/>
        <v>0</v>
      </c>
      <c r="BE183" s="26">
        <f t="shared" si="57"/>
        <v>0</v>
      </c>
      <c r="BF183" s="26">
        <f t="shared" si="57"/>
        <v>0</v>
      </c>
      <c r="BG183" s="26">
        <f t="shared" si="57"/>
        <v>0</v>
      </c>
      <c r="BH183" s="26">
        <f t="shared" si="57"/>
        <v>0</v>
      </c>
      <c r="BI183" s="26">
        <f t="shared" si="57"/>
        <v>0</v>
      </c>
      <c r="BJ183" s="26">
        <f t="shared" si="57"/>
        <v>0</v>
      </c>
      <c r="BK183" s="26">
        <f t="shared" si="57"/>
        <v>0</v>
      </c>
      <c r="BL183" s="26">
        <f t="shared" si="57"/>
        <v>0</v>
      </c>
      <c r="BM183" s="26">
        <f t="shared" si="57"/>
        <v>0</v>
      </c>
      <c r="BN183" s="26">
        <f t="shared" si="57"/>
        <v>0</v>
      </c>
      <c r="BO183" s="26">
        <f t="shared" si="57"/>
        <v>0</v>
      </c>
    </row>
    <row r="184" spans="1:67" outlineLevel="1" x14ac:dyDescent="0.15">
      <c r="A184" s="48" t="s">
        <v>761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1" x14ac:dyDescent="0.15">
      <c r="A185" s="48" t="s">
        <v>63</v>
      </c>
      <c r="G185" s="26">
        <f t="shared" ref="G185:AL185" si="58">G183+G184</f>
        <v>0</v>
      </c>
      <c r="H185" s="26">
        <f t="shared" si="58"/>
        <v>0</v>
      </c>
      <c r="I185" s="26">
        <f t="shared" si="58"/>
        <v>0</v>
      </c>
      <c r="J185" s="26">
        <f t="shared" si="58"/>
        <v>0</v>
      </c>
      <c r="K185" s="26">
        <f t="shared" si="58"/>
        <v>0</v>
      </c>
      <c r="L185" s="26">
        <f t="shared" si="58"/>
        <v>0</v>
      </c>
      <c r="M185" s="26">
        <f t="shared" si="58"/>
        <v>0</v>
      </c>
      <c r="N185" s="26">
        <f t="shared" si="58"/>
        <v>0</v>
      </c>
      <c r="O185" s="26">
        <f t="shared" si="58"/>
        <v>0</v>
      </c>
      <c r="P185" s="26">
        <f t="shared" si="58"/>
        <v>0</v>
      </c>
      <c r="Q185" s="26">
        <f t="shared" si="58"/>
        <v>0</v>
      </c>
      <c r="R185" s="26">
        <f t="shared" si="58"/>
        <v>0</v>
      </c>
      <c r="S185" s="26">
        <f t="shared" si="58"/>
        <v>0</v>
      </c>
      <c r="T185" s="26">
        <f t="shared" si="58"/>
        <v>0</v>
      </c>
      <c r="U185" s="26">
        <f t="shared" si="58"/>
        <v>0</v>
      </c>
      <c r="V185" s="26">
        <f t="shared" si="58"/>
        <v>0</v>
      </c>
      <c r="W185" s="26">
        <f t="shared" si="58"/>
        <v>0</v>
      </c>
      <c r="X185" s="26">
        <f t="shared" si="58"/>
        <v>0</v>
      </c>
      <c r="Y185" s="26">
        <f t="shared" si="58"/>
        <v>0</v>
      </c>
      <c r="Z185" s="26">
        <f t="shared" si="58"/>
        <v>0</v>
      </c>
      <c r="AA185" s="26">
        <f t="shared" si="58"/>
        <v>0</v>
      </c>
      <c r="AB185" s="26">
        <f t="shared" si="58"/>
        <v>0</v>
      </c>
      <c r="AC185" s="26">
        <f t="shared" si="58"/>
        <v>0</v>
      </c>
      <c r="AD185" s="26">
        <f t="shared" si="58"/>
        <v>0</v>
      </c>
      <c r="AE185" s="26">
        <f t="shared" si="58"/>
        <v>0</v>
      </c>
      <c r="AF185" s="26">
        <f t="shared" si="58"/>
        <v>0</v>
      </c>
      <c r="AG185" s="26">
        <f t="shared" si="58"/>
        <v>0</v>
      </c>
      <c r="AH185" s="26">
        <f t="shared" si="58"/>
        <v>0</v>
      </c>
      <c r="AI185" s="26">
        <f t="shared" si="58"/>
        <v>0</v>
      </c>
      <c r="AJ185" s="26">
        <f t="shared" si="58"/>
        <v>0</v>
      </c>
      <c r="AK185" s="26">
        <f t="shared" si="58"/>
        <v>0</v>
      </c>
      <c r="AL185" s="26">
        <f t="shared" si="58"/>
        <v>0</v>
      </c>
      <c r="AM185" s="26">
        <f t="shared" ref="AM185:BO185" si="59">AM183+AM184</f>
        <v>0</v>
      </c>
      <c r="AN185" s="26">
        <f t="shared" si="59"/>
        <v>0</v>
      </c>
      <c r="AO185" s="26">
        <f t="shared" si="59"/>
        <v>0</v>
      </c>
      <c r="AP185" s="26">
        <f t="shared" si="59"/>
        <v>0</v>
      </c>
      <c r="AQ185" s="26">
        <f t="shared" si="59"/>
        <v>0</v>
      </c>
      <c r="AR185" s="26">
        <f t="shared" si="59"/>
        <v>0</v>
      </c>
      <c r="AS185" s="26">
        <f t="shared" si="59"/>
        <v>0</v>
      </c>
      <c r="AT185" s="26">
        <f t="shared" si="59"/>
        <v>0</v>
      </c>
      <c r="AU185" s="26">
        <f t="shared" si="59"/>
        <v>0</v>
      </c>
      <c r="AV185" s="26">
        <f t="shared" si="59"/>
        <v>0</v>
      </c>
      <c r="AW185" s="26">
        <f t="shared" si="59"/>
        <v>0</v>
      </c>
      <c r="AX185" s="26">
        <f t="shared" si="59"/>
        <v>0</v>
      </c>
      <c r="AY185" s="26">
        <f t="shared" si="59"/>
        <v>0</v>
      </c>
      <c r="AZ185" s="26">
        <f t="shared" si="59"/>
        <v>0</v>
      </c>
      <c r="BA185" s="26">
        <f t="shared" si="59"/>
        <v>0</v>
      </c>
      <c r="BB185" s="26">
        <f t="shared" si="59"/>
        <v>0</v>
      </c>
      <c r="BC185" s="26">
        <f t="shared" si="59"/>
        <v>0</v>
      </c>
      <c r="BD185" s="26">
        <f t="shared" si="59"/>
        <v>0</v>
      </c>
      <c r="BE185" s="26">
        <f t="shared" si="59"/>
        <v>0</v>
      </c>
      <c r="BF185" s="26">
        <f t="shared" si="59"/>
        <v>0</v>
      </c>
      <c r="BG185" s="26">
        <f t="shared" si="59"/>
        <v>0</v>
      </c>
      <c r="BH185" s="26">
        <f t="shared" si="59"/>
        <v>0</v>
      </c>
      <c r="BI185" s="26">
        <f t="shared" si="59"/>
        <v>0</v>
      </c>
      <c r="BJ185" s="26">
        <f t="shared" si="59"/>
        <v>0</v>
      </c>
      <c r="BK185" s="26">
        <f t="shared" si="59"/>
        <v>0</v>
      </c>
      <c r="BL185" s="26">
        <f t="shared" si="59"/>
        <v>0</v>
      </c>
      <c r="BM185" s="26">
        <f t="shared" si="59"/>
        <v>0</v>
      </c>
      <c r="BN185" s="26">
        <f t="shared" si="59"/>
        <v>0</v>
      </c>
      <c r="BO185" s="26">
        <f t="shared" si="59"/>
        <v>0</v>
      </c>
    </row>
    <row r="186" spans="1:67" outlineLevel="1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1" x14ac:dyDescent="0.15">
      <c r="A187" s="33" t="s">
        <v>86</v>
      </c>
      <c r="G187" s="26">
        <f>G17*$C17</f>
        <v>0</v>
      </c>
      <c r="H187" s="26">
        <f>H17*$C17</f>
        <v>0</v>
      </c>
      <c r="I187" s="26">
        <f>I17*$C17</f>
        <v>0</v>
      </c>
      <c r="J187" s="26">
        <f>J17*$C17</f>
        <v>0</v>
      </c>
      <c r="K187" s="26">
        <f>K17*$C17</f>
        <v>0</v>
      </c>
      <c r="L187" s="26">
        <f>L17*$C17</f>
        <v>0</v>
      </c>
      <c r="M187" s="26">
        <f>M17*$C17</f>
        <v>0</v>
      </c>
      <c r="N187" s="26">
        <f>N17*$C17</f>
        <v>0</v>
      </c>
      <c r="O187" s="26">
        <f>O17*$C17</f>
        <v>0</v>
      </c>
      <c r="P187" s="26">
        <f>P17*$C17</f>
        <v>0</v>
      </c>
      <c r="Q187" s="26">
        <f>Q17*$C17</f>
        <v>0</v>
      </c>
      <c r="R187" s="26">
        <f>R17*$C17</f>
        <v>0</v>
      </c>
      <c r="S187" s="26">
        <f>S17*$C17</f>
        <v>0</v>
      </c>
      <c r="T187" s="26">
        <f>T17*$C17</f>
        <v>0</v>
      </c>
      <c r="U187" s="26">
        <f>U17*$C17</f>
        <v>0</v>
      </c>
      <c r="V187" s="26">
        <f>V17*$C17</f>
        <v>0</v>
      </c>
      <c r="W187" s="26">
        <f>W17*$C17</f>
        <v>0</v>
      </c>
      <c r="X187" s="26">
        <f>X17*$C17</f>
        <v>0</v>
      </c>
      <c r="Y187" s="26">
        <f>Y17*$C17</f>
        <v>0</v>
      </c>
      <c r="Z187" s="26">
        <f>Z17*$C17</f>
        <v>0</v>
      </c>
      <c r="AA187" s="26">
        <f>AA17*$C17</f>
        <v>0</v>
      </c>
      <c r="AB187" s="26">
        <f>AB17*$C17</f>
        <v>0</v>
      </c>
      <c r="AC187" s="26">
        <f>AC17*$C17</f>
        <v>0</v>
      </c>
      <c r="AD187" s="26">
        <f>AD17*$C17</f>
        <v>0</v>
      </c>
      <c r="AE187" s="26">
        <f>AE17*$C17</f>
        <v>0</v>
      </c>
      <c r="AF187" s="26">
        <f>AF17*$C17</f>
        <v>0</v>
      </c>
      <c r="AG187" s="26">
        <f>AG17*$C17</f>
        <v>0</v>
      </c>
      <c r="AH187" s="26">
        <f>AH17*$C17</f>
        <v>0</v>
      </c>
      <c r="AI187" s="26">
        <f>AI17*$C17</f>
        <v>0</v>
      </c>
      <c r="AJ187" s="26">
        <f>AJ17*$C17</f>
        <v>0</v>
      </c>
      <c r="AK187" s="26">
        <f>AK17*$C17</f>
        <v>0</v>
      </c>
      <c r="AL187" s="26">
        <f>AL17*$C17</f>
        <v>0</v>
      </c>
      <c r="AM187" s="26">
        <f>AM17*$C17</f>
        <v>0</v>
      </c>
      <c r="AN187" s="26">
        <f>AN17*$C17</f>
        <v>0</v>
      </c>
      <c r="AO187" s="26">
        <f>AO17*$C17</f>
        <v>0</v>
      </c>
      <c r="AP187" s="26">
        <f>AP17*$C17</f>
        <v>0</v>
      </c>
      <c r="AQ187" s="26">
        <f>AQ17*$C17</f>
        <v>0</v>
      </c>
      <c r="AR187" s="26">
        <f>AR17*$C17</f>
        <v>0</v>
      </c>
      <c r="AS187" s="26">
        <f>AS17*$C17</f>
        <v>0</v>
      </c>
      <c r="AT187" s="26">
        <f>AT17*$C17</f>
        <v>0</v>
      </c>
      <c r="AU187" s="26">
        <f>AU17*$C17</f>
        <v>0</v>
      </c>
      <c r="AV187" s="26">
        <f>AV17*$C17</f>
        <v>0</v>
      </c>
      <c r="AW187" s="26">
        <f>AW17*$C17</f>
        <v>0</v>
      </c>
      <c r="AX187" s="26">
        <f>AX17*$C17</f>
        <v>0</v>
      </c>
      <c r="AY187" s="26">
        <f>AY17*$C17</f>
        <v>0</v>
      </c>
      <c r="AZ187" s="26">
        <f>AZ17*$C17</f>
        <v>0</v>
      </c>
      <c r="BA187" s="26">
        <f>BA17*$C17</f>
        <v>0</v>
      </c>
      <c r="BB187" s="26">
        <f>BB17*$C17</f>
        <v>0</v>
      </c>
      <c r="BC187" s="26">
        <f>BC17*$C17</f>
        <v>0</v>
      </c>
      <c r="BD187" s="26">
        <f>BD17*$C17</f>
        <v>0</v>
      </c>
      <c r="BE187" s="26">
        <f>BE17*$C17</f>
        <v>0</v>
      </c>
      <c r="BF187" s="26">
        <f>BF17*$C17</f>
        <v>0</v>
      </c>
      <c r="BG187" s="26">
        <f>BG17*$C17</f>
        <v>0</v>
      </c>
      <c r="BH187" s="26">
        <f>BH17*$C17</f>
        <v>0</v>
      </c>
      <c r="BI187" s="26">
        <f>BI17*$C17</f>
        <v>0</v>
      </c>
      <c r="BJ187" s="26">
        <f>BJ17*$C17</f>
        <v>0</v>
      </c>
      <c r="BK187" s="26">
        <f>BK17*$C17</f>
        <v>0</v>
      </c>
      <c r="BL187" s="26">
        <f>BL17*$C17</f>
        <v>0</v>
      </c>
      <c r="BM187" s="26">
        <f>BM17*$C17</f>
        <v>0</v>
      </c>
      <c r="BN187" s="26">
        <f>BN17*$C17</f>
        <v>0</v>
      </c>
      <c r="BO187" s="26">
        <f>BO17*$C17</f>
        <v>0</v>
      </c>
    </row>
    <row r="188" spans="1:67" outlineLevel="1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1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1" x14ac:dyDescent="0.15">
      <c r="A190" s="48" t="s">
        <v>75</v>
      </c>
      <c r="G190" s="26">
        <f>G19*$C19</f>
        <v>0</v>
      </c>
      <c r="H190" s="26">
        <f>H19*$C19</f>
        <v>0</v>
      </c>
      <c r="I190" s="26">
        <f>I19*$C19</f>
        <v>0</v>
      </c>
      <c r="J190" s="26">
        <f>J19*$C19</f>
        <v>0</v>
      </c>
      <c r="K190" s="26">
        <f>K19*$C19</f>
        <v>0</v>
      </c>
      <c r="L190" s="26">
        <f>L19*$C19</f>
        <v>0</v>
      </c>
      <c r="M190" s="26">
        <f>M19*$C19</f>
        <v>0</v>
      </c>
      <c r="N190" s="26">
        <f>N19*$C19</f>
        <v>0</v>
      </c>
      <c r="O190" s="26">
        <f>O19*$C19</f>
        <v>0</v>
      </c>
      <c r="P190" s="26">
        <f>P19*$C19</f>
        <v>0</v>
      </c>
      <c r="Q190" s="26">
        <f>Q19*$C19</f>
        <v>0</v>
      </c>
      <c r="R190" s="26">
        <f>R19*$C19</f>
        <v>0</v>
      </c>
      <c r="S190" s="26">
        <f>S19*$C19</f>
        <v>0</v>
      </c>
      <c r="T190" s="26">
        <f>T19*$C19</f>
        <v>0</v>
      </c>
      <c r="U190" s="26">
        <f>U19*$C19</f>
        <v>0</v>
      </c>
      <c r="V190" s="26">
        <f>V19*$C19</f>
        <v>0</v>
      </c>
      <c r="W190" s="26">
        <f>W19*$C19</f>
        <v>0</v>
      </c>
      <c r="X190" s="26">
        <f>X19*$C19</f>
        <v>0</v>
      </c>
      <c r="Y190" s="26">
        <f>Y19*$C19</f>
        <v>0</v>
      </c>
      <c r="Z190" s="26">
        <f>Z19*$C19</f>
        <v>0</v>
      </c>
      <c r="AA190" s="26">
        <f>AA19*$C19</f>
        <v>0</v>
      </c>
      <c r="AB190" s="26">
        <f>AB19*$C19</f>
        <v>0</v>
      </c>
      <c r="AC190" s="26">
        <f>AC19*$C19</f>
        <v>0</v>
      </c>
      <c r="AD190" s="26">
        <f>AD19*$C19</f>
        <v>0</v>
      </c>
      <c r="AE190" s="26">
        <f>AE19*$C19</f>
        <v>0</v>
      </c>
      <c r="AF190" s="26">
        <f>AF19*$C19</f>
        <v>0</v>
      </c>
      <c r="AG190" s="26">
        <f>AG19*$C19</f>
        <v>0</v>
      </c>
      <c r="AH190" s="26">
        <f>AH19*$C19</f>
        <v>0</v>
      </c>
      <c r="AI190" s="26">
        <f>AI19*$C19</f>
        <v>0</v>
      </c>
      <c r="AJ190" s="26">
        <f>AJ19*$C19</f>
        <v>0</v>
      </c>
      <c r="AK190" s="26">
        <f>AK19*$C19</f>
        <v>0</v>
      </c>
      <c r="AL190" s="26">
        <f>AL19*$C19</f>
        <v>0</v>
      </c>
      <c r="AM190" s="26">
        <f>AM19*$C19</f>
        <v>0</v>
      </c>
      <c r="AN190" s="26">
        <f>AN19*$C19</f>
        <v>0</v>
      </c>
      <c r="AO190" s="26">
        <f>AO19*$C19</f>
        <v>0</v>
      </c>
      <c r="AP190" s="26">
        <f>AP19*$C19</f>
        <v>0</v>
      </c>
      <c r="AQ190" s="26">
        <f>AQ19*$C19</f>
        <v>0</v>
      </c>
      <c r="AR190" s="26">
        <f>AR19*$C19</f>
        <v>0</v>
      </c>
      <c r="AS190" s="26">
        <f>AS19*$C19</f>
        <v>0</v>
      </c>
      <c r="AT190" s="26">
        <f>AT19*$C19</f>
        <v>0</v>
      </c>
      <c r="AU190" s="26">
        <f>AU19*$C19</f>
        <v>0</v>
      </c>
      <c r="AV190" s="26">
        <f>AV19*$C19</f>
        <v>0</v>
      </c>
      <c r="AW190" s="26">
        <f>AW19*$C19</f>
        <v>0</v>
      </c>
      <c r="AX190" s="26">
        <f>AX19*$C19</f>
        <v>0</v>
      </c>
      <c r="AY190" s="26">
        <f>AY19*$C19</f>
        <v>0</v>
      </c>
      <c r="AZ190" s="26">
        <f>AZ19*$C19</f>
        <v>0</v>
      </c>
      <c r="BA190" s="26">
        <f>BA19*$C19</f>
        <v>0</v>
      </c>
      <c r="BB190" s="26">
        <f>BB19*$C19</f>
        <v>0</v>
      </c>
      <c r="BC190" s="26">
        <f>BC19*$C19</f>
        <v>0</v>
      </c>
      <c r="BD190" s="26">
        <f>BD19*$C19</f>
        <v>0</v>
      </c>
      <c r="BE190" s="26">
        <f>BE19*$C19</f>
        <v>0</v>
      </c>
      <c r="BF190" s="26">
        <f>BF19*$C19</f>
        <v>0</v>
      </c>
      <c r="BG190" s="26">
        <f>BG19*$C19</f>
        <v>0</v>
      </c>
      <c r="BH190" s="26">
        <f>BH19*$C19</f>
        <v>0</v>
      </c>
      <c r="BI190" s="26">
        <f>BI19*$C19</f>
        <v>0</v>
      </c>
      <c r="BJ190" s="26">
        <f>BJ19*$C19</f>
        <v>0</v>
      </c>
      <c r="BK190" s="26">
        <f>BK19*$C19</f>
        <v>0</v>
      </c>
      <c r="BL190" s="26">
        <f>BL19*$C19</f>
        <v>0</v>
      </c>
      <c r="BM190" s="26">
        <f>BM19*$C19</f>
        <v>0</v>
      </c>
      <c r="BN190" s="26">
        <f>BN19*$C19</f>
        <v>0</v>
      </c>
      <c r="BO190" s="26">
        <f>BO19*$C19</f>
        <v>0</v>
      </c>
    </row>
    <row r="191" spans="1:67" outlineLevel="1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1" x14ac:dyDescent="0.15">
      <c r="A192" s="48" t="s">
        <v>76</v>
      </c>
      <c r="G192" s="26">
        <f t="shared" ref="G192:AL192" si="60">G190*G191</f>
        <v>0</v>
      </c>
      <c r="H192" s="26">
        <f t="shared" si="60"/>
        <v>0</v>
      </c>
      <c r="I192" s="26">
        <f t="shared" si="60"/>
        <v>0</v>
      </c>
      <c r="J192" s="26">
        <f t="shared" si="60"/>
        <v>0</v>
      </c>
      <c r="K192" s="26">
        <f t="shared" si="60"/>
        <v>0</v>
      </c>
      <c r="L192" s="26">
        <f t="shared" si="60"/>
        <v>0</v>
      </c>
      <c r="M192" s="26">
        <f t="shared" si="60"/>
        <v>0</v>
      </c>
      <c r="N192" s="26">
        <f t="shared" si="60"/>
        <v>0</v>
      </c>
      <c r="O192" s="26">
        <f t="shared" si="60"/>
        <v>0</v>
      </c>
      <c r="P192" s="26">
        <f t="shared" si="60"/>
        <v>0</v>
      </c>
      <c r="Q192" s="26">
        <f t="shared" si="60"/>
        <v>0</v>
      </c>
      <c r="R192" s="26">
        <f t="shared" si="60"/>
        <v>0</v>
      </c>
      <c r="S192" s="26">
        <f t="shared" si="60"/>
        <v>0</v>
      </c>
      <c r="T192" s="26">
        <f t="shared" si="60"/>
        <v>0</v>
      </c>
      <c r="U192" s="26">
        <f t="shared" si="60"/>
        <v>0</v>
      </c>
      <c r="V192" s="26">
        <f t="shared" si="60"/>
        <v>0</v>
      </c>
      <c r="W192" s="26">
        <f t="shared" si="60"/>
        <v>0</v>
      </c>
      <c r="X192" s="26">
        <f t="shared" si="60"/>
        <v>0</v>
      </c>
      <c r="Y192" s="26">
        <f t="shared" si="60"/>
        <v>0</v>
      </c>
      <c r="Z192" s="26">
        <f t="shared" si="60"/>
        <v>0</v>
      </c>
      <c r="AA192" s="26">
        <f t="shared" si="60"/>
        <v>0</v>
      </c>
      <c r="AB192" s="26">
        <f t="shared" si="60"/>
        <v>0</v>
      </c>
      <c r="AC192" s="26">
        <f t="shared" si="60"/>
        <v>0</v>
      </c>
      <c r="AD192" s="26">
        <f t="shared" si="60"/>
        <v>0</v>
      </c>
      <c r="AE192" s="26">
        <f t="shared" si="60"/>
        <v>0</v>
      </c>
      <c r="AF192" s="26">
        <f t="shared" si="60"/>
        <v>0</v>
      </c>
      <c r="AG192" s="26">
        <f t="shared" si="60"/>
        <v>0</v>
      </c>
      <c r="AH192" s="26">
        <f t="shared" si="60"/>
        <v>0</v>
      </c>
      <c r="AI192" s="26">
        <f t="shared" si="60"/>
        <v>0</v>
      </c>
      <c r="AJ192" s="26">
        <f t="shared" si="60"/>
        <v>0</v>
      </c>
      <c r="AK192" s="26">
        <f t="shared" si="60"/>
        <v>0</v>
      </c>
      <c r="AL192" s="26">
        <f t="shared" si="60"/>
        <v>0</v>
      </c>
      <c r="AM192" s="26">
        <f t="shared" ref="AM192:BO192" si="61">AM190*AM191</f>
        <v>0</v>
      </c>
      <c r="AN192" s="26">
        <f t="shared" si="61"/>
        <v>0</v>
      </c>
      <c r="AO192" s="26">
        <f t="shared" si="61"/>
        <v>0</v>
      </c>
      <c r="AP192" s="26">
        <f t="shared" si="61"/>
        <v>0</v>
      </c>
      <c r="AQ192" s="26">
        <f t="shared" si="61"/>
        <v>0</v>
      </c>
      <c r="AR192" s="26">
        <f t="shared" si="61"/>
        <v>0</v>
      </c>
      <c r="AS192" s="26">
        <f t="shared" si="61"/>
        <v>0</v>
      </c>
      <c r="AT192" s="26">
        <f t="shared" si="61"/>
        <v>0</v>
      </c>
      <c r="AU192" s="26">
        <f t="shared" si="61"/>
        <v>0</v>
      </c>
      <c r="AV192" s="26">
        <f t="shared" si="61"/>
        <v>0</v>
      </c>
      <c r="AW192" s="26">
        <f t="shared" si="61"/>
        <v>0</v>
      </c>
      <c r="AX192" s="26">
        <f t="shared" si="61"/>
        <v>0</v>
      </c>
      <c r="AY192" s="26">
        <f t="shared" si="61"/>
        <v>0</v>
      </c>
      <c r="AZ192" s="26">
        <f t="shared" si="61"/>
        <v>0</v>
      </c>
      <c r="BA192" s="26">
        <f t="shared" si="61"/>
        <v>0</v>
      </c>
      <c r="BB192" s="26">
        <f t="shared" si="61"/>
        <v>0</v>
      </c>
      <c r="BC192" s="26">
        <f t="shared" si="61"/>
        <v>0</v>
      </c>
      <c r="BD192" s="26">
        <f t="shared" si="61"/>
        <v>0</v>
      </c>
      <c r="BE192" s="26">
        <f t="shared" si="61"/>
        <v>0</v>
      </c>
      <c r="BF192" s="26">
        <f t="shared" si="61"/>
        <v>0</v>
      </c>
      <c r="BG192" s="26">
        <f t="shared" si="61"/>
        <v>0</v>
      </c>
      <c r="BH192" s="26">
        <f t="shared" si="61"/>
        <v>0</v>
      </c>
      <c r="BI192" s="26">
        <f t="shared" si="61"/>
        <v>0</v>
      </c>
      <c r="BJ192" s="26">
        <f t="shared" si="61"/>
        <v>0</v>
      </c>
      <c r="BK192" s="26">
        <f t="shared" si="61"/>
        <v>0</v>
      </c>
      <c r="BL192" s="26">
        <f t="shared" si="61"/>
        <v>0</v>
      </c>
      <c r="BM192" s="26">
        <f t="shared" si="61"/>
        <v>0</v>
      </c>
      <c r="BN192" s="26">
        <f t="shared" si="61"/>
        <v>0</v>
      </c>
      <c r="BO192" s="26">
        <f t="shared" si="61"/>
        <v>0</v>
      </c>
    </row>
    <row r="193" spans="1:67" outlineLevel="1" x14ac:dyDescent="0.15">
      <c r="A193" s="48" t="s">
        <v>761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1" x14ac:dyDescent="0.15">
      <c r="A194" s="48" t="s">
        <v>63</v>
      </c>
      <c r="G194" s="26">
        <f t="shared" ref="G194:AL194" si="62">G192+G193</f>
        <v>0</v>
      </c>
      <c r="H194" s="26">
        <f t="shared" si="62"/>
        <v>0</v>
      </c>
      <c r="I194" s="26">
        <f t="shared" si="62"/>
        <v>0</v>
      </c>
      <c r="J194" s="26">
        <f t="shared" si="62"/>
        <v>0</v>
      </c>
      <c r="K194" s="26">
        <f t="shared" si="62"/>
        <v>0</v>
      </c>
      <c r="L194" s="26">
        <f t="shared" si="62"/>
        <v>0</v>
      </c>
      <c r="M194" s="26">
        <f t="shared" si="62"/>
        <v>0</v>
      </c>
      <c r="N194" s="26">
        <f t="shared" si="62"/>
        <v>0</v>
      </c>
      <c r="O194" s="26">
        <f t="shared" si="62"/>
        <v>0</v>
      </c>
      <c r="P194" s="26">
        <f t="shared" si="62"/>
        <v>0</v>
      </c>
      <c r="Q194" s="26">
        <f t="shared" si="62"/>
        <v>0</v>
      </c>
      <c r="R194" s="26">
        <f t="shared" si="62"/>
        <v>0</v>
      </c>
      <c r="S194" s="26">
        <f t="shared" si="62"/>
        <v>0</v>
      </c>
      <c r="T194" s="26">
        <f t="shared" si="62"/>
        <v>0</v>
      </c>
      <c r="U194" s="26">
        <f t="shared" si="62"/>
        <v>0</v>
      </c>
      <c r="V194" s="26">
        <f t="shared" si="62"/>
        <v>0</v>
      </c>
      <c r="W194" s="26">
        <f t="shared" si="62"/>
        <v>0</v>
      </c>
      <c r="X194" s="26">
        <f t="shared" si="62"/>
        <v>0</v>
      </c>
      <c r="Y194" s="26">
        <f t="shared" si="62"/>
        <v>0</v>
      </c>
      <c r="Z194" s="26">
        <f t="shared" si="62"/>
        <v>0</v>
      </c>
      <c r="AA194" s="26">
        <f t="shared" si="62"/>
        <v>0</v>
      </c>
      <c r="AB194" s="26">
        <f t="shared" si="62"/>
        <v>0</v>
      </c>
      <c r="AC194" s="26">
        <f t="shared" si="62"/>
        <v>0</v>
      </c>
      <c r="AD194" s="26">
        <f t="shared" si="62"/>
        <v>0</v>
      </c>
      <c r="AE194" s="26">
        <f t="shared" si="62"/>
        <v>0</v>
      </c>
      <c r="AF194" s="26">
        <f t="shared" si="62"/>
        <v>0</v>
      </c>
      <c r="AG194" s="26">
        <f t="shared" si="62"/>
        <v>0</v>
      </c>
      <c r="AH194" s="26">
        <f t="shared" si="62"/>
        <v>0</v>
      </c>
      <c r="AI194" s="26">
        <f t="shared" si="62"/>
        <v>0</v>
      </c>
      <c r="AJ194" s="26">
        <f t="shared" si="62"/>
        <v>0</v>
      </c>
      <c r="AK194" s="26">
        <f t="shared" si="62"/>
        <v>0</v>
      </c>
      <c r="AL194" s="26">
        <f t="shared" si="62"/>
        <v>0</v>
      </c>
      <c r="AM194" s="26">
        <f t="shared" ref="AM194:BO194" si="63">AM192+AM193</f>
        <v>0</v>
      </c>
      <c r="AN194" s="26">
        <f t="shared" si="63"/>
        <v>0</v>
      </c>
      <c r="AO194" s="26">
        <f t="shared" si="63"/>
        <v>0</v>
      </c>
      <c r="AP194" s="26">
        <f t="shared" si="63"/>
        <v>0</v>
      </c>
      <c r="AQ194" s="26">
        <f t="shared" si="63"/>
        <v>0</v>
      </c>
      <c r="AR194" s="26">
        <f t="shared" si="63"/>
        <v>0</v>
      </c>
      <c r="AS194" s="26">
        <f t="shared" si="63"/>
        <v>0</v>
      </c>
      <c r="AT194" s="26">
        <f t="shared" si="63"/>
        <v>0</v>
      </c>
      <c r="AU194" s="26">
        <f t="shared" si="63"/>
        <v>0</v>
      </c>
      <c r="AV194" s="26">
        <f t="shared" si="63"/>
        <v>0</v>
      </c>
      <c r="AW194" s="26">
        <f t="shared" si="63"/>
        <v>0</v>
      </c>
      <c r="AX194" s="26">
        <f t="shared" si="63"/>
        <v>0</v>
      </c>
      <c r="AY194" s="26">
        <f t="shared" si="63"/>
        <v>0</v>
      </c>
      <c r="AZ194" s="26">
        <f t="shared" si="63"/>
        <v>0</v>
      </c>
      <c r="BA194" s="26">
        <f t="shared" si="63"/>
        <v>0</v>
      </c>
      <c r="BB194" s="26">
        <f t="shared" si="63"/>
        <v>0</v>
      </c>
      <c r="BC194" s="26">
        <f t="shared" si="63"/>
        <v>0</v>
      </c>
      <c r="BD194" s="26">
        <f t="shared" si="63"/>
        <v>0</v>
      </c>
      <c r="BE194" s="26">
        <f t="shared" si="63"/>
        <v>0</v>
      </c>
      <c r="BF194" s="26">
        <f t="shared" si="63"/>
        <v>0</v>
      </c>
      <c r="BG194" s="26">
        <f t="shared" si="63"/>
        <v>0</v>
      </c>
      <c r="BH194" s="26">
        <f t="shared" si="63"/>
        <v>0</v>
      </c>
      <c r="BI194" s="26">
        <f t="shared" si="63"/>
        <v>0</v>
      </c>
      <c r="BJ194" s="26">
        <f t="shared" si="63"/>
        <v>0</v>
      </c>
      <c r="BK194" s="26">
        <f t="shared" si="63"/>
        <v>0</v>
      </c>
      <c r="BL194" s="26">
        <f t="shared" si="63"/>
        <v>0</v>
      </c>
      <c r="BM194" s="26">
        <f t="shared" si="63"/>
        <v>0</v>
      </c>
      <c r="BN194" s="26">
        <f t="shared" si="63"/>
        <v>0</v>
      </c>
      <c r="BO194" s="26">
        <f t="shared" si="63"/>
        <v>0</v>
      </c>
    </row>
    <row r="195" spans="1:67" outlineLevel="1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1" x14ac:dyDescent="0.15">
      <c r="A196" s="33" t="s">
        <v>86</v>
      </c>
      <c r="G196" s="26">
        <f>G20*$C20</f>
        <v>0</v>
      </c>
      <c r="H196" s="26">
        <f>H20*$C20</f>
        <v>0</v>
      </c>
      <c r="I196" s="26">
        <f>I20*$C20</f>
        <v>0</v>
      </c>
      <c r="J196" s="26">
        <f>J20*$C20</f>
        <v>0</v>
      </c>
      <c r="K196" s="26">
        <f>K20*$C20</f>
        <v>0</v>
      </c>
      <c r="L196" s="26">
        <f>L20*$C20</f>
        <v>0</v>
      </c>
      <c r="M196" s="26">
        <f>M20*$C20</f>
        <v>0</v>
      </c>
      <c r="N196" s="26">
        <f>N20*$C20</f>
        <v>0</v>
      </c>
      <c r="O196" s="26">
        <f>O20*$C20</f>
        <v>0</v>
      </c>
      <c r="P196" s="26">
        <f>P20*$C20</f>
        <v>0</v>
      </c>
      <c r="Q196" s="26">
        <f>Q20*$C20</f>
        <v>0</v>
      </c>
      <c r="R196" s="26">
        <f>R20*$C20</f>
        <v>0</v>
      </c>
      <c r="S196" s="26">
        <f>S20*$C20</f>
        <v>0</v>
      </c>
      <c r="T196" s="26">
        <f>T20*$C20</f>
        <v>0</v>
      </c>
      <c r="U196" s="26">
        <f>U20*$C20</f>
        <v>0</v>
      </c>
      <c r="V196" s="26">
        <f>V20*$C20</f>
        <v>0</v>
      </c>
      <c r="W196" s="26">
        <f>W20*$C20</f>
        <v>0</v>
      </c>
      <c r="X196" s="26">
        <f>X20*$C20</f>
        <v>0</v>
      </c>
      <c r="Y196" s="26">
        <f>Y20*$C20</f>
        <v>0</v>
      </c>
      <c r="Z196" s="26">
        <f>Z20*$C20</f>
        <v>0</v>
      </c>
      <c r="AA196" s="26">
        <f>AA20*$C20</f>
        <v>0</v>
      </c>
      <c r="AB196" s="26">
        <f>AB20*$C20</f>
        <v>0</v>
      </c>
      <c r="AC196" s="26">
        <f>AC20*$C20</f>
        <v>0</v>
      </c>
      <c r="AD196" s="26">
        <f>AD20*$C20</f>
        <v>0</v>
      </c>
      <c r="AE196" s="26">
        <f>AE20*$C20</f>
        <v>0</v>
      </c>
      <c r="AF196" s="26">
        <f>AF20*$C20</f>
        <v>0</v>
      </c>
      <c r="AG196" s="26">
        <f>AG20*$C20</f>
        <v>0</v>
      </c>
      <c r="AH196" s="26">
        <f>AH20*$C20</f>
        <v>0</v>
      </c>
      <c r="AI196" s="26">
        <f>AI20*$C20</f>
        <v>0</v>
      </c>
      <c r="AJ196" s="26">
        <f>AJ20*$C20</f>
        <v>0</v>
      </c>
      <c r="AK196" s="26">
        <f>AK20*$C20</f>
        <v>0</v>
      </c>
      <c r="AL196" s="26">
        <f>AL20*$C20</f>
        <v>0</v>
      </c>
      <c r="AM196" s="26">
        <f>AM20*$C20</f>
        <v>0</v>
      </c>
      <c r="AN196" s="26">
        <f>AN20*$C20</f>
        <v>0</v>
      </c>
      <c r="AO196" s="26">
        <f>AO20*$C20</f>
        <v>0</v>
      </c>
      <c r="AP196" s="26">
        <f>AP20*$C20</f>
        <v>0</v>
      </c>
      <c r="AQ196" s="26">
        <f>AQ20*$C20</f>
        <v>0</v>
      </c>
      <c r="AR196" s="26">
        <f>AR20*$C20</f>
        <v>0</v>
      </c>
      <c r="AS196" s="26">
        <f>AS20*$C20</f>
        <v>0</v>
      </c>
      <c r="AT196" s="26">
        <f>AT20*$C20</f>
        <v>0</v>
      </c>
      <c r="AU196" s="26">
        <f>AU20*$C20</f>
        <v>0</v>
      </c>
      <c r="AV196" s="26">
        <f>AV20*$C20</f>
        <v>0</v>
      </c>
      <c r="AW196" s="26">
        <f>AW20*$C20</f>
        <v>0</v>
      </c>
      <c r="AX196" s="26">
        <f>AX20*$C20</f>
        <v>0</v>
      </c>
      <c r="AY196" s="26">
        <f>AY20*$C20</f>
        <v>0</v>
      </c>
      <c r="AZ196" s="26">
        <f>AZ20*$C20</f>
        <v>0</v>
      </c>
      <c r="BA196" s="26">
        <f>BA20*$C20</f>
        <v>0</v>
      </c>
      <c r="BB196" s="26">
        <f>BB20*$C20</f>
        <v>0</v>
      </c>
      <c r="BC196" s="26">
        <f>BC20*$C20</f>
        <v>0</v>
      </c>
      <c r="BD196" s="26">
        <f>BD20*$C20</f>
        <v>0</v>
      </c>
      <c r="BE196" s="26">
        <f>BE20*$C20</f>
        <v>0</v>
      </c>
      <c r="BF196" s="26">
        <f>BF20*$C20</f>
        <v>0</v>
      </c>
      <c r="BG196" s="26">
        <f>BG20*$C20</f>
        <v>0</v>
      </c>
      <c r="BH196" s="26">
        <f>BH20*$C20</f>
        <v>0</v>
      </c>
      <c r="BI196" s="26">
        <f>BI20*$C20</f>
        <v>0</v>
      </c>
      <c r="BJ196" s="26">
        <f>BJ20*$C20</f>
        <v>0</v>
      </c>
      <c r="BK196" s="26">
        <f>BK20*$C20</f>
        <v>0</v>
      </c>
      <c r="BL196" s="26">
        <f>BL20*$C20</f>
        <v>0</v>
      </c>
      <c r="BM196" s="26">
        <f>BM20*$C20</f>
        <v>0</v>
      </c>
      <c r="BN196" s="26">
        <f>BN20*$C20</f>
        <v>0</v>
      </c>
      <c r="BO196" s="26">
        <f>BO20*$C20</f>
        <v>0</v>
      </c>
    </row>
    <row r="197" spans="1:67" outlineLevel="1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1" x14ac:dyDescent="0.15">
      <c r="A198" s="33" t="s">
        <v>119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1" x14ac:dyDescent="0.15">
      <c r="A199" s="48" t="s">
        <v>75</v>
      </c>
      <c r="G199" s="26">
        <f>G22*$C22</f>
        <v>0</v>
      </c>
      <c r="H199" s="26">
        <f>H22*$C22</f>
        <v>4000000</v>
      </c>
      <c r="I199" s="26">
        <f>I22*$C22</f>
        <v>4000000</v>
      </c>
      <c r="J199" s="26">
        <f>J22*$C22</f>
        <v>4000000</v>
      </c>
      <c r="K199" s="26">
        <f>K22*$C22</f>
        <v>4000000</v>
      </c>
      <c r="L199" s="26">
        <f>L22*$C22</f>
        <v>4000000</v>
      </c>
      <c r="M199" s="26">
        <f>M22*$C22</f>
        <v>4000000</v>
      </c>
      <c r="N199" s="26">
        <f>N22*$C22</f>
        <v>4000000</v>
      </c>
      <c r="O199" s="26">
        <f>O22*$C22</f>
        <v>4000000</v>
      </c>
      <c r="P199" s="26">
        <f>P22*$C22</f>
        <v>4000000</v>
      </c>
      <c r="Q199" s="26">
        <f>Q22*$C22</f>
        <v>4000000</v>
      </c>
      <c r="R199" s="26">
        <f>R22*$C22</f>
        <v>4000000</v>
      </c>
      <c r="S199" s="26">
        <f>S22*$C22</f>
        <v>4000000</v>
      </c>
      <c r="T199" s="26">
        <f>T22*$C22</f>
        <v>4000000</v>
      </c>
      <c r="U199" s="26">
        <f>U22*$C22</f>
        <v>4000000</v>
      </c>
      <c r="V199" s="26">
        <f>V22*$C22</f>
        <v>4000000</v>
      </c>
      <c r="W199" s="26">
        <f>W22*$C22</f>
        <v>4000000</v>
      </c>
      <c r="X199" s="26">
        <f>X22*$C22</f>
        <v>4000000</v>
      </c>
      <c r="Y199" s="26">
        <f>Y22*$C22</f>
        <v>4000000</v>
      </c>
      <c r="Z199" s="26">
        <f>Z22*$C22</f>
        <v>4000000</v>
      </c>
      <c r="AA199" s="26">
        <f>AA22*$C22</f>
        <v>4000000</v>
      </c>
      <c r="AB199" s="26">
        <f>AB22*$C22</f>
        <v>4000000</v>
      </c>
      <c r="AC199" s="26">
        <f>AC22*$C22</f>
        <v>4000000</v>
      </c>
      <c r="AD199" s="26">
        <f>AD22*$C22</f>
        <v>4000000</v>
      </c>
      <c r="AE199" s="26">
        <f>AE22*$C22</f>
        <v>4000000</v>
      </c>
      <c r="AF199" s="26">
        <f>AF22*$C22</f>
        <v>4000000</v>
      </c>
      <c r="AG199" s="26">
        <f>AG22*$C22</f>
        <v>4000000</v>
      </c>
      <c r="AH199" s="26">
        <f>AH22*$C22</f>
        <v>4000000</v>
      </c>
      <c r="AI199" s="26">
        <f>AI22*$C22</f>
        <v>4000000</v>
      </c>
      <c r="AJ199" s="26">
        <f>AJ22*$C22</f>
        <v>4000000</v>
      </c>
      <c r="AK199" s="26">
        <f>AK22*$C22</f>
        <v>4000000</v>
      </c>
      <c r="AL199" s="26">
        <f>AL22*$C22</f>
        <v>4000000</v>
      </c>
      <c r="AM199" s="26">
        <f>AM22*$C22</f>
        <v>4000000</v>
      </c>
      <c r="AN199" s="26">
        <f>AN22*$C22</f>
        <v>4000000</v>
      </c>
      <c r="AO199" s="26">
        <f>AO22*$C22</f>
        <v>4000000</v>
      </c>
      <c r="AP199" s="26">
        <f>AP22*$C22</f>
        <v>4000000</v>
      </c>
      <c r="AQ199" s="26">
        <f>AQ22*$C22</f>
        <v>4000000</v>
      </c>
      <c r="AR199" s="26">
        <f>AR22*$C22</f>
        <v>4000000</v>
      </c>
      <c r="AS199" s="26">
        <f>AS22*$C22</f>
        <v>4000000</v>
      </c>
      <c r="AT199" s="26">
        <f>AT22*$C22</f>
        <v>4000000</v>
      </c>
      <c r="AU199" s="26">
        <f>AU22*$C22</f>
        <v>4000000</v>
      </c>
      <c r="AV199" s="26">
        <f>AV22*$C22</f>
        <v>4000000</v>
      </c>
      <c r="AW199" s="26">
        <f>AW22*$C22</f>
        <v>4000000</v>
      </c>
      <c r="AX199" s="26">
        <f>AX22*$C22</f>
        <v>4000000</v>
      </c>
      <c r="AY199" s="26">
        <f>AY22*$C22</f>
        <v>4000000</v>
      </c>
      <c r="AZ199" s="26">
        <f>AZ22*$C22</f>
        <v>4000000</v>
      </c>
      <c r="BA199" s="26">
        <f>BA22*$C22</f>
        <v>4000000</v>
      </c>
      <c r="BB199" s="26">
        <f>BB22*$C22</f>
        <v>4000000</v>
      </c>
      <c r="BC199" s="26">
        <f>BC22*$C22</f>
        <v>4000000</v>
      </c>
      <c r="BD199" s="26">
        <f>BD22*$C22</f>
        <v>4000000</v>
      </c>
      <c r="BE199" s="26">
        <f>BE22*$C22</f>
        <v>4000000</v>
      </c>
      <c r="BF199" s="26">
        <f>BF22*$C22</f>
        <v>4000000</v>
      </c>
      <c r="BG199" s="26">
        <f>BG22*$C22</f>
        <v>4000000</v>
      </c>
      <c r="BH199" s="26">
        <f>BH22*$C22</f>
        <v>4000000</v>
      </c>
      <c r="BI199" s="26">
        <f>BI22*$C22</f>
        <v>4000000</v>
      </c>
      <c r="BJ199" s="26">
        <f>BJ22*$C22</f>
        <v>4000000</v>
      </c>
      <c r="BK199" s="26">
        <f>BK22*$C22</f>
        <v>4000000</v>
      </c>
      <c r="BL199" s="26">
        <f>BL22*$C22</f>
        <v>4000000</v>
      </c>
      <c r="BM199" s="26">
        <f>BM22*$C22</f>
        <v>4000000</v>
      </c>
      <c r="BN199" s="26">
        <f>BN22*$C22</f>
        <v>4000000</v>
      </c>
      <c r="BO199" s="26">
        <f>BO22*$C22</f>
        <v>4000000</v>
      </c>
    </row>
    <row r="200" spans="1:67" outlineLevel="1" x14ac:dyDescent="0.15">
      <c r="A200" s="48" t="s">
        <v>62</v>
      </c>
      <c r="G200" s="23">
        <f>STAFFPLAN_CWS!$B46</f>
        <v>0</v>
      </c>
      <c r="H200" s="23">
        <f>STAFFPLAN_CWS!$C46</f>
        <v>0</v>
      </c>
      <c r="I200" s="23">
        <f>STAFFPLAN_CWS!$C46</f>
        <v>0</v>
      </c>
      <c r="J200" s="23">
        <f>STAFFPLAN_CWS!$C46</f>
        <v>0</v>
      </c>
      <c r="K200" s="23">
        <f>STAFFPLAN_CWS!$C46</f>
        <v>0</v>
      </c>
      <c r="L200" s="23">
        <f>STAFFPLAN_CWS!$C46</f>
        <v>0</v>
      </c>
      <c r="M200" s="23">
        <f>STAFFPLAN_CWS!$C46</f>
        <v>0</v>
      </c>
      <c r="N200" s="23">
        <f>STAFFPLAN_CWS!$C46</f>
        <v>0</v>
      </c>
      <c r="O200" s="23">
        <f>STAFFPLAN_CWS!$C46</f>
        <v>0</v>
      </c>
      <c r="P200" s="23">
        <f>STAFFPLAN_CWS!$C46</f>
        <v>0</v>
      </c>
      <c r="Q200" s="23">
        <f>STAFFPLAN_CWS!$C46</f>
        <v>0</v>
      </c>
      <c r="R200" s="23">
        <f>STAFFPLAN_CWS!$C46</f>
        <v>0</v>
      </c>
      <c r="S200" s="23">
        <f>STAFFPLAN_CWS!$C46</f>
        <v>0</v>
      </c>
      <c r="T200" s="23">
        <f>STAFFPLAN_CWS!$D46</f>
        <v>0</v>
      </c>
      <c r="U200" s="23">
        <f>STAFFPLAN_CWS!$D46</f>
        <v>0</v>
      </c>
      <c r="V200" s="23">
        <f>STAFFPLAN_CWS!$D46</f>
        <v>0</v>
      </c>
      <c r="W200" s="23">
        <f>STAFFPLAN_CWS!$D46</f>
        <v>0</v>
      </c>
      <c r="X200" s="23">
        <f>STAFFPLAN_CWS!$D46</f>
        <v>0</v>
      </c>
      <c r="Y200" s="23">
        <f>STAFFPLAN_CWS!$D46</f>
        <v>0</v>
      </c>
      <c r="Z200" s="23">
        <f>STAFFPLAN_CWS!$D46</f>
        <v>0</v>
      </c>
      <c r="AA200" s="23">
        <f>STAFFPLAN_CWS!$D46</f>
        <v>0</v>
      </c>
      <c r="AB200" s="23">
        <f>STAFFPLAN_CWS!$D46</f>
        <v>0</v>
      </c>
      <c r="AC200" s="23">
        <f>STAFFPLAN_CWS!$D46</f>
        <v>0</v>
      </c>
      <c r="AD200" s="23">
        <f>STAFFPLAN_CWS!$D46</f>
        <v>0</v>
      </c>
      <c r="AE200" s="23">
        <f>STAFFPLAN_CWS!$D46</f>
        <v>0</v>
      </c>
      <c r="AF200" s="23">
        <f>STAFFPLAN_CWS!$E46</f>
        <v>1</v>
      </c>
      <c r="AG200" s="23">
        <f>STAFFPLAN_CWS!$E46</f>
        <v>1</v>
      </c>
      <c r="AH200" s="23">
        <f>STAFFPLAN_CWS!$E46</f>
        <v>1</v>
      </c>
      <c r="AI200" s="23">
        <f>STAFFPLAN_CWS!$E46</f>
        <v>1</v>
      </c>
      <c r="AJ200" s="23">
        <f>STAFFPLAN_CWS!$E46</f>
        <v>1</v>
      </c>
      <c r="AK200" s="23">
        <f>STAFFPLAN_CWS!$E46</f>
        <v>1</v>
      </c>
      <c r="AL200" s="23">
        <f>STAFFPLAN_CWS!$E46</f>
        <v>1</v>
      </c>
      <c r="AM200" s="23">
        <f>STAFFPLAN_CWS!$E46</f>
        <v>1</v>
      </c>
      <c r="AN200" s="23">
        <f>STAFFPLAN_CWS!$E46</f>
        <v>1</v>
      </c>
      <c r="AO200" s="23">
        <f>STAFFPLAN_CWS!$E46</f>
        <v>1</v>
      </c>
      <c r="AP200" s="23">
        <f>STAFFPLAN_CWS!$E46</f>
        <v>1</v>
      </c>
      <c r="AQ200" s="23">
        <f>STAFFPLAN_CWS!$E46</f>
        <v>1</v>
      </c>
      <c r="AR200" s="23">
        <f>STAFFPLAN_CWS!$F46</f>
        <v>1</v>
      </c>
      <c r="AS200" s="23">
        <f>STAFFPLAN_CWS!$F46</f>
        <v>1</v>
      </c>
      <c r="AT200" s="23">
        <f>STAFFPLAN_CWS!$F46</f>
        <v>1</v>
      </c>
      <c r="AU200" s="23">
        <f>STAFFPLAN_CWS!$F46</f>
        <v>1</v>
      </c>
      <c r="AV200" s="23">
        <f>STAFFPLAN_CWS!$F46</f>
        <v>1</v>
      </c>
      <c r="AW200" s="23">
        <f>STAFFPLAN_CWS!$F46</f>
        <v>1</v>
      </c>
      <c r="AX200" s="23">
        <f>STAFFPLAN_CWS!$F46</f>
        <v>1</v>
      </c>
      <c r="AY200" s="23">
        <f>STAFFPLAN_CWS!$F46</f>
        <v>1</v>
      </c>
      <c r="AZ200" s="23">
        <f>STAFFPLAN_CWS!$F46</f>
        <v>1</v>
      </c>
      <c r="BA200" s="23">
        <f>STAFFPLAN_CWS!$F46</f>
        <v>1</v>
      </c>
      <c r="BB200" s="23">
        <f>STAFFPLAN_CWS!$F46</f>
        <v>1</v>
      </c>
      <c r="BC200" s="23">
        <f>STAFFPLAN_CWS!$F46</f>
        <v>1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outlineLevel="1" x14ac:dyDescent="0.15">
      <c r="A201" s="48" t="s">
        <v>76</v>
      </c>
      <c r="G201" s="26">
        <f t="shared" ref="G201:AL201" si="64">G199*G200</f>
        <v>0</v>
      </c>
      <c r="H201" s="26">
        <f t="shared" si="64"/>
        <v>0</v>
      </c>
      <c r="I201" s="26">
        <f t="shared" si="64"/>
        <v>0</v>
      </c>
      <c r="J201" s="26">
        <f t="shared" si="64"/>
        <v>0</v>
      </c>
      <c r="K201" s="26">
        <f t="shared" si="64"/>
        <v>0</v>
      </c>
      <c r="L201" s="26">
        <f t="shared" si="64"/>
        <v>0</v>
      </c>
      <c r="M201" s="26">
        <f t="shared" si="64"/>
        <v>0</v>
      </c>
      <c r="N201" s="26">
        <f t="shared" si="64"/>
        <v>0</v>
      </c>
      <c r="O201" s="26">
        <f t="shared" si="64"/>
        <v>0</v>
      </c>
      <c r="P201" s="26">
        <f t="shared" si="64"/>
        <v>0</v>
      </c>
      <c r="Q201" s="26">
        <f t="shared" si="64"/>
        <v>0</v>
      </c>
      <c r="R201" s="26">
        <f t="shared" si="64"/>
        <v>0</v>
      </c>
      <c r="S201" s="26">
        <f t="shared" si="64"/>
        <v>0</v>
      </c>
      <c r="T201" s="26">
        <f t="shared" si="64"/>
        <v>0</v>
      </c>
      <c r="U201" s="26">
        <f t="shared" si="64"/>
        <v>0</v>
      </c>
      <c r="V201" s="26">
        <f t="shared" si="64"/>
        <v>0</v>
      </c>
      <c r="W201" s="26">
        <f t="shared" si="64"/>
        <v>0</v>
      </c>
      <c r="X201" s="26">
        <f t="shared" si="64"/>
        <v>0</v>
      </c>
      <c r="Y201" s="26">
        <f t="shared" si="64"/>
        <v>0</v>
      </c>
      <c r="Z201" s="26">
        <f t="shared" si="64"/>
        <v>0</v>
      </c>
      <c r="AA201" s="26">
        <f t="shared" si="64"/>
        <v>0</v>
      </c>
      <c r="AB201" s="26">
        <f t="shared" si="64"/>
        <v>0</v>
      </c>
      <c r="AC201" s="26">
        <f t="shared" si="64"/>
        <v>0</v>
      </c>
      <c r="AD201" s="26">
        <f t="shared" si="64"/>
        <v>0</v>
      </c>
      <c r="AE201" s="26">
        <f t="shared" si="64"/>
        <v>0</v>
      </c>
      <c r="AF201" s="26">
        <f t="shared" si="64"/>
        <v>4000000</v>
      </c>
      <c r="AG201" s="26">
        <f t="shared" si="64"/>
        <v>4000000</v>
      </c>
      <c r="AH201" s="26">
        <f t="shared" si="64"/>
        <v>4000000</v>
      </c>
      <c r="AI201" s="26">
        <f t="shared" si="64"/>
        <v>4000000</v>
      </c>
      <c r="AJ201" s="26">
        <f t="shared" si="64"/>
        <v>4000000</v>
      </c>
      <c r="AK201" s="26">
        <f t="shared" si="64"/>
        <v>4000000</v>
      </c>
      <c r="AL201" s="26">
        <f t="shared" si="64"/>
        <v>4000000</v>
      </c>
      <c r="AM201" s="26">
        <f t="shared" ref="AM201:BO201" si="65">AM199*AM200</f>
        <v>4000000</v>
      </c>
      <c r="AN201" s="26">
        <f t="shared" si="65"/>
        <v>4000000</v>
      </c>
      <c r="AO201" s="26">
        <f t="shared" si="65"/>
        <v>4000000</v>
      </c>
      <c r="AP201" s="26">
        <f t="shared" si="65"/>
        <v>4000000</v>
      </c>
      <c r="AQ201" s="26">
        <f t="shared" si="65"/>
        <v>4000000</v>
      </c>
      <c r="AR201" s="26">
        <f t="shared" si="65"/>
        <v>4000000</v>
      </c>
      <c r="AS201" s="26">
        <f t="shared" si="65"/>
        <v>4000000</v>
      </c>
      <c r="AT201" s="26">
        <f t="shared" si="65"/>
        <v>4000000</v>
      </c>
      <c r="AU201" s="26">
        <f t="shared" si="65"/>
        <v>4000000</v>
      </c>
      <c r="AV201" s="26">
        <f t="shared" si="65"/>
        <v>4000000</v>
      </c>
      <c r="AW201" s="26">
        <f t="shared" si="65"/>
        <v>4000000</v>
      </c>
      <c r="AX201" s="26">
        <f t="shared" si="65"/>
        <v>4000000</v>
      </c>
      <c r="AY201" s="26">
        <f t="shared" si="65"/>
        <v>4000000</v>
      </c>
      <c r="AZ201" s="26">
        <f t="shared" si="65"/>
        <v>4000000</v>
      </c>
      <c r="BA201" s="26">
        <f t="shared" si="65"/>
        <v>4000000</v>
      </c>
      <c r="BB201" s="26">
        <f t="shared" si="65"/>
        <v>4000000</v>
      </c>
      <c r="BC201" s="26">
        <f t="shared" si="65"/>
        <v>4000000</v>
      </c>
      <c r="BD201" s="26">
        <f t="shared" si="65"/>
        <v>4000000</v>
      </c>
      <c r="BE201" s="26">
        <f t="shared" si="65"/>
        <v>4000000</v>
      </c>
      <c r="BF201" s="26">
        <f t="shared" si="65"/>
        <v>4000000</v>
      </c>
      <c r="BG201" s="26">
        <f t="shared" si="65"/>
        <v>4000000</v>
      </c>
      <c r="BH201" s="26">
        <f t="shared" si="65"/>
        <v>4000000</v>
      </c>
      <c r="BI201" s="26">
        <f t="shared" si="65"/>
        <v>4000000</v>
      </c>
      <c r="BJ201" s="26">
        <f t="shared" si="65"/>
        <v>4000000</v>
      </c>
      <c r="BK201" s="26">
        <f t="shared" si="65"/>
        <v>4000000</v>
      </c>
      <c r="BL201" s="26">
        <f t="shared" si="65"/>
        <v>4000000</v>
      </c>
      <c r="BM201" s="26">
        <f t="shared" si="65"/>
        <v>4000000</v>
      </c>
      <c r="BN201" s="26">
        <f t="shared" si="65"/>
        <v>4000000</v>
      </c>
      <c r="BO201" s="26">
        <f t="shared" si="65"/>
        <v>4000000</v>
      </c>
    </row>
    <row r="202" spans="1:67" outlineLevel="1" x14ac:dyDescent="0.15">
      <c r="A202" s="48" t="s">
        <v>761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1" x14ac:dyDescent="0.15">
      <c r="A203" s="48" t="s">
        <v>63</v>
      </c>
      <c r="G203" s="26">
        <f t="shared" ref="G203:AL203" si="66">G201+G202</f>
        <v>0</v>
      </c>
      <c r="H203" s="26">
        <f t="shared" si="66"/>
        <v>0</v>
      </c>
      <c r="I203" s="26">
        <f t="shared" si="66"/>
        <v>0</v>
      </c>
      <c r="J203" s="26">
        <f t="shared" si="66"/>
        <v>0</v>
      </c>
      <c r="K203" s="26">
        <f t="shared" si="66"/>
        <v>0</v>
      </c>
      <c r="L203" s="26">
        <f t="shared" si="66"/>
        <v>0</v>
      </c>
      <c r="M203" s="26">
        <f t="shared" si="66"/>
        <v>0</v>
      </c>
      <c r="N203" s="26">
        <f t="shared" si="66"/>
        <v>0</v>
      </c>
      <c r="O203" s="26">
        <f t="shared" si="66"/>
        <v>0</v>
      </c>
      <c r="P203" s="26">
        <f t="shared" si="66"/>
        <v>0</v>
      </c>
      <c r="Q203" s="26">
        <f t="shared" si="66"/>
        <v>0</v>
      </c>
      <c r="R203" s="26">
        <f t="shared" si="66"/>
        <v>0</v>
      </c>
      <c r="S203" s="26">
        <f t="shared" si="66"/>
        <v>0</v>
      </c>
      <c r="T203" s="26">
        <f t="shared" si="66"/>
        <v>0</v>
      </c>
      <c r="U203" s="26">
        <f t="shared" si="66"/>
        <v>0</v>
      </c>
      <c r="V203" s="26">
        <f t="shared" si="66"/>
        <v>0</v>
      </c>
      <c r="W203" s="26">
        <f t="shared" si="66"/>
        <v>0</v>
      </c>
      <c r="X203" s="26">
        <f t="shared" si="66"/>
        <v>0</v>
      </c>
      <c r="Y203" s="26">
        <f t="shared" si="66"/>
        <v>0</v>
      </c>
      <c r="Z203" s="26">
        <f t="shared" si="66"/>
        <v>0</v>
      </c>
      <c r="AA203" s="26">
        <f t="shared" si="66"/>
        <v>0</v>
      </c>
      <c r="AB203" s="26">
        <f t="shared" si="66"/>
        <v>0</v>
      </c>
      <c r="AC203" s="26">
        <f t="shared" si="66"/>
        <v>0</v>
      </c>
      <c r="AD203" s="26">
        <f t="shared" si="66"/>
        <v>0</v>
      </c>
      <c r="AE203" s="26">
        <f t="shared" si="66"/>
        <v>0</v>
      </c>
      <c r="AF203" s="26">
        <f t="shared" si="66"/>
        <v>4000000</v>
      </c>
      <c r="AG203" s="26">
        <f t="shared" si="66"/>
        <v>4000000</v>
      </c>
      <c r="AH203" s="26">
        <f t="shared" si="66"/>
        <v>4000000</v>
      </c>
      <c r="AI203" s="26">
        <f t="shared" si="66"/>
        <v>4000000</v>
      </c>
      <c r="AJ203" s="26">
        <f t="shared" si="66"/>
        <v>4000000</v>
      </c>
      <c r="AK203" s="26">
        <f t="shared" si="66"/>
        <v>4000000</v>
      </c>
      <c r="AL203" s="26">
        <f t="shared" si="66"/>
        <v>4000000</v>
      </c>
      <c r="AM203" s="26">
        <f t="shared" ref="AM203:BO203" si="67">AM201+AM202</f>
        <v>4000000</v>
      </c>
      <c r="AN203" s="26">
        <f t="shared" si="67"/>
        <v>4000000</v>
      </c>
      <c r="AO203" s="26">
        <f t="shared" si="67"/>
        <v>4000000</v>
      </c>
      <c r="AP203" s="26">
        <f t="shared" si="67"/>
        <v>4000000</v>
      </c>
      <c r="AQ203" s="26">
        <f t="shared" si="67"/>
        <v>4000000</v>
      </c>
      <c r="AR203" s="26">
        <f t="shared" si="67"/>
        <v>4000000</v>
      </c>
      <c r="AS203" s="26">
        <f t="shared" si="67"/>
        <v>4000000</v>
      </c>
      <c r="AT203" s="26">
        <f t="shared" si="67"/>
        <v>4000000</v>
      </c>
      <c r="AU203" s="26">
        <f t="shared" si="67"/>
        <v>4000000</v>
      </c>
      <c r="AV203" s="26">
        <f t="shared" si="67"/>
        <v>4000000</v>
      </c>
      <c r="AW203" s="26">
        <f t="shared" si="67"/>
        <v>4000000</v>
      </c>
      <c r="AX203" s="26">
        <f t="shared" si="67"/>
        <v>4000000</v>
      </c>
      <c r="AY203" s="26">
        <f t="shared" si="67"/>
        <v>4000000</v>
      </c>
      <c r="AZ203" s="26">
        <f t="shared" si="67"/>
        <v>4000000</v>
      </c>
      <c r="BA203" s="26">
        <f t="shared" si="67"/>
        <v>4000000</v>
      </c>
      <c r="BB203" s="26">
        <f t="shared" si="67"/>
        <v>4000000</v>
      </c>
      <c r="BC203" s="26">
        <f t="shared" si="67"/>
        <v>4000000</v>
      </c>
      <c r="BD203" s="26">
        <f t="shared" si="67"/>
        <v>4000000</v>
      </c>
      <c r="BE203" s="26">
        <f t="shared" si="67"/>
        <v>4000000</v>
      </c>
      <c r="BF203" s="26">
        <f t="shared" si="67"/>
        <v>4000000</v>
      </c>
      <c r="BG203" s="26">
        <f t="shared" si="67"/>
        <v>4000000</v>
      </c>
      <c r="BH203" s="26">
        <f t="shared" si="67"/>
        <v>4000000</v>
      </c>
      <c r="BI203" s="26">
        <f t="shared" si="67"/>
        <v>4000000</v>
      </c>
      <c r="BJ203" s="26">
        <f t="shared" si="67"/>
        <v>4000000</v>
      </c>
      <c r="BK203" s="26">
        <f t="shared" si="67"/>
        <v>4000000</v>
      </c>
      <c r="BL203" s="26">
        <f t="shared" si="67"/>
        <v>4000000</v>
      </c>
      <c r="BM203" s="26">
        <f t="shared" si="67"/>
        <v>4000000</v>
      </c>
      <c r="BN203" s="26">
        <f t="shared" si="67"/>
        <v>4000000</v>
      </c>
      <c r="BO203" s="26">
        <f t="shared" si="67"/>
        <v>4000000</v>
      </c>
    </row>
    <row r="204" spans="1:67" outlineLevel="1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1" x14ac:dyDescent="0.15">
      <c r="A205" s="33" t="s">
        <v>86</v>
      </c>
      <c r="G205" s="26">
        <f>G23*$C23</f>
        <v>0</v>
      </c>
      <c r="H205" s="26">
        <f>H23*$C23</f>
        <v>0</v>
      </c>
      <c r="I205" s="26">
        <f>I23*$C23</f>
        <v>0</v>
      </c>
      <c r="J205" s="26">
        <f>J23*$C23</f>
        <v>0</v>
      </c>
      <c r="K205" s="26">
        <f>K23*$C23</f>
        <v>0</v>
      </c>
      <c r="L205" s="26">
        <f>L23*$C23</f>
        <v>0</v>
      </c>
      <c r="M205" s="26">
        <f>M23*$C23</f>
        <v>0</v>
      </c>
      <c r="N205" s="26">
        <f>N23*$C23</f>
        <v>0</v>
      </c>
      <c r="O205" s="26">
        <f>O23*$C23</f>
        <v>0</v>
      </c>
      <c r="P205" s="26">
        <f>P23*$C23</f>
        <v>0</v>
      </c>
      <c r="Q205" s="26">
        <f>Q23*$C23</f>
        <v>0</v>
      </c>
      <c r="R205" s="26">
        <f>R23*$C23</f>
        <v>0</v>
      </c>
      <c r="S205" s="26">
        <f>S23*$C23</f>
        <v>0</v>
      </c>
      <c r="T205" s="26">
        <f>T23*$C23</f>
        <v>0</v>
      </c>
      <c r="U205" s="26">
        <f>U23*$C23</f>
        <v>0</v>
      </c>
      <c r="V205" s="26">
        <f>V23*$C23</f>
        <v>0</v>
      </c>
      <c r="W205" s="26">
        <f>W23*$C23</f>
        <v>0</v>
      </c>
      <c r="X205" s="26">
        <f>X23*$C23</f>
        <v>0</v>
      </c>
      <c r="Y205" s="26">
        <f>Y23*$C23</f>
        <v>0</v>
      </c>
      <c r="Z205" s="26">
        <f>Z23*$C23</f>
        <v>0</v>
      </c>
      <c r="AA205" s="26">
        <f>AA23*$C23</f>
        <v>0</v>
      </c>
      <c r="AB205" s="26">
        <f>AB23*$C23</f>
        <v>0</v>
      </c>
      <c r="AC205" s="26">
        <f>AC23*$C23</f>
        <v>0</v>
      </c>
      <c r="AD205" s="26">
        <f>AD23*$C23</f>
        <v>0</v>
      </c>
      <c r="AE205" s="26">
        <f>AE23*$C23</f>
        <v>0</v>
      </c>
      <c r="AF205" s="26">
        <f>AF23*$C23</f>
        <v>0</v>
      </c>
      <c r="AG205" s="26">
        <f>AG23*$C23</f>
        <v>0</v>
      </c>
      <c r="AH205" s="26">
        <f>AH23*$C23</f>
        <v>0</v>
      </c>
      <c r="AI205" s="26">
        <f>AI23*$C23</f>
        <v>0</v>
      </c>
      <c r="AJ205" s="26">
        <f>AJ23*$C23</f>
        <v>0</v>
      </c>
      <c r="AK205" s="26">
        <f>AK23*$C23</f>
        <v>0</v>
      </c>
      <c r="AL205" s="26">
        <f>AL23*$C23</f>
        <v>0</v>
      </c>
      <c r="AM205" s="26">
        <f>AM23*$C23</f>
        <v>0</v>
      </c>
      <c r="AN205" s="26">
        <f>AN23*$C23</f>
        <v>0</v>
      </c>
      <c r="AO205" s="26">
        <f>AO23*$C23</f>
        <v>0</v>
      </c>
      <c r="AP205" s="26">
        <f>AP23*$C23</f>
        <v>0</v>
      </c>
      <c r="AQ205" s="26">
        <f>AQ23*$C23</f>
        <v>0</v>
      </c>
      <c r="AR205" s="26">
        <f>AR23*$C23</f>
        <v>0</v>
      </c>
      <c r="AS205" s="26">
        <f>AS23*$C23</f>
        <v>0</v>
      </c>
      <c r="AT205" s="26">
        <f>AT23*$C23</f>
        <v>0</v>
      </c>
      <c r="AU205" s="26">
        <f>AU23*$C23</f>
        <v>0</v>
      </c>
      <c r="AV205" s="26">
        <f>AV23*$C23</f>
        <v>0</v>
      </c>
      <c r="AW205" s="26">
        <f>AW23*$C23</f>
        <v>0</v>
      </c>
      <c r="AX205" s="26">
        <f>AX23*$C23</f>
        <v>0</v>
      </c>
      <c r="AY205" s="26">
        <f>AY23*$C23</f>
        <v>0</v>
      </c>
      <c r="AZ205" s="26">
        <f>AZ23*$C23</f>
        <v>0</v>
      </c>
      <c r="BA205" s="26">
        <f>BA23*$C23</f>
        <v>0</v>
      </c>
      <c r="BB205" s="26">
        <f>BB23*$C23</f>
        <v>0</v>
      </c>
      <c r="BC205" s="26">
        <f>BC23*$C23</f>
        <v>0</v>
      </c>
      <c r="BD205" s="26">
        <f>BD23*$C23</f>
        <v>0</v>
      </c>
      <c r="BE205" s="26">
        <f>BE23*$C23</f>
        <v>0</v>
      </c>
      <c r="BF205" s="26">
        <f>BF23*$C23</f>
        <v>0</v>
      </c>
      <c r="BG205" s="26">
        <f>BG23*$C23</f>
        <v>0</v>
      </c>
      <c r="BH205" s="26">
        <f>BH23*$C23</f>
        <v>0</v>
      </c>
      <c r="BI205" s="26">
        <f>BI23*$C23</f>
        <v>0</v>
      </c>
      <c r="BJ205" s="26">
        <f>BJ23*$C23</f>
        <v>0</v>
      </c>
      <c r="BK205" s="26">
        <f>BK23*$C23</f>
        <v>0</v>
      </c>
      <c r="BL205" s="26">
        <f>BL23*$C23</f>
        <v>0</v>
      </c>
      <c r="BM205" s="26">
        <f>BM23*$C23</f>
        <v>0</v>
      </c>
      <c r="BN205" s="26">
        <f>BN23*$C23</f>
        <v>0</v>
      </c>
      <c r="BO205" s="26">
        <f>BO23*$C23</f>
        <v>0</v>
      </c>
    </row>
    <row r="206" spans="1:67" outlineLevel="1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1" x14ac:dyDescent="0.15">
      <c r="A207" s="14" t="s">
        <v>120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1" x14ac:dyDescent="0.15">
      <c r="A208" s="48" t="s">
        <v>76</v>
      </c>
      <c r="G208" s="26">
        <f t="shared" ref="G208:AL208" si="68">G201+G192+G174+G165+G183</f>
        <v>0</v>
      </c>
      <c r="H208" s="26">
        <f t="shared" si="68"/>
        <v>0</v>
      </c>
      <c r="I208" s="26">
        <f t="shared" si="68"/>
        <v>0</v>
      </c>
      <c r="J208" s="26">
        <f t="shared" si="68"/>
        <v>0</v>
      </c>
      <c r="K208" s="26">
        <f t="shared" si="68"/>
        <v>0</v>
      </c>
      <c r="L208" s="26">
        <f t="shared" si="68"/>
        <v>0</v>
      </c>
      <c r="M208" s="26">
        <f t="shared" si="68"/>
        <v>0</v>
      </c>
      <c r="N208" s="26">
        <f t="shared" si="68"/>
        <v>0</v>
      </c>
      <c r="O208" s="26">
        <f t="shared" si="68"/>
        <v>0</v>
      </c>
      <c r="P208" s="26">
        <f t="shared" si="68"/>
        <v>0</v>
      </c>
      <c r="Q208" s="26">
        <f t="shared" si="68"/>
        <v>0</v>
      </c>
      <c r="R208" s="26">
        <f t="shared" si="68"/>
        <v>0</v>
      </c>
      <c r="S208" s="26">
        <f t="shared" si="68"/>
        <v>0</v>
      </c>
      <c r="T208" s="26">
        <f t="shared" si="68"/>
        <v>0</v>
      </c>
      <c r="U208" s="26">
        <f t="shared" si="68"/>
        <v>0</v>
      </c>
      <c r="V208" s="26">
        <f t="shared" si="68"/>
        <v>0</v>
      </c>
      <c r="W208" s="26">
        <f t="shared" si="68"/>
        <v>0</v>
      </c>
      <c r="X208" s="26">
        <f t="shared" si="68"/>
        <v>0</v>
      </c>
      <c r="Y208" s="26">
        <f t="shared" si="68"/>
        <v>0</v>
      </c>
      <c r="Z208" s="26">
        <f t="shared" si="68"/>
        <v>0</v>
      </c>
      <c r="AA208" s="26">
        <f t="shared" si="68"/>
        <v>0</v>
      </c>
      <c r="AB208" s="26">
        <f t="shared" si="68"/>
        <v>0</v>
      </c>
      <c r="AC208" s="26">
        <f t="shared" si="68"/>
        <v>0</v>
      </c>
      <c r="AD208" s="26">
        <f t="shared" si="68"/>
        <v>0</v>
      </c>
      <c r="AE208" s="26">
        <f t="shared" si="68"/>
        <v>0</v>
      </c>
      <c r="AF208" s="26">
        <f t="shared" si="68"/>
        <v>4000000</v>
      </c>
      <c r="AG208" s="26">
        <f t="shared" si="68"/>
        <v>4000000</v>
      </c>
      <c r="AH208" s="26">
        <f t="shared" si="68"/>
        <v>4000000</v>
      </c>
      <c r="AI208" s="26">
        <f t="shared" si="68"/>
        <v>4000000</v>
      </c>
      <c r="AJ208" s="26">
        <f t="shared" si="68"/>
        <v>4000000</v>
      </c>
      <c r="AK208" s="26">
        <f t="shared" si="68"/>
        <v>4000000</v>
      </c>
      <c r="AL208" s="26">
        <f t="shared" si="68"/>
        <v>4000000</v>
      </c>
      <c r="AM208" s="26">
        <f t="shared" ref="AM208:BO208" si="69">AM201+AM192+AM174+AM165+AM183</f>
        <v>4000000</v>
      </c>
      <c r="AN208" s="26">
        <f t="shared" si="69"/>
        <v>4000000</v>
      </c>
      <c r="AO208" s="26">
        <f t="shared" si="69"/>
        <v>4000000</v>
      </c>
      <c r="AP208" s="26">
        <f t="shared" si="69"/>
        <v>4000000</v>
      </c>
      <c r="AQ208" s="26">
        <f t="shared" si="69"/>
        <v>4000000</v>
      </c>
      <c r="AR208" s="26">
        <f t="shared" si="69"/>
        <v>7600000</v>
      </c>
      <c r="AS208" s="26">
        <f t="shared" si="69"/>
        <v>7600000</v>
      </c>
      <c r="AT208" s="26">
        <f t="shared" si="69"/>
        <v>7600000</v>
      </c>
      <c r="AU208" s="26">
        <f t="shared" si="69"/>
        <v>7600000</v>
      </c>
      <c r="AV208" s="26">
        <f t="shared" si="69"/>
        <v>7600000</v>
      </c>
      <c r="AW208" s="26">
        <f t="shared" si="69"/>
        <v>7600000</v>
      </c>
      <c r="AX208" s="26">
        <f t="shared" si="69"/>
        <v>7600000</v>
      </c>
      <c r="AY208" s="26">
        <f t="shared" si="69"/>
        <v>7600000</v>
      </c>
      <c r="AZ208" s="26">
        <f t="shared" si="69"/>
        <v>7600000</v>
      </c>
      <c r="BA208" s="26">
        <f t="shared" si="69"/>
        <v>7600000</v>
      </c>
      <c r="BB208" s="26">
        <f t="shared" si="69"/>
        <v>7600000</v>
      </c>
      <c r="BC208" s="26">
        <f t="shared" si="69"/>
        <v>7600000</v>
      </c>
      <c r="BD208" s="26">
        <f t="shared" si="69"/>
        <v>8000000</v>
      </c>
      <c r="BE208" s="26">
        <f t="shared" si="69"/>
        <v>8000000</v>
      </c>
      <c r="BF208" s="26">
        <f t="shared" si="69"/>
        <v>8000000</v>
      </c>
      <c r="BG208" s="26">
        <f t="shared" si="69"/>
        <v>8000000</v>
      </c>
      <c r="BH208" s="26">
        <f t="shared" si="69"/>
        <v>8000000</v>
      </c>
      <c r="BI208" s="26">
        <f t="shared" si="69"/>
        <v>8000000</v>
      </c>
      <c r="BJ208" s="26">
        <f t="shared" si="69"/>
        <v>8000000</v>
      </c>
      <c r="BK208" s="26">
        <f t="shared" si="69"/>
        <v>8000000</v>
      </c>
      <c r="BL208" s="26">
        <f t="shared" si="69"/>
        <v>8000000</v>
      </c>
      <c r="BM208" s="26">
        <f t="shared" si="69"/>
        <v>8000000</v>
      </c>
      <c r="BN208" s="26">
        <f t="shared" si="69"/>
        <v>8000000</v>
      </c>
      <c r="BO208" s="26">
        <f t="shared" si="69"/>
        <v>8000000</v>
      </c>
    </row>
    <row r="209" spans="1:68" outlineLevel="1" x14ac:dyDescent="0.15">
      <c r="A209" s="48" t="s">
        <v>761</v>
      </c>
      <c r="G209" s="26">
        <f t="shared" ref="G209:AL209" si="70">G202+G193+G175+G166+G184</f>
        <v>0</v>
      </c>
      <c r="H209" s="26">
        <f t="shared" si="70"/>
        <v>0</v>
      </c>
      <c r="I209" s="26">
        <f t="shared" si="70"/>
        <v>0</v>
      </c>
      <c r="J209" s="26">
        <f t="shared" si="70"/>
        <v>0</v>
      </c>
      <c r="K209" s="26">
        <f t="shared" si="70"/>
        <v>0</v>
      </c>
      <c r="L209" s="26">
        <f t="shared" si="70"/>
        <v>0</v>
      </c>
      <c r="M209" s="26">
        <f t="shared" si="70"/>
        <v>0</v>
      </c>
      <c r="N209" s="26">
        <f t="shared" si="70"/>
        <v>0</v>
      </c>
      <c r="O209" s="26">
        <f t="shared" si="70"/>
        <v>0</v>
      </c>
      <c r="P209" s="26">
        <f t="shared" si="70"/>
        <v>0</v>
      </c>
      <c r="Q209" s="26">
        <f t="shared" si="70"/>
        <v>394.20000000000005</v>
      </c>
      <c r="R209" s="26">
        <f t="shared" si="70"/>
        <v>394.20000000000005</v>
      </c>
      <c r="S209" s="26">
        <f t="shared" si="70"/>
        <v>758.25</v>
      </c>
      <c r="T209" s="26">
        <f t="shared" si="70"/>
        <v>2524.1900000000005</v>
      </c>
      <c r="U209" s="26">
        <f t="shared" si="70"/>
        <v>3394.6650000000004</v>
      </c>
      <c r="V209" s="26">
        <f t="shared" si="70"/>
        <v>6789.3300000000008</v>
      </c>
      <c r="W209" s="26">
        <f t="shared" si="70"/>
        <v>6789.3300000000008</v>
      </c>
      <c r="X209" s="26">
        <f t="shared" si="70"/>
        <v>6789.3300000000008</v>
      </c>
      <c r="Y209" s="26">
        <f t="shared" si="70"/>
        <v>6789.3300000000008</v>
      </c>
      <c r="Z209" s="26">
        <f t="shared" si="70"/>
        <v>6789.3300000000008</v>
      </c>
      <c r="AA209" s="26">
        <f t="shared" si="70"/>
        <v>7659.8050000000003</v>
      </c>
      <c r="AB209" s="26">
        <f t="shared" si="70"/>
        <v>8530.2800000000007</v>
      </c>
      <c r="AC209" s="26">
        <f t="shared" si="70"/>
        <v>8552.7800000000007</v>
      </c>
      <c r="AD209" s="26">
        <f t="shared" si="70"/>
        <v>10206.963750000001</v>
      </c>
      <c r="AE209" s="26">
        <f t="shared" si="70"/>
        <v>10225.245000000001</v>
      </c>
      <c r="AF209" s="26">
        <f t="shared" si="70"/>
        <v>13653.38</v>
      </c>
      <c r="AG209" s="26">
        <f t="shared" si="70"/>
        <v>21827.058000000005</v>
      </c>
      <c r="AH209" s="26">
        <f t="shared" si="70"/>
        <v>24635.2215</v>
      </c>
      <c r="AI209" s="26">
        <f t="shared" si="70"/>
        <v>24635.2215</v>
      </c>
      <c r="AJ209" s="26">
        <f t="shared" si="70"/>
        <v>27352.51</v>
      </c>
      <c r="AK209" s="26">
        <f t="shared" si="70"/>
        <v>27352.51</v>
      </c>
      <c r="AL209" s="26">
        <f t="shared" si="70"/>
        <v>27352.51</v>
      </c>
      <c r="AM209" s="26">
        <f t="shared" ref="AM209:BO209" si="71">AM202+AM193+AM175+AM166+AM184</f>
        <v>24658.0965</v>
      </c>
      <c r="AN209" s="26">
        <f t="shared" si="71"/>
        <v>24680.9715</v>
      </c>
      <c r="AO209" s="26">
        <f t="shared" si="71"/>
        <v>21988.433000000005</v>
      </c>
      <c r="AP209" s="26">
        <f t="shared" si="71"/>
        <v>19312.644500000002</v>
      </c>
      <c r="AQ209" s="26">
        <f t="shared" si="71"/>
        <v>16615.32475</v>
      </c>
      <c r="AR209" s="26">
        <f t="shared" si="71"/>
        <v>25620.770799999998</v>
      </c>
      <c r="AS209" s="26">
        <f t="shared" si="71"/>
        <v>40872.667500000003</v>
      </c>
      <c r="AT209" s="26">
        <f t="shared" si="71"/>
        <v>46133.167050000004</v>
      </c>
      <c r="AU209" s="26">
        <f t="shared" si="71"/>
        <v>46133.167050000004</v>
      </c>
      <c r="AV209" s="26">
        <f t="shared" si="71"/>
        <v>51162.490625000006</v>
      </c>
      <c r="AW209" s="26">
        <f t="shared" si="71"/>
        <v>51162.490625000006</v>
      </c>
      <c r="AX209" s="26">
        <f t="shared" si="71"/>
        <v>51162.490625000006</v>
      </c>
      <c r="AY209" s="26">
        <f t="shared" si="71"/>
        <v>46158.667050000004</v>
      </c>
      <c r="AZ209" s="26">
        <f t="shared" si="71"/>
        <v>46184.167050000004</v>
      </c>
      <c r="BA209" s="26">
        <f t="shared" si="71"/>
        <v>41052.917500000003</v>
      </c>
      <c r="BB209" s="26">
        <f t="shared" si="71"/>
        <v>36065.343925000001</v>
      </c>
      <c r="BC209" s="26">
        <f t="shared" si="71"/>
        <v>30929.031875000001</v>
      </c>
      <c r="BD209" s="26">
        <f t="shared" si="71"/>
        <v>43572.210675000002</v>
      </c>
      <c r="BE209" s="26">
        <f t="shared" si="71"/>
        <v>69690.999580000003</v>
      </c>
      <c r="BF209" s="26">
        <f t="shared" si="71"/>
        <v>78492.241714999996</v>
      </c>
      <c r="BG209" s="26">
        <f t="shared" si="71"/>
        <v>78492.241714999996</v>
      </c>
      <c r="BH209" s="26">
        <f t="shared" si="71"/>
        <v>87186.171350000004</v>
      </c>
      <c r="BI209" s="26">
        <f t="shared" si="71"/>
        <v>87186.171350000004</v>
      </c>
      <c r="BJ209" s="26">
        <f t="shared" si="71"/>
        <v>87186.171350000004</v>
      </c>
      <c r="BK209" s="26">
        <f t="shared" si="71"/>
        <v>78517.741714999996</v>
      </c>
      <c r="BL209" s="26">
        <f t="shared" si="71"/>
        <v>78543.241714999996</v>
      </c>
      <c r="BM209" s="26">
        <f t="shared" si="71"/>
        <v>69871.249580000003</v>
      </c>
      <c r="BN209" s="26">
        <f t="shared" si="71"/>
        <v>61219.069944999996</v>
      </c>
      <c r="BO209" s="26">
        <f t="shared" si="71"/>
        <v>52542.015310000003</v>
      </c>
    </row>
    <row r="210" spans="1:68" outlineLevel="1" x14ac:dyDescent="0.15">
      <c r="A210" s="48" t="s">
        <v>63</v>
      </c>
      <c r="G210" s="26">
        <f t="shared" ref="G210:AL210" si="72">G208+G209</f>
        <v>0</v>
      </c>
      <c r="H210" s="26">
        <f t="shared" si="72"/>
        <v>0</v>
      </c>
      <c r="I210" s="26">
        <f t="shared" si="72"/>
        <v>0</v>
      </c>
      <c r="J210" s="26">
        <f t="shared" si="72"/>
        <v>0</v>
      </c>
      <c r="K210" s="26">
        <f t="shared" si="72"/>
        <v>0</v>
      </c>
      <c r="L210" s="26">
        <f t="shared" si="72"/>
        <v>0</v>
      </c>
      <c r="M210" s="26">
        <f t="shared" si="72"/>
        <v>0</v>
      </c>
      <c r="N210" s="26">
        <f t="shared" si="72"/>
        <v>0</v>
      </c>
      <c r="O210" s="26">
        <f t="shared" si="72"/>
        <v>0</v>
      </c>
      <c r="P210" s="26">
        <f t="shared" si="72"/>
        <v>0</v>
      </c>
      <c r="Q210" s="26">
        <f t="shared" si="72"/>
        <v>394.20000000000005</v>
      </c>
      <c r="R210" s="26">
        <f t="shared" si="72"/>
        <v>394.20000000000005</v>
      </c>
      <c r="S210" s="26">
        <f t="shared" si="72"/>
        <v>758.25</v>
      </c>
      <c r="T210" s="26">
        <f t="shared" si="72"/>
        <v>2524.1900000000005</v>
      </c>
      <c r="U210" s="26">
        <f t="shared" si="72"/>
        <v>3394.6650000000004</v>
      </c>
      <c r="V210" s="26">
        <f t="shared" si="72"/>
        <v>6789.3300000000008</v>
      </c>
      <c r="W210" s="26">
        <f t="shared" si="72"/>
        <v>6789.3300000000008</v>
      </c>
      <c r="X210" s="26">
        <f t="shared" si="72"/>
        <v>6789.3300000000008</v>
      </c>
      <c r="Y210" s="26">
        <f t="shared" si="72"/>
        <v>6789.3300000000008</v>
      </c>
      <c r="Z210" s="26">
        <f t="shared" si="72"/>
        <v>6789.3300000000008</v>
      </c>
      <c r="AA210" s="26">
        <f t="shared" si="72"/>
        <v>7659.8050000000003</v>
      </c>
      <c r="AB210" s="26">
        <f t="shared" si="72"/>
        <v>8530.2800000000007</v>
      </c>
      <c r="AC210" s="26">
        <f t="shared" si="72"/>
        <v>8552.7800000000007</v>
      </c>
      <c r="AD210" s="26">
        <f t="shared" si="72"/>
        <v>10206.963750000001</v>
      </c>
      <c r="AE210" s="26">
        <f t="shared" si="72"/>
        <v>10225.245000000001</v>
      </c>
      <c r="AF210" s="26">
        <f t="shared" si="72"/>
        <v>4013653.38</v>
      </c>
      <c r="AG210" s="26">
        <f t="shared" si="72"/>
        <v>4021827.0580000002</v>
      </c>
      <c r="AH210" s="26">
        <f t="shared" si="72"/>
        <v>4024635.2215</v>
      </c>
      <c r="AI210" s="26">
        <f t="shared" si="72"/>
        <v>4024635.2215</v>
      </c>
      <c r="AJ210" s="26">
        <f t="shared" si="72"/>
        <v>4027352.51</v>
      </c>
      <c r="AK210" s="26">
        <f t="shared" si="72"/>
        <v>4027352.51</v>
      </c>
      <c r="AL210" s="26">
        <f t="shared" si="72"/>
        <v>4027352.51</v>
      </c>
      <c r="AM210" s="26">
        <f t="shared" ref="AM210:BO210" si="73">AM208+AM209</f>
        <v>4024658.0965</v>
      </c>
      <c r="AN210" s="26">
        <f t="shared" si="73"/>
        <v>4024680.9715</v>
      </c>
      <c r="AO210" s="26">
        <f t="shared" si="73"/>
        <v>4021988.4330000002</v>
      </c>
      <c r="AP210" s="26">
        <f t="shared" si="73"/>
        <v>4019312.6444999999</v>
      </c>
      <c r="AQ210" s="26">
        <f t="shared" si="73"/>
        <v>4016615.3247500001</v>
      </c>
      <c r="AR210" s="26">
        <f t="shared" si="73"/>
        <v>7625620.7708000001</v>
      </c>
      <c r="AS210" s="26">
        <f t="shared" si="73"/>
        <v>7640872.6675000004</v>
      </c>
      <c r="AT210" s="26">
        <f t="shared" si="73"/>
        <v>7646133.1670500003</v>
      </c>
      <c r="AU210" s="26">
        <f t="shared" si="73"/>
        <v>7646133.1670500003</v>
      </c>
      <c r="AV210" s="26">
        <f t="shared" si="73"/>
        <v>7651162.4906249996</v>
      </c>
      <c r="AW210" s="26">
        <f t="shared" si="73"/>
        <v>7651162.4906249996</v>
      </c>
      <c r="AX210" s="26">
        <f t="shared" si="73"/>
        <v>7651162.4906249996</v>
      </c>
      <c r="AY210" s="26">
        <f t="shared" si="73"/>
        <v>7646158.6670500003</v>
      </c>
      <c r="AZ210" s="26">
        <f t="shared" si="73"/>
        <v>7646184.1670500003</v>
      </c>
      <c r="BA210" s="26">
        <f t="shared" si="73"/>
        <v>7641052.9175000004</v>
      </c>
      <c r="BB210" s="26">
        <f t="shared" si="73"/>
        <v>7636065.3439250002</v>
      </c>
      <c r="BC210" s="26">
        <f t="shared" si="73"/>
        <v>7630929.0318750003</v>
      </c>
      <c r="BD210" s="26">
        <f t="shared" si="73"/>
        <v>8043572.2106750002</v>
      </c>
      <c r="BE210" s="26">
        <f t="shared" si="73"/>
        <v>8069690.9995799996</v>
      </c>
      <c r="BF210" s="26">
        <f t="shared" si="73"/>
        <v>8078492.241715</v>
      </c>
      <c r="BG210" s="26">
        <f t="shared" si="73"/>
        <v>8078492.241715</v>
      </c>
      <c r="BH210" s="26">
        <f t="shared" si="73"/>
        <v>8087186.1713500004</v>
      </c>
      <c r="BI210" s="26">
        <f t="shared" si="73"/>
        <v>8087186.1713500004</v>
      </c>
      <c r="BJ210" s="26">
        <f t="shared" si="73"/>
        <v>8087186.1713500004</v>
      </c>
      <c r="BK210" s="26">
        <f t="shared" si="73"/>
        <v>8078517.741715</v>
      </c>
      <c r="BL210" s="26">
        <f t="shared" si="73"/>
        <v>8078543.241715</v>
      </c>
      <c r="BM210" s="26">
        <f t="shared" si="73"/>
        <v>8069871.2495799996</v>
      </c>
      <c r="BN210" s="26">
        <f t="shared" si="73"/>
        <v>8061219.0699450001</v>
      </c>
      <c r="BO210" s="26">
        <f t="shared" si="73"/>
        <v>8052542.0153099997</v>
      </c>
      <c r="BP210" s="39">
        <f t="shared" ref="BP210:BP215" si="74">SUM(H210:BO210)</f>
        <v>236945788.00767505</v>
      </c>
    </row>
    <row r="211" spans="1:68" s="38" customFormat="1" outlineLevel="1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1546.65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85040.578750000001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48274063.881250001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91712637.371675014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96872499.526000008</v>
      </c>
      <c r="BP211" s="39">
        <f t="shared" si="74"/>
        <v>236945788.00767505</v>
      </c>
    </row>
    <row r="212" spans="1:68" outlineLevel="1" x14ac:dyDescent="0.15">
      <c r="A212" s="14" t="s">
        <v>87</v>
      </c>
      <c r="F212" s="40"/>
      <c r="G212" s="26">
        <f t="shared" ref="G212:AL212" si="75">G205+G196+G178+G169+G187</f>
        <v>0</v>
      </c>
      <c r="H212" s="26">
        <f t="shared" si="75"/>
        <v>0</v>
      </c>
      <c r="I212" s="26">
        <f t="shared" si="75"/>
        <v>0</v>
      </c>
      <c r="J212" s="26">
        <f t="shared" si="75"/>
        <v>0</v>
      </c>
      <c r="K212" s="26">
        <f t="shared" si="75"/>
        <v>0</v>
      </c>
      <c r="L212" s="26">
        <f t="shared" si="75"/>
        <v>0</v>
      </c>
      <c r="M212" s="26">
        <f t="shared" si="75"/>
        <v>0</v>
      </c>
      <c r="N212" s="26">
        <f t="shared" si="75"/>
        <v>0</v>
      </c>
      <c r="O212" s="26">
        <f t="shared" si="75"/>
        <v>0</v>
      </c>
      <c r="P212" s="26">
        <f t="shared" si="75"/>
        <v>0</v>
      </c>
      <c r="Q212" s="26">
        <f t="shared" si="75"/>
        <v>0</v>
      </c>
      <c r="R212" s="26">
        <f t="shared" si="75"/>
        <v>0</v>
      </c>
      <c r="S212" s="26">
        <f t="shared" si="75"/>
        <v>0</v>
      </c>
      <c r="T212" s="26">
        <f t="shared" si="75"/>
        <v>0</v>
      </c>
      <c r="U212" s="26">
        <f t="shared" si="75"/>
        <v>0</v>
      </c>
      <c r="V212" s="26">
        <f t="shared" si="75"/>
        <v>0</v>
      </c>
      <c r="W212" s="26">
        <f t="shared" si="75"/>
        <v>0</v>
      </c>
      <c r="X212" s="26">
        <f t="shared" si="75"/>
        <v>0</v>
      </c>
      <c r="Y212" s="26">
        <f t="shared" si="75"/>
        <v>0</v>
      </c>
      <c r="Z212" s="26">
        <f t="shared" si="75"/>
        <v>0</v>
      </c>
      <c r="AA212" s="26">
        <f t="shared" si="75"/>
        <v>0</v>
      </c>
      <c r="AB212" s="26">
        <f t="shared" si="75"/>
        <v>0</v>
      </c>
      <c r="AC212" s="26">
        <f t="shared" si="75"/>
        <v>0</v>
      </c>
      <c r="AD212" s="26">
        <f t="shared" si="75"/>
        <v>0</v>
      </c>
      <c r="AE212" s="26">
        <f t="shared" si="75"/>
        <v>0</v>
      </c>
      <c r="AF212" s="26">
        <f t="shared" si="75"/>
        <v>0</v>
      </c>
      <c r="AG212" s="26">
        <f t="shared" si="75"/>
        <v>0</v>
      </c>
      <c r="AH212" s="26">
        <f t="shared" si="75"/>
        <v>0</v>
      </c>
      <c r="AI212" s="26">
        <f t="shared" si="75"/>
        <v>0</v>
      </c>
      <c r="AJ212" s="26">
        <f t="shared" si="75"/>
        <v>0</v>
      </c>
      <c r="AK212" s="26">
        <f t="shared" si="75"/>
        <v>0</v>
      </c>
      <c r="AL212" s="26">
        <f t="shared" si="75"/>
        <v>0</v>
      </c>
      <c r="AM212" s="26">
        <f t="shared" ref="AM212:BO212" si="76">AM205+AM196+AM178+AM169+AM187</f>
        <v>0</v>
      </c>
      <c r="AN212" s="26">
        <f t="shared" si="76"/>
        <v>0</v>
      </c>
      <c r="AO212" s="26">
        <f t="shared" si="76"/>
        <v>0</v>
      </c>
      <c r="AP212" s="26">
        <f t="shared" si="76"/>
        <v>0</v>
      </c>
      <c r="AQ212" s="26">
        <f t="shared" si="76"/>
        <v>0</v>
      </c>
      <c r="AR212" s="26">
        <f t="shared" si="76"/>
        <v>0</v>
      </c>
      <c r="AS212" s="26">
        <f t="shared" si="76"/>
        <v>0</v>
      </c>
      <c r="AT212" s="26">
        <f t="shared" si="76"/>
        <v>0</v>
      </c>
      <c r="AU212" s="26">
        <f t="shared" si="76"/>
        <v>0</v>
      </c>
      <c r="AV212" s="26">
        <f t="shared" si="76"/>
        <v>0</v>
      </c>
      <c r="AW212" s="26">
        <f t="shared" si="76"/>
        <v>0</v>
      </c>
      <c r="AX212" s="26">
        <f t="shared" si="76"/>
        <v>0</v>
      </c>
      <c r="AY212" s="26">
        <f t="shared" si="76"/>
        <v>0</v>
      </c>
      <c r="AZ212" s="26">
        <f t="shared" si="76"/>
        <v>0</v>
      </c>
      <c r="BA212" s="26">
        <f t="shared" si="76"/>
        <v>0</v>
      </c>
      <c r="BB212" s="26">
        <f t="shared" si="76"/>
        <v>0</v>
      </c>
      <c r="BC212" s="26">
        <f t="shared" si="76"/>
        <v>0</v>
      </c>
      <c r="BD212" s="26">
        <f t="shared" si="76"/>
        <v>0</v>
      </c>
      <c r="BE212" s="26">
        <f t="shared" si="76"/>
        <v>0</v>
      </c>
      <c r="BF212" s="26">
        <f t="shared" si="76"/>
        <v>0</v>
      </c>
      <c r="BG212" s="26">
        <f t="shared" si="76"/>
        <v>0</v>
      </c>
      <c r="BH212" s="26">
        <f t="shared" si="76"/>
        <v>0</v>
      </c>
      <c r="BI212" s="26">
        <f t="shared" si="76"/>
        <v>0</v>
      </c>
      <c r="BJ212" s="26">
        <f t="shared" si="76"/>
        <v>0</v>
      </c>
      <c r="BK212" s="26">
        <f t="shared" si="76"/>
        <v>0</v>
      </c>
      <c r="BL212" s="26">
        <f t="shared" si="76"/>
        <v>0</v>
      </c>
      <c r="BM212" s="26">
        <f t="shared" si="76"/>
        <v>0</v>
      </c>
      <c r="BN212" s="26">
        <f t="shared" si="76"/>
        <v>0</v>
      </c>
      <c r="BO212" s="26">
        <f t="shared" si="76"/>
        <v>0</v>
      </c>
      <c r="BP212" s="39">
        <f t="shared" si="74"/>
        <v>0</v>
      </c>
    </row>
    <row r="213" spans="1:68" s="38" customFormat="1" outlineLevel="1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74"/>
        <v>0</v>
      </c>
    </row>
    <row r="214" spans="1:68" outlineLevel="1" x14ac:dyDescent="0.15">
      <c r="A214" s="14" t="str">
        <f>A8&amp;" TOTAL BASIS"</f>
        <v>Exec TOTAL BASIS</v>
      </c>
      <c r="F214" s="40"/>
      <c r="G214" s="26">
        <f t="shared" ref="G214:AL214" si="77">G212+G210</f>
        <v>0</v>
      </c>
      <c r="H214" s="26">
        <f t="shared" si="77"/>
        <v>0</v>
      </c>
      <c r="I214" s="26">
        <f t="shared" si="77"/>
        <v>0</v>
      </c>
      <c r="J214" s="26">
        <f t="shared" si="77"/>
        <v>0</v>
      </c>
      <c r="K214" s="26">
        <f t="shared" si="77"/>
        <v>0</v>
      </c>
      <c r="L214" s="26">
        <f t="shared" si="77"/>
        <v>0</v>
      </c>
      <c r="M214" s="26">
        <f t="shared" si="77"/>
        <v>0</v>
      </c>
      <c r="N214" s="26">
        <f t="shared" si="77"/>
        <v>0</v>
      </c>
      <c r="O214" s="26">
        <f t="shared" si="77"/>
        <v>0</v>
      </c>
      <c r="P214" s="26">
        <f t="shared" si="77"/>
        <v>0</v>
      </c>
      <c r="Q214" s="26">
        <f t="shared" si="77"/>
        <v>394.20000000000005</v>
      </c>
      <c r="R214" s="26">
        <f t="shared" si="77"/>
        <v>394.20000000000005</v>
      </c>
      <c r="S214" s="26">
        <f t="shared" si="77"/>
        <v>758.25</v>
      </c>
      <c r="T214" s="26">
        <f t="shared" si="77"/>
        <v>2524.1900000000005</v>
      </c>
      <c r="U214" s="26">
        <f t="shared" si="77"/>
        <v>3394.6650000000004</v>
      </c>
      <c r="V214" s="26">
        <f t="shared" si="77"/>
        <v>6789.3300000000008</v>
      </c>
      <c r="W214" s="26">
        <f t="shared" si="77"/>
        <v>6789.3300000000008</v>
      </c>
      <c r="X214" s="26">
        <f t="shared" si="77"/>
        <v>6789.3300000000008</v>
      </c>
      <c r="Y214" s="26">
        <f t="shared" si="77"/>
        <v>6789.3300000000008</v>
      </c>
      <c r="Z214" s="26">
        <f t="shared" si="77"/>
        <v>6789.3300000000008</v>
      </c>
      <c r="AA214" s="26">
        <f t="shared" si="77"/>
        <v>7659.8050000000003</v>
      </c>
      <c r="AB214" s="26">
        <f t="shared" si="77"/>
        <v>8530.2800000000007</v>
      </c>
      <c r="AC214" s="26">
        <f t="shared" si="77"/>
        <v>8552.7800000000007</v>
      </c>
      <c r="AD214" s="26">
        <f t="shared" si="77"/>
        <v>10206.963750000001</v>
      </c>
      <c r="AE214" s="26">
        <f t="shared" si="77"/>
        <v>10225.245000000001</v>
      </c>
      <c r="AF214" s="26">
        <f t="shared" si="77"/>
        <v>4013653.38</v>
      </c>
      <c r="AG214" s="26">
        <f t="shared" si="77"/>
        <v>4021827.0580000002</v>
      </c>
      <c r="AH214" s="26">
        <f t="shared" si="77"/>
        <v>4024635.2215</v>
      </c>
      <c r="AI214" s="26">
        <f t="shared" si="77"/>
        <v>4024635.2215</v>
      </c>
      <c r="AJ214" s="26">
        <f t="shared" si="77"/>
        <v>4027352.51</v>
      </c>
      <c r="AK214" s="26">
        <f t="shared" si="77"/>
        <v>4027352.51</v>
      </c>
      <c r="AL214" s="26">
        <f t="shared" si="77"/>
        <v>4027352.51</v>
      </c>
      <c r="AM214" s="26">
        <f t="shared" ref="AM214:BO214" si="78">AM212+AM210</f>
        <v>4024658.0965</v>
      </c>
      <c r="AN214" s="26">
        <f t="shared" si="78"/>
        <v>4024680.9715</v>
      </c>
      <c r="AO214" s="26">
        <f t="shared" si="78"/>
        <v>4021988.4330000002</v>
      </c>
      <c r="AP214" s="26">
        <f t="shared" si="78"/>
        <v>4019312.6444999999</v>
      </c>
      <c r="AQ214" s="26">
        <f t="shared" si="78"/>
        <v>4016615.3247500001</v>
      </c>
      <c r="AR214" s="26">
        <f t="shared" si="78"/>
        <v>7625620.7708000001</v>
      </c>
      <c r="AS214" s="26">
        <f t="shared" si="78"/>
        <v>7640872.6675000004</v>
      </c>
      <c r="AT214" s="26">
        <f t="shared" si="78"/>
        <v>7646133.1670500003</v>
      </c>
      <c r="AU214" s="26">
        <f t="shared" si="78"/>
        <v>7646133.1670500003</v>
      </c>
      <c r="AV214" s="26">
        <f t="shared" si="78"/>
        <v>7651162.4906249996</v>
      </c>
      <c r="AW214" s="26">
        <f t="shared" si="78"/>
        <v>7651162.4906249996</v>
      </c>
      <c r="AX214" s="26">
        <f t="shared" si="78"/>
        <v>7651162.4906249996</v>
      </c>
      <c r="AY214" s="26">
        <f t="shared" si="78"/>
        <v>7646158.6670500003</v>
      </c>
      <c r="AZ214" s="26">
        <f t="shared" si="78"/>
        <v>7646184.1670500003</v>
      </c>
      <c r="BA214" s="26">
        <f t="shared" si="78"/>
        <v>7641052.9175000004</v>
      </c>
      <c r="BB214" s="26">
        <f t="shared" si="78"/>
        <v>7636065.3439250002</v>
      </c>
      <c r="BC214" s="26">
        <f t="shared" si="78"/>
        <v>7630929.0318750003</v>
      </c>
      <c r="BD214" s="26">
        <f t="shared" si="78"/>
        <v>8043572.2106750002</v>
      </c>
      <c r="BE214" s="26">
        <f t="shared" si="78"/>
        <v>8069690.9995799996</v>
      </c>
      <c r="BF214" s="26">
        <f t="shared" si="78"/>
        <v>8078492.241715</v>
      </c>
      <c r="BG214" s="26">
        <f t="shared" si="78"/>
        <v>8078492.241715</v>
      </c>
      <c r="BH214" s="26">
        <f t="shared" si="78"/>
        <v>8087186.1713500004</v>
      </c>
      <c r="BI214" s="26">
        <f t="shared" si="78"/>
        <v>8087186.1713500004</v>
      </c>
      <c r="BJ214" s="26">
        <f t="shared" si="78"/>
        <v>8087186.1713500004</v>
      </c>
      <c r="BK214" s="26">
        <f t="shared" si="78"/>
        <v>8078517.741715</v>
      </c>
      <c r="BL214" s="26">
        <f t="shared" si="78"/>
        <v>8078543.241715</v>
      </c>
      <c r="BM214" s="26">
        <f t="shared" si="78"/>
        <v>8069871.2495799996</v>
      </c>
      <c r="BN214" s="26">
        <f t="shared" si="78"/>
        <v>8061219.0699450001</v>
      </c>
      <c r="BO214" s="26">
        <f t="shared" si="78"/>
        <v>8052542.0153099997</v>
      </c>
      <c r="BP214" s="39">
        <f t="shared" si="74"/>
        <v>236945788.00767505</v>
      </c>
    </row>
    <row r="215" spans="1:68" s="38" customFormat="1" outlineLevel="1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1546.65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85040.578750000001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48274063.881250001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91712637.371675014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96872499.526000008</v>
      </c>
      <c r="BP215" s="39">
        <f t="shared" si="74"/>
        <v>236945788.00767505</v>
      </c>
    </row>
    <row r="216" spans="1:68" outlineLevel="1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1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1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1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24.440400000000004</v>
      </c>
      <c r="R219" s="26">
        <f>R210*STAFFPLAN_CWS!$C177</f>
        <v>24.440400000000004</v>
      </c>
      <c r="S219" s="26">
        <f>S210*STAFFPLAN_CWS!$D177</f>
        <v>47.011499999999998</v>
      </c>
      <c r="T219" s="26">
        <f>T210*STAFFPLAN_CWS!$D177</f>
        <v>156.49978000000004</v>
      </c>
      <c r="U219" s="26">
        <f>U210*STAFFPLAN_CWS!$D177</f>
        <v>210.46923000000001</v>
      </c>
      <c r="V219" s="26">
        <f>V210*STAFFPLAN_CWS!$D177</f>
        <v>420.93846000000002</v>
      </c>
      <c r="W219" s="26">
        <f>W210*STAFFPLAN_CWS!$D177</f>
        <v>420.93846000000002</v>
      </c>
      <c r="X219" s="26">
        <f>X210*STAFFPLAN_CWS!$D177</f>
        <v>420.93846000000002</v>
      </c>
      <c r="Y219" s="26">
        <f>Y210*STAFFPLAN_CWS!$D177</f>
        <v>420.93846000000002</v>
      </c>
      <c r="Z219" s="26">
        <f>Z210*STAFFPLAN_CWS!$D177</f>
        <v>420.93846000000002</v>
      </c>
      <c r="AA219" s="26">
        <f>AA210*STAFFPLAN_CWS!$D177</f>
        <v>474.90791000000002</v>
      </c>
      <c r="AB219" s="26">
        <f>AB210*STAFFPLAN_CWS!$D177</f>
        <v>528.87736000000007</v>
      </c>
      <c r="AC219" s="26">
        <f>AC210*STAFFPLAN_CWS!$D177</f>
        <v>530.27236000000005</v>
      </c>
      <c r="AD219" s="26">
        <f>AD210*STAFFPLAN_CWS!$D177</f>
        <v>632.83175249999999</v>
      </c>
      <c r="AE219" s="26">
        <f>AE210*STAFFPLAN_CWS!$D177</f>
        <v>633.96519000000001</v>
      </c>
      <c r="AF219" s="26">
        <f>AF210*STAFFPLAN_CWS!$E177</f>
        <v>248846.50955999998</v>
      </c>
      <c r="AG219" s="26">
        <f>AG210*STAFFPLAN_CWS!$E177</f>
        <v>249353.277596</v>
      </c>
      <c r="AH219" s="26">
        <f>AH210*STAFFPLAN_CWS!$E177</f>
        <v>249527.383733</v>
      </c>
      <c r="AI219" s="26">
        <f>AI210*STAFFPLAN_CWS!$E177</f>
        <v>249527.383733</v>
      </c>
      <c r="AJ219" s="26">
        <f>AJ210*STAFFPLAN_CWS!$E177</f>
        <v>249695.85561999999</v>
      </c>
      <c r="AK219" s="26">
        <f>AK210*STAFFPLAN_CWS!$E177</f>
        <v>249695.85561999999</v>
      </c>
      <c r="AL219" s="26">
        <f>AL210*STAFFPLAN_CWS!$E177</f>
        <v>249695.85561999999</v>
      </c>
      <c r="AM219" s="26">
        <f>AM210*STAFFPLAN_CWS!$E177</f>
        <v>249528.80198299998</v>
      </c>
      <c r="AN219" s="26">
        <f>AN210*STAFFPLAN_CWS!$E177</f>
        <v>249530.220233</v>
      </c>
      <c r="AO219" s="26">
        <f>AO210*STAFFPLAN_CWS!$E177</f>
        <v>249363.28284600002</v>
      </c>
      <c r="AP219" s="26">
        <f>AP210*STAFFPLAN_CWS!$E177</f>
        <v>249197.383959</v>
      </c>
      <c r="AQ219" s="26">
        <f>AQ210*STAFFPLAN_CWS!$E177</f>
        <v>249030.1501345</v>
      </c>
      <c r="AR219" s="26">
        <f>AR210*STAFFPLAN_CWS!$F177</f>
        <v>472788.48778959998</v>
      </c>
      <c r="AS219" s="26">
        <f>AS210*STAFFPLAN_CWS!$F177</f>
        <v>473734.105385</v>
      </c>
      <c r="AT219" s="26">
        <f>AT210*STAFFPLAN_CWS!$F177</f>
        <v>474060.25635710004</v>
      </c>
      <c r="AU219" s="26">
        <f>AU210*STAFFPLAN_CWS!$F177</f>
        <v>474060.25635710004</v>
      </c>
      <c r="AV219" s="26">
        <f>AV210*STAFFPLAN_CWS!$F177</f>
        <v>474372.07441874995</v>
      </c>
      <c r="AW219" s="26">
        <f>AW210*STAFFPLAN_CWS!$F177</f>
        <v>474372.07441874995</v>
      </c>
      <c r="AX219" s="26">
        <f>AX210*STAFFPLAN_CWS!$F177</f>
        <v>474372.07441874995</v>
      </c>
      <c r="AY219" s="26">
        <f>AY210*STAFFPLAN_CWS!$F177</f>
        <v>474061.83735710004</v>
      </c>
      <c r="AZ219" s="26">
        <f>AZ210*STAFFPLAN_CWS!$F177</f>
        <v>474063.41835709999</v>
      </c>
      <c r="BA219" s="26">
        <f>BA210*STAFFPLAN_CWS!$F177</f>
        <v>473745.28088500001</v>
      </c>
      <c r="BB219" s="26">
        <f>BB210*STAFFPLAN_CWS!$F177</f>
        <v>473436.05132335</v>
      </c>
      <c r="BC219" s="26">
        <f>BC210*STAFFPLAN_CWS!$F177</f>
        <v>473117.59997625003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outlineLevel="1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5.7159000000000013</v>
      </c>
      <c r="R220" s="26">
        <f>R210*STAFFPLAN_CWS!$C178</f>
        <v>5.7159000000000013</v>
      </c>
      <c r="S220" s="26">
        <f>S210*STAFFPLAN_CWS!$D178</f>
        <v>10.994625000000001</v>
      </c>
      <c r="T220" s="26">
        <f>T210*STAFFPLAN_CWS!$D178</f>
        <v>36.600755000000007</v>
      </c>
      <c r="U220" s="26">
        <f>U210*STAFFPLAN_CWS!$D178</f>
        <v>49.222642500000006</v>
      </c>
      <c r="V220" s="26">
        <f>V210*STAFFPLAN_CWS!$D178</f>
        <v>98.445285000000013</v>
      </c>
      <c r="W220" s="26">
        <f>W210*STAFFPLAN_CWS!$D178</f>
        <v>98.445285000000013</v>
      </c>
      <c r="X220" s="26">
        <f>X210*STAFFPLAN_CWS!$D178</f>
        <v>98.445285000000013</v>
      </c>
      <c r="Y220" s="26">
        <f>Y210*STAFFPLAN_CWS!$D178</f>
        <v>98.445285000000013</v>
      </c>
      <c r="Z220" s="26">
        <f>Z210*STAFFPLAN_CWS!$D178</f>
        <v>98.445285000000013</v>
      </c>
      <c r="AA220" s="26">
        <f>AA210*STAFFPLAN_CWS!$D178</f>
        <v>111.06717250000001</v>
      </c>
      <c r="AB220" s="26">
        <f>AB210*STAFFPLAN_CWS!$D178</f>
        <v>123.68906000000001</v>
      </c>
      <c r="AC220" s="26">
        <f>AC210*STAFFPLAN_CWS!$D178</f>
        <v>124.01531000000001</v>
      </c>
      <c r="AD220" s="26">
        <f>AD210*STAFFPLAN_CWS!$D178</f>
        <v>148.00097437500003</v>
      </c>
      <c r="AE220" s="26">
        <f>AE210*STAFFPLAN_CWS!$D178</f>
        <v>148.26605250000003</v>
      </c>
      <c r="AF220" s="26">
        <f>AF210*STAFFPLAN_CWS!$E178</f>
        <v>58197.974009999998</v>
      </c>
      <c r="AG220" s="26">
        <f>AG210*STAFFPLAN_CWS!$E178</f>
        <v>58316.492341000005</v>
      </c>
      <c r="AH220" s="26">
        <f>AH210*STAFFPLAN_CWS!$E178</f>
        <v>58357.210711750005</v>
      </c>
      <c r="AI220" s="26">
        <f>AI210*STAFFPLAN_CWS!$E178</f>
        <v>58357.210711750005</v>
      </c>
      <c r="AJ220" s="26">
        <f>AJ210*STAFFPLAN_CWS!$E178</f>
        <v>58396.611395</v>
      </c>
      <c r="AK220" s="26">
        <f>AK210*STAFFPLAN_CWS!$E178</f>
        <v>58396.611395</v>
      </c>
      <c r="AL220" s="26">
        <f>AL210*STAFFPLAN_CWS!$E178</f>
        <v>58396.611395</v>
      </c>
      <c r="AM220" s="26">
        <f>AM210*STAFFPLAN_CWS!$E178</f>
        <v>58357.54239925</v>
      </c>
      <c r="AN220" s="26">
        <f>AN210*STAFFPLAN_CWS!$E178</f>
        <v>58357.874086750002</v>
      </c>
      <c r="AO220" s="26">
        <f>AO210*STAFFPLAN_CWS!$E178</f>
        <v>58318.832278500005</v>
      </c>
      <c r="AP220" s="26">
        <f>AP210*STAFFPLAN_CWS!$E178</f>
        <v>58280.033345250005</v>
      </c>
      <c r="AQ220" s="26">
        <f>AQ210*STAFFPLAN_CWS!$E178</f>
        <v>58240.922208875003</v>
      </c>
      <c r="AR220" s="26">
        <f>AR210*STAFFPLAN_CWS!$F178</f>
        <v>110571.50117660001</v>
      </c>
      <c r="AS220" s="26">
        <f>AS210*STAFFPLAN_CWS!$F178</f>
        <v>110792.65367875001</v>
      </c>
      <c r="AT220" s="26">
        <f>AT210*STAFFPLAN_CWS!$F178</f>
        <v>110868.93092222502</v>
      </c>
      <c r="AU220" s="26">
        <f>AU210*STAFFPLAN_CWS!$F178</f>
        <v>110868.93092222502</v>
      </c>
      <c r="AV220" s="26">
        <f>AV210*STAFFPLAN_CWS!$F178</f>
        <v>110941.8561140625</v>
      </c>
      <c r="AW220" s="26">
        <f>AW210*STAFFPLAN_CWS!$F178</f>
        <v>110941.8561140625</v>
      </c>
      <c r="AX220" s="26">
        <f>AX210*STAFFPLAN_CWS!$F178</f>
        <v>110941.8561140625</v>
      </c>
      <c r="AY220" s="26">
        <f>AY210*STAFFPLAN_CWS!$F178</f>
        <v>110869.30067222501</v>
      </c>
      <c r="AZ220" s="26">
        <f>AZ210*STAFFPLAN_CWS!$F178</f>
        <v>110869.67042222501</v>
      </c>
      <c r="BA220" s="26">
        <f>BA210*STAFFPLAN_CWS!$F178</f>
        <v>110795.26730375001</v>
      </c>
      <c r="BB220" s="26">
        <f>BB210*STAFFPLAN_CWS!$F178</f>
        <v>110722.94748691251</v>
      </c>
      <c r="BC220" s="26">
        <f>BC210*STAFFPLAN_CWS!$F178</f>
        <v>110648.47096218751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outlineLevel="1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2.1680999999999999</v>
      </c>
      <c r="R221" s="26">
        <f>R210*STAFFPLAN_CWS!$C179</f>
        <v>2.1680999999999999</v>
      </c>
      <c r="S221" s="26">
        <f>S210*STAFFPLAN_CWS!$D179</f>
        <v>4.1703749999999999</v>
      </c>
      <c r="T221" s="26">
        <f>T210*STAFFPLAN_CWS!$D179</f>
        <v>13.883045000000003</v>
      </c>
      <c r="U221" s="26">
        <f>U210*STAFFPLAN_CWS!$D179</f>
        <v>18.670657500000001</v>
      </c>
      <c r="V221" s="26">
        <f>V210*STAFFPLAN_CWS!$D179</f>
        <v>37.341315000000002</v>
      </c>
      <c r="W221" s="26">
        <f>W210*STAFFPLAN_CWS!$D179</f>
        <v>37.341315000000002</v>
      </c>
      <c r="X221" s="26">
        <f>X210*STAFFPLAN_CWS!$D179</f>
        <v>37.341315000000002</v>
      </c>
      <c r="Y221" s="26">
        <f>Y210*STAFFPLAN_CWS!$D179</f>
        <v>37.341315000000002</v>
      </c>
      <c r="Z221" s="26">
        <f>Z210*STAFFPLAN_CWS!$D179</f>
        <v>37.341315000000002</v>
      </c>
      <c r="AA221" s="26">
        <f>AA210*STAFFPLAN_CWS!$D179</f>
        <v>42.128927499999996</v>
      </c>
      <c r="AB221" s="26">
        <f>AB210*STAFFPLAN_CWS!$D179</f>
        <v>46.916539999999998</v>
      </c>
      <c r="AC221" s="26">
        <f>AC210*STAFFPLAN_CWS!$D179</f>
        <v>47.040289999999999</v>
      </c>
      <c r="AD221" s="26">
        <f>AD210*STAFFPLAN_CWS!$D179</f>
        <v>56.138300624999999</v>
      </c>
      <c r="AE221" s="26">
        <f>AE210*STAFFPLAN_CWS!$D179</f>
        <v>56.238847499999999</v>
      </c>
      <c r="AF221" s="26">
        <f>AF210*STAFFPLAN_CWS!$E179</f>
        <v>22075.093589999997</v>
      </c>
      <c r="AG221" s="26">
        <f>AG210*STAFFPLAN_CWS!$E179</f>
        <v>22120.048819</v>
      </c>
      <c r="AH221" s="26">
        <f>AH210*STAFFPLAN_CWS!$E179</f>
        <v>22135.49371825</v>
      </c>
      <c r="AI221" s="26">
        <f>AI210*STAFFPLAN_CWS!$E179</f>
        <v>22135.49371825</v>
      </c>
      <c r="AJ221" s="26">
        <f>AJ210*STAFFPLAN_CWS!$E179</f>
        <v>22150.438804999998</v>
      </c>
      <c r="AK221" s="26">
        <f>AK210*STAFFPLAN_CWS!$E179</f>
        <v>22150.438804999998</v>
      </c>
      <c r="AL221" s="26">
        <f>AL210*STAFFPLAN_CWS!$E179</f>
        <v>22150.438804999998</v>
      </c>
      <c r="AM221" s="26">
        <f>AM210*STAFFPLAN_CWS!$E179</f>
        <v>22135.619530749998</v>
      </c>
      <c r="AN221" s="26">
        <f>AN210*STAFFPLAN_CWS!$E179</f>
        <v>22135.745343249997</v>
      </c>
      <c r="AO221" s="26">
        <f>AO210*STAFFPLAN_CWS!$E179</f>
        <v>22120.9363815</v>
      </c>
      <c r="AP221" s="26">
        <f>AP210*STAFFPLAN_CWS!$E179</f>
        <v>22106.219544749998</v>
      </c>
      <c r="AQ221" s="26">
        <f>AQ210*STAFFPLAN_CWS!$E179</f>
        <v>22091.384286124998</v>
      </c>
      <c r="AR221" s="26">
        <f>AR210*STAFFPLAN_CWS!$F179</f>
        <v>41940.914239400001</v>
      </c>
      <c r="AS221" s="26">
        <f>AS210*STAFFPLAN_CWS!$F179</f>
        <v>42024.799671250003</v>
      </c>
      <c r="AT221" s="26">
        <f>AT210*STAFFPLAN_CWS!$F179</f>
        <v>42053.732418774998</v>
      </c>
      <c r="AU221" s="26">
        <f>AU210*STAFFPLAN_CWS!$F179</f>
        <v>42053.732418774998</v>
      </c>
      <c r="AV221" s="26">
        <f>AV210*STAFFPLAN_CWS!$F179</f>
        <v>42081.393698437496</v>
      </c>
      <c r="AW221" s="26">
        <f>AW210*STAFFPLAN_CWS!$F179</f>
        <v>42081.393698437496</v>
      </c>
      <c r="AX221" s="26">
        <f>AX210*STAFFPLAN_CWS!$F179</f>
        <v>42081.393698437496</v>
      </c>
      <c r="AY221" s="26">
        <f>AY210*STAFFPLAN_CWS!$F179</f>
        <v>42053.872668775002</v>
      </c>
      <c r="AZ221" s="26">
        <f>AZ210*STAFFPLAN_CWS!$F179</f>
        <v>42054.012918774999</v>
      </c>
      <c r="BA221" s="26">
        <f>BA210*STAFFPLAN_CWS!$F179</f>
        <v>42025.79104625</v>
      </c>
      <c r="BB221" s="26">
        <f>BB210*STAFFPLAN_CWS!$F179</f>
        <v>41998.359391587495</v>
      </c>
      <c r="BC221" s="26">
        <f>BC210*STAFFPLAN_CWS!$F179</f>
        <v>41970.109675312502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outlineLevel="1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outlineLevel="1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3.1536000000000004</v>
      </c>
      <c r="R223" s="26">
        <f>R210*STAFFPLAN_CWS!$C181</f>
        <v>3.1536000000000004</v>
      </c>
      <c r="S223" s="26">
        <f>S210*STAFFPLAN_CWS!$D181</f>
        <v>6.0659999999999998</v>
      </c>
      <c r="T223" s="26">
        <f>T210*STAFFPLAN_CWS!$D181</f>
        <v>20.193520000000003</v>
      </c>
      <c r="U223" s="26">
        <f>U210*STAFFPLAN_CWS!$D181</f>
        <v>27.157320000000006</v>
      </c>
      <c r="V223" s="26">
        <f>V210*STAFFPLAN_CWS!$D181</f>
        <v>54.314640000000011</v>
      </c>
      <c r="W223" s="26">
        <f>W210*STAFFPLAN_CWS!$D181</f>
        <v>54.314640000000011</v>
      </c>
      <c r="X223" s="26">
        <f>X210*STAFFPLAN_CWS!$D181</f>
        <v>54.314640000000011</v>
      </c>
      <c r="Y223" s="26">
        <f>Y210*STAFFPLAN_CWS!$D181</f>
        <v>54.314640000000011</v>
      </c>
      <c r="Z223" s="26">
        <f>Z210*STAFFPLAN_CWS!$D181</f>
        <v>54.314640000000011</v>
      </c>
      <c r="AA223" s="26">
        <f>AA210*STAFFPLAN_CWS!$D181</f>
        <v>61.278440000000003</v>
      </c>
      <c r="AB223" s="26">
        <f>AB210*STAFFPLAN_CWS!$D181</f>
        <v>68.24224000000001</v>
      </c>
      <c r="AC223" s="26">
        <f>AC210*STAFFPLAN_CWS!$D181</f>
        <v>68.422240000000002</v>
      </c>
      <c r="AD223" s="26">
        <f>AD210*STAFFPLAN_CWS!$D181</f>
        <v>81.655710000000013</v>
      </c>
      <c r="AE223" s="26">
        <f>AE210*STAFFPLAN_CWS!$D181</f>
        <v>81.801960000000008</v>
      </c>
      <c r="AF223" s="26">
        <f>AF210*STAFFPLAN_CWS!$E181</f>
        <v>32109.227040000002</v>
      </c>
      <c r="AG223" s="26">
        <f>AG210*STAFFPLAN_CWS!$E181</f>
        <v>32174.616464000002</v>
      </c>
      <c r="AH223" s="26">
        <f>AH210*STAFFPLAN_CWS!$E181</f>
        <v>32197.081772000001</v>
      </c>
      <c r="AI223" s="26">
        <f>AI210*STAFFPLAN_CWS!$E181</f>
        <v>32197.081772000001</v>
      </c>
      <c r="AJ223" s="26">
        <f>AJ210*STAFFPLAN_CWS!$E181</f>
        <v>32218.820079999998</v>
      </c>
      <c r="AK223" s="26">
        <f>AK210*STAFFPLAN_CWS!$E181</f>
        <v>32218.820079999998</v>
      </c>
      <c r="AL223" s="26">
        <f>AL210*STAFFPLAN_CWS!$E181</f>
        <v>32218.820079999998</v>
      </c>
      <c r="AM223" s="26">
        <f>AM210*STAFFPLAN_CWS!$E181</f>
        <v>32197.264772000002</v>
      </c>
      <c r="AN223" s="26">
        <f>AN210*STAFFPLAN_CWS!$E181</f>
        <v>32197.447772</v>
      </c>
      <c r="AO223" s="26">
        <f>AO210*STAFFPLAN_CWS!$E181</f>
        <v>32175.907464000004</v>
      </c>
      <c r="AP223" s="26">
        <f>AP210*STAFFPLAN_CWS!$E181</f>
        <v>32154.501155999998</v>
      </c>
      <c r="AQ223" s="26">
        <f>AQ210*STAFFPLAN_CWS!$E181</f>
        <v>32132.922598000001</v>
      </c>
      <c r="AR223" s="26">
        <f>AR210*STAFFPLAN_CWS!$F181</f>
        <v>61004.966166400001</v>
      </c>
      <c r="AS223" s="26">
        <f>AS210*STAFFPLAN_CWS!$F181</f>
        <v>61126.981340000006</v>
      </c>
      <c r="AT223" s="26">
        <f>AT210*STAFFPLAN_CWS!$F181</f>
        <v>61169.065336400003</v>
      </c>
      <c r="AU223" s="26">
        <f>AU210*STAFFPLAN_CWS!$F181</f>
        <v>61169.065336400003</v>
      </c>
      <c r="AV223" s="26">
        <f>AV210*STAFFPLAN_CWS!$F181</f>
        <v>61209.299924999999</v>
      </c>
      <c r="AW223" s="26">
        <f>AW210*STAFFPLAN_CWS!$F181</f>
        <v>61209.299924999999</v>
      </c>
      <c r="AX223" s="26">
        <f>AX210*STAFFPLAN_CWS!$F181</f>
        <v>61209.299924999999</v>
      </c>
      <c r="AY223" s="26">
        <f>AY210*STAFFPLAN_CWS!$F181</f>
        <v>61169.269336400001</v>
      </c>
      <c r="AZ223" s="26">
        <f>AZ210*STAFFPLAN_CWS!$F181</f>
        <v>61169.473336400006</v>
      </c>
      <c r="BA223" s="26">
        <f>BA210*STAFFPLAN_CWS!$F181</f>
        <v>61128.423340000008</v>
      </c>
      <c r="BB223" s="26">
        <f>BB210*STAFFPLAN_CWS!$F181</f>
        <v>61088.5227514</v>
      </c>
      <c r="BC223" s="26">
        <f>BC210*STAFFPLAN_CWS!$F181</f>
        <v>61047.432255000007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outlineLevel="1" x14ac:dyDescent="0.15">
      <c r="A224" s="14" t="s">
        <v>4</v>
      </c>
      <c r="G224" s="26">
        <f>SUM(G219:G223)</f>
        <v>0</v>
      </c>
      <c r="H224" s="26">
        <f t="shared" ref="H224:BO224" si="79">SUM(H219:H223)</f>
        <v>51.66666666666665</v>
      </c>
      <c r="I224" s="26">
        <f t="shared" si="79"/>
        <v>51.66666666666665</v>
      </c>
      <c r="J224" s="26">
        <f t="shared" si="79"/>
        <v>51.66666666666665</v>
      </c>
      <c r="K224" s="26">
        <f t="shared" si="79"/>
        <v>51.66666666666665</v>
      </c>
      <c r="L224" s="26">
        <f t="shared" si="79"/>
        <v>51.66666666666665</v>
      </c>
      <c r="M224" s="26">
        <f t="shared" si="79"/>
        <v>51.66666666666665</v>
      </c>
      <c r="N224" s="26">
        <f t="shared" si="79"/>
        <v>51.66666666666665</v>
      </c>
      <c r="O224" s="26">
        <f t="shared" si="79"/>
        <v>51.66666666666665</v>
      </c>
      <c r="P224" s="26">
        <f t="shared" si="79"/>
        <v>51.66666666666665</v>
      </c>
      <c r="Q224" s="26">
        <f t="shared" si="79"/>
        <v>87.144666666666652</v>
      </c>
      <c r="R224" s="26">
        <f t="shared" si="79"/>
        <v>87.144666666666652</v>
      </c>
      <c r="S224" s="26">
        <f t="shared" si="79"/>
        <v>119.90916666666665</v>
      </c>
      <c r="T224" s="26">
        <f t="shared" si="79"/>
        <v>278.84376666666668</v>
      </c>
      <c r="U224" s="26">
        <f t="shared" si="79"/>
        <v>357.18651666666671</v>
      </c>
      <c r="V224" s="26">
        <f t="shared" si="79"/>
        <v>662.70636666666678</v>
      </c>
      <c r="W224" s="26">
        <f t="shared" si="79"/>
        <v>662.70636666666678</v>
      </c>
      <c r="X224" s="26">
        <f t="shared" si="79"/>
        <v>662.70636666666678</v>
      </c>
      <c r="Y224" s="26">
        <f t="shared" si="79"/>
        <v>662.70636666666678</v>
      </c>
      <c r="Z224" s="26">
        <f t="shared" si="79"/>
        <v>662.70636666666678</v>
      </c>
      <c r="AA224" s="26">
        <f t="shared" si="79"/>
        <v>741.04911666666669</v>
      </c>
      <c r="AB224" s="26">
        <f t="shared" si="79"/>
        <v>819.39186666666671</v>
      </c>
      <c r="AC224" s="26">
        <f t="shared" si="79"/>
        <v>821.41686666666669</v>
      </c>
      <c r="AD224" s="26">
        <f t="shared" si="79"/>
        <v>970.29340416666662</v>
      </c>
      <c r="AE224" s="26">
        <f t="shared" si="79"/>
        <v>971.93871666666666</v>
      </c>
      <c r="AF224" s="26">
        <f t="shared" si="79"/>
        <v>361280.4708666667</v>
      </c>
      <c r="AG224" s="26">
        <f t="shared" si="79"/>
        <v>362016.10188666673</v>
      </c>
      <c r="AH224" s="26">
        <f t="shared" si="79"/>
        <v>362268.8366016667</v>
      </c>
      <c r="AI224" s="26">
        <f t="shared" si="79"/>
        <v>362268.8366016667</v>
      </c>
      <c r="AJ224" s="26">
        <f t="shared" si="79"/>
        <v>362513.39256666665</v>
      </c>
      <c r="AK224" s="26">
        <f t="shared" si="79"/>
        <v>362513.39256666665</v>
      </c>
      <c r="AL224" s="26">
        <f t="shared" si="79"/>
        <v>362513.39256666665</v>
      </c>
      <c r="AM224" s="26">
        <f t="shared" si="79"/>
        <v>362270.89535166667</v>
      </c>
      <c r="AN224" s="26">
        <f t="shared" si="79"/>
        <v>362272.95410166663</v>
      </c>
      <c r="AO224" s="26">
        <f t="shared" si="79"/>
        <v>362030.62563666666</v>
      </c>
      <c r="AP224" s="26">
        <f t="shared" si="79"/>
        <v>361789.8046716667</v>
      </c>
      <c r="AQ224" s="26">
        <f t="shared" si="79"/>
        <v>361547.04589416669</v>
      </c>
      <c r="AR224" s="26">
        <f t="shared" si="79"/>
        <v>686357.53603866661</v>
      </c>
      <c r="AS224" s="26">
        <f t="shared" si="79"/>
        <v>687730.20674166677</v>
      </c>
      <c r="AT224" s="26">
        <f t="shared" si="79"/>
        <v>688203.65170116676</v>
      </c>
      <c r="AU224" s="26">
        <f t="shared" si="79"/>
        <v>688203.65170116676</v>
      </c>
      <c r="AV224" s="26">
        <f t="shared" si="79"/>
        <v>688656.29082291666</v>
      </c>
      <c r="AW224" s="26">
        <f t="shared" si="79"/>
        <v>688656.29082291666</v>
      </c>
      <c r="AX224" s="26">
        <f t="shared" si="79"/>
        <v>688656.29082291666</v>
      </c>
      <c r="AY224" s="26">
        <f t="shared" si="79"/>
        <v>688205.94670116669</v>
      </c>
      <c r="AZ224" s="26">
        <f t="shared" si="79"/>
        <v>688208.24170116661</v>
      </c>
      <c r="BA224" s="26">
        <f t="shared" si="79"/>
        <v>687746.42924166669</v>
      </c>
      <c r="BB224" s="26">
        <f t="shared" si="79"/>
        <v>687297.54761991662</v>
      </c>
      <c r="BC224" s="26">
        <f t="shared" si="79"/>
        <v>686835.27953541663</v>
      </c>
      <c r="BD224" s="26">
        <f t="shared" si="79"/>
        <v>723973.16562741669</v>
      </c>
      <c r="BE224" s="26">
        <f t="shared" si="79"/>
        <v>726323.85662886652</v>
      </c>
      <c r="BF224" s="26">
        <f t="shared" si="79"/>
        <v>727115.96842101659</v>
      </c>
      <c r="BG224" s="26">
        <f t="shared" si="79"/>
        <v>727115.96842101659</v>
      </c>
      <c r="BH224" s="26">
        <f t="shared" si="79"/>
        <v>727898.4220881667</v>
      </c>
      <c r="BI224" s="26">
        <f t="shared" si="79"/>
        <v>727898.4220881667</v>
      </c>
      <c r="BJ224" s="26">
        <f t="shared" si="79"/>
        <v>727898.4220881667</v>
      </c>
      <c r="BK224" s="26">
        <f t="shared" si="79"/>
        <v>727118.26342101663</v>
      </c>
      <c r="BL224" s="26">
        <f t="shared" si="79"/>
        <v>727120.55842101655</v>
      </c>
      <c r="BM224" s="26">
        <f t="shared" si="79"/>
        <v>726340.07912886655</v>
      </c>
      <c r="BN224" s="26">
        <f t="shared" si="79"/>
        <v>725561.38296171662</v>
      </c>
      <c r="BO224" s="26">
        <f t="shared" si="79"/>
        <v>724780.44804456655</v>
      </c>
      <c r="BP224" s="39">
        <f>SUM(H224:BO224)</f>
        <v>21328220.920690749</v>
      </c>
    </row>
    <row r="225" spans="1:68" outlineLevel="1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759.19849999999985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8273.6520875000006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4345285.7493124995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8254757.3634507507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8719144.9573400002</v>
      </c>
      <c r="BP225" s="39">
        <f>SUM(H225:BO225)</f>
        <v>21328220.920690753</v>
      </c>
    </row>
    <row r="226" spans="1:68" outlineLevel="1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1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outlineLevel="1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11.826000000000001</v>
      </c>
      <c r="AC228" s="26">
        <f>R210*STAFFPLAN_CWS!$D182</f>
        <v>11.826000000000001</v>
      </c>
      <c r="AD228" s="26">
        <f>S210*STAFFPLAN_CWS!$D182</f>
        <v>22.747499999999999</v>
      </c>
      <c r="AE228" s="26">
        <f>T210*STAFFPLAN_CWS!$D182</f>
        <v>75.725700000000018</v>
      </c>
      <c r="AF228" s="26">
        <f>U210*STAFFPLAN_CWS!$E182</f>
        <v>101.83995</v>
      </c>
      <c r="AG228" s="26">
        <f>V210*STAFFPLAN_CWS!$E182</f>
        <v>203.6799</v>
      </c>
      <c r="AH228" s="26">
        <f>W210*STAFFPLAN_CWS!$E182</f>
        <v>203.6799</v>
      </c>
      <c r="AI228" s="26">
        <f>X210*STAFFPLAN_CWS!$E182</f>
        <v>203.6799</v>
      </c>
      <c r="AJ228" s="26">
        <f>Y210*STAFFPLAN_CWS!$E182</f>
        <v>203.6799</v>
      </c>
      <c r="AK228" s="26">
        <f>Z210*STAFFPLAN_CWS!$E182</f>
        <v>203.6799</v>
      </c>
      <c r="AL228" s="26">
        <f>AA210*STAFFPLAN_CWS!$E182</f>
        <v>229.79415</v>
      </c>
      <c r="AM228" s="26">
        <f>AB210*STAFFPLAN_CWS!$E182</f>
        <v>255.9084</v>
      </c>
      <c r="AN228" s="26">
        <f>AC210*STAFFPLAN_CWS!$E182</f>
        <v>256.58339999999998</v>
      </c>
      <c r="AO228" s="26">
        <f>AD210*STAFFPLAN_CWS!$E182</f>
        <v>306.2089125</v>
      </c>
      <c r="AP228" s="26">
        <f>AE210*STAFFPLAN_CWS!$E182</f>
        <v>306.75735000000003</v>
      </c>
      <c r="AQ228" s="26">
        <f>AF210*STAFFPLAN_CWS!$E182</f>
        <v>120409.60139999999</v>
      </c>
      <c r="AR228" s="26">
        <f>AG210*STAFFPLAN_CWS!$F182</f>
        <v>120654.81174</v>
      </c>
      <c r="AS228" s="26">
        <f>AH210*STAFFPLAN_CWS!$F182</f>
        <v>120739.05664499999</v>
      </c>
      <c r="AT228" s="26">
        <f>AI210*STAFFPLAN_CWS!$F182</f>
        <v>120739.05664499999</v>
      </c>
      <c r="AU228" s="26">
        <f>AJ210*STAFFPLAN_CWS!$F182</f>
        <v>120820.57529999998</v>
      </c>
      <c r="AV228" s="26">
        <f>AK210*STAFFPLAN_CWS!$F182</f>
        <v>120820.57529999998</v>
      </c>
      <c r="AW228" s="26">
        <f>AL210*STAFFPLAN_CWS!$F182</f>
        <v>120820.57529999998</v>
      </c>
      <c r="AX228" s="26">
        <f>AM210*STAFFPLAN_CWS!$F182</f>
        <v>120739.74289499999</v>
      </c>
      <c r="AY228" s="26">
        <f>AN210*STAFFPLAN_CWS!$F182</f>
        <v>120740.429145</v>
      </c>
      <c r="AZ228" s="26">
        <f>AO210*STAFFPLAN_CWS!$F182</f>
        <v>120659.65299</v>
      </c>
      <c r="BA228" s="26">
        <f>AP210*STAFFPLAN_CWS!$F182</f>
        <v>120579.37933499999</v>
      </c>
      <c r="BB228" s="26">
        <f>AQ210*STAFFPLAN_CWS!$F182</f>
        <v>120498.4597425</v>
      </c>
      <c r="BC228" s="26">
        <f>AR210*STAFFPLAN_CWS!$F182</f>
        <v>228768.62312400001</v>
      </c>
      <c r="BD228" s="26">
        <f>AS210*STAFFPLAN_CWS!$G182</f>
        <v>229226.18002500001</v>
      </c>
      <c r="BE228" s="26">
        <f>AT210*STAFFPLAN_CWS!$G182</f>
        <v>229383.9950115</v>
      </c>
      <c r="BF228" s="26">
        <f>AU210*STAFFPLAN_CWS!$G182</f>
        <v>229383.9950115</v>
      </c>
      <c r="BG228" s="26">
        <f>AV210*STAFFPLAN_CWS!$G182</f>
        <v>229534.87471874998</v>
      </c>
      <c r="BH228" s="26">
        <f>AW210*STAFFPLAN_CWS!$G182</f>
        <v>229534.87471874998</v>
      </c>
      <c r="BI228" s="26">
        <f>AX210*STAFFPLAN_CWS!$G182</f>
        <v>229534.87471874998</v>
      </c>
      <c r="BJ228" s="26">
        <f>AY210*STAFFPLAN_CWS!$G182</f>
        <v>229384.76001150001</v>
      </c>
      <c r="BK228" s="26">
        <f>AZ210*STAFFPLAN_CWS!$G182</f>
        <v>229385.52501149999</v>
      </c>
      <c r="BL228" s="26">
        <f>BA210*STAFFPLAN_CWS!$G182</f>
        <v>229231.58752500001</v>
      </c>
      <c r="BM228" s="26">
        <f>BB210*STAFFPLAN_CWS!$G182</f>
        <v>229081.96031775</v>
      </c>
      <c r="BN228" s="26">
        <f>BC210*STAFFPLAN_CWS!$G182</f>
        <v>228927.87095625</v>
      </c>
      <c r="BO228" s="26">
        <f>BD210*STAFFPLAN_CWS!$G182</f>
        <v>241307.16632024999</v>
      </c>
    </row>
    <row r="229" spans="1:68" outlineLevel="1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1" x14ac:dyDescent="0.15">
      <c r="A230" s="33" t="s">
        <v>90</v>
      </c>
      <c r="G230" s="26">
        <f t="shared" ref="G230:AL230" si="80">G228+G227</f>
        <v>0</v>
      </c>
      <c r="H230" s="26">
        <f t="shared" si="80"/>
        <v>0</v>
      </c>
      <c r="I230" s="26">
        <f t="shared" si="80"/>
        <v>0</v>
      </c>
      <c r="J230" s="26">
        <f t="shared" si="80"/>
        <v>0</v>
      </c>
      <c r="K230" s="26">
        <f t="shared" si="80"/>
        <v>833.33333333333337</v>
      </c>
      <c r="L230" s="26">
        <f t="shared" si="80"/>
        <v>833.33333333333337</v>
      </c>
      <c r="M230" s="26">
        <f t="shared" si="80"/>
        <v>833.33333333333337</v>
      </c>
      <c r="N230" s="26">
        <f t="shared" si="80"/>
        <v>833.33333333333337</v>
      </c>
      <c r="O230" s="26">
        <f t="shared" si="80"/>
        <v>833.33333333333337</v>
      </c>
      <c r="P230" s="26">
        <f t="shared" si="80"/>
        <v>833.33333333333337</v>
      </c>
      <c r="Q230" s="26">
        <f t="shared" si="80"/>
        <v>833.33333333333337</v>
      </c>
      <c r="R230" s="26">
        <f t="shared" si="80"/>
        <v>833.33333333333337</v>
      </c>
      <c r="S230" s="26">
        <f t="shared" si="80"/>
        <v>833.33333333333337</v>
      </c>
      <c r="T230" s="26">
        <f t="shared" si="80"/>
        <v>916.66666666666674</v>
      </c>
      <c r="U230" s="26">
        <f t="shared" si="80"/>
        <v>916.66666666666674</v>
      </c>
      <c r="V230" s="26">
        <f t="shared" si="80"/>
        <v>916.66666666666674</v>
      </c>
      <c r="W230" s="26">
        <f t="shared" si="80"/>
        <v>916.66666666666674</v>
      </c>
      <c r="X230" s="26">
        <f t="shared" si="80"/>
        <v>916.66666666666674</v>
      </c>
      <c r="Y230" s="26">
        <f t="shared" si="80"/>
        <v>916.66666666666674</v>
      </c>
      <c r="Z230" s="26">
        <f t="shared" si="80"/>
        <v>916.66666666666674</v>
      </c>
      <c r="AA230" s="26">
        <f t="shared" si="80"/>
        <v>916.66666666666674</v>
      </c>
      <c r="AB230" s="26">
        <f t="shared" si="80"/>
        <v>928.49266666666676</v>
      </c>
      <c r="AC230" s="26">
        <f t="shared" si="80"/>
        <v>928.49266666666676</v>
      </c>
      <c r="AD230" s="26">
        <f t="shared" si="80"/>
        <v>939.41416666666669</v>
      </c>
      <c r="AE230" s="26">
        <f t="shared" si="80"/>
        <v>992.3923666666667</v>
      </c>
      <c r="AF230" s="26">
        <f t="shared" si="80"/>
        <v>1110.1732833333335</v>
      </c>
      <c r="AG230" s="26">
        <f t="shared" si="80"/>
        <v>1212.0132333333336</v>
      </c>
      <c r="AH230" s="26">
        <f t="shared" si="80"/>
        <v>1212.0132333333336</v>
      </c>
      <c r="AI230" s="26">
        <f t="shared" si="80"/>
        <v>1212.0132333333336</v>
      </c>
      <c r="AJ230" s="26">
        <f t="shared" si="80"/>
        <v>1212.0132333333336</v>
      </c>
      <c r="AK230" s="26">
        <f t="shared" si="80"/>
        <v>1212.0132333333336</v>
      </c>
      <c r="AL230" s="26">
        <f t="shared" si="80"/>
        <v>1238.1274833333334</v>
      </c>
      <c r="AM230" s="26">
        <f t="shared" ref="AM230:BO230" si="81">AM228+AM227</f>
        <v>1264.2417333333335</v>
      </c>
      <c r="AN230" s="26">
        <f t="shared" si="81"/>
        <v>1264.9167333333335</v>
      </c>
      <c r="AO230" s="26">
        <f t="shared" si="81"/>
        <v>1314.5422458333335</v>
      </c>
      <c r="AP230" s="26">
        <f t="shared" si="81"/>
        <v>1315.0906833333336</v>
      </c>
      <c r="AQ230" s="26">
        <f t="shared" si="81"/>
        <v>121417.93473333331</v>
      </c>
      <c r="AR230" s="26">
        <f t="shared" si="81"/>
        <v>121763.97840666668</v>
      </c>
      <c r="AS230" s="26">
        <f t="shared" si="81"/>
        <v>121848.22331166666</v>
      </c>
      <c r="AT230" s="26">
        <f t="shared" si="81"/>
        <v>121848.22331166666</v>
      </c>
      <c r="AU230" s="26">
        <f t="shared" si="81"/>
        <v>121929.74196666665</v>
      </c>
      <c r="AV230" s="26">
        <f t="shared" si="81"/>
        <v>121929.74196666665</v>
      </c>
      <c r="AW230" s="26">
        <f t="shared" si="81"/>
        <v>121929.74196666665</v>
      </c>
      <c r="AX230" s="26">
        <f t="shared" si="81"/>
        <v>121848.90956166666</v>
      </c>
      <c r="AY230" s="26">
        <f t="shared" si="81"/>
        <v>121849.59581166667</v>
      </c>
      <c r="AZ230" s="26">
        <f t="shared" si="81"/>
        <v>121768.81965666667</v>
      </c>
      <c r="BA230" s="26">
        <f t="shared" si="81"/>
        <v>121688.54600166666</v>
      </c>
      <c r="BB230" s="26">
        <f t="shared" si="81"/>
        <v>121607.62640916667</v>
      </c>
      <c r="BC230" s="26">
        <f t="shared" si="81"/>
        <v>229877.78979066666</v>
      </c>
      <c r="BD230" s="26">
        <f t="shared" si="81"/>
        <v>230446.26335833335</v>
      </c>
      <c r="BE230" s="26">
        <f t="shared" si="81"/>
        <v>230604.07834483334</v>
      </c>
      <c r="BF230" s="26">
        <f t="shared" si="81"/>
        <v>230604.07834483334</v>
      </c>
      <c r="BG230" s="26">
        <f t="shared" si="81"/>
        <v>230754.95805208333</v>
      </c>
      <c r="BH230" s="26">
        <f t="shared" si="81"/>
        <v>230754.95805208333</v>
      </c>
      <c r="BI230" s="26">
        <f t="shared" si="81"/>
        <v>230754.95805208333</v>
      </c>
      <c r="BJ230" s="26">
        <f t="shared" si="81"/>
        <v>230604.84334483335</v>
      </c>
      <c r="BK230" s="26">
        <f t="shared" si="81"/>
        <v>230605.60834483334</v>
      </c>
      <c r="BL230" s="26">
        <f t="shared" si="81"/>
        <v>230451.67085833335</v>
      </c>
      <c r="BM230" s="26">
        <f t="shared" si="81"/>
        <v>230302.04365108334</v>
      </c>
      <c r="BN230" s="26">
        <f t="shared" si="81"/>
        <v>230147.95428958334</v>
      </c>
      <c r="BO230" s="26">
        <f t="shared" si="81"/>
        <v>242527.24965358333</v>
      </c>
      <c r="BP230" s="39">
        <f>SUM(H230:BO230)</f>
        <v>4502056.8207705002</v>
      </c>
    </row>
    <row r="231" spans="1:68" outlineLevel="1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7499.9999999999991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11122.125200000002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134985.09306249997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1569890.9381615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2778558.6643465008</v>
      </c>
      <c r="BP231" s="39">
        <f>SUM(H231:BO231)</f>
        <v>4502056.8207705002</v>
      </c>
    </row>
    <row r="232" spans="1:68" outlineLevel="1" x14ac:dyDescent="0.15">
      <c r="A232" s="14" t="str">
        <f>A8&amp;" TOTAL Burden"</f>
        <v>Exec TOTAL Burden</v>
      </c>
      <c r="G232" s="26">
        <f t="shared" ref="G232:AL232" si="82">G230+G224+G214</f>
        <v>0</v>
      </c>
      <c r="H232" s="26">
        <f t="shared" si="82"/>
        <v>51.66666666666665</v>
      </c>
      <c r="I232" s="26">
        <f t="shared" si="82"/>
        <v>51.66666666666665</v>
      </c>
      <c r="J232" s="26">
        <f t="shared" si="82"/>
        <v>51.66666666666665</v>
      </c>
      <c r="K232" s="26">
        <f t="shared" si="82"/>
        <v>885</v>
      </c>
      <c r="L232" s="26">
        <f t="shared" si="82"/>
        <v>885</v>
      </c>
      <c r="M232" s="26">
        <f t="shared" si="82"/>
        <v>885</v>
      </c>
      <c r="N232" s="26">
        <f t="shared" si="82"/>
        <v>885</v>
      </c>
      <c r="O232" s="26">
        <f t="shared" si="82"/>
        <v>885</v>
      </c>
      <c r="P232" s="26">
        <f t="shared" si="82"/>
        <v>885</v>
      </c>
      <c r="Q232" s="26">
        <f t="shared" si="82"/>
        <v>1314.6780000000001</v>
      </c>
      <c r="R232" s="26">
        <f t="shared" si="82"/>
        <v>1314.6780000000001</v>
      </c>
      <c r="S232" s="26">
        <f t="shared" si="82"/>
        <v>1711.4925000000001</v>
      </c>
      <c r="T232" s="26">
        <f t="shared" si="82"/>
        <v>3719.7004333333339</v>
      </c>
      <c r="U232" s="26">
        <f t="shared" si="82"/>
        <v>4668.5181833333336</v>
      </c>
      <c r="V232" s="26">
        <f t="shared" si="82"/>
        <v>8368.703033333335</v>
      </c>
      <c r="W232" s="26">
        <f t="shared" si="82"/>
        <v>8368.703033333335</v>
      </c>
      <c r="X232" s="26">
        <f t="shared" si="82"/>
        <v>8368.703033333335</v>
      </c>
      <c r="Y232" s="26">
        <f t="shared" si="82"/>
        <v>8368.703033333335</v>
      </c>
      <c r="Z232" s="26">
        <f t="shared" si="82"/>
        <v>8368.703033333335</v>
      </c>
      <c r="AA232" s="26">
        <f t="shared" si="82"/>
        <v>9317.5207833333334</v>
      </c>
      <c r="AB232" s="26">
        <f t="shared" si="82"/>
        <v>10278.164533333334</v>
      </c>
      <c r="AC232" s="26">
        <f t="shared" si="82"/>
        <v>10302.689533333334</v>
      </c>
      <c r="AD232" s="26">
        <f t="shared" si="82"/>
        <v>12116.671320833335</v>
      </c>
      <c r="AE232" s="26">
        <f t="shared" si="82"/>
        <v>12189.576083333333</v>
      </c>
      <c r="AF232" s="26">
        <f t="shared" si="82"/>
        <v>4376044.02415</v>
      </c>
      <c r="AG232" s="26">
        <f t="shared" si="82"/>
        <v>4385055.1731200004</v>
      </c>
      <c r="AH232" s="26">
        <f t="shared" si="82"/>
        <v>4388116.071335</v>
      </c>
      <c r="AI232" s="26">
        <f t="shared" si="82"/>
        <v>4388116.071335</v>
      </c>
      <c r="AJ232" s="26">
        <f t="shared" si="82"/>
        <v>4391077.9157999996</v>
      </c>
      <c r="AK232" s="26">
        <f t="shared" si="82"/>
        <v>4391077.9157999996</v>
      </c>
      <c r="AL232" s="26">
        <f t="shared" si="82"/>
        <v>4391104.0300500002</v>
      </c>
      <c r="AM232" s="26">
        <f t="shared" ref="AM232:BO232" si="83">AM230+AM224+AM214</f>
        <v>4388193.233585</v>
      </c>
      <c r="AN232" s="26">
        <f t="shared" si="83"/>
        <v>4388218.8423349997</v>
      </c>
      <c r="AO232" s="26">
        <f t="shared" si="83"/>
        <v>4385333.6008825004</v>
      </c>
      <c r="AP232" s="26">
        <f t="shared" si="83"/>
        <v>4382417.5398549996</v>
      </c>
      <c r="AQ232" s="26">
        <f t="shared" si="83"/>
        <v>4499580.3053775001</v>
      </c>
      <c r="AR232" s="26">
        <f t="shared" si="83"/>
        <v>8433742.2852453329</v>
      </c>
      <c r="AS232" s="26">
        <f t="shared" si="83"/>
        <v>8450451.0975533333</v>
      </c>
      <c r="AT232" s="26">
        <f t="shared" si="83"/>
        <v>8456185.0420628339</v>
      </c>
      <c r="AU232" s="26">
        <f t="shared" si="83"/>
        <v>8456266.5607178342</v>
      </c>
      <c r="AV232" s="26">
        <f t="shared" si="83"/>
        <v>8461748.523414582</v>
      </c>
      <c r="AW232" s="26">
        <f t="shared" si="83"/>
        <v>8461748.523414582</v>
      </c>
      <c r="AX232" s="26">
        <f t="shared" si="83"/>
        <v>8461667.691009583</v>
      </c>
      <c r="AY232" s="26">
        <f t="shared" si="83"/>
        <v>8456214.2095628344</v>
      </c>
      <c r="AZ232" s="26">
        <f t="shared" si="83"/>
        <v>8456161.2284078337</v>
      </c>
      <c r="BA232" s="26">
        <f t="shared" si="83"/>
        <v>8450487.8927433342</v>
      </c>
      <c r="BB232" s="26">
        <f t="shared" si="83"/>
        <v>8444970.5179540832</v>
      </c>
      <c r="BC232" s="26">
        <f t="shared" si="83"/>
        <v>8547642.1012010835</v>
      </c>
      <c r="BD232" s="26">
        <f t="shared" si="83"/>
        <v>8997991.6396607496</v>
      </c>
      <c r="BE232" s="26">
        <f t="shared" si="83"/>
        <v>9026618.9345536996</v>
      </c>
      <c r="BF232" s="26">
        <f t="shared" si="83"/>
        <v>9036212.2884808499</v>
      </c>
      <c r="BG232" s="26">
        <f t="shared" si="83"/>
        <v>9036363.1681881007</v>
      </c>
      <c r="BH232" s="26">
        <f t="shared" si="83"/>
        <v>9045839.551490251</v>
      </c>
      <c r="BI232" s="26">
        <f t="shared" si="83"/>
        <v>9045839.551490251</v>
      </c>
      <c r="BJ232" s="26">
        <f t="shared" si="83"/>
        <v>9045689.4367830008</v>
      </c>
      <c r="BK232" s="26">
        <f t="shared" si="83"/>
        <v>9036241.6134808492</v>
      </c>
      <c r="BL232" s="26">
        <f t="shared" si="83"/>
        <v>9036115.4709943496</v>
      </c>
      <c r="BM232" s="26">
        <f t="shared" si="83"/>
        <v>9026513.3723599501</v>
      </c>
      <c r="BN232" s="26">
        <f t="shared" si="83"/>
        <v>9016928.4071963001</v>
      </c>
      <c r="BO232" s="26">
        <f t="shared" si="83"/>
        <v>9019849.7130081505</v>
      </c>
      <c r="BP232" s="39">
        <f>SUM(H232:BO232)</f>
        <v>262776065.74913621</v>
      </c>
    </row>
    <row r="233" spans="1:68" outlineLevel="1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9805.8485000000001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104436.35603750002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52754334.723625004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101537285.67328724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108370203.1476865</v>
      </c>
      <c r="BP233" s="39">
        <f>SUM(H233:BO233)</f>
        <v>262776065.74913627</v>
      </c>
    </row>
    <row r="234" spans="1:68" outlineLevel="1" x14ac:dyDescent="0.15">
      <c r="A234" s="14" t="s">
        <v>112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1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1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1" x14ac:dyDescent="0.15">
      <c r="A237" s="48" t="s">
        <v>75</v>
      </c>
      <c r="G237" s="26">
        <f>G35*$C35</f>
        <v>0</v>
      </c>
      <c r="H237" s="26">
        <f>H35*$C35</f>
        <v>0</v>
      </c>
      <c r="I237" s="26">
        <f>I35*$C35</f>
        <v>0</v>
      </c>
      <c r="J237" s="26">
        <f>J35*$C35</f>
        <v>0</v>
      </c>
      <c r="K237" s="26">
        <f>K35*$C35</f>
        <v>0</v>
      </c>
      <c r="L237" s="26">
        <f>L35*$C35</f>
        <v>0</v>
      </c>
      <c r="M237" s="26">
        <f>M35*$C35</f>
        <v>0</v>
      </c>
      <c r="N237" s="26">
        <f>N35*$C35</f>
        <v>0</v>
      </c>
      <c r="O237" s="26">
        <f>O35*$C35</f>
        <v>0</v>
      </c>
      <c r="P237" s="26">
        <f>P35*$C35</f>
        <v>0</v>
      </c>
      <c r="Q237" s="26">
        <f>Q35*$C35</f>
        <v>0</v>
      </c>
      <c r="R237" s="26">
        <f>R35*$C35</f>
        <v>0</v>
      </c>
      <c r="S237" s="26">
        <f>S35*$C35</f>
        <v>0</v>
      </c>
      <c r="T237" s="26">
        <f>T35*$C35</f>
        <v>0</v>
      </c>
      <c r="U237" s="26">
        <f>U35*$C35</f>
        <v>0</v>
      </c>
      <c r="V237" s="26">
        <f>V35*$C35</f>
        <v>0</v>
      </c>
      <c r="W237" s="26">
        <f>W35*$C35</f>
        <v>0</v>
      </c>
      <c r="X237" s="26">
        <f>X35*$C35</f>
        <v>0</v>
      </c>
      <c r="Y237" s="26">
        <f>Y35*$C35</f>
        <v>0</v>
      </c>
      <c r="Z237" s="26">
        <f>Z35*$C35</f>
        <v>0</v>
      </c>
      <c r="AA237" s="26">
        <f>AA35*$C35</f>
        <v>0</v>
      </c>
      <c r="AB237" s="26">
        <f>AB35*$C35</f>
        <v>0</v>
      </c>
      <c r="AC237" s="26">
        <f>AC35*$C35</f>
        <v>0</v>
      </c>
      <c r="AD237" s="26">
        <f>AD35*$C35</f>
        <v>0</v>
      </c>
      <c r="AE237" s="26">
        <f>AE35*$C35</f>
        <v>0</v>
      </c>
      <c r="AF237" s="26">
        <f>AF35*$C35</f>
        <v>0</v>
      </c>
      <c r="AG237" s="26">
        <f>AG35*$C35</f>
        <v>0</v>
      </c>
      <c r="AH237" s="26">
        <f>AH35*$C35</f>
        <v>0</v>
      </c>
      <c r="AI237" s="26">
        <f>AI35*$C35</f>
        <v>0</v>
      </c>
      <c r="AJ237" s="26">
        <f>AJ35*$C35</f>
        <v>0</v>
      </c>
      <c r="AK237" s="26">
        <f>AK35*$C35</f>
        <v>0</v>
      </c>
      <c r="AL237" s="26">
        <f>AL35*$C35</f>
        <v>0</v>
      </c>
      <c r="AM237" s="26">
        <f>AM35*$C35</f>
        <v>0</v>
      </c>
      <c r="AN237" s="26">
        <f>AN35*$C35</f>
        <v>0</v>
      </c>
      <c r="AO237" s="26">
        <f>AO35*$C35</f>
        <v>0</v>
      </c>
      <c r="AP237" s="26">
        <f>AP35*$C35</f>
        <v>0</v>
      </c>
      <c r="AQ237" s="26">
        <f>AQ35*$C35</f>
        <v>0</v>
      </c>
      <c r="AR237" s="26">
        <f>AR35*$C35</f>
        <v>0</v>
      </c>
      <c r="AS237" s="26">
        <f>AS35*$C35</f>
        <v>0</v>
      </c>
      <c r="AT237" s="26">
        <f>AT35*$C35</f>
        <v>0</v>
      </c>
      <c r="AU237" s="26">
        <f>AU35*$C35</f>
        <v>0</v>
      </c>
      <c r="AV237" s="26">
        <f>AV35*$C35</f>
        <v>0</v>
      </c>
      <c r="AW237" s="26">
        <f>AW35*$C35</f>
        <v>0</v>
      </c>
      <c r="AX237" s="26">
        <f>AX35*$C35</f>
        <v>0</v>
      </c>
      <c r="AY237" s="26">
        <f>AY35*$C35</f>
        <v>0</v>
      </c>
      <c r="AZ237" s="26">
        <f>AZ35*$C35</f>
        <v>0</v>
      </c>
      <c r="BA237" s="26">
        <f>BA35*$C35</f>
        <v>0</v>
      </c>
      <c r="BB237" s="26">
        <f>BB35*$C35</f>
        <v>0</v>
      </c>
      <c r="BC237" s="26">
        <f>BC35*$C35</f>
        <v>0</v>
      </c>
      <c r="BD237" s="26">
        <f>BD35*$C35</f>
        <v>0</v>
      </c>
      <c r="BE237" s="26">
        <f>BE35*$C35</f>
        <v>0</v>
      </c>
      <c r="BF237" s="26">
        <f>BF35*$C35</f>
        <v>0</v>
      </c>
      <c r="BG237" s="26">
        <f>BG35*$C35</f>
        <v>0</v>
      </c>
      <c r="BH237" s="26">
        <f>BH35*$C35</f>
        <v>0</v>
      </c>
      <c r="BI237" s="26">
        <f>BI35*$C35</f>
        <v>0</v>
      </c>
      <c r="BJ237" s="26">
        <f>BJ35*$C35</f>
        <v>0</v>
      </c>
      <c r="BK237" s="26">
        <f>BK35*$C35</f>
        <v>0</v>
      </c>
      <c r="BL237" s="26">
        <f>BL35*$C35</f>
        <v>0</v>
      </c>
      <c r="BM237" s="26">
        <f>BM35*$C35</f>
        <v>0</v>
      </c>
      <c r="BN237" s="26">
        <f>BN35*$C35</f>
        <v>0</v>
      </c>
      <c r="BO237" s="26">
        <f>BO35*$C35</f>
        <v>0</v>
      </c>
    </row>
    <row r="238" spans="1:68" outlineLevel="1" x14ac:dyDescent="0.15">
      <c r="A238" s="48" t="s">
        <v>62</v>
      </c>
      <c r="G238" s="23">
        <f>STAFFPLAN_CWS!$B56</f>
        <v>0</v>
      </c>
      <c r="H238" s="23">
        <f>STAFFPLAN_CWS!$C56</f>
        <v>0</v>
      </c>
      <c r="I238" s="23">
        <f>STAFFPLAN_CWS!$C56</f>
        <v>0</v>
      </c>
      <c r="J238" s="23">
        <f>STAFFPLAN_CWS!$C56</f>
        <v>0</v>
      </c>
      <c r="K238" s="23">
        <f>STAFFPLAN_CWS!$C56</f>
        <v>0</v>
      </c>
      <c r="L238" s="23">
        <f>STAFFPLAN_CWS!$C56</f>
        <v>0</v>
      </c>
      <c r="M238" s="23">
        <f>STAFFPLAN_CWS!$C56</f>
        <v>0</v>
      </c>
      <c r="N238" s="23">
        <f>STAFFPLAN_CWS!$C56</f>
        <v>0</v>
      </c>
      <c r="O238" s="23">
        <f>STAFFPLAN_CWS!$C56</f>
        <v>0</v>
      </c>
      <c r="P238" s="23">
        <f>STAFFPLAN_CWS!$C56</f>
        <v>0</v>
      </c>
      <c r="Q238" s="23">
        <f>STAFFPLAN_CWS!$C56</f>
        <v>0</v>
      </c>
      <c r="R238" s="23">
        <f>STAFFPLAN_CWS!$C56</f>
        <v>0</v>
      </c>
      <c r="S238" s="23">
        <f>STAFFPLAN_CWS!$C56</f>
        <v>0</v>
      </c>
      <c r="T238" s="23">
        <f>STAFFPLAN_CWS!$D56</f>
        <v>0</v>
      </c>
      <c r="U238" s="23">
        <f>STAFFPLAN_CWS!$D56</f>
        <v>0</v>
      </c>
      <c r="V238" s="23">
        <f>STAFFPLAN_CWS!$D56</f>
        <v>0</v>
      </c>
      <c r="W238" s="23">
        <f>STAFFPLAN_CWS!$D56</f>
        <v>0</v>
      </c>
      <c r="X238" s="23">
        <f>STAFFPLAN_CWS!$D56</f>
        <v>0</v>
      </c>
      <c r="Y238" s="23">
        <f>STAFFPLAN_CWS!$D56</f>
        <v>0</v>
      </c>
      <c r="Z238" s="23">
        <f>STAFFPLAN_CWS!$D56</f>
        <v>0</v>
      </c>
      <c r="AA238" s="23">
        <f>STAFFPLAN_CWS!$D56</f>
        <v>0</v>
      </c>
      <c r="AB238" s="23">
        <f>STAFFPLAN_CWS!$D56</f>
        <v>0</v>
      </c>
      <c r="AC238" s="23">
        <f>STAFFPLAN_CWS!$D56</f>
        <v>0</v>
      </c>
      <c r="AD238" s="23">
        <f>STAFFPLAN_CWS!$D56</f>
        <v>0</v>
      </c>
      <c r="AE238" s="23">
        <f>STAFFPLAN_CWS!$D56</f>
        <v>0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1" x14ac:dyDescent="0.15">
      <c r="A239" s="48" t="s">
        <v>76</v>
      </c>
      <c r="G239" s="26">
        <f t="shared" ref="G239:AL239" si="84">G237*G238</f>
        <v>0</v>
      </c>
      <c r="H239" s="26">
        <f t="shared" si="84"/>
        <v>0</v>
      </c>
      <c r="I239" s="26">
        <f t="shared" si="84"/>
        <v>0</v>
      </c>
      <c r="J239" s="26">
        <f t="shared" si="84"/>
        <v>0</v>
      </c>
      <c r="K239" s="26">
        <f t="shared" si="84"/>
        <v>0</v>
      </c>
      <c r="L239" s="26">
        <f t="shared" si="84"/>
        <v>0</v>
      </c>
      <c r="M239" s="26">
        <f t="shared" si="84"/>
        <v>0</v>
      </c>
      <c r="N239" s="26">
        <f t="shared" si="84"/>
        <v>0</v>
      </c>
      <c r="O239" s="26">
        <f t="shared" si="84"/>
        <v>0</v>
      </c>
      <c r="P239" s="26">
        <f t="shared" si="84"/>
        <v>0</v>
      </c>
      <c r="Q239" s="26">
        <f t="shared" si="84"/>
        <v>0</v>
      </c>
      <c r="R239" s="26">
        <f t="shared" si="84"/>
        <v>0</v>
      </c>
      <c r="S239" s="26">
        <f t="shared" si="84"/>
        <v>0</v>
      </c>
      <c r="T239" s="26">
        <f t="shared" si="84"/>
        <v>0</v>
      </c>
      <c r="U239" s="26">
        <f t="shared" si="84"/>
        <v>0</v>
      </c>
      <c r="V239" s="26">
        <f t="shared" si="84"/>
        <v>0</v>
      </c>
      <c r="W239" s="26">
        <f t="shared" si="84"/>
        <v>0</v>
      </c>
      <c r="X239" s="26">
        <f t="shared" si="84"/>
        <v>0</v>
      </c>
      <c r="Y239" s="26">
        <f t="shared" si="84"/>
        <v>0</v>
      </c>
      <c r="Z239" s="26">
        <f t="shared" si="84"/>
        <v>0</v>
      </c>
      <c r="AA239" s="26">
        <f t="shared" si="84"/>
        <v>0</v>
      </c>
      <c r="AB239" s="26">
        <f t="shared" si="84"/>
        <v>0</v>
      </c>
      <c r="AC239" s="26">
        <f t="shared" si="84"/>
        <v>0</v>
      </c>
      <c r="AD239" s="26">
        <f t="shared" si="84"/>
        <v>0</v>
      </c>
      <c r="AE239" s="26">
        <f t="shared" si="84"/>
        <v>0</v>
      </c>
      <c r="AF239" s="26">
        <f t="shared" si="84"/>
        <v>0</v>
      </c>
      <c r="AG239" s="26">
        <f t="shared" si="84"/>
        <v>0</v>
      </c>
      <c r="AH239" s="26">
        <f t="shared" si="84"/>
        <v>0</v>
      </c>
      <c r="AI239" s="26">
        <f t="shared" si="84"/>
        <v>0</v>
      </c>
      <c r="AJ239" s="26">
        <f t="shared" si="84"/>
        <v>0</v>
      </c>
      <c r="AK239" s="26">
        <f t="shared" si="84"/>
        <v>0</v>
      </c>
      <c r="AL239" s="26">
        <f t="shared" si="84"/>
        <v>0</v>
      </c>
      <c r="AM239" s="26">
        <f t="shared" ref="AM239:BO239" si="85">AM237*AM238</f>
        <v>0</v>
      </c>
      <c r="AN239" s="26">
        <f t="shared" si="85"/>
        <v>0</v>
      </c>
      <c r="AO239" s="26">
        <f t="shared" si="85"/>
        <v>0</v>
      </c>
      <c r="AP239" s="26">
        <f t="shared" si="85"/>
        <v>0</v>
      </c>
      <c r="AQ239" s="26">
        <f t="shared" si="85"/>
        <v>0</v>
      </c>
      <c r="AR239" s="26">
        <f t="shared" si="85"/>
        <v>0</v>
      </c>
      <c r="AS239" s="26">
        <f t="shared" si="85"/>
        <v>0</v>
      </c>
      <c r="AT239" s="26">
        <f t="shared" si="85"/>
        <v>0</v>
      </c>
      <c r="AU239" s="26">
        <f t="shared" si="85"/>
        <v>0</v>
      </c>
      <c r="AV239" s="26">
        <f t="shared" si="85"/>
        <v>0</v>
      </c>
      <c r="AW239" s="26">
        <f t="shared" si="85"/>
        <v>0</v>
      </c>
      <c r="AX239" s="26">
        <f t="shared" si="85"/>
        <v>0</v>
      </c>
      <c r="AY239" s="26">
        <f t="shared" si="85"/>
        <v>0</v>
      </c>
      <c r="AZ239" s="26">
        <f t="shared" si="85"/>
        <v>0</v>
      </c>
      <c r="BA239" s="26">
        <f t="shared" si="85"/>
        <v>0</v>
      </c>
      <c r="BB239" s="26">
        <f t="shared" si="85"/>
        <v>0</v>
      </c>
      <c r="BC239" s="26">
        <f t="shared" si="85"/>
        <v>0</v>
      </c>
      <c r="BD239" s="26">
        <f t="shared" si="85"/>
        <v>0</v>
      </c>
      <c r="BE239" s="26">
        <f t="shared" si="85"/>
        <v>0</v>
      </c>
      <c r="BF239" s="26">
        <f t="shared" si="85"/>
        <v>0</v>
      </c>
      <c r="BG239" s="26">
        <f t="shared" si="85"/>
        <v>0</v>
      </c>
      <c r="BH239" s="26">
        <f t="shared" si="85"/>
        <v>0</v>
      </c>
      <c r="BI239" s="26">
        <f t="shared" si="85"/>
        <v>0</v>
      </c>
      <c r="BJ239" s="26">
        <f t="shared" si="85"/>
        <v>0</v>
      </c>
      <c r="BK239" s="26">
        <f t="shared" si="85"/>
        <v>0</v>
      </c>
      <c r="BL239" s="26">
        <f t="shared" si="85"/>
        <v>0</v>
      </c>
      <c r="BM239" s="26">
        <f t="shared" si="85"/>
        <v>0</v>
      </c>
      <c r="BN239" s="26">
        <f t="shared" si="85"/>
        <v>0</v>
      </c>
      <c r="BO239" s="26">
        <f t="shared" si="85"/>
        <v>0</v>
      </c>
    </row>
    <row r="240" spans="1:68" outlineLevel="1" x14ac:dyDescent="0.15">
      <c r="A240" s="48" t="s">
        <v>761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1" x14ac:dyDescent="0.15">
      <c r="A241" s="48" t="s">
        <v>63</v>
      </c>
      <c r="G241" s="26">
        <f t="shared" ref="G241:AL241" si="86">G239+G240</f>
        <v>0</v>
      </c>
      <c r="H241" s="26">
        <f t="shared" si="86"/>
        <v>0</v>
      </c>
      <c r="I241" s="26">
        <f t="shared" si="86"/>
        <v>0</v>
      </c>
      <c r="J241" s="26">
        <f t="shared" si="86"/>
        <v>0</v>
      </c>
      <c r="K241" s="26">
        <f t="shared" si="86"/>
        <v>0</v>
      </c>
      <c r="L241" s="26">
        <f t="shared" si="86"/>
        <v>0</v>
      </c>
      <c r="M241" s="26">
        <f t="shared" si="86"/>
        <v>0</v>
      </c>
      <c r="N241" s="26">
        <f t="shared" si="86"/>
        <v>0</v>
      </c>
      <c r="O241" s="26">
        <f t="shared" si="86"/>
        <v>0</v>
      </c>
      <c r="P241" s="26">
        <f t="shared" si="86"/>
        <v>0</v>
      </c>
      <c r="Q241" s="26">
        <f t="shared" si="86"/>
        <v>0</v>
      </c>
      <c r="R241" s="26">
        <f t="shared" si="86"/>
        <v>0</v>
      </c>
      <c r="S241" s="26">
        <f t="shared" si="86"/>
        <v>0</v>
      </c>
      <c r="T241" s="26">
        <f t="shared" si="86"/>
        <v>0</v>
      </c>
      <c r="U241" s="26">
        <f t="shared" si="86"/>
        <v>0</v>
      </c>
      <c r="V241" s="26">
        <f t="shared" si="86"/>
        <v>0</v>
      </c>
      <c r="W241" s="26">
        <f t="shared" si="86"/>
        <v>0</v>
      </c>
      <c r="X241" s="26">
        <f t="shared" si="86"/>
        <v>0</v>
      </c>
      <c r="Y241" s="26">
        <f t="shared" si="86"/>
        <v>0</v>
      </c>
      <c r="Z241" s="26">
        <f t="shared" si="86"/>
        <v>0</v>
      </c>
      <c r="AA241" s="26">
        <f t="shared" si="86"/>
        <v>0</v>
      </c>
      <c r="AB241" s="26">
        <f t="shared" si="86"/>
        <v>0</v>
      </c>
      <c r="AC241" s="26">
        <f t="shared" si="86"/>
        <v>0</v>
      </c>
      <c r="AD241" s="26">
        <f t="shared" si="86"/>
        <v>0</v>
      </c>
      <c r="AE241" s="26">
        <f t="shared" si="86"/>
        <v>0</v>
      </c>
      <c r="AF241" s="26">
        <f t="shared" si="86"/>
        <v>0</v>
      </c>
      <c r="AG241" s="26">
        <f t="shared" si="86"/>
        <v>0</v>
      </c>
      <c r="AH241" s="26">
        <f t="shared" si="86"/>
        <v>0</v>
      </c>
      <c r="AI241" s="26">
        <f t="shared" si="86"/>
        <v>0</v>
      </c>
      <c r="AJ241" s="26">
        <f t="shared" si="86"/>
        <v>0</v>
      </c>
      <c r="AK241" s="26">
        <f t="shared" si="86"/>
        <v>0</v>
      </c>
      <c r="AL241" s="26">
        <f t="shared" si="86"/>
        <v>0</v>
      </c>
      <c r="AM241" s="26">
        <f t="shared" ref="AM241:BO241" si="87">AM239+AM240</f>
        <v>0</v>
      </c>
      <c r="AN241" s="26">
        <f t="shared" si="87"/>
        <v>0</v>
      </c>
      <c r="AO241" s="26">
        <f t="shared" si="87"/>
        <v>0</v>
      </c>
      <c r="AP241" s="26">
        <f t="shared" si="87"/>
        <v>0</v>
      </c>
      <c r="AQ241" s="26">
        <f t="shared" si="87"/>
        <v>0</v>
      </c>
      <c r="AR241" s="26">
        <f t="shared" si="87"/>
        <v>0</v>
      </c>
      <c r="AS241" s="26">
        <f t="shared" si="87"/>
        <v>0</v>
      </c>
      <c r="AT241" s="26">
        <f t="shared" si="87"/>
        <v>0</v>
      </c>
      <c r="AU241" s="26">
        <f t="shared" si="87"/>
        <v>0</v>
      </c>
      <c r="AV241" s="26">
        <f t="shared" si="87"/>
        <v>0</v>
      </c>
      <c r="AW241" s="26">
        <f t="shared" si="87"/>
        <v>0</v>
      </c>
      <c r="AX241" s="26">
        <f t="shared" si="87"/>
        <v>0</v>
      </c>
      <c r="AY241" s="26">
        <f t="shared" si="87"/>
        <v>0</v>
      </c>
      <c r="AZ241" s="26">
        <f t="shared" si="87"/>
        <v>0</v>
      </c>
      <c r="BA241" s="26">
        <f t="shared" si="87"/>
        <v>0</v>
      </c>
      <c r="BB241" s="26">
        <f t="shared" si="87"/>
        <v>0</v>
      </c>
      <c r="BC241" s="26">
        <f t="shared" si="87"/>
        <v>0</v>
      </c>
      <c r="BD241" s="26">
        <f t="shared" si="87"/>
        <v>0</v>
      </c>
      <c r="BE241" s="26">
        <f t="shared" si="87"/>
        <v>0</v>
      </c>
      <c r="BF241" s="26">
        <f t="shared" si="87"/>
        <v>0</v>
      </c>
      <c r="BG241" s="26">
        <f t="shared" si="87"/>
        <v>0</v>
      </c>
      <c r="BH241" s="26">
        <f t="shared" si="87"/>
        <v>0</v>
      </c>
      <c r="BI241" s="26">
        <f t="shared" si="87"/>
        <v>0</v>
      </c>
      <c r="BJ241" s="26">
        <f t="shared" si="87"/>
        <v>0</v>
      </c>
      <c r="BK241" s="26">
        <f t="shared" si="87"/>
        <v>0</v>
      </c>
      <c r="BL241" s="26">
        <f t="shared" si="87"/>
        <v>0</v>
      </c>
      <c r="BM241" s="26">
        <f t="shared" si="87"/>
        <v>0</v>
      </c>
      <c r="BN241" s="26">
        <f t="shared" si="87"/>
        <v>0</v>
      </c>
      <c r="BO241" s="26">
        <f t="shared" si="87"/>
        <v>0</v>
      </c>
    </row>
    <row r="242" spans="1:67" outlineLevel="1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1" x14ac:dyDescent="0.15">
      <c r="A243" s="33" t="s">
        <v>86</v>
      </c>
      <c r="G243" s="26">
        <f>G36*$C36</f>
        <v>0</v>
      </c>
      <c r="H243" s="26">
        <f>H36*$C36</f>
        <v>0</v>
      </c>
      <c r="I243" s="26">
        <f>I36*$C36</f>
        <v>0</v>
      </c>
      <c r="J243" s="26">
        <f>J36*$C36</f>
        <v>0</v>
      </c>
      <c r="K243" s="26">
        <f>K36*$C36</f>
        <v>0</v>
      </c>
      <c r="L243" s="26">
        <f>L36*$C36</f>
        <v>0</v>
      </c>
      <c r="M243" s="26">
        <f>M36*$C36</f>
        <v>0</v>
      </c>
      <c r="N243" s="26">
        <f>N36*$C36</f>
        <v>0</v>
      </c>
      <c r="O243" s="26">
        <f>O36*$C36</f>
        <v>0</v>
      </c>
      <c r="P243" s="26">
        <f>P36*$C36</f>
        <v>0</v>
      </c>
      <c r="Q243" s="26">
        <f>Q36*$C36</f>
        <v>0</v>
      </c>
      <c r="R243" s="26">
        <f>R36*$C36</f>
        <v>0</v>
      </c>
      <c r="S243" s="26">
        <f>S36*$C36</f>
        <v>0</v>
      </c>
      <c r="T243" s="26">
        <f>T36*$C36</f>
        <v>0</v>
      </c>
      <c r="U243" s="26">
        <f>U36*$C36</f>
        <v>0</v>
      </c>
      <c r="V243" s="26">
        <f>V36*$C36</f>
        <v>0</v>
      </c>
      <c r="W243" s="26">
        <f>W36*$C36</f>
        <v>0</v>
      </c>
      <c r="X243" s="26">
        <f>X36*$C36</f>
        <v>0</v>
      </c>
      <c r="Y243" s="26">
        <f>Y36*$C36</f>
        <v>0</v>
      </c>
      <c r="Z243" s="26">
        <f>Z36*$C36</f>
        <v>0</v>
      </c>
      <c r="AA243" s="26">
        <f>AA36*$C36</f>
        <v>0</v>
      </c>
      <c r="AB243" s="26">
        <f>AB36*$C36</f>
        <v>0</v>
      </c>
      <c r="AC243" s="26">
        <f>AC36*$C36</f>
        <v>0</v>
      </c>
      <c r="AD243" s="26">
        <f>AD36*$C36</f>
        <v>0</v>
      </c>
      <c r="AE243" s="26">
        <f>AE36*$C36</f>
        <v>0</v>
      </c>
      <c r="AF243" s="26">
        <f>AF36*$C36</f>
        <v>0</v>
      </c>
      <c r="AG243" s="26">
        <f>AG36*$C36</f>
        <v>0</v>
      </c>
      <c r="AH243" s="26">
        <f>AH36*$C36</f>
        <v>0</v>
      </c>
      <c r="AI243" s="26">
        <f>AI36*$C36</f>
        <v>0</v>
      </c>
      <c r="AJ243" s="26">
        <f>AJ36*$C36</f>
        <v>0</v>
      </c>
      <c r="AK243" s="26">
        <f>AK36*$C36</f>
        <v>0</v>
      </c>
      <c r="AL243" s="26">
        <f>AL36*$C36</f>
        <v>0</v>
      </c>
      <c r="AM243" s="26">
        <f>AM36*$C36</f>
        <v>0</v>
      </c>
      <c r="AN243" s="26">
        <f>AN36*$C36</f>
        <v>0</v>
      </c>
      <c r="AO243" s="26">
        <f>AO36*$C36</f>
        <v>0</v>
      </c>
      <c r="AP243" s="26">
        <f>AP36*$C36</f>
        <v>0</v>
      </c>
      <c r="AQ243" s="26">
        <f>AQ36*$C36</f>
        <v>0</v>
      </c>
      <c r="AR243" s="26">
        <f>AR36*$C36</f>
        <v>0</v>
      </c>
      <c r="AS243" s="26">
        <f>AS36*$C36</f>
        <v>0</v>
      </c>
      <c r="AT243" s="26">
        <f>AT36*$C36</f>
        <v>0</v>
      </c>
      <c r="AU243" s="26">
        <f>AU36*$C36</f>
        <v>0</v>
      </c>
      <c r="AV243" s="26">
        <f>AV36*$C36</f>
        <v>0</v>
      </c>
      <c r="AW243" s="26">
        <f>AW36*$C36</f>
        <v>0</v>
      </c>
      <c r="AX243" s="26">
        <f>AX36*$C36</f>
        <v>0</v>
      </c>
      <c r="AY243" s="26">
        <f>AY36*$C36</f>
        <v>0</v>
      </c>
      <c r="AZ243" s="26">
        <f>AZ36*$C36</f>
        <v>0</v>
      </c>
      <c r="BA243" s="26">
        <f>BA36*$C36</f>
        <v>0</v>
      </c>
      <c r="BB243" s="26">
        <f>BB36*$C36</f>
        <v>0</v>
      </c>
      <c r="BC243" s="26">
        <f>BC36*$C36</f>
        <v>0</v>
      </c>
      <c r="BD243" s="26">
        <f>BD36*$C36</f>
        <v>0</v>
      </c>
      <c r="BE243" s="26">
        <f>BE36*$C36</f>
        <v>0</v>
      </c>
      <c r="BF243" s="26">
        <f>BF36*$C36</f>
        <v>0</v>
      </c>
      <c r="BG243" s="26">
        <f>BG36*$C36</f>
        <v>0</v>
      </c>
      <c r="BH243" s="26">
        <f>BH36*$C36</f>
        <v>0</v>
      </c>
      <c r="BI243" s="26">
        <f>BI36*$C36</f>
        <v>0</v>
      </c>
      <c r="BJ243" s="26">
        <f>BJ36*$C36</f>
        <v>0</v>
      </c>
      <c r="BK243" s="26">
        <f>BK36*$C36</f>
        <v>0</v>
      </c>
      <c r="BL243" s="26">
        <f>BL36*$C36</f>
        <v>0</v>
      </c>
      <c r="BM243" s="26">
        <f>BM36*$C36</f>
        <v>0</v>
      </c>
      <c r="BN243" s="26">
        <f>BN36*$C36</f>
        <v>0</v>
      </c>
      <c r="BO243" s="26">
        <f>BO36*$C36</f>
        <v>0</v>
      </c>
    </row>
    <row r="244" spans="1:67" outlineLevel="1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1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1" x14ac:dyDescent="0.15">
      <c r="A246" s="48" t="s">
        <v>75</v>
      </c>
      <c r="G246" s="26">
        <f>G38*$C38</f>
        <v>0</v>
      </c>
      <c r="H246" s="26">
        <f>H38*$C38</f>
        <v>0</v>
      </c>
      <c r="I246" s="26">
        <f>I38*$C38</f>
        <v>0</v>
      </c>
      <c r="J246" s="26">
        <f>J38*$C38</f>
        <v>0</v>
      </c>
      <c r="K246" s="26">
        <f>K38*$C38</f>
        <v>0</v>
      </c>
      <c r="L246" s="26">
        <f>L38*$C38</f>
        <v>0</v>
      </c>
      <c r="M246" s="26">
        <f>M38*$C38</f>
        <v>0</v>
      </c>
      <c r="N246" s="26">
        <f>N38*$C38</f>
        <v>0</v>
      </c>
      <c r="O246" s="26">
        <f>O38*$C38</f>
        <v>0</v>
      </c>
      <c r="P246" s="26">
        <f>P38*$C38</f>
        <v>0</v>
      </c>
      <c r="Q246" s="26">
        <f>Q38*$C38</f>
        <v>0</v>
      </c>
      <c r="R246" s="26">
        <f>R38*$C38</f>
        <v>0</v>
      </c>
      <c r="S246" s="26">
        <f>S38*$C38</f>
        <v>0</v>
      </c>
      <c r="T246" s="26">
        <f>T38*$C38</f>
        <v>0</v>
      </c>
      <c r="U246" s="26">
        <f>U38*$C38</f>
        <v>0</v>
      </c>
      <c r="V246" s="26">
        <f>V38*$C38</f>
        <v>0</v>
      </c>
      <c r="W246" s="26">
        <f>W38*$C38</f>
        <v>0</v>
      </c>
      <c r="X246" s="26">
        <f>X38*$C38</f>
        <v>0</v>
      </c>
      <c r="Y246" s="26">
        <f>Y38*$C38</f>
        <v>0</v>
      </c>
      <c r="Z246" s="26">
        <f>Z38*$C38</f>
        <v>0</v>
      </c>
      <c r="AA246" s="26">
        <f>AA38*$C38</f>
        <v>0</v>
      </c>
      <c r="AB246" s="26">
        <f>AB38*$C38</f>
        <v>0</v>
      </c>
      <c r="AC246" s="26">
        <f>AC38*$C38</f>
        <v>0</v>
      </c>
      <c r="AD246" s="26">
        <f>AD38*$C38</f>
        <v>0</v>
      </c>
      <c r="AE246" s="26">
        <f>AE38*$C38</f>
        <v>0</v>
      </c>
      <c r="AF246" s="26">
        <f>AF38*$C38</f>
        <v>0</v>
      </c>
      <c r="AG246" s="26">
        <f>AG38*$C38</f>
        <v>0</v>
      </c>
      <c r="AH246" s="26">
        <f>AH38*$C38</f>
        <v>0</v>
      </c>
      <c r="AI246" s="26">
        <f>AI38*$C38</f>
        <v>0</v>
      </c>
      <c r="AJ246" s="26">
        <f>AJ38*$C38</f>
        <v>0</v>
      </c>
      <c r="AK246" s="26">
        <f>AK38*$C38</f>
        <v>0</v>
      </c>
      <c r="AL246" s="26">
        <f>AL38*$C38</f>
        <v>0</v>
      </c>
      <c r="AM246" s="26">
        <f>AM38*$C38</f>
        <v>0</v>
      </c>
      <c r="AN246" s="26">
        <f>AN38*$C38</f>
        <v>0</v>
      </c>
      <c r="AO246" s="26">
        <f>AO38*$C38</f>
        <v>0</v>
      </c>
      <c r="AP246" s="26">
        <f>AP38*$C38</f>
        <v>0</v>
      </c>
      <c r="AQ246" s="26">
        <f>AQ38*$C38</f>
        <v>0</v>
      </c>
      <c r="AR246" s="26">
        <f>AR38*$C38</f>
        <v>0</v>
      </c>
      <c r="AS246" s="26">
        <f>AS38*$C38</f>
        <v>0</v>
      </c>
      <c r="AT246" s="26">
        <f>AT38*$C38</f>
        <v>0</v>
      </c>
      <c r="AU246" s="26">
        <f>AU38*$C38</f>
        <v>0</v>
      </c>
      <c r="AV246" s="26">
        <f>AV38*$C38</f>
        <v>0</v>
      </c>
      <c r="AW246" s="26">
        <f>AW38*$C38</f>
        <v>0</v>
      </c>
      <c r="AX246" s="26">
        <f>AX38*$C38</f>
        <v>0</v>
      </c>
      <c r="AY246" s="26">
        <f>AY38*$C38</f>
        <v>0</v>
      </c>
      <c r="AZ246" s="26">
        <f>AZ38*$C38</f>
        <v>0</v>
      </c>
      <c r="BA246" s="26">
        <f>BA38*$C38</f>
        <v>0</v>
      </c>
      <c r="BB246" s="26">
        <f>BB38*$C38</f>
        <v>0</v>
      </c>
      <c r="BC246" s="26">
        <f>BC38*$C38</f>
        <v>0</v>
      </c>
      <c r="BD246" s="26">
        <f>BD38*$C38</f>
        <v>0</v>
      </c>
      <c r="BE246" s="26">
        <f>BE38*$C38</f>
        <v>0</v>
      </c>
      <c r="BF246" s="26">
        <f>BF38*$C38</f>
        <v>0</v>
      </c>
      <c r="BG246" s="26">
        <f>BG38*$C38</f>
        <v>0</v>
      </c>
      <c r="BH246" s="26">
        <f>BH38*$C38</f>
        <v>0</v>
      </c>
      <c r="BI246" s="26">
        <f>BI38*$C38</f>
        <v>0</v>
      </c>
      <c r="BJ246" s="26">
        <f>BJ38*$C38</f>
        <v>0</v>
      </c>
      <c r="BK246" s="26">
        <f>BK38*$C38</f>
        <v>0</v>
      </c>
      <c r="BL246" s="26">
        <f>BL38*$C38</f>
        <v>0</v>
      </c>
      <c r="BM246" s="26">
        <f>BM38*$C38</f>
        <v>0</v>
      </c>
      <c r="BN246" s="26">
        <f>BN38*$C38</f>
        <v>0</v>
      </c>
      <c r="BO246" s="26">
        <f>BO38*$C38</f>
        <v>0</v>
      </c>
    </row>
    <row r="247" spans="1:67" outlineLevel="1" x14ac:dyDescent="0.15">
      <c r="A247" s="48" t="s">
        <v>62</v>
      </c>
      <c r="G247" s="23">
        <f>STAFFPLAN_CWS!$B60</f>
        <v>0</v>
      </c>
      <c r="H247" s="23">
        <f>STAFFPLAN_CWS!$C60</f>
        <v>0</v>
      </c>
      <c r="I247" s="23">
        <f>STAFFPLAN_CWS!$C60</f>
        <v>0</v>
      </c>
      <c r="J247" s="23">
        <f>STAFFPLAN_CWS!$C60</f>
        <v>0</v>
      </c>
      <c r="K247" s="23">
        <f>STAFFPLAN_CWS!$C60</f>
        <v>0</v>
      </c>
      <c r="L247" s="23">
        <f>STAFFPLAN_CWS!$C60</f>
        <v>0</v>
      </c>
      <c r="M247" s="23">
        <f>STAFFPLAN_CWS!$C60</f>
        <v>0</v>
      </c>
      <c r="N247" s="23">
        <f>STAFFPLAN_CWS!$C60</f>
        <v>0</v>
      </c>
      <c r="O247" s="23">
        <f>STAFFPLAN_CWS!$C60</f>
        <v>0</v>
      </c>
      <c r="P247" s="23">
        <f>STAFFPLAN_CWS!$C60</f>
        <v>0</v>
      </c>
      <c r="Q247" s="23">
        <f>STAFFPLAN_CWS!$C60</f>
        <v>0</v>
      </c>
      <c r="R247" s="23">
        <f>STAFFPLAN_CWS!$C60</f>
        <v>0</v>
      </c>
      <c r="S247" s="23">
        <f>STAFFPLAN_CWS!$C60</f>
        <v>0</v>
      </c>
      <c r="T247" s="23">
        <f>STAFFPLAN_CWS!$D60</f>
        <v>0.8</v>
      </c>
      <c r="U247" s="23">
        <f>STAFFPLAN_CWS!$D60</f>
        <v>0.8</v>
      </c>
      <c r="V247" s="23">
        <f>STAFFPLAN_CWS!$D60</f>
        <v>0.8</v>
      </c>
      <c r="W247" s="23">
        <f>STAFFPLAN_CWS!$D60</f>
        <v>0.8</v>
      </c>
      <c r="X247" s="23">
        <f>STAFFPLAN_CWS!$D60</f>
        <v>0.8</v>
      </c>
      <c r="Y247" s="23">
        <f>STAFFPLAN_CWS!$D60</f>
        <v>0.8</v>
      </c>
      <c r="Z247" s="23">
        <f>STAFFPLAN_CWS!$D60</f>
        <v>0.8</v>
      </c>
      <c r="AA247" s="23">
        <f>STAFFPLAN_CWS!$D60</f>
        <v>0.8</v>
      </c>
      <c r="AB247" s="23">
        <f>STAFFPLAN_CWS!$D60</f>
        <v>0.8</v>
      </c>
      <c r="AC247" s="23">
        <f>STAFFPLAN_CWS!$D60</f>
        <v>0.8</v>
      </c>
      <c r="AD247" s="23">
        <f>STAFFPLAN_CWS!$D60</f>
        <v>0.8</v>
      </c>
      <c r="AE247" s="23">
        <f>STAFFPLAN_CWS!$D60</f>
        <v>0.8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1" x14ac:dyDescent="0.15">
      <c r="A248" s="48" t="s">
        <v>76</v>
      </c>
      <c r="G248" s="26">
        <f>G246*G59</f>
        <v>0</v>
      </c>
      <c r="H248" s="26">
        <f>H246*H59</f>
        <v>0</v>
      </c>
      <c r="I248" s="26">
        <f>I246*I59</f>
        <v>0</v>
      </c>
      <c r="J248" s="26">
        <f>J246*J59</f>
        <v>0</v>
      </c>
      <c r="K248" s="26">
        <f>K246*K59</f>
        <v>0</v>
      </c>
      <c r="L248" s="26">
        <f>L246*L59</f>
        <v>0</v>
      </c>
      <c r="M248" s="26">
        <f>M246*M59</f>
        <v>0</v>
      </c>
      <c r="N248" s="26">
        <f>N246*N59</f>
        <v>0</v>
      </c>
      <c r="O248" s="26">
        <f>O246*O59</f>
        <v>0</v>
      </c>
      <c r="P248" s="26">
        <f>P246*P59</f>
        <v>0</v>
      </c>
      <c r="Q248" s="26">
        <f>Q246*Q59</f>
        <v>0</v>
      </c>
      <c r="R248" s="26">
        <f>R246*R59</f>
        <v>0</v>
      </c>
      <c r="S248" s="26">
        <f>S246*S59</f>
        <v>0</v>
      </c>
      <c r="T248" s="26">
        <f>T246*T59</f>
        <v>0</v>
      </c>
      <c r="U248" s="26">
        <f>U246*U59</f>
        <v>0</v>
      </c>
      <c r="V248" s="26">
        <f>V246*V59</f>
        <v>0</v>
      </c>
      <c r="W248" s="26">
        <f>W246*W59</f>
        <v>0</v>
      </c>
      <c r="X248" s="26">
        <f>X246*X59</f>
        <v>0</v>
      </c>
      <c r="Y248" s="26">
        <f>Y246*Y59</f>
        <v>0</v>
      </c>
      <c r="Z248" s="26">
        <f>Z246*Z59</f>
        <v>0</v>
      </c>
      <c r="AA248" s="26">
        <f>AA246*AA59</f>
        <v>0</v>
      </c>
      <c r="AB248" s="26">
        <f>AB246*AB59</f>
        <v>0</v>
      </c>
      <c r="AC248" s="26">
        <f>AC246*AC59</f>
        <v>0</v>
      </c>
      <c r="AD248" s="26">
        <f>AD246*AD59</f>
        <v>0</v>
      </c>
      <c r="AE248" s="26">
        <f>AE246*AE59</f>
        <v>0</v>
      </c>
      <c r="AF248" s="26">
        <f>AF246*AF59</f>
        <v>0</v>
      </c>
      <c r="AG248" s="26">
        <f>AG246*AG59</f>
        <v>0</v>
      </c>
      <c r="AH248" s="26">
        <f>AH246*AH59</f>
        <v>0</v>
      </c>
      <c r="AI248" s="26">
        <f>AI246*AI59</f>
        <v>0</v>
      </c>
      <c r="AJ248" s="26">
        <f>AJ246*AJ59</f>
        <v>0</v>
      </c>
      <c r="AK248" s="26">
        <f>AK246*AK59</f>
        <v>0</v>
      </c>
      <c r="AL248" s="26">
        <f>AL246*AL59</f>
        <v>0</v>
      </c>
      <c r="AM248" s="26">
        <f>AM246*AM59</f>
        <v>0</v>
      </c>
      <c r="AN248" s="26">
        <f>AN246*AN59</f>
        <v>0</v>
      </c>
      <c r="AO248" s="26">
        <f>AO246*AO59</f>
        <v>0</v>
      </c>
      <c r="AP248" s="26">
        <f>AP246*AP59</f>
        <v>0</v>
      </c>
      <c r="AQ248" s="26">
        <f>AQ246*AQ59</f>
        <v>0</v>
      </c>
      <c r="AR248" s="26">
        <f>AR246*AR59</f>
        <v>0</v>
      </c>
      <c r="AS248" s="26">
        <f>AS246*AS59</f>
        <v>0</v>
      </c>
      <c r="AT248" s="26">
        <f>AT246*AT59</f>
        <v>0</v>
      </c>
      <c r="AU248" s="26">
        <f>AU246*AU59</f>
        <v>0</v>
      </c>
      <c r="AV248" s="26">
        <f>AV246*AV59</f>
        <v>0</v>
      </c>
      <c r="AW248" s="26">
        <f>AW246*AW59</f>
        <v>0</v>
      </c>
      <c r="AX248" s="26">
        <f>AX246*AX59</f>
        <v>0</v>
      </c>
      <c r="AY248" s="26">
        <f>AY246*AY59</f>
        <v>0</v>
      </c>
      <c r="AZ248" s="26">
        <f>AZ246*AZ59</f>
        <v>0</v>
      </c>
      <c r="BA248" s="26">
        <f>BA246*BA59</f>
        <v>0</v>
      </c>
      <c r="BB248" s="26">
        <f>BB246*BB59</f>
        <v>0</v>
      </c>
      <c r="BC248" s="26">
        <f>BC246*BC59</f>
        <v>0</v>
      </c>
      <c r="BD248" s="26">
        <f>BD246*BD59</f>
        <v>0</v>
      </c>
      <c r="BE248" s="26">
        <f>BE246*BE59</f>
        <v>0</v>
      </c>
      <c r="BF248" s="26">
        <f>BF246*BF59</f>
        <v>0</v>
      </c>
      <c r="BG248" s="26">
        <f>BG246*BG59</f>
        <v>0</v>
      </c>
      <c r="BH248" s="26">
        <f>BH246*BH59</f>
        <v>0</v>
      </c>
      <c r="BI248" s="26">
        <f>BI246*BI59</f>
        <v>0</v>
      </c>
      <c r="BJ248" s="26">
        <f>BJ246*BJ59</f>
        <v>0</v>
      </c>
      <c r="BK248" s="26">
        <f>BK246*BK59</f>
        <v>0</v>
      </c>
      <c r="BL248" s="26">
        <f>BL246*BL59</f>
        <v>0</v>
      </c>
      <c r="BM248" s="26">
        <f>BM246*BM59</f>
        <v>0</v>
      </c>
      <c r="BN248" s="26">
        <f>BN246*BN59</f>
        <v>0</v>
      </c>
      <c r="BO248" s="26">
        <f>BO246*BO59</f>
        <v>0</v>
      </c>
    </row>
    <row r="249" spans="1:67" outlineLevel="1" x14ac:dyDescent="0.15">
      <c r="A249" s="48" t="s">
        <v>761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1" x14ac:dyDescent="0.15">
      <c r="A250" s="48" t="s">
        <v>63</v>
      </c>
      <c r="G250" s="26">
        <f t="shared" ref="G250:AL250" si="88">G248+G249</f>
        <v>0</v>
      </c>
      <c r="H250" s="26">
        <f t="shared" si="88"/>
        <v>0</v>
      </c>
      <c r="I250" s="26">
        <f t="shared" si="88"/>
        <v>0</v>
      </c>
      <c r="J250" s="26">
        <f t="shared" si="88"/>
        <v>0</v>
      </c>
      <c r="K250" s="26">
        <f t="shared" si="88"/>
        <v>0</v>
      </c>
      <c r="L250" s="26">
        <f t="shared" si="88"/>
        <v>0</v>
      </c>
      <c r="M250" s="26">
        <f t="shared" si="88"/>
        <v>0</v>
      </c>
      <c r="N250" s="26">
        <f t="shared" si="88"/>
        <v>0</v>
      </c>
      <c r="O250" s="26">
        <f t="shared" si="88"/>
        <v>0</v>
      </c>
      <c r="P250" s="26">
        <f t="shared" si="88"/>
        <v>0</v>
      </c>
      <c r="Q250" s="26">
        <f t="shared" si="88"/>
        <v>0</v>
      </c>
      <c r="R250" s="26">
        <f t="shared" si="88"/>
        <v>0</v>
      </c>
      <c r="S250" s="26">
        <f t="shared" si="88"/>
        <v>0</v>
      </c>
      <c r="T250" s="26">
        <f t="shared" si="88"/>
        <v>0</v>
      </c>
      <c r="U250" s="26">
        <f t="shared" si="88"/>
        <v>0</v>
      </c>
      <c r="V250" s="26">
        <f t="shared" si="88"/>
        <v>0</v>
      </c>
      <c r="W250" s="26">
        <f t="shared" si="88"/>
        <v>0</v>
      </c>
      <c r="X250" s="26">
        <f t="shared" si="88"/>
        <v>0</v>
      </c>
      <c r="Y250" s="26">
        <f t="shared" si="88"/>
        <v>0</v>
      </c>
      <c r="Z250" s="26">
        <f t="shared" si="88"/>
        <v>0</v>
      </c>
      <c r="AA250" s="26">
        <f t="shared" si="88"/>
        <v>0</v>
      </c>
      <c r="AB250" s="26">
        <f t="shared" si="88"/>
        <v>0</v>
      </c>
      <c r="AC250" s="26">
        <f t="shared" si="88"/>
        <v>0</v>
      </c>
      <c r="AD250" s="26">
        <f t="shared" si="88"/>
        <v>0</v>
      </c>
      <c r="AE250" s="26">
        <f t="shared" si="88"/>
        <v>0</v>
      </c>
      <c r="AF250" s="26">
        <f t="shared" si="88"/>
        <v>0</v>
      </c>
      <c r="AG250" s="26">
        <f t="shared" si="88"/>
        <v>0</v>
      </c>
      <c r="AH250" s="26">
        <f t="shared" si="88"/>
        <v>0</v>
      </c>
      <c r="AI250" s="26">
        <f t="shared" si="88"/>
        <v>0</v>
      </c>
      <c r="AJ250" s="26">
        <f t="shared" si="88"/>
        <v>0</v>
      </c>
      <c r="AK250" s="26">
        <f t="shared" si="88"/>
        <v>0</v>
      </c>
      <c r="AL250" s="26">
        <f t="shared" si="88"/>
        <v>0</v>
      </c>
      <c r="AM250" s="26">
        <f t="shared" ref="AM250:BO250" si="89">AM248+AM249</f>
        <v>0</v>
      </c>
      <c r="AN250" s="26">
        <f t="shared" si="89"/>
        <v>0</v>
      </c>
      <c r="AO250" s="26">
        <f t="shared" si="89"/>
        <v>0</v>
      </c>
      <c r="AP250" s="26">
        <f t="shared" si="89"/>
        <v>0</v>
      </c>
      <c r="AQ250" s="26">
        <f t="shared" si="89"/>
        <v>0</v>
      </c>
      <c r="AR250" s="26">
        <f t="shared" si="89"/>
        <v>0</v>
      </c>
      <c r="AS250" s="26">
        <f t="shared" si="89"/>
        <v>0</v>
      </c>
      <c r="AT250" s="26">
        <f t="shared" si="89"/>
        <v>0</v>
      </c>
      <c r="AU250" s="26">
        <f t="shared" si="89"/>
        <v>0</v>
      </c>
      <c r="AV250" s="26">
        <f t="shared" si="89"/>
        <v>0</v>
      </c>
      <c r="AW250" s="26">
        <f t="shared" si="89"/>
        <v>0</v>
      </c>
      <c r="AX250" s="26">
        <f t="shared" si="89"/>
        <v>0</v>
      </c>
      <c r="AY250" s="26">
        <f t="shared" si="89"/>
        <v>0</v>
      </c>
      <c r="AZ250" s="26">
        <f t="shared" si="89"/>
        <v>0</v>
      </c>
      <c r="BA250" s="26">
        <f t="shared" si="89"/>
        <v>0</v>
      </c>
      <c r="BB250" s="26">
        <f t="shared" si="89"/>
        <v>0</v>
      </c>
      <c r="BC250" s="26">
        <f t="shared" si="89"/>
        <v>0</v>
      </c>
      <c r="BD250" s="26">
        <f t="shared" si="89"/>
        <v>0</v>
      </c>
      <c r="BE250" s="26">
        <f t="shared" si="89"/>
        <v>0</v>
      </c>
      <c r="BF250" s="26">
        <f t="shared" si="89"/>
        <v>0</v>
      </c>
      <c r="BG250" s="26">
        <f t="shared" si="89"/>
        <v>0</v>
      </c>
      <c r="BH250" s="26">
        <f t="shared" si="89"/>
        <v>0</v>
      </c>
      <c r="BI250" s="26">
        <f t="shared" si="89"/>
        <v>0</v>
      </c>
      <c r="BJ250" s="26">
        <f t="shared" si="89"/>
        <v>0</v>
      </c>
      <c r="BK250" s="26">
        <f t="shared" si="89"/>
        <v>0</v>
      </c>
      <c r="BL250" s="26">
        <f t="shared" si="89"/>
        <v>0</v>
      </c>
      <c r="BM250" s="26">
        <f t="shared" si="89"/>
        <v>0</v>
      </c>
      <c r="BN250" s="26">
        <f t="shared" si="89"/>
        <v>0</v>
      </c>
      <c r="BO250" s="26">
        <f t="shared" si="89"/>
        <v>0</v>
      </c>
    </row>
    <row r="251" spans="1:67" outlineLevel="1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1" x14ac:dyDescent="0.15">
      <c r="A252" s="33" t="s">
        <v>86</v>
      </c>
      <c r="G252" s="26">
        <f>G39*$C39</f>
        <v>0</v>
      </c>
      <c r="H252" s="26">
        <f>H39*$C39</f>
        <v>2000000</v>
      </c>
      <c r="I252" s="26">
        <f>I39*$C39</f>
        <v>2000000</v>
      </c>
      <c r="J252" s="26">
        <f>J39*$C39</f>
        <v>2000000</v>
      </c>
      <c r="K252" s="26">
        <f>K39*$C39</f>
        <v>2000000</v>
      </c>
      <c r="L252" s="26">
        <f>L39*$C39</f>
        <v>2000000</v>
      </c>
      <c r="M252" s="26">
        <f>M39*$C39</f>
        <v>2000000</v>
      </c>
      <c r="N252" s="26">
        <f>N39*$C39</f>
        <v>2000000</v>
      </c>
      <c r="O252" s="26">
        <f>O39*$C39</f>
        <v>2000000</v>
      </c>
      <c r="P252" s="26">
        <f>P39*$C39</f>
        <v>2000000</v>
      </c>
      <c r="Q252" s="26">
        <f>Q39*$C39</f>
        <v>2000000</v>
      </c>
      <c r="R252" s="26">
        <f>R39*$C39</f>
        <v>2000000</v>
      </c>
      <c r="S252" s="26">
        <f>S39*$C39</f>
        <v>2000000</v>
      </c>
      <c r="T252" s="26">
        <f>T39*$C39</f>
        <v>2000000</v>
      </c>
      <c r="U252" s="26">
        <f>U39*$C39</f>
        <v>2000000</v>
      </c>
      <c r="V252" s="26">
        <f>V39*$C39</f>
        <v>2000000</v>
      </c>
      <c r="W252" s="26">
        <f>W39*$C39</f>
        <v>2000000</v>
      </c>
      <c r="X252" s="26">
        <f>X39*$C39</f>
        <v>2000000</v>
      </c>
      <c r="Y252" s="26">
        <f>Y39*$C39</f>
        <v>0</v>
      </c>
      <c r="Z252" s="26">
        <f>Z39*$C39</f>
        <v>0</v>
      </c>
      <c r="AA252" s="26">
        <f>AA39*$C39</f>
        <v>0</v>
      </c>
      <c r="AB252" s="26">
        <f>AB39*$C39</f>
        <v>0</v>
      </c>
      <c r="AC252" s="26">
        <f>AC39*$C39</f>
        <v>0</v>
      </c>
      <c r="AD252" s="26">
        <f>AD39*$C39</f>
        <v>0</v>
      </c>
      <c r="AE252" s="26">
        <f>AE39*$C39</f>
        <v>0</v>
      </c>
      <c r="AF252" s="26">
        <f>AF39*$C39</f>
        <v>0</v>
      </c>
      <c r="AG252" s="26">
        <f>AG39*$C39</f>
        <v>0</v>
      </c>
      <c r="AH252" s="26">
        <f>AH39*$C39</f>
        <v>0</v>
      </c>
      <c r="AI252" s="26">
        <f>AI39*$C39</f>
        <v>0</v>
      </c>
      <c r="AJ252" s="26">
        <f>AJ39*$C39</f>
        <v>0</v>
      </c>
      <c r="AK252" s="26">
        <f>AK39*$C39</f>
        <v>0</v>
      </c>
      <c r="AL252" s="26">
        <f>AL39*$C39</f>
        <v>0</v>
      </c>
      <c r="AM252" s="26">
        <f>AM39*$C39</f>
        <v>0</v>
      </c>
      <c r="AN252" s="26">
        <f>AN39*$C39</f>
        <v>0</v>
      </c>
      <c r="AO252" s="26">
        <f>AO39*$C39</f>
        <v>0</v>
      </c>
      <c r="AP252" s="26">
        <f>AP39*$C39</f>
        <v>0</v>
      </c>
      <c r="AQ252" s="26">
        <f>AQ39*$C39</f>
        <v>0</v>
      </c>
      <c r="AR252" s="26">
        <f>AR39*$C39</f>
        <v>0</v>
      </c>
      <c r="AS252" s="26">
        <f>AS39*$C39</f>
        <v>0</v>
      </c>
      <c r="AT252" s="26">
        <f>AT39*$C39</f>
        <v>0</v>
      </c>
      <c r="AU252" s="26">
        <f>AU39*$C39</f>
        <v>0</v>
      </c>
      <c r="AV252" s="26">
        <f>AV39*$C39</f>
        <v>0</v>
      </c>
      <c r="AW252" s="26">
        <f>AW39*$C39</f>
        <v>0</v>
      </c>
      <c r="AX252" s="26">
        <f>AX39*$C39</f>
        <v>0</v>
      </c>
      <c r="AY252" s="26">
        <f>AY39*$C39</f>
        <v>0</v>
      </c>
      <c r="AZ252" s="26">
        <f>AZ39*$C39</f>
        <v>0</v>
      </c>
      <c r="BA252" s="26">
        <f>BA39*$C39</f>
        <v>0</v>
      </c>
      <c r="BB252" s="26">
        <f>BB39*$C39</f>
        <v>0</v>
      </c>
      <c r="BC252" s="26">
        <f>BC39*$C39</f>
        <v>0</v>
      </c>
      <c r="BD252" s="26">
        <f>BD39*$C39</f>
        <v>0</v>
      </c>
      <c r="BE252" s="26">
        <f>BE39*$C39</f>
        <v>0</v>
      </c>
      <c r="BF252" s="26">
        <f>BF39*$C39</f>
        <v>0</v>
      </c>
      <c r="BG252" s="26">
        <f>BG39*$C39</f>
        <v>0</v>
      </c>
      <c r="BH252" s="26">
        <f>BH39*$C39</f>
        <v>0</v>
      </c>
      <c r="BI252" s="26">
        <f>BI39*$C39</f>
        <v>0</v>
      </c>
      <c r="BJ252" s="26">
        <f>BJ39*$C39</f>
        <v>0</v>
      </c>
      <c r="BK252" s="26">
        <f>BK39*$C39</f>
        <v>0</v>
      </c>
      <c r="BL252" s="26">
        <f>BL39*$C39</f>
        <v>0</v>
      </c>
      <c r="BM252" s="26">
        <f>BM39*$C39</f>
        <v>0</v>
      </c>
      <c r="BN252" s="26">
        <f>BN39*$C39</f>
        <v>0</v>
      </c>
      <c r="BO252" s="26">
        <f>BO39*$C39</f>
        <v>0</v>
      </c>
    </row>
    <row r="253" spans="1:67" outlineLevel="1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1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1" x14ac:dyDescent="0.15">
      <c r="A255" s="48" t="s">
        <v>75</v>
      </c>
      <c r="G255" s="26">
        <f>G41*$C41</f>
        <v>0</v>
      </c>
      <c r="H255" s="26">
        <f>H41*$C41</f>
        <v>0</v>
      </c>
      <c r="I255" s="26">
        <f>I41*$C41</f>
        <v>0</v>
      </c>
      <c r="J255" s="26">
        <f>J41*$C41</f>
        <v>0</v>
      </c>
      <c r="K255" s="26">
        <f>K41*$C41</f>
        <v>0</v>
      </c>
      <c r="L255" s="26">
        <f>L41*$C41</f>
        <v>0</v>
      </c>
      <c r="M255" s="26">
        <f>M41*$C41</f>
        <v>0</v>
      </c>
      <c r="N255" s="26">
        <f>N41*$C41</f>
        <v>0</v>
      </c>
      <c r="O255" s="26">
        <f>O41*$C41</f>
        <v>0</v>
      </c>
      <c r="P255" s="26">
        <f>P41*$C41</f>
        <v>0</v>
      </c>
      <c r="Q255" s="26">
        <f>Q41*$C41</f>
        <v>0</v>
      </c>
      <c r="R255" s="26">
        <f>R41*$C41</f>
        <v>0</v>
      </c>
      <c r="S255" s="26">
        <f>S41*$C41</f>
        <v>0</v>
      </c>
      <c r="T255" s="26">
        <f>T41*$C41</f>
        <v>0</v>
      </c>
      <c r="U255" s="26">
        <f>U41*$C41</f>
        <v>0</v>
      </c>
      <c r="V255" s="26">
        <f>V41*$C41</f>
        <v>0</v>
      </c>
      <c r="W255" s="26">
        <f>W41*$C41</f>
        <v>0</v>
      </c>
      <c r="X255" s="26">
        <f>X41*$C41</f>
        <v>0</v>
      </c>
      <c r="Y255" s="26">
        <f>Y41*$C41</f>
        <v>0</v>
      </c>
      <c r="Z255" s="26">
        <f>Z41*$C41</f>
        <v>0</v>
      </c>
      <c r="AA255" s="26">
        <f>AA41*$C41</f>
        <v>0</v>
      </c>
      <c r="AB255" s="26">
        <f>AB41*$C41</f>
        <v>0</v>
      </c>
      <c r="AC255" s="26">
        <f>AC41*$C41</f>
        <v>0</v>
      </c>
      <c r="AD255" s="26">
        <f>AD41*$C41</f>
        <v>0</v>
      </c>
      <c r="AE255" s="26">
        <f>AE41*$C41</f>
        <v>0</v>
      </c>
      <c r="AF255" s="26">
        <f>AF41*$C41</f>
        <v>0</v>
      </c>
      <c r="AG255" s="26">
        <f>AG41*$C41</f>
        <v>0</v>
      </c>
      <c r="AH255" s="26">
        <f>AH41*$C41</f>
        <v>0</v>
      </c>
      <c r="AI255" s="26">
        <f>AI41*$C41</f>
        <v>0</v>
      </c>
      <c r="AJ255" s="26">
        <f>AJ41*$C41</f>
        <v>0</v>
      </c>
      <c r="AK255" s="26">
        <f>AK41*$C41</f>
        <v>0</v>
      </c>
      <c r="AL255" s="26">
        <f>AL41*$C41</f>
        <v>0</v>
      </c>
      <c r="AM255" s="26">
        <f>AM41*$C41</f>
        <v>0</v>
      </c>
      <c r="AN255" s="26">
        <f>AN41*$C41</f>
        <v>0</v>
      </c>
      <c r="AO255" s="26">
        <f>AO41*$C41</f>
        <v>0</v>
      </c>
      <c r="AP255" s="26">
        <f>AP41*$C41</f>
        <v>0</v>
      </c>
      <c r="AQ255" s="26">
        <f>AQ41*$C41</f>
        <v>0</v>
      </c>
      <c r="AR255" s="26">
        <f>AR41*$C41</f>
        <v>0</v>
      </c>
      <c r="AS255" s="26">
        <f>AS41*$C41</f>
        <v>0</v>
      </c>
      <c r="AT255" s="26">
        <f>AT41*$C41</f>
        <v>0</v>
      </c>
      <c r="AU255" s="26">
        <f>AU41*$C41</f>
        <v>0</v>
      </c>
      <c r="AV255" s="26">
        <f>AV41*$C41</f>
        <v>0</v>
      </c>
      <c r="AW255" s="26">
        <f>AW41*$C41</f>
        <v>0</v>
      </c>
      <c r="AX255" s="26">
        <f>AX41*$C41</f>
        <v>0</v>
      </c>
      <c r="AY255" s="26">
        <f>AY41*$C41</f>
        <v>0</v>
      </c>
      <c r="AZ255" s="26">
        <f>AZ41*$C41</f>
        <v>0</v>
      </c>
      <c r="BA255" s="26">
        <f>BA41*$C41</f>
        <v>0</v>
      </c>
      <c r="BB255" s="26">
        <f>BB41*$C41</f>
        <v>0</v>
      </c>
      <c r="BC255" s="26">
        <f>BC41*$C41</f>
        <v>0</v>
      </c>
      <c r="BD255" s="26">
        <f>BD41*$C41</f>
        <v>0</v>
      </c>
      <c r="BE255" s="26">
        <f>BE41*$C41</f>
        <v>0</v>
      </c>
      <c r="BF255" s="26">
        <f>BF41*$C41</f>
        <v>0</v>
      </c>
      <c r="BG255" s="26">
        <f>BG41*$C41</f>
        <v>0</v>
      </c>
      <c r="BH255" s="26">
        <f>BH41*$C41</f>
        <v>0</v>
      </c>
      <c r="BI255" s="26">
        <f>BI41*$C41</f>
        <v>0</v>
      </c>
      <c r="BJ255" s="26">
        <f>BJ41*$C41</f>
        <v>0</v>
      </c>
      <c r="BK255" s="26">
        <f>BK41*$C41</f>
        <v>0</v>
      </c>
      <c r="BL255" s="26">
        <f>BL41*$C41</f>
        <v>0</v>
      </c>
      <c r="BM255" s="26">
        <f>BM41*$C41</f>
        <v>0</v>
      </c>
      <c r="BN255" s="26">
        <f>BN41*$C41</f>
        <v>0</v>
      </c>
      <c r="BO255" s="26">
        <f>BO41*$C41</f>
        <v>0</v>
      </c>
    </row>
    <row r="256" spans="1:67" outlineLevel="1" x14ac:dyDescent="0.15">
      <c r="A256" s="48" t="s">
        <v>62</v>
      </c>
      <c r="G256" s="23">
        <f>STAFFPLAN_CWS!$B64</f>
        <v>0</v>
      </c>
      <c r="H256" s="23">
        <f>STAFFPLAN_CWS!$C64</f>
        <v>0</v>
      </c>
      <c r="I256" s="23">
        <f>STAFFPLAN_CWS!$C64</f>
        <v>0</v>
      </c>
      <c r="J256" s="23">
        <f>STAFFPLAN_CWS!$C64</f>
        <v>0</v>
      </c>
      <c r="K256" s="23">
        <f>STAFFPLAN_CWS!$C64</f>
        <v>0</v>
      </c>
      <c r="L256" s="23">
        <f>STAFFPLAN_CWS!$C64</f>
        <v>0</v>
      </c>
      <c r="M256" s="23">
        <f>STAFFPLAN_CWS!$C64</f>
        <v>0</v>
      </c>
      <c r="N256" s="23">
        <f>STAFFPLAN_CWS!$C64</f>
        <v>0</v>
      </c>
      <c r="O256" s="23">
        <f>STAFFPLAN_CWS!$C64</f>
        <v>0</v>
      </c>
      <c r="P256" s="23">
        <f>STAFFPLAN_CWS!$C64</f>
        <v>0</v>
      </c>
      <c r="Q256" s="23">
        <f>STAFFPLAN_CWS!$C64</f>
        <v>0</v>
      </c>
      <c r="R256" s="23">
        <f>STAFFPLAN_CWS!$C64</f>
        <v>0</v>
      </c>
      <c r="S256" s="23">
        <f>STAFFPLAN_CWS!$C64</f>
        <v>0</v>
      </c>
      <c r="T256" s="23">
        <f>STAFFPLAN_CWS!$D64</f>
        <v>1</v>
      </c>
      <c r="U256" s="23">
        <f>STAFFPLAN_CWS!$D64</f>
        <v>1</v>
      </c>
      <c r="V256" s="23">
        <f>STAFFPLAN_CWS!$D64</f>
        <v>1</v>
      </c>
      <c r="W256" s="23">
        <f>STAFFPLAN_CWS!$D64</f>
        <v>1</v>
      </c>
      <c r="X256" s="23">
        <f>STAFFPLAN_CWS!$D64</f>
        <v>1</v>
      </c>
      <c r="Y256" s="23">
        <f>STAFFPLAN_CWS!$D64</f>
        <v>1</v>
      </c>
      <c r="Z256" s="23">
        <f>STAFFPLAN_CWS!$D64</f>
        <v>1</v>
      </c>
      <c r="AA256" s="23">
        <f>STAFFPLAN_CWS!$D64</f>
        <v>1</v>
      </c>
      <c r="AB256" s="23">
        <f>STAFFPLAN_CWS!$D64</f>
        <v>1</v>
      </c>
      <c r="AC256" s="23">
        <f>STAFFPLAN_CWS!$D64</f>
        <v>1</v>
      </c>
      <c r="AD256" s="23">
        <f>STAFFPLAN_CWS!$D64</f>
        <v>1</v>
      </c>
      <c r="AE256" s="23">
        <f>STAFFPLAN_CWS!$D64</f>
        <v>1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1" x14ac:dyDescent="0.15">
      <c r="A257" s="48" t="s">
        <v>76</v>
      </c>
      <c r="G257" s="26">
        <f t="shared" ref="G257:AL257" si="90">G255*G256</f>
        <v>0</v>
      </c>
      <c r="H257" s="26">
        <f t="shared" si="90"/>
        <v>0</v>
      </c>
      <c r="I257" s="26">
        <f t="shared" si="90"/>
        <v>0</v>
      </c>
      <c r="J257" s="26">
        <f t="shared" si="90"/>
        <v>0</v>
      </c>
      <c r="K257" s="26">
        <f t="shared" si="90"/>
        <v>0</v>
      </c>
      <c r="L257" s="26">
        <f t="shared" si="90"/>
        <v>0</v>
      </c>
      <c r="M257" s="26">
        <f t="shared" si="90"/>
        <v>0</v>
      </c>
      <c r="N257" s="26">
        <f t="shared" si="90"/>
        <v>0</v>
      </c>
      <c r="O257" s="26">
        <f t="shared" si="90"/>
        <v>0</v>
      </c>
      <c r="P257" s="26">
        <f t="shared" si="90"/>
        <v>0</v>
      </c>
      <c r="Q257" s="26">
        <f t="shared" si="90"/>
        <v>0</v>
      </c>
      <c r="R257" s="26">
        <f t="shared" si="90"/>
        <v>0</v>
      </c>
      <c r="S257" s="26">
        <f t="shared" si="90"/>
        <v>0</v>
      </c>
      <c r="T257" s="26">
        <f t="shared" si="90"/>
        <v>0</v>
      </c>
      <c r="U257" s="26">
        <f t="shared" si="90"/>
        <v>0</v>
      </c>
      <c r="V257" s="26">
        <f t="shared" si="90"/>
        <v>0</v>
      </c>
      <c r="W257" s="26">
        <f t="shared" si="90"/>
        <v>0</v>
      </c>
      <c r="X257" s="26">
        <f t="shared" si="90"/>
        <v>0</v>
      </c>
      <c r="Y257" s="26">
        <f t="shared" si="90"/>
        <v>0</v>
      </c>
      <c r="Z257" s="26">
        <f t="shared" si="90"/>
        <v>0</v>
      </c>
      <c r="AA257" s="26">
        <f t="shared" si="90"/>
        <v>0</v>
      </c>
      <c r="AB257" s="26">
        <f t="shared" si="90"/>
        <v>0</v>
      </c>
      <c r="AC257" s="26">
        <f t="shared" si="90"/>
        <v>0</v>
      </c>
      <c r="AD257" s="26">
        <f t="shared" si="90"/>
        <v>0</v>
      </c>
      <c r="AE257" s="26">
        <f t="shared" si="90"/>
        <v>0</v>
      </c>
      <c r="AF257" s="26">
        <f t="shared" si="90"/>
        <v>0</v>
      </c>
      <c r="AG257" s="26">
        <f t="shared" si="90"/>
        <v>0</v>
      </c>
      <c r="AH257" s="26">
        <f t="shared" si="90"/>
        <v>0</v>
      </c>
      <c r="AI257" s="26">
        <f t="shared" si="90"/>
        <v>0</v>
      </c>
      <c r="AJ257" s="26">
        <f t="shared" si="90"/>
        <v>0</v>
      </c>
      <c r="AK257" s="26">
        <f t="shared" si="90"/>
        <v>0</v>
      </c>
      <c r="AL257" s="26">
        <f t="shared" si="90"/>
        <v>0</v>
      </c>
      <c r="AM257" s="26">
        <f t="shared" ref="AM257:BO257" si="91">AM255*AM256</f>
        <v>0</v>
      </c>
      <c r="AN257" s="26">
        <f t="shared" si="91"/>
        <v>0</v>
      </c>
      <c r="AO257" s="26">
        <f t="shared" si="91"/>
        <v>0</v>
      </c>
      <c r="AP257" s="26">
        <f t="shared" si="91"/>
        <v>0</v>
      </c>
      <c r="AQ257" s="26">
        <f t="shared" si="91"/>
        <v>0</v>
      </c>
      <c r="AR257" s="26">
        <f t="shared" si="91"/>
        <v>0</v>
      </c>
      <c r="AS257" s="26">
        <f t="shared" si="91"/>
        <v>0</v>
      </c>
      <c r="AT257" s="26">
        <f t="shared" si="91"/>
        <v>0</v>
      </c>
      <c r="AU257" s="26">
        <f t="shared" si="91"/>
        <v>0</v>
      </c>
      <c r="AV257" s="26">
        <f t="shared" si="91"/>
        <v>0</v>
      </c>
      <c r="AW257" s="26">
        <f t="shared" si="91"/>
        <v>0</v>
      </c>
      <c r="AX257" s="26">
        <f t="shared" si="91"/>
        <v>0</v>
      </c>
      <c r="AY257" s="26">
        <f t="shared" si="91"/>
        <v>0</v>
      </c>
      <c r="AZ257" s="26">
        <f t="shared" si="91"/>
        <v>0</v>
      </c>
      <c r="BA257" s="26">
        <f t="shared" si="91"/>
        <v>0</v>
      </c>
      <c r="BB257" s="26">
        <f t="shared" si="91"/>
        <v>0</v>
      </c>
      <c r="BC257" s="26">
        <f t="shared" si="91"/>
        <v>0</v>
      </c>
      <c r="BD257" s="26">
        <f t="shared" si="91"/>
        <v>0</v>
      </c>
      <c r="BE257" s="26">
        <f t="shared" si="91"/>
        <v>0</v>
      </c>
      <c r="BF257" s="26">
        <f t="shared" si="91"/>
        <v>0</v>
      </c>
      <c r="BG257" s="26">
        <f t="shared" si="91"/>
        <v>0</v>
      </c>
      <c r="BH257" s="26">
        <f t="shared" si="91"/>
        <v>0</v>
      </c>
      <c r="BI257" s="26">
        <f t="shared" si="91"/>
        <v>0</v>
      </c>
      <c r="BJ257" s="26">
        <f t="shared" si="91"/>
        <v>0</v>
      </c>
      <c r="BK257" s="26">
        <f t="shared" si="91"/>
        <v>0</v>
      </c>
      <c r="BL257" s="26">
        <f t="shared" si="91"/>
        <v>0</v>
      </c>
      <c r="BM257" s="26">
        <f t="shared" si="91"/>
        <v>0</v>
      </c>
      <c r="BN257" s="26">
        <f t="shared" si="91"/>
        <v>0</v>
      </c>
      <c r="BO257" s="26">
        <f t="shared" si="91"/>
        <v>0</v>
      </c>
    </row>
    <row r="258" spans="1:67" outlineLevel="1" x14ac:dyDescent="0.15">
      <c r="A258" s="48" t="s">
        <v>761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1" x14ac:dyDescent="0.15">
      <c r="A259" s="48" t="s">
        <v>63</v>
      </c>
      <c r="G259" s="26">
        <f t="shared" ref="G259:AL259" si="92">G257+G258</f>
        <v>0</v>
      </c>
      <c r="H259" s="26">
        <f t="shared" si="92"/>
        <v>0</v>
      </c>
      <c r="I259" s="26">
        <f t="shared" si="92"/>
        <v>0</v>
      </c>
      <c r="J259" s="26">
        <f t="shared" si="92"/>
        <v>0</v>
      </c>
      <c r="K259" s="26">
        <f t="shared" si="92"/>
        <v>0</v>
      </c>
      <c r="L259" s="26">
        <f t="shared" si="92"/>
        <v>0</v>
      </c>
      <c r="M259" s="26">
        <f t="shared" si="92"/>
        <v>0</v>
      </c>
      <c r="N259" s="26">
        <f t="shared" si="92"/>
        <v>0</v>
      </c>
      <c r="O259" s="26">
        <f t="shared" si="92"/>
        <v>0</v>
      </c>
      <c r="P259" s="26">
        <f t="shared" si="92"/>
        <v>0</v>
      </c>
      <c r="Q259" s="26">
        <f t="shared" si="92"/>
        <v>0</v>
      </c>
      <c r="R259" s="26">
        <f t="shared" si="92"/>
        <v>0</v>
      </c>
      <c r="S259" s="26">
        <f t="shared" si="92"/>
        <v>0</v>
      </c>
      <c r="T259" s="26">
        <f t="shared" si="92"/>
        <v>0</v>
      </c>
      <c r="U259" s="26">
        <f t="shared" si="92"/>
        <v>0</v>
      </c>
      <c r="V259" s="26">
        <f t="shared" si="92"/>
        <v>0</v>
      </c>
      <c r="W259" s="26">
        <f t="shared" si="92"/>
        <v>0</v>
      </c>
      <c r="X259" s="26">
        <f t="shared" si="92"/>
        <v>0</v>
      </c>
      <c r="Y259" s="26">
        <f t="shared" si="92"/>
        <v>0</v>
      </c>
      <c r="Z259" s="26">
        <f t="shared" si="92"/>
        <v>0</v>
      </c>
      <c r="AA259" s="26">
        <f t="shared" si="92"/>
        <v>0</v>
      </c>
      <c r="AB259" s="26">
        <f t="shared" si="92"/>
        <v>0</v>
      </c>
      <c r="AC259" s="26">
        <f t="shared" si="92"/>
        <v>0</v>
      </c>
      <c r="AD259" s="26">
        <f t="shared" si="92"/>
        <v>0</v>
      </c>
      <c r="AE259" s="26">
        <f t="shared" si="92"/>
        <v>0</v>
      </c>
      <c r="AF259" s="26">
        <f t="shared" si="92"/>
        <v>0</v>
      </c>
      <c r="AG259" s="26">
        <f t="shared" si="92"/>
        <v>0</v>
      </c>
      <c r="AH259" s="26">
        <f t="shared" si="92"/>
        <v>0</v>
      </c>
      <c r="AI259" s="26">
        <f t="shared" si="92"/>
        <v>0</v>
      </c>
      <c r="AJ259" s="26">
        <f t="shared" si="92"/>
        <v>0</v>
      </c>
      <c r="AK259" s="26">
        <f t="shared" si="92"/>
        <v>0</v>
      </c>
      <c r="AL259" s="26">
        <f t="shared" si="92"/>
        <v>0</v>
      </c>
      <c r="AM259" s="26">
        <f t="shared" ref="AM259:BO259" si="93">AM257+AM258</f>
        <v>0</v>
      </c>
      <c r="AN259" s="26">
        <f t="shared" si="93"/>
        <v>0</v>
      </c>
      <c r="AO259" s="26">
        <f t="shared" si="93"/>
        <v>0</v>
      </c>
      <c r="AP259" s="26">
        <f t="shared" si="93"/>
        <v>0</v>
      </c>
      <c r="AQ259" s="26">
        <f t="shared" si="93"/>
        <v>0</v>
      </c>
      <c r="AR259" s="26">
        <f t="shared" si="93"/>
        <v>0</v>
      </c>
      <c r="AS259" s="26">
        <f t="shared" si="93"/>
        <v>0</v>
      </c>
      <c r="AT259" s="26">
        <f t="shared" si="93"/>
        <v>0</v>
      </c>
      <c r="AU259" s="26">
        <f t="shared" si="93"/>
        <v>0</v>
      </c>
      <c r="AV259" s="26">
        <f t="shared" si="93"/>
        <v>0</v>
      </c>
      <c r="AW259" s="26">
        <f t="shared" si="93"/>
        <v>0</v>
      </c>
      <c r="AX259" s="26">
        <f t="shared" si="93"/>
        <v>0</v>
      </c>
      <c r="AY259" s="26">
        <f t="shared" si="93"/>
        <v>0</v>
      </c>
      <c r="AZ259" s="26">
        <f t="shared" si="93"/>
        <v>0</v>
      </c>
      <c r="BA259" s="26">
        <f t="shared" si="93"/>
        <v>0</v>
      </c>
      <c r="BB259" s="26">
        <f t="shared" si="93"/>
        <v>0</v>
      </c>
      <c r="BC259" s="26">
        <f t="shared" si="93"/>
        <v>0</v>
      </c>
      <c r="BD259" s="26">
        <f t="shared" si="93"/>
        <v>0</v>
      </c>
      <c r="BE259" s="26">
        <f t="shared" si="93"/>
        <v>0</v>
      </c>
      <c r="BF259" s="26">
        <f t="shared" si="93"/>
        <v>0</v>
      </c>
      <c r="BG259" s="26">
        <f t="shared" si="93"/>
        <v>0</v>
      </c>
      <c r="BH259" s="26">
        <f t="shared" si="93"/>
        <v>0</v>
      </c>
      <c r="BI259" s="26">
        <f t="shared" si="93"/>
        <v>0</v>
      </c>
      <c r="BJ259" s="26">
        <f t="shared" si="93"/>
        <v>0</v>
      </c>
      <c r="BK259" s="26">
        <f t="shared" si="93"/>
        <v>0</v>
      </c>
      <c r="BL259" s="26">
        <f t="shared" si="93"/>
        <v>0</v>
      </c>
      <c r="BM259" s="26">
        <f t="shared" si="93"/>
        <v>0</v>
      </c>
      <c r="BN259" s="26">
        <f t="shared" si="93"/>
        <v>0</v>
      </c>
      <c r="BO259" s="26">
        <f t="shared" si="93"/>
        <v>0</v>
      </c>
    </row>
    <row r="260" spans="1:67" outlineLevel="1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1" x14ac:dyDescent="0.15">
      <c r="A261" s="33" t="s">
        <v>86</v>
      </c>
      <c r="G261" s="26">
        <f>G42*$C42</f>
        <v>0</v>
      </c>
      <c r="H261" s="26">
        <f>H42*$C42</f>
        <v>2000000</v>
      </c>
      <c r="I261" s="26">
        <f>I42*$C42</f>
        <v>2000000</v>
      </c>
      <c r="J261" s="26">
        <f>J42*$C42</f>
        <v>2000000</v>
      </c>
      <c r="K261" s="26">
        <f>K42*$C42</f>
        <v>2000000</v>
      </c>
      <c r="L261" s="26">
        <f>L42*$C42</f>
        <v>2000000</v>
      </c>
      <c r="M261" s="26">
        <f>M42*$C42</f>
        <v>2000000</v>
      </c>
      <c r="N261" s="26">
        <f>N42*$C42</f>
        <v>2000000</v>
      </c>
      <c r="O261" s="26">
        <f>O42*$C42</f>
        <v>2000000</v>
      </c>
      <c r="P261" s="26">
        <f>P42*$C42</f>
        <v>2000000</v>
      </c>
      <c r="Q261" s="26">
        <f>Q42*$C42</f>
        <v>2000000</v>
      </c>
      <c r="R261" s="26">
        <f>R42*$C42</f>
        <v>2000000</v>
      </c>
      <c r="S261" s="26">
        <f>S42*$C42</f>
        <v>2000000</v>
      </c>
      <c r="T261" s="26">
        <f>T42*$C42</f>
        <v>2000000</v>
      </c>
      <c r="U261" s="26">
        <f>U42*$C42</f>
        <v>2000000</v>
      </c>
      <c r="V261" s="26">
        <f>V42*$C42</f>
        <v>2000000</v>
      </c>
      <c r="W261" s="26">
        <f>W42*$C42</f>
        <v>2000000</v>
      </c>
      <c r="X261" s="26">
        <f>X42*$C42</f>
        <v>2000000</v>
      </c>
      <c r="Y261" s="26">
        <f>Y42*$C42</f>
        <v>0</v>
      </c>
      <c r="Z261" s="26">
        <f>Z42*$C42</f>
        <v>0</v>
      </c>
      <c r="AA261" s="26">
        <f>AA42*$C42</f>
        <v>0</v>
      </c>
      <c r="AB261" s="26">
        <f>AB42*$C42</f>
        <v>0</v>
      </c>
      <c r="AC261" s="26">
        <f>AC42*$C42</f>
        <v>0</v>
      </c>
      <c r="AD261" s="26">
        <f>AD42*$C42</f>
        <v>0</v>
      </c>
      <c r="AE261" s="26">
        <f>AE42*$C42</f>
        <v>0</v>
      </c>
      <c r="AF261" s="26">
        <f>AF42*$C42</f>
        <v>0</v>
      </c>
      <c r="AG261" s="26">
        <f>AG42*$C42</f>
        <v>0</v>
      </c>
      <c r="AH261" s="26">
        <f>AH42*$C42</f>
        <v>0</v>
      </c>
      <c r="AI261" s="26">
        <f>AI42*$C42</f>
        <v>0</v>
      </c>
      <c r="AJ261" s="26">
        <f>AJ42*$C42</f>
        <v>0</v>
      </c>
      <c r="AK261" s="26">
        <f>AK42*$C42</f>
        <v>0</v>
      </c>
      <c r="AL261" s="26">
        <f>AL42*$C42</f>
        <v>0</v>
      </c>
      <c r="AM261" s="26">
        <f>AM42*$C42</f>
        <v>0</v>
      </c>
      <c r="AN261" s="26">
        <f>AN42*$C42</f>
        <v>0</v>
      </c>
      <c r="AO261" s="26">
        <f>AO42*$C42</f>
        <v>0</v>
      </c>
      <c r="AP261" s="26">
        <f>AP42*$C42</f>
        <v>0</v>
      </c>
      <c r="AQ261" s="26">
        <f>AQ42*$C42</f>
        <v>0</v>
      </c>
      <c r="AR261" s="26">
        <f>AR42*$C42</f>
        <v>0</v>
      </c>
      <c r="AS261" s="26">
        <f>AS42*$C42</f>
        <v>0</v>
      </c>
      <c r="AT261" s="26">
        <f>AT42*$C42</f>
        <v>0</v>
      </c>
      <c r="AU261" s="26">
        <f>AU42*$C42</f>
        <v>0</v>
      </c>
      <c r="AV261" s="26">
        <f>AV42*$C42</f>
        <v>0</v>
      </c>
      <c r="AW261" s="26">
        <f>AW42*$C42</f>
        <v>0</v>
      </c>
      <c r="AX261" s="26">
        <f>AX42*$C42</f>
        <v>0</v>
      </c>
      <c r="AY261" s="26">
        <f>AY42*$C42</f>
        <v>0</v>
      </c>
      <c r="AZ261" s="26">
        <f>AZ42*$C42</f>
        <v>0</v>
      </c>
      <c r="BA261" s="26">
        <f>BA42*$C42</f>
        <v>0</v>
      </c>
      <c r="BB261" s="26">
        <f>BB42*$C42</f>
        <v>0</v>
      </c>
      <c r="BC261" s="26">
        <f>BC42*$C42</f>
        <v>0</v>
      </c>
      <c r="BD261" s="26">
        <f>BD42*$C42</f>
        <v>0</v>
      </c>
      <c r="BE261" s="26">
        <f>BE42*$C42</f>
        <v>0</v>
      </c>
      <c r="BF261" s="26">
        <f>BF42*$C42</f>
        <v>0</v>
      </c>
      <c r="BG261" s="26">
        <f>BG42*$C42</f>
        <v>0</v>
      </c>
      <c r="BH261" s="26">
        <f>BH42*$C42</f>
        <v>0</v>
      </c>
      <c r="BI261" s="26">
        <f>BI42*$C42</f>
        <v>0</v>
      </c>
      <c r="BJ261" s="26">
        <f>BJ42*$C42</f>
        <v>0</v>
      </c>
      <c r="BK261" s="26">
        <f>BK42*$C42</f>
        <v>0</v>
      </c>
      <c r="BL261" s="26">
        <f>BL42*$C42</f>
        <v>0</v>
      </c>
      <c r="BM261" s="26">
        <f>BM42*$C42</f>
        <v>0</v>
      </c>
      <c r="BN261" s="26">
        <f>BN42*$C42</f>
        <v>0</v>
      </c>
      <c r="BO261" s="26">
        <f>BO42*$C42</f>
        <v>0</v>
      </c>
    </row>
    <row r="262" spans="1:67" outlineLevel="1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1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1" x14ac:dyDescent="0.15">
      <c r="A264" s="48" t="s">
        <v>75</v>
      </c>
      <c r="G264" s="26">
        <f>G44*$C44</f>
        <v>0</v>
      </c>
      <c r="H264" s="26">
        <f>H44*$C44</f>
        <v>0</v>
      </c>
      <c r="I264" s="26">
        <f>I44*$C44</f>
        <v>0</v>
      </c>
      <c r="J264" s="26">
        <f>J44*$C44</f>
        <v>0</v>
      </c>
      <c r="K264" s="26">
        <f>K44*$C44</f>
        <v>0</v>
      </c>
      <c r="L264" s="26">
        <f>L44*$C44</f>
        <v>0</v>
      </c>
      <c r="M264" s="26">
        <f>M44*$C44</f>
        <v>0</v>
      </c>
      <c r="N264" s="26">
        <f>N44*$C44</f>
        <v>0</v>
      </c>
      <c r="O264" s="26">
        <f>O44*$C44</f>
        <v>0</v>
      </c>
      <c r="P264" s="26">
        <f>P44*$C44</f>
        <v>0</v>
      </c>
      <c r="Q264" s="26">
        <f>Q44*$C44</f>
        <v>0</v>
      </c>
      <c r="R264" s="26">
        <f>R44*$C44</f>
        <v>0</v>
      </c>
      <c r="S264" s="26">
        <f>S44*$C44</f>
        <v>0</v>
      </c>
      <c r="T264" s="26">
        <f>T44*$C44</f>
        <v>0</v>
      </c>
      <c r="U264" s="26">
        <f>U44*$C44</f>
        <v>0</v>
      </c>
      <c r="V264" s="26">
        <f>V44*$C44</f>
        <v>0</v>
      </c>
      <c r="W264" s="26">
        <f>W44*$C44</f>
        <v>0</v>
      </c>
      <c r="X264" s="26">
        <f>X44*$C44</f>
        <v>0</v>
      </c>
      <c r="Y264" s="26">
        <f>Y44*$C44</f>
        <v>0</v>
      </c>
      <c r="Z264" s="26">
        <f>Z44*$C44</f>
        <v>0</v>
      </c>
      <c r="AA264" s="26">
        <f>AA44*$C44</f>
        <v>0</v>
      </c>
      <c r="AB264" s="26">
        <f>AB44*$C44</f>
        <v>0</v>
      </c>
      <c r="AC264" s="26">
        <f>AC44*$C44</f>
        <v>0</v>
      </c>
      <c r="AD264" s="26">
        <f>AD44*$C44</f>
        <v>0</v>
      </c>
      <c r="AE264" s="26">
        <f>AE44*$C44</f>
        <v>0</v>
      </c>
      <c r="AF264" s="26">
        <f>AF44*$C44</f>
        <v>0</v>
      </c>
      <c r="AG264" s="26">
        <f>AG44*$C44</f>
        <v>0</v>
      </c>
      <c r="AH264" s="26">
        <f>AH44*$C44</f>
        <v>0</v>
      </c>
      <c r="AI264" s="26">
        <f>AI44*$C44</f>
        <v>0</v>
      </c>
      <c r="AJ264" s="26">
        <f>AJ44*$C44</f>
        <v>0</v>
      </c>
      <c r="AK264" s="26">
        <f>AK44*$C44</f>
        <v>0</v>
      </c>
      <c r="AL264" s="26">
        <f>AL44*$C44</f>
        <v>0</v>
      </c>
      <c r="AM264" s="26">
        <f>AM44*$C44</f>
        <v>0</v>
      </c>
      <c r="AN264" s="26">
        <f>AN44*$C44</f>
        <v>0</v>
      </c>
      <c r="AO264" s="26">
        <f>AO44*$C44</f>
        <v>0</v>
      </c>
      <c r="AP264" s="26">
        <f>AP44*$C44</f>
        <v>0</v>
      </c>
      <c r="AQ264" s="26">
        <f>AQ44*$C44</f>
        <v>0</v>
      </c>
      <c r="AR264" s="26">
        <f>AR44*$C44</f>
        <v>0</v>
      </c>
      <c r="AS264" s="26">
        <f>AS44*$C44</f>
        <v>0</v>
      </c>
      <c r="AT264" s="26">
        <f>AT44*$C44</f>
        <v>0</v>
      </c>
      <c r="AU264" s="26">
        <f>AU44*$C44</f>
        <v>0</v>
      </c>
      <c r="AV264" s="26">
        <f>AV44*$C44</f>
        <v>0</v>
      </c>
      <c r="AW264" s="26">
        <f>AW44*$C44</f>
        <v>0</v>
      </c>
      <c r="AX264" s="26">
        <f>AX44*$C44</f>
        <v>0</v>
      </c>
      <c r="AY264" s="26">
        <f>AY44*$C44</f>
        <v>0</v>
      </c>
      <c r="AZ264" s="26">
        <f>AZ44*$C44</f>
        <v>0</v>
      </c>
      <c r="BA264" s="26">
        <f>BA44*$C44</f>
        <v>0</v>
      </c>
      <c r="BB264" s="26">
        <f>BB44*$C44</f>
        <v>0</v>
      </c>
      <c r="BC264" s="26">
        <f>BC44*$C44</f>
        <v>0</v>
      </c>
      <c r="BD264" s="26">
        <f>BD44*$C44</f>
        <v>0</v>
      </c>
      <c r="BE264" s="26">
        <f>BE44*$C44</f>
        <v>0</v>
      </c>
      <c r="BF264" s="26">
        <f>BF44*$C44</f>
        <v>0</v>
      </c>
      <c r="BG264" s="26">
        <f>BG44*$C44</f>
        <v>0</v>
      </c>
      <c r="BH264" s="26">
        <f>BH44*$C44</f>
        <v>0</v>
      </c>
      <c r="BI264" s="26">
        <f>BI44*$C44</f>
        <v>0</v>
      </c>
      <c r="BJ264" s="26">
        <f>BJ44*$C44</f>
        <v>0</v>
      </c>
      <c r="BK264" s="26">
        <f>BK44*$C44</f>
        <v>0</v>
      </c>
      <c r="BL264" s="26">
        <f>BL44*$C44</f>
        <v>0</v>
      </c>
      <c r="BM264" s="26">
        <f>BM44*$C44</f>
        <v>0</v>
      </c>
      <c r="BN264" s="26">
        <f>BN44*$C44</f>
        <v>0</v>
      </c>
      <c r="BO264" s="26">
        <f>BO44*$C44</f>
        <v>0</v>
      </c>
    </row>
    <row r="265" spans="1:67" outlineLevel="1" x14ac:dyDescent="0.15">
      <c r="A265" s="48" t="s">
        <v>62</v>
      </c>
      <c r="G265" s="23">
        <f>STAFFPLAN_CWS!$B68</f>
        <v>0</v>
      </c>
      <c r="H265" s="23">
        <f>STAFFPLAN_CWS!$C68</f>
        <v>0</v>
      </c>
      <c r="I265" s="23">
        <f>STAFFPLAN_CWS!$C68</f>
        <v>0</v>
      </c>
      <c r="J265" s="23">
        <f>STAFFPLAN_CWS!$C68</f>
        <v>0</v>
      </c>
      <c r="K265" s="23">
        <f>STAFFPLAN_CWS!$C68</f>
        <v>0</v>
      </c>
      <c r="L265" s="23">
        <f>STAFFPLAN_CWS!$C68</f>
        <v>0</v>
      </c>
      <c r="M265" s="23">
        <f>STAFFPLAN_CWS!$C68</f>
        <v>0</v>
      </c>
      <c r="N265" s="23">
        <f>STAFFPLAN_CWS!$C68</f>
        <v>0</v>
      </c>
      <c r="O265" s="23">
        <f>STAFFPLAN_CWS!$C68</f>
        <v>0</v>
      </c>
      <c r="P265" s="23">
        <f>STAFFPLAN_CWS!$C68</f>
        <v>0</v>
      </c>
      <c r="Q265" s="23">
        <f>STAFFPLAN_CWS!$C68</f>
        <v>0</v>
      </c>
      <c r="R265" s="23">
        <f>STAFFPLAN_CWS!$C68</f>
        <v>0</v>
      </c>
      <c r="S265" s="23">
        <f>STAFFPLAN_CWS!$C68</f>
        <v>0</v>
      </c>
      <c r="T265" s="23">
        <f>STAFFPLAN_CWS!$D68</f>
        <v>0</v>
      </c>
      <c r="U265" s="23">
        <f>STAFFPLAN_CWS!$D68</f>
        <v>0</v>
      </c>
      <c r="V265" s="23">
        <f>STAFFPLAN_CWS!$D68</f>
        <v>0</v>
      </c>
      <c r="W265" s="23">
        <f>STAFFPLAN_CWS!$D68</f>
        <v>0</v>
      </c>
      <c r="X265" s="23">
        <f>STAFFPLAN_CWS!$D68</f>
        <v>0</v>
      </c>
      <c r="Y265" s="23">
        <f>STAFFPLAN_CWS!$D68</f>
        <v>0</v>
      </c>
      <c r="Z265" s="23">
        <f>STAFFPLAN_CWS!$D68</f>
        <v>0</v>
      </c>
      <c r="AA265" s="23">
        <f>STAFFPLAN_CWS!$D68</f>
        <v>0</v>
      </c>
      <c r="AB265" s="23">
        <f>STAFFPLAN_CWS!$D68</f>
        <v>0</v>
      </c>
      <c r="AC265" s="23">
        <f>STAFFPLAN_CWS!$D68</f>
        <v>0</v>
      </c>
      <c r="AD265" s="23">
        <f>STAFFPLAN_CWS!$D68</f>
        <v>0</v>
      </c>
      <c r="AE265" s="23">
        <f>STAFFPLAN_CWS!$D68</f>
        <v>0</v>
      </c>
      <c r="AF265" s="23">
        <f>STAFFPLAN_CWS!$E68</f>
        <v>0</v>
      </c>
      <c r="AG265" s="23">
        <f>STAFFPLAN_CWS!$E68</f>
        <v>0</v>
      </c>
      <c r="AH265" s="23">
        <f>STAFFPLAN_CWS!$E68</f>
        <v>0</v>
      </c>
      <c r="AI265" s="23">
        <f>STAFFPLAN_CWS!$E68</f>
        <v>0</v>
      </c>
      <c r="AJ265" s="23">
        <f>STAFFPLAN_CWS!$E68</f>
        <v>0</v>
      </c>
      <c r="AK265" s="23">
        <f>STAFFPLAN_CWS!$E68</f>
        <v>0</v>
      </c>
      <c r="AL265" s="23">
        <f>STAFFPLAN_CWS!$E68</f>
        <v>0</v>
      </c>
      <c r="AM265" s="23">
        <f>STAFFPLAN_CWS!$E68</f>
        <v>0</v>
      </c>
      <c r="AN265" s="23">
        <f>STAFFPLAN_CWS!$E68</f>
        <v>0</v>
      </c>
      <c r="AO265" s="23">
        <f>STAFFPLAN_CWS!$E68</f>
        <v>0</v>
      </c>
      <c r="AP265" s="23">
        <f>STAFFPLAN_CWS!$E68</f>
        <v>0</v>
      </c>
      <c r="AQ265" s="23">
        <f>STAFFPLAN_CWS!$E68</f>
        <v>0</v>
      </c>
      <c r="AR265" s="23">
        <f>STAFFPLAN_CWS!$F68</f>
        <v>0.6</v>
      </c>
      <c r="AS265" s="23">
        <f>STAFFPLAN_CWS!$F68</f>
        <v>0.6</v>
      </c>
      <c r="AT265" s="23">
        <f>STAFFPLAN_CWS!$F68</f>
        <v>0.6</v>
      </c>
      <c r="AU265" s="23">
        <f>STAFFPLAN_CWS!$F68</f>
        <v>0.6</v>
      </c>
      <c r="AV265" s="23">
        <f>STAFFPLAN_CWS!$F68</f>
        <v>0.6</v>
      </c>
      <c r="AW265" s="23">
        <f>STAFFPLAN_CWS!$F68</f>
        <v>0.6</v>
      </c>
      <c r="AX265" s="23">
        <f>STAFFPLAN_CWS!$F68</f>
        <v>0.6</v>
      </c>
      <c r="AY265" s="23">
        <f>STAFFPLAN_CWS!$F68</f>
        <v>0.6</v>
      </c>
      <c r="AZ265" s="23">
        <f>STAFFPLAN_CWS!$F68</f>
        <v>0.6</v>
      </c>
      <c r="BA265" s="23">
        <f>STAFFPLAN_CWS!$F68</f>
        <v>0.6</v>
      </c>
      <c r="BB265" s="23">
        <f>STAFFPLAN_CWS!$F68</f>
        <v>0.6</v>
      </c>
      <c r="BC265" s="23">
        <f>STAFFPLAN_CWS!$F68</f>
        <v>0.6</v>
      </c>
      <c r="BD265" s="23">
        <f>STAFFPLAN_CWS!$G68</f>
        <v>0.8</v>
      </c>
      <c r="BE265" s="23">
        <f>STAFFPLAN_CWS!$G68</f>
        <v>0.8</v>
      </c>
      <c r="BF265" s="23">
        <f>STAFFPLAN_CWS!$G68</f>
        <v>0.8</v>
      </c>
      <c r="BG265" s="23">
        <f>STAFFPLAN_CWS!$G68</f>
        <v>0.8</v>
      </c>
      <c r="BH265" s="23">
        <f>STAFFPLAN_CWS!$G68</f>
        <v>0.8</v>
      </c>
      <c r="BI265" s="23">
        <f>STAFFPLAN_CWS!$G68</f>
        <v>0.8</v>
      </c>
      <c r="BJ265" s="23">
        <f>STAFFPLAN_CWS!$G68</f>
        <v>0.8</v>
      </c>
      <c r="BK265" s="23">
        <f>STAFFPLAN_CWS!$G68</f>
        <v>0.8</v>
      </c>
      <c r="BL265" s="23">
        <f>STAFFPLAN_CWS!$G68</f>
        <v>0.8</v>
      </c>
      <c r="BM265" s="23">
        <f>STAFFPLAN_CWS!$G68</f>
        <v>0.8</v>
      </c>
      <c r="BN265" s="23">
        <f>STAFFPLAN_CWS!$G68</f>
        <v>0.8</v>
      </c>
      <c r="BO265" s="23">
        <f>STAFFPLAN_CWS!$G68</f>
        <v>0.8</v>
      </c>
    </row>
    <row r="266" spans="1:67" outlineLevel="1" x14ac:dyDescent="0.15">
      <c r="A266" s="48" t="s">
        <v>76</v>
      </c>
      <c r="G266" s="26">
        <f t="shared" ref="G266:AL266" si="94">G264*G265</f>
        <v>0</v>
      </c>
      <c r="H266" s="26">
        <f t="shared" si="94"/>
        <v>0</v>
      </c>
      <c r="I266" s="26">
        <f t="shared" si="94"/>
        <v>0</v>
      </c>
      <c r="J266" s="26">
        <f t="shared" si="94"/>
        <v>0</v>
      </c>
      <c r="K266" s="26">
        <f t="shared" si="94"/>
        <v>0</v>
      </c>
      <c r="L266" s="26">
        <f t="shared" si="94"/>
        <v>0</v>
      </c>
      <c r="M266" s="26">
        <f t="shared" si="94"/>
        <v>0</v>
      </c>
      <c r="N266" s="26">
        <f t="shared" si="94"/>
        <v>0</v>
      </c>
      <c r="O266" s="26">
        <f t="shared" si="94"/>
        <v>0</v>
      </c>
      <c r="P266" s="26">
        <f t="shared" si="94"/>
        <v>0</v>
      </c>
      <c r="Q266" s="26">
        <f t="shared" si="94"/>
        <v>0</v>
      </c>
      <c r="R266" s="26">
        <f t="shared" si="94"/>
        <v>0</v>
      </c>
      <c r="S266" s="26">
        <f t="shared" si="94"/>
        <v>0</v>
      </c>
      <c r="T266" s="26">
        <f t="shared" si="94"/>
        <v>0</v>
      </c>
      <c r="U266" s="26">
        <f t="shared" si="94"/>
        <v>0</v>
      </c>
      <c r="V266" s="26">
        <f t="shared" si="94"/>
        <v>0</v>
      </c>
      <c r="W266" s="26">
        <f t="shared" si="94"/>
        <v>0</v>
      </c>
      <c r="X266" s="26">
        <f t="shared" si="94"/>
        <v>0</v>
      </c>
      <c r="Y266" s="26">
        <f t="shared" si="94"/>
        <v>0</v>
      </c>
      <c r="Z266" s="26">
        <f t="shared" si="94"/>
        <v>0</v>
      </c>
      <c r="AA266" s="26">
        <f t="shared" si="94"/>
        <v>0</v>
      </c>
      <c r="AB266" s="26">
        <f t="shared" si="94"/>
        <v>0</v>
      </c>
      <c r="AC266" s="26">
        <f t="shared" si="94"/>
        <v>0</v>
      </c>
      <c r="AD266" s="26">
        <f t="shared" si="94"/>
        <v>0</v>
      </c>
      <c r="AE266" s="26">
        <f t="shared" si="94"/>
        <v>0</v>
      </c>
      <c r="AF266" s="26">
        <f t="shared" si="94"/>
        <v>0</v>
      </c>
      <c r="AG266" s="26">
        <f t="shared" si="94"/>
        <v>0</v>
      </c>
      <c r="AH266" s="26">
        <f t="shared" si="94"/>
        <v>0</v>
      </c>
      <c r="AI266" s="26">
        <f t="shared" si="94"/>
        <v>0</v>
      </c>
      <c r="AJ266" s="26">
        <f t="shared" si="94"/>
        <v>0</v>
      </c>
      <c r="AK266" s="26">
        <f t="shared" si="94"/>
        <v>0</v>
      </c>
      <c r="AL266" s="26">
        <f t="shared" si="94"/>
        <v>0</v>
      </c>
      <c r="AM266" s="26">
        <f t="shared" ref="AM266:BO266" si="95">AM264*AM265</f>
        <v>0</v>
      </c>
      <c r="AN266" s="26">
        <f t="shared" si="95"/>
        <v>0</v>
      </c>
      <c r="AO266" s="26">
        <f t="shared" si="95"/>
        <v>0</v>
      </c>
      <c r="AP266" s="26">
        <f t="shared" si="95"/>
        <v>0</v>
      </c>
      <c r="AQ266" s="26">
        <f t="shared" si="95"/>
        <v>0</v>
      </c>
      <c r="AR266" s="26">
        <f t="shared" si="95"/>
        <v>0</v>
      </c>
      <c r="AS266" s="26">
        <f t="shared" si="95"/>
        <v>0</v>
      </c>
      <c r="AT266" s="26">
        <f t="shared" si="95"/>
        <v>0</v>
      </c>
      <c r="AU266" s="26">
        <f t="shared" si="95"/>
        <v>0</v>
      </c>
      <c r="AV266" s="26">
        <f t="shared" si="95"/>
        <v>0</v>
      </c>
      <c r="AW266" s="26">
        <f t="shared" si="95"/>
        <v>0</v>
      </c>
      <c r="AX266" s="26">
        <f t="shared" si="95"/>
        <v>0</v>
      </c>
      <c r="AY266" s="26">
        <f t="shared" si="95"/>
        <v>0</v>
      </c>
      <c r="AZ266" s="26">
        <f t="shared" si="95"/>
        <v>0</v>
      </c>
      <c r="BA266" s="26">
        <f t="shared" si="95"/>
        <v>0</v>
      </c>
      <c r="BB266" s="26">
        <f t="shared" si="95"/>
        <v>0</v>
      </c>
      <c r="BC266" s="26">
        <f t="shared" si="95"/>
        <v>0</v>
      </c>
      <c r="BD266" s="26">
        <f t="shared" si="95"/>
        <v>0</v>
      </c>
      <c r="BE266" s="26">
        <f t="shared" si="95"/>
        <v>0</v>
      </c>
      <c r="BF266" s="26">
        <f t="shared" si="95"/>
        <v>0</v>
      </c>
      <c r="BG266" s="26">
        <f t="shared" si="95"/>
        <v>0</v>
      </c>
      <c r="BH266" s="26">
        <f t="shared" si="95"/>
        <v>0</v>
      </c>
      <c r="BI266" s="26">
        <f t="shared" si="95"/>
        <v>0</v>
      </c>
      <c r="BJ266" s="26">
        <f t="shared" si="95"/>
        <v>0</v>
      </c>
      <c r="BK266" s="26">
        <f t="shared" si="95"/>
        <v>0</v>
      </c>
      <c r="BL266" s="26">
        <f t="shared" si="95"/>
        <v>0</v>
      </c>
      <c r="BM266" s="26">
        <f t="shared" si="95"/>
        <v>0</v>
      </c>
      <c r="BN266" s="26">
        <f t="shared" si="95"/>
        <v>0</v>
      </c>
      <c r="BO266" s="26">
        <f t="shared" si="95"/>
        <v>0</v>
      </c>
    </row>
    <row r="267" spans="1:67" outlineLevel="1" x14ac:dyDescent="0.15">
      <c r="A267" s="48" t="s">
        <v>761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1" x14ac:dyDescent="0.15">
      <c r="A268" s="48" t="s">
        <v>63</v>
      </c>
      <c r="G268" s="26">
        <f t="shared" ref="G268:AL268" si="96">G266+G267</f>
        <v>0</v>
      </c>
      <c r="H268" s="26">
        <f t="shared" si="96"/>
        <v>0</v>
      </c>
      <c r="I268" s="26">
        <f t="shared" si="96"/>
        <v>0</v>
      </c>
      <c r="J268" s="26">
        <f t="shared" si="96"/>
        <v>0</v>
      </c>
      <c r="K268" s="26">
        <f t="shared" si="96"/>
        <v>0</v>
      </c>
      <c r="L268" s="26">
        <f t="shared" si="96"/>
        <v>0</v>
      </c>
      <c r="M268" s="26">
        <f t="shared" si="96"/>
        <v>0</v>
      </c>
      <c r="N268" s="26">
        <f t="shared" si="96"/>
        <v>0</v>
      </c>
      <c r="O268" s="26">
        <f t="shared" si="96"/>
        <v>0</v>
      </c>
      <c r="P268" s="26">
        <f t="shared" si="96"/>
        <v>0</v>
      </c>
      <c r="Q268" s="26">
        <f t="shared" si="96"/>
        <v>0</v>
      </c>
      <c r="R268" s="26">
        <f t="shared" si="96"/>
        <v>0</v>
      </c>
      <c r="S268" s="26">
        <f t="shared" si="96"/>
        <v>0</v>
      </c>
      <c r="T268" s="26">
        <f t="shared" si="96"/>
        <v>0</v>
      </c>
      <c r="U268" s="26">
        <f t="shared" si="96"/>
        <v>0</v>
      </c>
      <c r="V268" s="26">
        <f t="shared" si="96"/>
        <v>0</v>
      </c>
      <c r="W268" s="26">
        <f t="shared" si="96"/>
        <v>0</v>
      </c>
      <c r="X268" s="26">
        <f t="shared" si="96"/>
        <v>0</v>
      </c>
      <c r="Y268" s="26">
        <f t="shared" si="96"/>
        <v>0</v>
      </c>
      <c r="Z268" s="26">
        <f t="shared" si="96"/>
        <v>0</v>
      </c>
      <c r="AA268" s="26">
        <f t="shared" si="96"/>
        <v>0</v>
      </c>
      <c r="AB268" s="26">
        <f t="shared" si="96"/>
        <v>0</v>
      </c>
      <c r="AC268" s="26">
        <f t="shared" si="96"/>
        <v>0</v>
      </c>
      <c r="AD268" s="26">
        <f t="shared" si="96"/>
        <v>0</v>
      </c>
      <c r="AE268" s="26">
        <f t="shared" si="96"/>
        <v>0</v>
      </c>
      <c r="AF268" s="26">
        <f t="shared" si="96"/>
        <v>0</v>
      </c>
      <c r="AG268" s="26">
        <f t="shared" si="96"/>
        <v>0</v>
      </c>
      <c r="AH268" s="26">
        <f t="shared" si="96"/>
        <v>0</v>
      </c>
      <c r="AI268" s="26">
        <f t="shared" si="96"/>
        <v>0</v>
      </c>
      <c r="AJ268" s="26">
        <f t="shared" si="96"/>
        <v>0</v>
      </c>
      <c r="AK268" s="26">
        <f t="shared" si="96"/>
        <v>0</v>
      </c>
      <c r="AL268" s="26">
        <f t="shared" si="96"/>
        <v>0</v>
      </c>
      <c r="AM268" s="26">
        <f t="shared" ref="AM268:BO268" si="97">AM266+AM267</f>
        <v>0</v>
      </c>
      <c r="AN268" s="26">
        <f t="shared" si="97"/>
        <v>0</v>
      </c>
      <c r="AO268" s="26">
        <f t="shared" si="97"/>
        <v>0</v>
      </c>
      <c r="AP268" s="26">
        <f t="shared" si="97"/>
        <v>0</v>
      </c>
      <c r="AQ268" s="26">
        <f t="shared" si="97"/>
        <v>0</v>
      </c>
      <c r="AR268" s="26">
        <f t="shared" si="97"/>
        <v>0</v>
      </c>
      <c r="AS268" s="26">
        <f t="shared" si="97"/>
        <v>0</v>
      </c>
      <c r="AT268" s="26">
        <f t="shared" si="97"/>
        <v>0</v>
      </c>
      <c r="AU268" s="26">
        <f t="shared" si="97"/>
        <v>0</v>
      </c>
      <c r="AV268" s="26">
        <f t="shared" si="97"/>
        <v>0</v>
      </c>
      <c r="AW268" s="26">
        <f t="shared" si="97"/>
        <v>0</v>
      </c>
      <c r="AX268" s="26">
        <f t="shared" si="97"/>
        <v>0</v>
      </c>
      <c r="AY268" s="26">
        <f t="shared" si="97"/>
        <v>0</v>
      </c>
      <c r="AZ268" s="26">
        <f t="shared" si="97"/>
        <v>0</v>
      </c>
      <c r="BA268" s="26">
        <f t="shared" si="97"/>
        <v>0</v>
      </c>
      <c r="BB268" s="26">
        <f t="shared" si="97"/>
        <v>0</v>
      </c>
      <c r="BC268" s="26">
        <f t="shared" si="97"/>
        <v>0</v>
      </c>
      <c r="BD268" s="26">
        <f t="shared" si="97"/>
        <v>0</v>
      </c>
      <c r="BE268" s="26">
        <f t="shared" si="97"/>
        <v>0</v>
      </c>
      <c r="BF268" s="26">
        <f t="shared" si="97"/>
        <v>0</v>
      </c>
      <c r="BG268" s="26">
        <f t="shared" si="97"/>
        <v>0</v>
      </c>
      <c r="BH268" s="26">
        <f t="shared" si="97"/>
        <v>0</v>
      </c>
      <c r="BI268" s="26">
        <f t="shared" si="97"/>
        <v>0</v>
      </c>
      <c r="BJ268" s="26">
        <f t="shared" si="97"/>
        <v>0</v>
      </c>
      <c r="BK268" s="26">
        <f t="shared" si="97"/>
        <v>0</v>
      </c>
      <c r="BL268" s="26">
        <f t="shared" si="97"/>
        <v>0</v>
      </c>
      <c r="BM268" s="26">
        <f t="shared" si="97"/>
        <v>0</v>
      </c>
      <c r="BN268" s="26">
        <f t="shared" si="97"/>
        <v>0</v>
      </c>
      <c r="BO268" s="26">
        <f t="shared" si="97"/>
        <v>0</v>
      </c>
    </row>
    <row r="269" spans="1:67" outlineLevel="1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1" x14ac:dyDescent="0.15">
      <c r="A270" s="33" t="s">
        <v>86</v>
      </c>
      <c r="G270" s="26">
        <f>G45*$C45</f>
        <v>0</v>
      </c>
      <c r="H270" s="26">
        <f>H45*$C45</f>
        <v>0</v>
      </c>
      <c r="I270" s="26">
        <f>I45*$C45</f>
        <v>0</v>
      </c>
      <c r="J270" s="26">
        <f>J45*$C45</f>
        <v>0</v>
      </c>
      <c r="K270" s="26">
        <f>K45*$C45</f>
        <v>0</v>
      </c>
      <c r="L270" s="26">
        <f>L45*$C45</f>
        <v>0</v>
      </c>
      <c r="M270" s="26">
        <f>M45*$C45</f>
        <v>0</v>
      </c>
      <c r="N270" s="26">
        <f>N45*$C45</f>
        <v>0</v>
      </c>
      <c r="O270" s="26">
        <f>O45*$C45</f>
        <v>0</v>
      </c>
      <c r="P270" s="26">
        <f>P45*$C45</f>
        <v>0</v>
      </c>
      <c r="Q270" s="26">
        <f>Q45*$C45</f>
        <v>0</v>
      </c>
      <c r="R270" s="26">
        <f>R45*$C45</f>
        <v>0</v>
      </c>
      <c r="S270" s="26">
        <f>S45*$C45</f>
        <v>0</v>
      </c>
      <c r="T270" s="26">
        <f>T45*$C45</f>
        <v>0</v>
      </c>
      <c r="U270" s="26">
        <f>U45*$C45</f>
        <v>0</v>
      </c>
      <c r="V270" s="26">
        <f>V45*$C45</f>
        <v>0</v>
      </c>
      <c r="W270" s="26">
        <f>W45*$C45</f>
        <v>0</v>
      </c>
      <c r="X270" s="26">
        <f>X45*$C45</f>
        <v>0</v>
      </c>
      <c r="Y270" s="26">
        <f>Y45*$C45</f>
        <v>0</v>
      </c>
      <c r="Z270" s="26">
        <f>Z45*$C45</f>
        <v>0</v>
      </c>
      <c r="AA270" s="26">
        <f>AA45*$C45</f>
        <v>0</v>
      </c>
      <c r="AB270" s="26">
        <f>AB45*$C45</f>
        <v>0</v>
      </c>
      <c r="AC270" s="26">
        <f>AC45*$C45</f>
        <v>0</v>
      </c>
      <c r="AD270" s="26">
        <f>AD45*$C45</f>
        <v>0</v>
      </c>
      <c r="AE270" s="26">
        <f>AE45*$C45</f>
        <v>0</v>
      </c>
      <c r="AF270" s="26">
        <f>AF45*$C45</f>
        <v>0</v>
      </c>
      <c r="AG270" s="26">
        <f>AG45*$C45</f>
        <v>0</v>
      </c>
      <c r="AH270" s="26">
        <f>AH45*$C45</f>
        <v>0</v>
      </c>
      <c r="AI270" s="26">
        <f>AI45*$C45</f>
        <v>0</v>
      </c>
      <c r="AJ270" s="26">
        <f>AJ45*$C45</f>
        <v>0</v>
      </c>
      <c r="AK270" s="26">
        <f>AK45*$C45</f>
        <v>0</v>
      </c>
      <c r="AL270" s="26">
        <f>AL45*$C45</f>
        <v>0</v>
      </c>
      <c r="AM270" s="26">
        <f>AM45*$C45</f>
        <v>0</v>
      </c>
      <c r="AN270" s="26">
        <f>AN45*$C45</f>
        <v>0</v>
      </c>
      <c r="AO270" s="26">
        <f>AO45*$C45</f>
        <v>0</v>
      </c>
      <c r="AP270" s="26">
        <f>AP45*$C45</f>
        <v>0</v>
      </c>
      <c r="AQ270" s="26">
        <f>AQ45*$C45</f>
        <v>0</v>
      </c>
      <c r="AR270" s="26">
        <f>AR45*$C45</f>
        <v>0</v>
      </c>
      <c r="AS270" s="26">
        <f>AS45*$C45</f>
        <v>0</v>
      </c>
      <c r="AT270" s="26">
        <f>AT45*$C45</f>
        <v>0</v>
      </c>
      <c r="AU270" s="26">
        <f>AU45*$C45</f>
        <v>0</v>
      </c>
      <c r="AV270" s="26">
        <f>AV45*$C45</f>
        <v>0</v>
      </c>
      <c r="AW270" s="26">
        <f>AW45*$C45</f>
        <v>0</v>
      </c>
      <c r="AX270" s="26">
        <f>AX45*$C45</f>
        <v>0</v>
      </c>
      <c r="AY270" s="26">
        <f>AY45*$C45</f>
        <v>0</v>
      </c>
      <c r="AZ270" s="26">
        <f>AZ45*$C45</f>
        <v>0</v>
      </c>
      <c r="BA270" s="26">
        <f>BA45*$C45</f>
        <v>0</v>
      </c>
      <c r="BB270" s="26">
        <f>BB45*$C45</f>
        <v>0</v>
      </c>
      <c r="BC270" s="26">
        <f>BC45*$C45</f>
        <v>0</v>
      </c>
      <c r="BD270" s="26">
        <f>BD45*$C45</f>
        <v>0</v>
      </c>
      <c r="BE270" s="26">
        <f>BE45*$C45</f>
        <v>0</v>
      </c>
      <c r="BF270" s="26">
        <f>BF45*$C45</f>
        <v>0</v>
      </c>
      <c r="BG270" s="26">
        <f>BG45*$C45</f>
        <v>0</v>
      </c>
      <c r="BH270" s="26">
        <f>BH45*$C45</f>
        <v>0</v>
      </c>
      <c r="BI270" s="26">
        <f>BI45*$C45</f>
        <v>0</v>
      </c>
      <c r="BJ270" s="26">
        <f>BJ45*$C45</f>
        <v>0</v>
      </c>
      <c r="BK270" s="26">
        <f>BK45*$C45</f>
        <v>0</v>
      </c>
      <c r="BL270" s="26">
        <f>BL45*$C45</f>
        <v>0</v>
      </c>
      <c r="BM270" s="26">
        <f>BM45*$C45</f>
        <v>0</v>
      </c>
      <c r="BN270" s="26">
        <f>BN45*$C45</f>
        <v>0</v>
      </c>
      <c r="BO270" s="26">
        <f>BO45*$C45</f>
        <v>0</v>
      </c>
    </row>
    <row r="271" spans="1:67" outlineLevel="1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1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1" x14ac:dyDescent="0.15">
      <c r="A273" s="48" t="s">
        <v>76</v>
      </c>
      <c r="G273" s="26">
        <f t="shared" ref="G273:AL273" si="98">G266+G257+G248+G239</f>
        <v>0</v>
      </c>
      <c r="H273" s="26">
        <f t="shared" si="98"/>
        <v>0</v>
      </c>
      <c r="I273" s="26">
        <f t="shared" si="98"/>
        <v>0</v>
      </c>
      <c r="J273" s="26">
        <f t="shared" si="98"/>
        <v>0</v>
      </c>
      <c r="K273" s="26">
        <f t="shared" si="98"/>
        <v>0</v>
      </c>
      <c r="L273" s="26">
        <f t="shared" si="98"/>
        <v>0</v>
      </c>
      <c r="M273" s="26">
        <f t="shared" si="98"/>
        <v>0</v>
      </c>
      <c r="N273" s="26">
        <f t="shared" si="98"/>
        <v>0</v>
      </c>
      <c r="O273" s="26">
        <f t="shared" si="98"/>
        <v>0</v>
      </c>
      <c r="P273" s="26">
        <f t="shared" si="98"/>
        <v>0</v>
      </c>
      <c r="Q273" s="26">
        <f t="shared" si="98"/>
        <v>0</v>
      </c>
      <c r="R273" s="26">
        <f t="shared" si="98"/>
        <v>0</v>
      </c>
      <c r="S273" s="26">
        <f t="shared" si="98"/>
        <v>0</v>
      </c>
      <c r="T273" s="26">
        <f t="shared" si="98"/>
        <v>0</v>
      </c>
      <c r="U273" s="26">
        <f t="shared" si="98"/>
        <v>0</v>
      </c>
      <c r="V273" s="26">
        <f t="shared" si="98"/>
        <v>0</v>
      </c>
      <c r="W273" s="26">
        <f t="shared" si="98"/>
        <v>0</v>
      </c>
      <c r="X273" s="26">
        <f t="shared" si="98"/>
        <v>0</v>
      </c>
      <c r="Y273" s="26">
        <f t="shared" si="98"/>
        <v>0</v>
      </c>
      <c r="Z273" s="26">
        <f t="shared" si="98"/>
        <v>0</v>
      </c>
      <c r="AA273" s="26">
        <f t="shared" si="98"/>
        <v>0</v>
      </c>
      <c r="AB273" s="26">
        <f t="shared" si="98"/>
        <v>0</v>
      </c>
      <c r="AC273" s="26">
        <f t="shared" si="98"/>
        <v>0</v>
      </c>
      <c r="AD273" s="26">
        <f t="shared" si="98"/>
        <v>0</v>
      </c>
      <c r="AE273" s="26">
        <f t="shared" si="98"/>
        <v>0</v>
      </c>
      <c r="AF273" s="26">
        <f t="shared" si="98"/>
        <v>0</v>
      </c>
      <c r="AG273" s="26">
        <f t="shared" si="98"/>
        <v>0</v>
      </c>
      <c r="AH273" s="26">
        <f t="shared" si="98"/>
        <v>0</v>
      </c>
      <c r="AI273" s="26">
        <f t="shared" si="98"/>
        <v>0</v>
      </c>
      <c r="AJ273" s="26">
        <f t="shared" si="98"/>
        <v>0</v>
      </c>
      <c r="AK273" s="26">
        <f t="shared" si="98"/>
        <v>0</v>
      </c>
      <c r="AL273" s="26">
        <f t="shared" si="98"/>
        <v>0</v>
      </c>
      <c r="AM273" s="26">
        <f t="shared" ref="AM273:BO273" si="99">AM266+AM257+AM248+AM239</f>
        <v>0</v>
      </c>
      <c r="AN273" s="26">
        <f t="shared" si="99"/>
        <v>0</v>
      </c>
      <c r="AO273" s="26">
        <f t="shared" si="99"/>
        <v>0</v>
      </c>
      <c r="AP273" s="26">
        <f t="shared" si="99"/>
        <v>0</v>
      </c>
      <c r="AQ273" s="26">
        <f t="shared" si="99"/>
        <v>0</v>
      </c>
      <c r="AR273" s="26">
        <f t="shared" si="99"/>
        <v>0</v>
      </c>
      <c r="AS273" s="26">
        <f t="shared" si="99"/>
        <v>0</v>
      </c>
      <c r="AT273" s="26">
        <f t="shared" si="99"/>
        <v>0</v>
      </c>
      <c r="AU273" s="26">
        <f t="shared" si="99"/>
        <v>0</v>
      </c>
      <c r="AV273" s="26">
        <f t="shared" si="99"/>
        <v>0</v>
      </c>
      <c r="AW273" s="26">
        <f t="shared" si="99"/>
        <v>0</v>
      </c>
      <c r="AX273" s="26">
        <f t="shared" si="99"/>
        <v>0</v>
      </c>
      <c r="AY273" s="26">
        <f t="shared" si="99"/>
        <v>0</v>
      </c>
      <c r="AZ273" s="26">
        <f t="shared" si="99"/>
        <v>0</v>
      </c>
      <c r="BA273" s="26">
        <f t="shared" si="99"/>
        <v>0</v>
      </c>
      <c r="BB273" s="26">
        <f t="shared" si="99"/>
        <v>0</v>
      </c>
      <c r="BC273" s="26">
        <f t="shared" si="99"/>
        <v>0</v>
      </c>
      <c r="BD273" s="26">
        <f t="shared" si="99"/>
        <v>0</v>
      </c>
      <c r="BE273" s="26">
        <f t="shared" si="99"/>
        <v>0</v>
      </c>
      <c r="BF273" s="26">
        <f t="shared" si="99"/>
        <v>0</v>
      </c>
      <c r="BG273" s="26">
        <f t="shared" si="99"/>
        <v>0</v>
      </c>
      <c r="BH273" s="26">
        <f t="shared" si="99"/>
        <v>0</v>
      </c>
      <c r="BI273" s="26">
        <f t="shared" si="99"/>
        <v>0</v>
      </c>
      <c r="BJ273" s="26">
        <f t="shared" si="99"/>
        <v>0</v>
      </c>
      <c r="BK273" s="26">
        <f t="shared" si="99"/>
        <v>0</v>
      </c>
      <c r="BL273" s="26">
        <f t="shared" si="99"/>
        <v>0</v>
      </c>
      <c r="BM273" s="26">
        <f t="shared" si="99"/>
        <v>0</v>
      </c>
      <c r="BN273" s="26">
        <f t="shared" si="99"/>
        <v>0</v>
      </c>
      <c r="BO273" s="26">
        <f t="shared" si="99"/>
        <v>0</v>
      </c>
    </row>
    <row r="274" spans="1:68" outlineLevel="1" x14ac:dyDescent="0.15">
      <c r="A274" s="48" t="s">
        <v>761</v>
      </c>
      <c r="G274" s="26">
        <f t="shared" ref="G274:AL274" si="100">G267+G258+G249+G240</f>
        <v>0</v>
      </c>
      <c r="H274" s="26">
        <f t="shared" si="100"/>
        <v>0</v>
      </c>
      <c r="I274" s="26">
        <f t="shared" si="100"/>
        <v>0</v>
      </c>
      <c r="J274" s="26">
        <f t="shared" si="100"/>
        <v>0</v>
      </c>
      <c r="K274" s="26">
        <f t="shared" si="100"/>
        <v>0</v>
      </c>
      <c r="L274" s="26">
        <f t="shared" si="100"/>
        <v>0</v>
      </c>
      <c r="M274" s="26">
        <f t="shared" si="100"/>
        <v>0</v>
      </c>
      <c r="N274" s="26">
        <f t="shared" si="100"/>
        <v>0</v>
      </c>
      <c r="O274" s="26">
        <f t="shared" si="100"/>
        <v>0</v>
      </c>
      <c r="P274" s="26">
        <f t="shared" si="100"/>
        <v>0</v>
      </c>
      <c r="Q274" s="26">
        <f t="shared" si="100"/>
        <v>0</v>
      </c>
      <c r="R274" s="26">
        <f t="shared" si="100"/>
        <v>0</v>
      </c>
      <c r="S274" s="26">
        <f t="shared" si="100"/>
        <v>0</v>
      </c>
      <c r="T274" s="26">
        <f t="shared" si="100"/>
        <v>0</v>
      </c>
      <c r="U274" s="26">
        <f t="shared" si="100"/>
        <v>0</v>
      </c>
      <c r="V274" s="26">
        <f t="shared" si="100"/>
        <v>0</v>
      </c>
      <c r="W274" s="26">
        <f t="shared" si="100"/>
        <v>0</v>
      </c>
      <c r="X274" s="26">
        <f t="shared" si="100"/>
        <v>0</v>
      </c>
      <c r="Y274" s="26">
        <f t="shared" si="100"/>
        <v>0</v>
      </c>
      <c r="Z274" s="26">
        <f t="shared" si="100"/>
        <v>0</v>
      </c>
      <c r="AA274" s="26">
        <f t="shared" si="100"/>
        <v>0</v>
      </c>
      <c r="AB274" s="26">
        <f t="shared" si="100"/>
        <v>0</v>
      </c>
      <c r="AC274" s="26">
        <f t="shared" si="100"/>
        <v>0</v>
      </c>
      <c r="AD274" s="26">
        <f t="shared" si="100"/>
        <v>0</v>
      </c>
      <c r="AE274" s="26">
        <f t="shared" si="100"/>
        <v>0</v>
      </c>
      <c r="AF274" s="26">
        <f t="shared" si="100"/>
        <v>0</v>
      </c>
      <c r="AG274" s="26">
        <f t="shared" si="100"/>
        <v>0</v>
      </c>
      <c r="AH274" s="26">
        <f t="shared" si="100"/>
        <v>0</v>
      </c>
      <c r="AI274" s="26">
        <f t="shared" si="100"/>
        <v>0</v>
      </c>
      <c r="AJ274" s="26">
        <f t="shared" si="100"/>
        <v>0</v>
      </c>
      <c r="AK274" s="26">
        <f t="shared" si="100"/>
        <v>0</v>
      </c>
      <c r="AL274" s="26">
        <f t="shared" si="100"/>
        <v>0</v>
      </c>
      <c r="AM274" s="26">
        <f t="shared" ref="AM274:BO274" si="101">AM267+AM258+AM249+AM240</f>
        <v>0</v>
      </c>
      <c r="AN274" s="26">
        <f t="shared" si="101"/>
        <v>0</v>
      </c>
      <c r="AO274" s="26">
        <f t="shared" si="101"/>
        <v>0</v>
      </c>
      <c r="AP274" s="26">
        <f t="shared" si="101"/>
        <v>0</v>
      </c>
      <c r="AQ274" s="26">
        <f t="shared" si="101"/>
        <v>0</v>
      </c>
      <c r="AR274" s="26">
        <f t="shared" si="101"/>
        <v>0</v>
      </c>
      <c r="AS274" s="26">
        <f t="shared" si="101"/>
        <v>0</v>
      </c>
      <c r="AT274" s="26">
        <f t="shared" si="101"/>
        <v>0</v>
      </c>
      <c r="AU274" s="26">
        <f t="shared" si="101"/>
        <v>0</v>
      </c>
      <c r="AV274" s="26">
        <f t="shared" si="101"/>
        <v>0</v>
      </c>
      <c r="AW274" s="26">
        <f t="shared" si="101"/>
        <v>0</v>
      </c>
      <c r="AX274" s="26">
        <f t="shared" si="101"/>
        <v>0</v>
      </c>
      <c r="AY274" s="26">
        <f t="shared" si="101"/>
        <v>0</v>
      </c>
      <c r="AZ274" s="26">
        <f t="shared" si="101"/>
        <v>0</v>
      </c>
      <c r="BA274" s="26">
        <f t="shared" si="101"/>
        <v>0</v>
      </c>
      <c r="BB274" s="26">
        <f t="shared" si="101"/>
        <v>0</v>
      </c>
      <c r="BC274" s="26">
        <f t="shared" si="101"/>
        <v>0</v>
      </c>
      <c r="BD274" s="26">
        <f t="shared" si="101"/>
        <v>0</v>
      </c>
      <c r="BE274" s="26">
        <f t="shared" si="101"/>
        <v>0</v>
      </c>
      <c r="BF274" s="26">
        <f t="shared" si="101"/>
        <v>0</v>
      </c>
      <c r="BG274" s="26">
        <f t="shared" si="101"/>
        <v>0</v>
      </c>
      <c r="BH274" s="26">
        <f t="shared" si="101"/>
        <v>0</v>
      </c>
      <c r="BI274" s="26">
        <f t="shared" si="101"/>
        <v>0</v>
      </c>
      <c r="BJ274" s="26">
        <f t="shared" si="101"/>
        <v>0</v>
      </c>
      <c r="BK274" s="26">
        <f t="shared" si="101"/>
        <v>0</v>
      </c>
      <c r="BL274" s="26">
        <f t="shared" si="101"/>
        <v>0</v>
      </c>
      <c r="BM274" s="26">
        <f t="shared" si="101"/>
        <v>0</v>
      </c>
      <c r="BN274" s="26">
        <f t="shared" si="101"/>
        <v>0</v>
      </c>
      <c r="BO274" s="26">
        <f t="shared" si="101"/>
        <v>0</v>
      </c>
    </row>
    <row r="275" spans="1:68" outlineLevel="1" x14ac:dyDescent="0.15">
      <c r="A275" s="48" t="s">
        <v>63</v>
      </c>
      <c r="G275" s="26">
        <f t="shared" ref="G275:AL275" si="102">G273+G274</f>
        <v>0</v>
      </c>
      <c r="H275" s="26">
        <f t="shared" si="102"/>
        <v>0</v>
      </c>
      <c r="I275" s="26">
        <f t="shared" si="102"/>
        <v>0</v>
      </c>
      <c r="J275" s="26">
        <f t="shared" si="102"/>
        <v>0</v>
      </c>
      <c r="K275" s="26">
        <f t="shared" si="102"/>
        <v>0</v>
      </c>
      <c r="L275" s="26">
        <f t="shared" si="102"/>
        <v>0</v>
      </c>
      <c r="M275" s="26">
        <f t="shared" si="102"/>
        <v>0</v>
      </c>
      <c r="N275" s="26">
        <f t="shared" si="102"/>
        <v>0</v>
      </c>
      <c r="O275" s="26">
        <f t="shared" si="102"/>
        <v>0</v>
      </c>
      <c r="P275" s="26">
        <f t="shared" si="102"/>
        <v>0</v>
      </c>
      <c r="Q275" s="26">
        <f t="shared" si="102"/>
        <v>0</v>
      </c>
      <c r="R275" s="26">
        <f t="shared" si="102"/>
        <v>0</v>
      </c>
      <c r="S275" s="26">
        <f t="shared" si="102"/>
        <v>0</v>
      </c>
      <c r="T275" s="26">
        <f t="shared" si="102"/>
        <v>0</v>
      </c>
      <c r="U275" s="26">
        <f t="shared" si="102"/>
        <v>0</v>
      </c>
      <c r="V275" s="26">
        <f t="shared" si="102"/>
        <v>0</v>
      </c>
      <c r="W275" s="26">
        <f t="shared" si="102"/>
        <v>0</v>
      </c>
      <c r="X275" s="26">
        <f t="shared" si="102"/>
        <v>0</v>
      </c>
      <c r="Y275" s="26">
        <f t="shared" si="102"/>
        <v>0</v>
      </c>
      <c r="Z275" s="26">
        <f t="shared" si="102"/>
        <v>0</v>
      </c>
      <c r="AA275" s="26">
        <f t="shared" si="102"/>
        <v>0</v>
      </c>
      <c r="AB275" s="26">
        <f t="shared" si="102"/>
        <v>0</v>
      </c>
      <c r="AC275" s="26">
        <f t="shared" si="102"/>
        <v>0</v>
      </c>
      <c r="AD275" s="26">
        <f t="shared" si="102"/>
        <v>0</v>
      </c>
      <c r="AE275" s="26">
        <f t="shared" si="102"/>
        <v>0</v>
      </c>
      <c r="AF275" s="26">
        <f t="shared" si="102"/>
        <v>0</v>
      </c>
      <c r="AG275" s="26">
        <f t="shared" si="102"/>
        <v>0</v>
      </c>
      <c r="AH275" s="26">
        <f t="shared" si="102"/>
        <v>0</v>
      </c>
      <c r="AI275" s="26">
        <f t="shared" si="102"/>
        <v>0</v>
      </c>
      <c r="AJ275" s="26">
        <f t="shared" si="102"/>
        <v>0</v>
      </c>
      <c r="AK275" s="26">
        <f t="shared" si="102"/>
        <v>0</v>
      </c>
      <c r="AL275" s="26">
        <f t="shared" si="102"/>
        <v>0</v>
      </c>
      <c r="AM275" s="26">
        <f t="shared" ref="AM275:BO275" si="103">AM273+AM274</f>
        <v>0</v>
      </c>
      <c r="AN275" s="26">
        <f t="shared" si="103"/>
        <v>0</v>
      </c>
      <c r="AO275" s="26">
        <f t="shared" si="103"/>
        <v>0</v>
      </c>
      <c r="AP275" s="26">
        <f t="shared" si="103"/>
        <v>0</v>
      </c>
      <c r="AQ275" s="26">
        <f t="shared" si="103"/>
        <v>0</v>
      </c>
      <c r="AR275" s="26">
        <f t="shared" si="103"/>
        <v>0</v>
      </c>
      <c r="AS275" s="26">
        <f t="shared" si="103"/>
        <v>0</v>
      </c>
      <c r="AT275" s="26">
        <f t="shared" si="103"/>
        <v>0</v>
      </c>
      <c r="AU275" s="26">
        <f t="shared" si="103"/>
        <v>0</v>
      </c>
      <c r="AV275" s="26">
        <f t="shared" si="103"/>
        <v>0</v>
      </c>
      <c r="AW275" s="26">
        <f t="shared" si="103"/>
        <v>0</v>
      </c>
      <c r="AX275" s="26">
        <f t="shared" si="103"/>
        <v>0</v>
      </c>
      <c r="AY275" s="26">
        <f t="shared" si="103"/>
        <v>0</v>
      </c>
      <c r="AZ275" s="26">
        <f t="shared" si="103"/>
        <v>0</v>
      </c>
      <c r="BA275" s="26">
        <f t="shared" si="103"/>
        <v>0</v>
      </c>
      <c r="BB275" s="26">
        <f t="shared" si="103"/>
        <v>0</v>
      </c>
      <c r="BC275" s="26">
        <f t="shared" si="103"/>
        <v>0</v>
      </c>
      <c r="BD275" s="26">
        <f t="shared" si="103"/>
        <v>0</v>
      </c>
      <c r="BE275" s="26">
        <f t="shared" si="103"/>
        <v>0</v>
      </c>
      <c r="BF275" s="26">
        <f t="shared" si="103"/>
        <v>0</v>
      </c>
      <c r="BG275" s="26">
        <f t="shared" si="103"/>
        <v>0</v>
      </c>
      <c r="BH275" s="26">
        <f t="shared" si="103"/>
        <v>0</v>
      </c>
      <c r="BI275" s="26">
        <f t="shared" si="103"/>
        <v>0</v>
      </c>
      <c r="BJ275" s="26">
        <f t="shared" si="103"/>
        <v>0</v>
      </c>
      <c r="BK275" s="26">
        <f t="shared" si="103"/>
        <v>0</v>
      </c>
      <c r="BL275" s="26">
        <f t="shared" si="103"/>
        <v>0</v>
      </c>
      <c r="BM275" s="26">
        <f t="shared" si="103"/>
        <v>0</v>
      </c>
      <c r="BN275" s="26">
        <f t="shared" si="103"/>
        <v>0</v>
      </c>
      <c r="BO275" s="26">
        <f t="shared" si="103"/>
        <v>0</v>
      </c>
      <c r="BP275" s="39">
        <f>SUM(H275:BO275)</f>
        <v>0</v>
      </c>
    </row>
    <row r="276" spans="1:68" outlineLevel="1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outlineLevel="1" x14ac:dyDescent="0.15">
      <c r="A277" s="14" t="s">
        <v>87</v>
      </c>
      <c r="G277" s="26">
        <f t="shared" ref="G277:AL277" si="104">G270+G261+G252+G243</f>
        <v>0</v>
      </c>
      <c r="H277" s="26">
        <f t="shared" si="104"/>
        <v>4000000</v>
      </c>
      <c r="I277" s="26">
        <f t="shared" si="104"/>
        <v>4000000</v>
      </c>
      <c r="J277" s="26">
        <f t="shared" si="104"/>
        <v>4000000</v>
      </c>
      <c r="K277" s="26">
        <f t="shared" si="104"/>
        <v>4000000</v>
      </c>
      <c r="L277" s="26">
        <f t="shared" si="104"/>
        <v>4000000</v>
      </c>
      <c r="M277" s="26">
        <f t="shared" si="104"/>
        <v>4000000</v>
      </c>
      <c r="N277" s="26">
        <f t="shared" si="104"/>
        <v>4000000</v>
      </c>
      <c r="O277" s="26">
        <f t="shared" si="104"/>
        <v>4000000</v>
      </c>
      <c r="P277" s="26">
        <f t="shared" si="104"/>
        <v>4000000</v>
      </c>
      <c r="Q277" s="26">
        <f t="shared" si="104"/>
        <v>4000000</v>
      </c>
      <c r="R277" s="26">
        <f t="shared" si="104"/>
        <v>4000000</v>
      </c>
      <c r="S277" s="26">
        <f t="shared" si="104"/>
        <v>4000000</v>
      </c>
      <c r="T277" s="26">
        <f t="shared" si="104"/>
        <v>4000000</v>
      </c>
      <c r="U277" s="26">
        <f t="shared" si="104"/>
        <v>4000000</v>
      </c>
      <c r="V277" s="26">
        <f t="shared" si="104"/>
        <v>4000000</v>
      </c>
      <c r="W277" s="26">
        <f t="shared" si="104"/>
        <v>4000000</v>
      </c>
      <c r="X277" s="26">
        <f t="shared" si="104"/>
        <v>4000000</v>
      </c>
      <c r="Y277" s="26">
        <f t="shared" si="104"/>
        <v>0</v>
      </c>
      <c r="Z277" s="26">
        <f t="shared" si="104"/>
        <v>0</v>
      </c>
      <c r="AA277" s="26">
        <f t="shared" si="104"/>
        <v>0</v>
      </c>
      <c r="AB277" s="26">
        <f t="shared" si="104"/>
        <v>0</v>
      </c>
      <c r="AC277" s="26">
        <f t="shared" si="104"/>
        <v>0</v>
      </c>
      <c r="AD277" s="26">
        <f t="shared" si="104"/>
        <v>0</v>
      </c>
      <c r="AE277" s="26">
        <f t="shared" si="104"/>
        <v>0</v>
      </c>
      <c r="AF277" s="26">
        <f t="shared" si="104"/>
        <v>0</v>
      </c>
      <c r="AG277" s="26">
        <f t="shared" si="104"/>
        <v>0</v>
      </c>
      <c r="AH277" s="26">
        <f t="shared" si="104"/>
        <v>0</v>
      </c>
      <c r="AI277" s="26">
        <f t="shared" si="104"/>
        <v>0</v>
      </c>
      <c r="AJ277" s="26">
        <f t="shared" si="104"/>
        <v>0</v>
      </c>
      <c r="AK277" s="26">
        <f t="shared" si="104"/>
        <v>0</v>
      </c>
      <c r="AL277" s="26">
        <f t="shared" si="104"/>
        <v>0</v>
      </c>
      <c r="AM277" s="26">
        <f t="shared" ref="AM277:BO277" si="105">AM270+AM261+AM252+AM243</f>
        <v>0</v>
      </c>
      <c r="AN277" s="26">
        <f t="shared" si="105"/>
        <v>0</v>
      </c>
      <c r="AO277" s="26">
        <f t="shared" si="105"/>
        <v>0</v>
      </c>
      <c r="AP277" s="26">
        <f t="shared" si="105"/>
        <v>0</v>
      </c>
      <c r="AQ277" s="26">
        <f t="shared" si="105"/>
        <v>0</v>
      </c>
      <c r="AR277" s="26">
        <f t="shared" si="105"/>
        <v>0</v>
      </c>
      <c r="AS277" s="26">
        <f t="shared" si="105"/>
        <v>0</v>
      </c>
      <c r="AT277" s="26">
        <f t="shared" si="105"/>
        <v>0</v>
      </c>
      <c r="AU277" s="26">
        <f t="shared" si="105"/>
        <v>0</v>
      </c>
      <c r="AV277" s="26">
        <f t="shared" si="105"/>
        <v>0</v>
      </c>
      <c r="AW277" s="26">
        <f t="shared" si="105"/>
        <v>0</v>
      </c>
      <c r="AX277" s="26">
        <f t="shared" si="105"/>
        <v>0</v>
      </c>
      <c r="AY277" s="26">
        <f t="shared" si="105"/>
        <v>0</v>
      </c>
      <c r="AZ277" s="26">
        <f t="shared" si="105"/>
        <v>0</v>
      </c>
      <c r="BA277" s="26">
        <f t="shared" si="105"/>
        <v>0</v>
      </c>
      <c r="BB277" s="26">
        <f t="shared" si="105"/>
        <v>0</v>
      </c>
      <c r="BC277" s="26">
        <f t="shared" si="105"/>
        <v>0</v>
      </c>
      <c r="BD277" s="26">
        <f t="shared" si="105"/>
        <v>0</v>
      </c>
      <c r="BE277" s="26">
        <f t="shared" si="105"/>
        <v>0</v>
      </c>
      <c r="BF277" s="26">
        <f t="shared" si="105"/>
        <v>0</v>
      </c>
      <c r="BG277" s="26">
        <f t="shared" si="105"/>
        <v>0</v>
      </c>
      <c r="BH277" s="26">
        <f t="shared" si="105"/>
        <v>0</v>
      </c>
      <c r="BI277" s="26">
        <f t="shared" si="105"/>
        <v>0</v>
      </c>
      <c r="BJ277" s="26">
        <f t="shared" si="105"/>
        <v>0</v>
      </c>
      <c r="BK277" s="26">
        <f t="shared" si="105"/>
        <v>0</v>
      </c>
      <c r="BL277" s="26">
        <f t="shared" si="105"/>
        <v>0</v>
      </c>
      <c r="BM277" s="26">
        <f t="shared" si="105"/>
        <v>0</v>
      </c>
      <c r="BN277" s="26">
        <f t="shared" si="105"/>
        <v>0</v>
      </c>
      <c r="BO277" s="26">
        <f t="shared" si="105"/>
        <v>0</v>
      </c>
    </row>
    <row r="278" spans="1:68" outlineLevel="1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outlineLevel="1" x14ac:dyDescent="0.15">
      <c r="A279" s="14" t="s">
        <v>102</v>
      </c>
      <c r="G279" s="26">
        <f t="shared" ref="G279:AL279" si="106">G277+G275</f>
        <v>0</v>
      </c>
      <c r="H279" s="26">
        <f t="shared" si="106"/>
        <v>4000000</v>
      </c>
      <c r="I279" s="26">
        <f t="shared" si="106"/>
        <v>4000000</v>
      </c>
      <c r="J279" s="26">
        <f t="shared" si="106"/>
        <v>4000000</v>
      </c>
      <c r="K279" s="26">
        <f t="shared" si="106"/>
        <v>4000000</v>
      </c>
      <c r="L279" s="26">
        <f t="shared" si="106"/>
        <v>4000000</v>
      </c>
      <c r="M279" s="26">
        <f t="shared" si="106"/>
        <v>4000000</v>
      </c>
      <c r="N279" s="26">
        <f t="shared" si="106"/>
        <v>4000000</v>
      </c>
      <c r="O279" s="26">
        <f t="shared" si="106"/>
        <v>4000000</v>
      </c>
      <c r="P279" s="26">
        <f t="shared" si="106"/>
        <v>4000000</v>
      </c>
      <c r="Q279" s="26">
        <f t="shared" si="106"/>
        <v>4000000</v>
      </c>
      <c r="R279" s="26">
        <f t="shared" si="106"/>
        <v>4000000</v>
      </c>
      <c r="S279" s="26">
        <f t="shared" si="106"/>
        <v>4000000</v>
      </c>
      <c r="T279" s="26">
        <f t="shared" si="106"/>
        <v>4000000</v>
      </c>
      <c r="U279" s="26">
        <f t="shared" si="106"/>
        <v>4000000</v>
      </c>
      <c r="V279" s="26">
        <f t="shared" si="106"/>
        <v>4000000</v>
      </c>
      <c r="W279" s="26">
        <f t="shared" si="106"/>
        <v>4000000</v>
      </c>
      <c r="X279" s="26">
        <f t="shared" si="106"/>
        <v>4000000</v>
      </c>
      <c r="Y279" s="26">
        <f t="shared" si="106"/>
        <v>0</v>
      </c>
      <c r="Z279" s="26">
        <f t="shared" si="106"/>
        <v>0</v>
      </c>
      <c r="AA279" s="26">
        <f t="shared" si="106"/>
        <v>0</v>
      </c>
      <c r="AB279" s="26">
        <f t="shared" si="106"/>
        <v>0</v>
      </c>
      <c r="AC279" s="26">
        <f t="shared" si="106"/>
        <v>0</v>
      </c>
      <c r="AD279" s="26">
        <f t="shared" si="106"/>
        <v>0</v>
      </c>
      <c r="AE279" s="26">
        <f t="shared" si="106"/>
        <v>0</v>
      </c>
      <c r="AF279" s="26">
        <f t="shared" si="106"/>
        <v>0</v>
      </c>
      <c r="AG279" s="26">
        <f t="shared" si="106"/>
        <v>0</v>
      </c>
      <c r="AH279" s="26">
        <f t="shared" si="106"/>
        <v>0</v>
      </c>
      <c r="AI279" s="26">
        <f t="shared" si="106"/>
        <v>0</v>
      </c>
      <c r="AJ279" s="26">
        <f t="shared" si="106"/>
        <v>0</v>
      </c>
      <c r="AK279" s="26">
        <f t="shared" si="106"/>
        <v>0</v>
      </c>
      <c r="AL279" s="26">
        <f t="shared" si="106"/>
        <v>0</v>
      </c>
      <c r="AM279" s="26">
        <f t="shared" ref="AM279:BO279" si="107">AM277+AM275</f>
        <v>0</v>
      </c>
      <c r="AN279" s="26">
        <f t="shared" si="107"/>
        <v>0</v>
      </c>
      <c r="AO279" s="26">
        <f t="shared" si="107"/>
        <v>0</v>
      </c>
      <c r="AP279" s="26">
        <f t="shared" si="107"/>
        <v>0</v>
      </c>
      <c r="AQ279" s="26">
        <f t="shared" si="107"/>
        <v>0</v>
      </c>
      <c r="AR279" s="26">
        <f t="shared" si="107"/>
        <v>0</v>
      </c>
      <c r="AS279" s="26">
        <f t="shared" si="107"/>
        <v>0</v>
      </c>
      <c r="AT279" s="26">
        <f t="shared" si="107"/>
        <v>0</v>
      </c>
      <c r="AU279" s="26">
        <f t="shared" si="107"/>
        <v>0</v>
      </c>
      <c r="AV279" s="26">
        <f t="shared" si="107"/>
        <v>0</v>
      </c>
      <c r="AW279" s="26">
        <f t="shared" si="107"/>
        <v>0</v>
      </c>
      <c r="AX279" s="26">
        <f t="shared" si="107"/>
        <v>0</v>
      </c>
      <c r="AY279" s="26">
        <f t="shared" si="107"/>
        <v>0</v>
      </c>
      <c r="AZ279" s="26">
        <f t="shared" si="107"/>
        <v>0</v>
      </c>
      <c r="BA279" s="26">
        <f t="shared" si="107"/>
        <v>0</v>
      </c>
      <c r="BB279" s="26">
        <f t="shared" si="107"/>
        <v>0</v>
      </c>
      <c r="BC279" s="26">
        <f t="shared" si="107"/>
        <v>0</v>
      </c>
      <c r="BD279" s="26">
        <f t="shared" si="107"/>
        <v>0</v>
      </c>
      <c r="BE279" s="26">
        <f t="shared" si="107"/>
        <v>0</v>
      </c>
      <c r="BF279" s="26">
        <f t="shared" si="107"/>
        <v>0</v>
      </c>
      <c r="BG279" s="26">
        <f t="shared" si="107"/>
        <v>0</v>
      </c>
      <c r="BH279" s="26">
        <f t="shared" si="107"/>
        <v>0</v>
      </c>
      <c r="BI279" s="26">
        <f t="shared" si="107"/>
        <v>0</v>
      </c>
      <c r="BJ279" s="26">
        <f t="shared" si="107"/>
        <v>0</v>
      </c>
      <c r="BK279" s="26">
        <f t="shared" si="107"/>
        <v>0</v>
      </c>
      <c r="BL279" s="26">
        <f t="shared" si="107"/>
        <v>0</v>
      </c>
      <c r="BM279" s="26">
        <f t="shared" si="107"/>
        <v>0</v>
      </c>
      <c r="BN279" s="26">
        <f t="shared" si="107"/>
        <v>0</v>
      </c>
      <c r="BO279" s="26">
        <f t="shared" si="107"/>
        <v>0</v>
      </c>
      <c r="BP279" s="39">
        <f>SUM(H279:BO279)</f>
        <v>68000000</v>
      </c>
    </row>
    <row r="280" spans="1:68" outlineLevel="1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outlineLevel="1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1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1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1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1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1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1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1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1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08">SUM(I284:I288)</f>
        <v>0</v>
      </c>
      <c r="J289" s="26">
        <f t="shared" si="108"/>
        <v>0</v>
      </c>
      <c r="K289" s="26">
        <f t="shared" si="108"/>
        <v>0</v>
      </c>
      <c r="L289" s="26">
        <f t="shared" si="108"/>
        <v>0</v>
      </c>
      <c r="M289" s="26">
        <f t="shared" si="108"/>
        <v>0</v>
      </c>
      <c r="N289" s="26">
        <f t="shared" si="108"/>
        <v>0</v>
      </c>
      <c r="O289" s="26">
        <f t="shared" si="108"/>
        <v>0</v>
      </c>
      <c r="P289" s="26">
        <f t="shared" si="108"/>
        <v>0</v>
      </c>
      <c r="Q289" s="26">
        <f t="shared" si="108"/>
        <v>0</v>
      </c>
      <c r="R289" s="26">
        <f t="shared" si="108"/>
        <v>0</v>
      </c>
      <c r="S289" s="26">
        <f t="shared" si="108"/>
        <v>0</v>
      </c>
      <c r="T289" s="26">
        <f t="shared" si="108"/>
        <v>0</v>
      </c>
      <c r="U289" s="26">
        <f t="shared" ref="U289:AE289" si="109">SUM(U284:U288)</f>
        <v>0</v>
      </c>
      <c r="V289" s="26">
        <f t="shared" si="109"/>
        <v>0</v>
      </c>
      <c r="W289" s="26">
        <f t="shared" si="109"/>
        <v>0</v>
      </c>
      <c r="X289" s="26">
        <f t="shared" si="109"/>
        <v>0</v>
      </c>
      <c r="Y289" s="26">
        <f t="shared" si="109"/>
        <v>0</v>
      </c>
      <c r="Z289" s="26">
        <f t="shared" si="109"/>
        <v>0</v>
      </c>
      <c r="AA289" s="26">
        <f t="shared" si="109"/>
        <v>0</v>
      </c>
      <c r="AB289" s="26">
        <f t="shared" si="109"/>
        <v>0</v>
      </c>
      <c r="AC289" s="26">
        <f t="shared" si="109"/>
        <v>0</v>
      </c>
      <c r="AD289" s="26">
        <f t="shared" si="109"/>
        <v>0</v>
      </c>
      <c r="AE289" s="26">
        <f t="shared" si="109"/>
        <v>0</v>
      </c>
      <c r="AF289" s="26">
        <f t="shared" ref="AF289:BO289" si="110">SUM(AF284:AF288)</f>
        <v>0</v>
      </c>
      <c r="AG289" s="26">
        <f t="shared" si="110"/>
        <v>0</v>
      </c>
      <c r="AH289" s="26">
        <f t="shared" si="110"/>
        <v>0</v>
      </c>
      <c r="AI289" s="26">
        <f t="shared" si="110"/>
        <v>0</v>
      </c>
      <c r="AJ289" s="26">
        <f t="shared" si="110"/>
        <v>0</v>
      </c>
      <c r="AK289" s="26">
        <f t="shared" si="110"/>
        <v>0</v>
      </c>
      <c r="AL289" s="26">
        <f t="shared" si="110"/>
        <v>0</v>
      </c>
      <c r="AM289" s="26">
        <f t="shared" si="110"/>
        <v>0</v>
      </c>
      <c r="AN289" s="26">
        <f t="shared" si="110"/>
        <v>0</v>
      </c>
      <c r="AO289" s="26">
        <f t="shared" si="110"/>
        <v>0</v>
      </c>
      <c r="AP289" s="26">
        <f t="shared" si="110"/>
        <v>0</v>
      </c>
      <c r="AQ289" s="26">
        <f t="shared" si="110"/>
        <v>0</v>
      </c>
      <c r="AR289" s="26">
        <f t="shared" si="110"/>
        <v>0</v>
      </c>
      <c r="AS289" s="26">
        <f t="shared" si="110"/>
        <v>0</v>
      </c>
      <c r="AT289" s="26">
        <f t="shared" si="110"/>
        <v>0</v>
      </c>
      <c r="AU289" s="26">
        <f t="shared" si="110"/>
        <v>0</v>
      </c>
      <c r="AV289" s="26">
        <f t="shared" si="110"/>
        <v>0</v>
      </c>
      <c r="AW289" s="26">
        <f t="shared" si="110"/>
        <v>0</v>
      </c>
      <c r="AX289" s="26">
        <f t="shared" si="110"/>
        <v>0</v>
      </c>
      <c r="AY289" s="26">
        <f t="shared" si="110"/>
        <v>0</v>
      </c>
      <c r="AZ289" s="26">
        <f t="shared" si="110"/>
        <v>0</v>
      </c>
      <c r="BA289" s="26">
        <f t="shared" si="110"/>
        <v>0</v>
      </c>
      <c r="BB289" s="26">
        <f t="shared" si="110"/>
        <v>0</v>
      </c>
      <c r="BC289" s="26">
        <f t="shared" si="110"/>
        <v>0</v>
      </c>
      <c r="BD289" s="26">
        <f t="shared" si="110"/>
        <v>0</v>
      </c>
      <c r="BE289" s="26">
        <f t="shared" si="110"/>
        <v>0</v>
      </c>
      <c r="BF289" s="26">
        <f t="shared" si="110"/>
        <v>0</v>
      </c>
      <c r="BG289" s="26">
        <f t="shared" si="110"/>
        <v>0</v>
      </c>
      <c r="BH289" s="26">
        <f t="shared" si="110"/>
        <v>0</v>
      </c>
      <c r="BI289" s="26">
        <f t="shared" si="110"/>
        <v>0</v>
      </c>
      <c r="BJ289" s="26">
        <f t="shared" si="110"/>
        <v>0</v>
      </c>
      <c r="BK289" s="26">
        <f t="shared" si="110"/>
        <v>0</v>
      </c>
      <c r="BL289" s="26">
        <f t="shared" si="110"/>
        <v>0</v>
      </c>
      <c r="BM289" s="26">
        <f t="shared" si="110"/>
        <v>0</v>
      </c>
      <c r="BN289" s="26">
        <f t="shared" si="110"/>
        <v>0</v>
      </c>
      <c r="BO289" s="26">
        <f t="shared" si="110"/>
        <v>0</v>
      </c>
      <c r="BP289" s="39">
        <f>SUM(H289:BO289)</f>
        <v>0</v>
      </c>
    </row>
    <row r="290" spans="1:68" outlineLevel="1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outlineLevel="1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1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outlineLevel="1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1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1" x14ac:dyDescent="0.15">
      <c r="A295" s="33" t="s">
        <v>90</v>
      </c>
      <c r="G295" s="26">
        <f t="shared" ref="G295:AL295" si="111">G293+G292</f>
        <v>0</v>
      </c>
      <c r="H295" s="26">
        <f t="shared" si="111"/>
        <v>0</v>
      </c>
      <c r="I295" s="26">
        <f t="shared" si="111"/>
        <v>0</v>
      </c>
      <c r="J295" s="26">
        <f t="shared" si="111"/>
        <v>0</v>
      </c>
      <c r="K295" s="26">
        <f t="shared" si="111"/>
        <v>0</v>
      </c>
      <c r="L295" s="26">
        <f t="shared" si="111"/>
        <v>0</v>
      </c>
      <c r="M295" s="26">
        <f t="shared" si="111"/>
        <v>0</v>
      </c>
      <c r="N295" s="26">
        <f t="shared" si="111"/>
        <v>0</v>
      </c>
      <c r="O295" s="26">
        <f t="shared" si="111"/>
        <v>0</v>
      </c>
      <c r="P295" s="26">
        <f t="shared" si="111"/>
        <v>0</v>
      </c>
      <c r="Q295" s="26">
        <f t="shared" si="111"/>
        <v>0</v>
      </c>
      <c r="R295" s="26">
        <f t="shared" si="111"/>
        <v>0</v>
      </c>
      <c r="S295" s="26">
        <f t="shared" si="111"/>
        <v>0</v>
      </c>
      <c r="T295" s="26">
        <f t="shared" si="111"/>
        <v>0</v>
      </c>
      <c r="U295" s="26">
        <f t="shared" si="111"/>
        <v>0</v>
      </c>
      <c r="V295" s="26">
        <f t="shared" si="111"/>
        <v>0</v>
      </c>
      <c r="W295" s="26">
        <f t="shared" si="111"/>
        <v>0</v>
      </c>
      <c r="X295" s="26">
        <f t="shared" si="111"/>
        <v>0</v>
      </c>
      <c r="Y295" s="26">
        <f t="shared" si="111"/>
        <v>0</v>
      </c>
      <c r="Z295" s="26">
        <f t="shared" si="111"/>
        <v>0</v>
      </c>
      <c r="AA295" s="26">
        <f t="shared" si="111"/>
        <v>0</v>
      </c>
      <c r="AB295" s="26">
        <f t="shared" si="111"/>
        <v>0</v>
      </c>
      <c r="AC295" s="26">
        <f t="shared" si="111"/>
        <v>0</v>
      </c>
      <c r="AD295" s="26">
        <f t="shared" si="111"/>
        <v>0</v>
      </c>
      <c r="AE295" s="26">
        <f t="shared" si="111"/>
        <v>0</v>
      </c>
      <c r="AF295" s="26">
        <f t="shared" si="111"/>
        <v>0</v>
      </c>
      <c r="AG295" s="26">
        <f t="shared" si="111"/>
        <v>0</v>
      </c>
      <c r="AH295" s="26">
        <f t="shared" si="111"/>
        <v>0</v>
      </c>
      <c r="AI295" s="26">
        <f t="shared" si="111"/>
        <v>0</v>
      </c>
      <c r="AJ295" s="26">
        <f t="shared" si="111"/>
        <v>0</v>
      </c>
      <c r="AK295" s="26">
        <f t="shared" si="111"/>
        <v>0</v>
      </c>
      <c r="AL295" s="26">
        <f t="shared" si="111"/>
        <v>0</v>
      </c>
      <c r="AM295" s="26">
        <f t="shared" ref="AM295:BO295" si="112">AM293+AM292</f>
        <v>0</v>
      </c>
      <c r="AN295" s="26">
        <f t="shared" si="112"/>
        <v>0</v>
      </c>
      <c r="AO295" s="26">
        <f t="shared" si="112"/>
        <v>0</v>
      </c>
      <c r="AP295" s="26">
        <f t="shared" si="112"/>
        <v>0</v>
      </c>
      <c r="AQ295" s="26">
        <f t="shared" si="112"/>
        <v>0</v>
      </c>
      <c r="AR295" s="26">
        <f t="shared" si="112"/>
        <v>0</v>
      </c>
      <c r="AS295" s="26">
        <f t="shared" si="112"/>
        <v>0</v>
      </c>
      <c r="AT295" s="26">
        <f t="shared" si="112"/>
        <v>0</v>
      </c>
      <c r="AU295" s="26">
        <f t="shared" si="112"/>
        <v>0</v>
      </c>
      <c r="AV295" s="26">
        <f t="shared" si="112"/>
        <v>0</v>
      </c>
      <c r="AW295" s="26">
        <f t="shared" si="112"/>
        <v>0</v>
      </c>
      <c r="AX295" s="26">
        <f t="shared" si="112"/>
        <v>0</v>
      </c>
      <c r="AY295" s="26">
        <f t="shared" si="112"/>
        <v>0</v>
      </c>
      <c r="AZ295" s="26">
        <f t="shared" si="112"/>
        <v>0</v>
      </c>
      <c r="BA295" s="26">
        <f t="shared" si="112"/>
        <v>0</v>
      </c>
      <c r="BB295" s="26">
        <f t="shared" si="112"/>
        <v>0</v>
      </c>
      <c r="BC295" s="26">
        <f t="shared" si="112"/>
        <v>0</v>
      </c>
      <c r="BD295" s="26">
        <f t="shared" si="112"/>
        <v>0</v>
      </c>
      <c r="BE295" s="26">
        <f t="shared" si="112"/>
        <v>0</v>
      </c>
      <c r="BF295" s="26">
        <f t="shared" si="112"/>
        <v>0</v>
      </c>
      <c r="BG295" s="26">
        <f t="shared" si="112"/>
        <v>0</v>
      </c>
      <c r="BH295" s="26">
        <f t="shared" si="112"/>
        <v>0</v>
      </c>
      <c r="BI295" s="26">
        <f t="shared" si="112"/>
        <v>0</v>
      </c>
      <c r="BJ295" s="26">
        <f t="shared" si="112"/>
        <v>0</v>
      </c>
      <c r="BK295" s="26">
        <f t="shared" si="112"/>
        <v>0</v>
      </c>
      <c r="BL295" s="26">
        <f t="shared" si="112"/>
        <v>0</v>
      </c>
      <c r="BM295" s="26">
        <f t="shared" si="112"/>
        <v>0</v>
      </c>
      <c r="BN295" s="26">
        <f t="shared" si="112"/>
        <v>0</v>
      </c>
      <c r="BO295" s="26">
        <f t="shared" si="112"/>
        <v>0</v>
      </c>
      <c r="BP295" s="39">
        <f>SUM(H295:BO295)</f>
        <v>0</v>
      </c>
    </row>
    <row r="296" spans="1:68" outlineLevel="1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outlineLevel="1" x14ac:dyDescent="0.15">
      <c r="A297" s="14" t="s">
        <v>127</v>
      </c>
      <c r="G297" s="26">
        <f t="shared" ref="G297:AL297" si="113">G295+G289+G279</f>
        <v>0</v>
      </c>
      <c r="H297" s="26">
        <f t="shared" si="113"/>
        <v>4000000</v>
      </c>
      <c r="I297" s="26">
        <f t="shared" si="113"/>
        <v>4000000</v>
      </c>
      <c r="J297" s="26">
        <f t="shared" si="113"/>
        <v>4000000</v>
      </c>
      <c r="K297" s="26">
        <f t="shared" si="113"/>
        <v>4000000</v>
      </c>
      <c r="L297" s="26">
        <f t="shared" si="113"/>
        <v>4000000</v>
      </c>
      <c r="M297" s="26">
        <f t="shared" si="113"/>
        <v>4000000</v>
      </c>
      <c r="N297" s="26">
        <f t="shared" si="113"/>
        <v>4000000</v>
      </c>
      <c r="O297" s="26">
        <f t="shared" si="113"/>
        <v>4000000</v>
      </c>
      <c r="P297" s="26">
        <f t="shared" si="113"/>
        <v>4000000</v>
      </c>
      <c r="Q297" s="26">
        <f t="shared" si="113"/>
        <v>4000000</v>
      </c>
      <c r="R297" s="26">
        <f t="shared" si="113"/>
        <v>4000000</v>
      </c>
      <c r="S297" s="26">
        <f t="shared" si="113"/>
        <v>4000000</v>
      </c>
      <c r="T297" s="26">
        <f t="shared" si="113"/>
        <v>4000000</v>
      </c>
      <c r="U297" s="26">
        <f t="shared" si="113"/>
        <v>4000000</v>
      </c>
      <c r="V297" s="26">
        <f t="shared" si="113"/>
        <v>4000000</v>
      </c>
      <c r="W297" s="26">
        <f t="shared" si="113"/>
        <v>4000000</v>
      </c>
      <c r="X297" s="26">
        <f t="shared" si="113"/>
        <v>4000000</v>
      </c>
      <c r="Y297" s="26">
        <f t="shared" si="113"/>
        <v>0</v>
      </c>
      <c r="Z297" s="26">
        <f t="shared" si="113"/>
        <v>0</v>
      </c>
      <c r="AA297" s="26">
        <f t="shared" si="113"/>
        <v>0</v>
      </c>
      <c r="AB297" s="26">
        <f t="shared" si="113"/>
        <v>0</v>
      </c>
      <c r="AC297" s="26">
        <f t="shared" si="113"/>
        <v>0</v>
      </c>
      <c r="AD297" s="26">
        <f t="shared" si="113"/>
        <v>0</v>
      </c>
      <c r="AE297" s="26">
        <f t="shared" si="113"/>
        <v>0</v>
      </c>
      <c r="AF297" s="26">
        <f t="shared" si="113"/>
        <v>0</v>
      </c>
      <c r="AG297" s="26">
        <f t="shared" si="113"/>
        <v>0</v>
      </c>
      <c r="AH297" s="26">
        <f t="shared" si="113"/>
        <v>0</v>
      </c>
      <c r="AI297" s="26">
        <f t="shared" si="113"/>
        <v>0</v>
      </c>
      <c r="AJ297" s="26">
        <f t="shared" si="113"/>
        <v>0</v>
      </c>
      <c r="AK297" s="26">
        <f t="shared" si="113"/>
        <v>0</v>
      </c>
      <c r="AL297" s="26">
        <f t="shared" si="113"/>
        <v>0</v>
      </c>
      <c r="AM297" s="26">
        <f t="shared" ref="AM297:BO297" si="114">AM295+AM289+AM279</f>
        <v>0</v>
      </c>
      <c r="AN297" s="26">
        <f t="shared" si="114"/>
        <v>0</v>
      </c>
      <c r="AO297" s="26">
        <f t="shared" si="114"/>
        <v>0</v>
      </c>
      <c r="AP297" s="26">
        <f t="shared" si="114"/>
        <v>0</v>
      </c>
      <c r="AQ297" s="26">
        <f t="shared" si="114"/>
        <v>0</v>
      </c>
      <c r="AR297" s="26">
        <f t="shared" si="114"/>
        <v>0</v>
      </c>
      <c r="AS297" s="26">
        <f t="shared" si="114"/>
        <v>0</v>
      </c>
      <c r="AT297" s="26">
        <f t="shared" si="114"/>
        <v>0</v>
      </c>
      <c r="AU297" s="26">
        <f t="shared" si="114"/>
        <v>0</v>
      </c>
      <c r="AV297" s="26">
        <f t="shared" si="114"/>
        <v>0</v>
      </c>
      <c r="AW297" s="26">
        <f t="shared" si="114"/>
        <v>0</v>
      </c>
      <c r="AX297" s="26">
        <f t="shared" si="114"/>
        <v>0</v>
      </c>
      <c r="AY297" s="26">
        <f t="shared" si="114"/>
        <v>0</v>
      </c>
      <c r="AZ297" s="26">
        <f t="shared" si="114"/>
        <v>0</v>
      </c>
      <c r="BA297" s="26">
        <f t="shared" si="114"/>
        <v>0</v>
      </c>
      <c r="BB297" s="26">
        <f t="shared" si="114"/>
        <v>0</v>
      </c>
      <c r="BC297" s="26">
        <f t="shared" si="114"/>
        <v>0</v>
      </c>
      <c r="BD297" s="26">
        <f t="shared" si="114"/>
        <v>0</v>
      </c>
      <c r="BE297" s="26">
        <f t="shared" si="114"/>
        <v>0</v>
      </c>
      <c r="BF297" s="26">
        <f t="shared" si="114"/>
        <v>0</v>
      </c>
      <c r="BG297" s="26">
        <f t="shared" si="114"/>
        <v>0</v>
      </c>
      <c r="BH297" s="26">
        <f t="shared" si="114"/>
        <v>0</v>
      </c>
      <c r="BI297" s="26">
        <f t="shared" si="114"/>
        <v>0</v>
      </c>
      <c r="BJ297" s="26">
        <f t="shared" si="114"/>
        <v>0</v>
      </c>
      <c r="BK297" s="26">
        <f t="shared" si="114"/>
        <v>0</v>
      </c>
      <c r="BL297" s="26">
        <f t="shared" si="114"/>
        <v>0</v>
      </c>
      <c r="BM297" s="26">
        <f t="shared" si="114"/>
        <v>0</v>
      </c>
      <c r="BN297" s="26">
        <f t="shared" si="114"/>
        <v>0</v>
      </c>
      <c r="BO297" s="26">
        <f t="shared" si="114"/>
        <v>0</v>
      </c>
      <c r="BP297" s="39">
        <f>SUM(H297:BO297)</f>
        <v>68000000</v>
      </c>
    </row>
    <row r="298" spans="1:68" outlineLevel="1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outlineLevel="1" x14ac:dyDescent="0.15">
      <c r="A299" s="14" t="s">
        <v>122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1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1" x14ac:dyDescent="0.15">
      <c r="A301" s="14" t="s">
        <v>123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1" x14ac:dyDescent="0.15">
      <c r="A302" s="48" t="s">
        <v>75</v>
      </c>
      <c r="G302" s="26">
        <f>G57*$C57</f>
        <v>0</v>
      </c>
      <c r="H302" s="26">
        <f>H57*$C57</f>
        <v>0</v>
      </c>
      <c r="I302" s="26">
        <f>I57*$C57</f>
        <v>0</v>
      </c>
      <c r="J302" s="26">
        <f>J57*$C57</f>
        <v>0</v>
      </c>
      <c r="K302" s="26">
        <f>K57*$C57</f>
        <v>0</v>
      </c>
      <c r="L302" s="26">
        <f>L57*$C57</f>
        <v>0</v>
      </c>
      <c r="M302" s="26">
        <f>M57*$C57</f>
        <v>0</v>
      </c>
      <c r="N302" s="26">
        <f>N57*$C57</f>
        <v>0</v>
      </c>
      <c r="O302" s="26">
        <f>O57*$C57</f>
        <v>0</v>
      </c>
      <c r="P302" s="26">
        <f>P57*$C57</f>
        <v>0</v>
      </c>
      <c r="Q302" s="26">
        <f>Q57*$C57</f>
        <v>0</v>
      </c>
      <c r="R302" s="26">
        <f>R57*$C57</f>
        <v>0</v>
      </c>
      <c r="S302" s="26">
        <f>S57*$C57</f>
        <v>0</v>
      </c>
      <c r="T302" s="26">
        <f>T57*$C57</f>
        <v>0</v>
      </c>
      <c r="U302" s="26">
        <f>U57*$C57</f>
        <v>0</v>
      </c>
      <c r="V302" s="26">
        <f>V57*$C57</f>
        <v>0</v>
      </c>
      <c r="W302" s="26">
        <f>W57*$C57</f>
        <v>0</v>
      </c>
      <c r="X302" s="26">
        <f>X57*$C57</f>
        <v>0</v>
      </c>
      <c r="Y302" s="26">
        <f>Y57*$C57</f>
        <v>0</v>
      </c>
      <c r="Z302" s="26">
        <f>Z57*$C57</f>
        <v>0</v>
      </c>
      <c r="AA302" s="26">
        <f>AA57*$C57</f>
        <v>0</v>
      </c>
      <c r="AB302" s="26">
        <f>AB57*$C57</f>
        <v>0</v>
      </c>
      <c r="AC302" s="26">
        <f>AC57*$C57</f>
        <v>0</v>
      </c>
      <c r="AD302" s="26">
        <f>AD57*$C57</f>
        <v>0</v>
      </c>
      <c r="AE302" s="26">
        <f>AE57*$C57</f>
        <v>0</v>
      </c>
      <c r="AF302" s="26">
        <f>AF57*$C57</f>
        <v>0</v>
      </c>
      <c r="AG302" s="26">
        <f>AG57*$C57</f>
        <v>0</v>
      </c>
      <c r="AH302" s="26">
        <f>AH57*$C57</f>
        <v>0</v>
      </c>
      <c r="AI302" s="26">
        <f>AI57*$C57</f>
        <v>0</v>
      </c>
      <c r="AJ302" s="26">
        <f>AJ57*$C57</f>
        <v>0</v>
      </c>
      <c r="AK302" s="26">
        <f>AK57*$C57</f>
        <v>0</v>
      </c>
      <c r="AL302" s="26">
        <f>AL57*$C57</f>
        <v>0</v>
      </c>
      <c r="AM302" s="26">
        <f>AM57*$C57</f>
        <v>0</v>
      </c>
      <c r="AN302" s="26">
        <f>AN57*$C57</f>
        <v>0</v>
      </c>
      <c r="AO302" s="26">
        <f>AO57*$C57</f>
        <v>0</v>
      </c>
      <c r="AP302" s="26">
        <f>AP57*$C57</f>
        <v>0</v>
      </c>
      <c r="AQ302" s="26">
        <f>AQ57*$C57</f>
        <v>0</v>
      </c>
      <c r="AR302" s="26">
        <f>AR57*$C57</f>
        <v>0</v>
      </c>
      <c r="AS302" s="26">
        <f>AS57*$C57</f>
        <v>0</v>
      </c>
      <c r="AT302" s="26">
        <f>AT57*$C57</f>
        <v>0</v>
      </c>
      <c r="AU302" s="26">
        <f>AU57*$C57</f>
        <v>0</v>
      </c>
      <c r="AV302" s="26">
        <f>AV57*$C57</f>
        <v>0</v>
      </c>
      <c r="AW302" s="26">
        <f>AW57*$C57</f>
        <v>0</v>
      </c>
      <c r="AX302" s="26">
        <f>AX57*$C57</f>
        <v>0</v>
      </c>
      <c r="AY302" s="26">
        <f>AY57*$C57</f>
        <v>0</v>
      </c>
      <c r="AZ302" s="26">
        <f>AZ57*$C57</f>
        <v>0</v>
      </c>
      <c r="BA302" s="26">
        <f>BA57*$C57</f>
        <v>0</v>
      </c>
      <c r="BB302" s="26">
        <f>BB57*$C57</f>
        <v>0</v>
      </c>
      <c r="BC302" s="26">
        <f>BC57*$C57</f>
        <v>0</v>
      </c>
      <c r="BD302" s="26">
        <f>BD57*$C57</f>
        <v>0</v>
      </c>
      <c r="BE302" s="26">
        <f>BE57*$C57</f>
        <v>0</v>
      </c>
      <c r="BF302" s="26">
        <f>BF57*$C57</f>
        <v>0</v>
      </c>
      <c r="BG302" s="26">
        <f>BG57*$C57</f>
        <v>0</v>
      </c>
      <c r="BH302" s="26">
        <f>BH57*$C57</f>
        <v>0</v>
      </c>
      <c r="BI302" s="26">
        <f>BI57*$C57</f>
        <v>0</v>
      </c>
      <c r="BJ302" s="26">
        <f>BJ57*$C57</f>
        <v>0</v>
      </c>
      <c r="BK302" s="26">
        <f>BK57*$C57</f>
        <v>0</v>
      </c>
      <c r="BL302" s="26">
        <f>BL57*$C57</f>
        <v>0</v>
      </c>
      <c r="BM302" s="26">
        <f>BM57*$C57</f>
        <v>0</v>
      </c>
      <c r="BN302" s="26">
        <f>BN57*$C57</f>
        <v>0</v>
      </c>
      <c r="BO302" s="26">
        <f>BO57*$C57</f>
        <v>0</v>
      </c>
    </row>
    <row r="303" spans="1:68" outlineLevel="1" x14ac:dyDescent="0.15">
      <c r="A303" s="48" t="s">
        <v>62</v>
      </c>
      <c r="G303" s="23">
        <f>STAFFPLAN_CWS!$B78</f>
        <v>0</v>
      </c>
      <c r="H303" s="23">
        <f>STAFFPLAN_CWS!$C78</f>
        <v>0</v>
      </c>
      <c r="I303" s="23">
        <f>STAFFPLAN_CWS!$C78</f>
        <v>0</v>
      </c>
      <c r="J303" s="23">
        <f>STAFFPLAN_CWS!$C78</f>
        <v>0</v>
      </c>
      <c r="K303" s="23">
        <f>STAFFPLAN_CWS!$C78</f>
        <v>0</v>
      </c>
      <c r="L303" s="23">
        <f>STAFFPLAN_CWS!$C78</f>
        <v>0</v>
      </c>
      <c r="M303" s="23">
        <f>STAFFPLAN_CWS!$C78</f>
        <v>0</v>
      </c>
      <c r="N303" s="23">
        <f>STAFFPLAN_CWS!$C78</f>
        <v>0</v>
      </c>
      <c r="O303" s="23">
        <f>STAFFPLAN_CWS!$C78</f>
        <v>0</v>
      </c>
      <c r="P303" s="23">
        <f>STAFFPLAN_CWS!$C78</f>
        <v>0</v>
      </c>
      <c r="Q303" s="23">
        <f>STAFFPLAN_CWS!$C78</f>
        <v>0</v>
      </c>
      <c r="R303" s="23">
        <f>STAFFPLAN_CWS!$C78</f>
        <v>0</v>
      </c>
      <c r="S303" s="23">
        <f>STAFFPLAN_CWS!$C78</f>
        <v>0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1" x14ac:dyDescent="0.15">
      <c r="A304" s="48" t="s">
        <v>76</v>
      </c>
      <c r="G304" s="26">
        <f t="shared" ref="G304:AL304" si="115">G302*G303</f>
        <v>0</v>
      </c>
      <c r="H304" s="26">
        <f t="shared" si="115"/>
        <v>0</v>
      </c>
      <c r="I304" s="26">
        <f t="shared" si="115"/>
        <v>0</v>
      </c>
      <c r="J304" s="26">
        <f t="shared" si="115"/>
        <v>0</v>
      </c>
      <c r="K304" s="26">
        <f t="shared" si="115"/>
        <v>0</v>
      </c>
      <c r="L304" s="26">
        <f t="shared" si="115"/>
        <v>0</v>
      </c>
      <c r="M304" s="26">
        <f t="shared" si="115"/>
        <v>0</v>
      </c>
      <c r="N304" s="26">
        <f t="shared" si="115"/>
        <v>0</v>
      </c>
      <c r="O304" s="26">
        <f t="shared" si="115"/>
        <v>0</v>
      </c>
      <c r="P304" s="26">
        <f t="shared" si="115"/>
        <v>0</v>
      </c>
      <c r="Q304" s="26">
        <f t="shared" si="115"/>
        <v>0</v>
      </c>
      <c r="R304" s="26">
        <f t="shared" si="115"/>
        <v>0</v>
      </c>
      <c r="S304" s="26">
        <f t="shared" si="115"/>
        <v>0</v>
      </c>
      <c r="T304" s="26">
        <f t="shared" si="115"/>
        <v>0</v>
      </c>
      <c r="U304" s="26">
        <f t="shared" si="115"/>
        <v>0</v>
      </c>
      <c r="V304" s="26">
        <f t="shared" si="115"/>
        <v>0</v>
      </c>
      <c r="W304" s="26">
        <f t="shared" si="115"/>
        <v>0</v>
      </c>
      <c r="X304" s="26">
        <f t="shared" si="115"/>
        <v>0</v>
      </c>
      <c r="Y304" s="26">
        <f t="shared" si="115"/>
        <v>0</v>
      </c>
      <c r="Z304" s="26">
        <f t="shared" si="115"/>
        <v>0</v>
      </c>
      <c r="AA304" s="26">
        <f t="shared" si="115"/>
        <v>0</v>
      </c>
      <c r="AB304" s="26">
        <f t="shared" si="115"/>
        <v>0</v>
      </c>
      <c r="AC304" s="26">
        <f t="shared" si="115"/>
        <v>0</v>
      </c>
      <c r="AD304" s="26">
        <f t="shared" si="115"/>
        <v>0</v>
      </c>
      <c r="AE304" s="26">
        <f t="shared" si="115"/>
        <v>0</v>
      </c>
      <c r="AF304" s="26">
        <f t="shared" si="115"/>
        <v>0</v>
      </c>
      <c r="AG304" s="26">
        <f t="shared" si="115"/>
        <v>0</v>
      </c>
      <c r="AH304" s="26">
        <f t="shared" si="115"/>
        <v>0</v>
      </c>
      <c r="AI304" s="26">
        <f t="shared" si="115"/>
        <v>0</v>
      </c>
      <c r="AJ304" s="26">
        <f t="shared" si="115"/>
        <v>0</v>
      </c>
      <c r="AK304" s="26">
        <f t="shared" si="115"/>
        <v>0</v>
      </c>
      <c r="AL304" s="26">
        <f t="shared" si="115"/>
        <v>0</v>
      </c>
      <c r="AM304" s="26">
        <f t="shared" ref="AM304:BO304" si="116">AM302*AM303</f>
        <v>0</v>
      </c>
      <c r="AN304" s="26">
        <f t="shared" si="116"/>
        <v>0</v>
      </c>
      <c r="AO304" s="26">
        <f t="shared" si="116"/>
        <v>0</v>
      </c>
      <c r="AP304" s="26">
        <f t="shared" si="116"/>
        <v>0</v>
      </c>
      <c r="AQ304" s="26">
        <f t="shared" si="116"/>
        <v>0</v>
      </c>
      <c r="AR304" s="26">
        <f t="shared" si="116"/>
        <v>0</v>
      </c>
      <c r="AS304" s="26">
        <f t="shared" si="116"/>
        <v>0</v>
      </c>
      <c r="AT304" s="26">
        <f t="shared" si="116"/>
        <v>0</v>
      </c>
      <c r="AU304" s="26">
        <f t="shared" si="116"/>
        <v>0</v>
      </c>
      <c r="AV304" s="26">
        <f t="shared" si="116"/>
        <v>0</v>
      </c>
      <c r="AW304" s="26">
        <f t="shared" si="116"/>
        <v>0</v>
      </c>
      <c r="AX304" s="26">
        <f t="shared" si="116"/>
        <v>0</v>
      </c>
      <c r="AY304" s="26">
        <f t="shared" si="116"/>
        <v>0</v>
      </c>
      <c r="AZ304" s="26">
        <f t="shared" si="116"/>
        <v>0</v>
      </c>
      <c r="BA304" s="26">
        <f t="shared" si="116"/>
        <v>0</v>
      </c>
      <c r="BB304" s="26">
        <f t="shared" si="116"/>
        <v>0</v>
      </c>
      <c r="BC304" s="26">
        <f t="shared" si="116"/>
        <v>0</v>
      </c>
      <c r="BD304" s="26">
        <f t="shared" si="116"/>
        <v>0</v>
      </c>
      <c r="BE304" s="26">
        <f t="shared" si="116"/>
        <v>0</v>
      </c>
      <c r="BF304" s="26">
        <f t="shared" si="116"/>
        <v>0</v>
      </c>
      <c r="BG304" s="26">
        <f t="shared" si="116"/>
        <v>0</v>
      </c>
      <c r="BH304" s="26">
        <f t="shared" si="116"/>
        <v>0</v>
      </c>
      <c r="BI304" s="26">
        <f t="shared" si="116"/>
        <v>0</v>
      </c>
      <c r="BJ304" s="26">
        <f t="shared" si="116"/>
        <v>0</v>
      </c>
      <c r="BK304" s="26">
        <f t="shared" si="116"/>
        <v>0</v>
      </c>
      <c r="BL304" s="26">
        <f t="shared" si="116"/>
        <v>0</v>
      </c>
      <c r="BM304" s="26">
        <f t="shared" si="116"/>
        <v>0</v>
      </c>
      <c r="BN304" s="26">
        <f t="shared" si="116"/>
        <v>0</v>
      </c>
      <c r="BO304" s="26">
        <f t="shared" si="116"/>
        <v>0</v>
      </c>
    </row>
    <row r="305" spans="1:67" outlineLevel="1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1" x14ac:dyDescent="0.15">
      <c r="A306" s="48" t="s">
        <v>63</v>
      </c>
      <c r="G306" s="26">
        <f t="shared" ref="G306:AL306" si="117">G304+G305</f>
        <v>0</v>
      </c>
      <c r="H306" s="26">
        <f t="shared" si="117"/>
        <v>0</v>
      </c>
      <c r="I306" s="26">
        <f t="shared" si="117"/>
        <v>0</v>
      </c>
      <c r="J306" s="26">
        <f t="shared" si="117"/>
        <v>0</v>
      </c>
      <c r="K306" s="26">
        <f t="shared" si="117"/>
        <v>0</v>
      </c>
      <c r="L306" s="26">
        <f t="shared" si="117"/>
        <v>0</v>
      </c>
      <c r="M306" s="26">
        <f t="shared" si="117"/>
        <v>0</v>
      </c>
      <c r="N306" s="26">
        <f t="shared" si="117"/>
        <v>0</v>
      </c>
      <c r="O306" s="26">
        <f t="shared" si="117"/>
        <v>0</v>
      </c>
      <c r="P306" s="26">
        <f t="shared" si="117"/>
        <v>0</v>
      </c>
      <c r="Q306" s="26">
        <f t="shared" si="117"/>
        <v>0</v>
      </c>
      <c r="R306" s="26">
        <f t="shared" si="117"/>
        <v>0</v>
      </c>
      <c r="S306" s="26">
        <f t="shared" si="117"/>
        <v>0</v>
      </c>
      <c r="T306" s="26">
        <f t="shared" si="117"/>
        <v>0</v>
      </c>
      <c r="U306" s="26">
        <f t="shared" si="117"/>
        <v>0</v>
      </c>
      <c r="V306" s="26">
        <f t="shared" si="117"/>
        <v>0</v>
      </c>
      <c r="W306" s="26">
        <f t="shared" si="117"/>
        <v>0</v>
      </c>
      <c r="X306" s="26">
        <f t="shared" si="117"/>
        <v>0</v>
      </c>
      <c r="Y306" s="26">
        <f t="shared" si="117"/>
        <v>0</v>
      </c>
      <c r="Z306" s="26">
        <f t="shared" si="117"/>
        <v>0</v>
      </c>
      <c r="AA306" s="26">
        <f t="shared" si="117"/>
        <v>0</v>
      </c>
      <c r="AB306" s="26">
        <f t="shared" si="117"/>
        <v>0</v>
      </c>
      <c r="AC306" s="26">
        <f t="shared" si="117"/>
        <v>0</v>
      </c>
      <c r="AD306" s="26">
        <f t="shared" si="117"/>
        <v>0</v>
      </c>
      <c r="AE306" s="26">
        <f t="shared" si="117"/>
        <v>0</v>
      </c>
      <c r="AF306" s="26">
        <f t="shared" si="117"/>
        <v>0</v>
      </c>
      <c r="AG306" s="26">
        <f t="shared" si="117"/>
        <v>0</v>
      </c>
      <c r="AH306" s="26">
        <f t="shared" si="117"/>
        <v>0</v>
      </c>
      <c r="AI306" s="26">
        <f t="shared" si="117"/>
        <v>0</v>
      </c>
      <c r="AJ306" s="26">
        <f t="shared" si="117"/>
        <v>0</v>
      </c>
      <c r="AK306" s="26">
        <f t="shared" si="117"/>
        <v>0</v>
      </c>
      <c r="AL306" s="26">
        <f t="shared" si="117"/>
        <v>0</v>
      </c>
      <c r="AM306" s="26">
        <f t="shared" ref="AM306:BO306" si="118">AM304+AM305</f>
        <v>0</v>
      </c>
      <c r="AN306" s="26">
        <f t="shared" si="118"/>
        <v>0</v>
      </c>
      <c r="AO306" s="26">
        <f t="shared" si="118"/>
        <v>0</v>
      </c>
      <c r="AP306" s="26">
        <f t="shared" si="118"/>
        <v>0</v>
      </c>
      <c r="AQ306" s="26">
        <f t="shared" si="118"/>
        <v>0</v>
      </c>
      <c r="AR306" s="26">
        <f t="shared" si="118"/>
        <v>0</v>
      </c>
      <c r="AS306" s="26">
        <f t="shared" si="118"/>
        <v>0</v>
      </c>
      <c r="AT306" s="26">
        <f t="shared" si="118"/>
        <v>0</v>
      </c>
      <c r="AU306" s="26">
        <f t="shared" si="118"/>
        <v>0</v>
      </c>
      <c r="AV306" s="26">
        <f t="shared" si="118"/>
        <v>0</v>
      </c>
      <c r="AW306" s="26">
        <f t="shared" si="118"/>
        <v>0</v>
      </c>
      <c r="AX306" s="26">
        <f t="shared" si="118"/>
        <v>0</v>
      </c>
      <c r="AY306" s="26">
        <f t="shared" si="118"/>
        <v>0</v>
      </c>
      <c r="AZ306" s="26">
        <f t="shared" si="118"/>
        <v>0</v>
      </c>
      <c r="BA306" s="26">
        <f t="shared" si="118"/>
        <v>0</v>
      </c>
      <c r="BB306" s="26">
        <f t="shared" si="118"/>
        <v>0</v>
      </c>
      <c r="BC306" s="26">
        <f t="shared" si="118"/>
        <v>0</v>
      </c>
      <c r="BD306" s="26">
        <f t="shared" si="118"/>
        <v>0</v>
      </c>
      <c r="BE306" s="26">
        <f t="shared" si="118"/>
        <v>0</v>
      </c>
      <c r="BF306" s="26">
        <f t="shared" si="118"/>
        <v>0</v>
      </c>
      <c r="BG306" s="26">
        <f t="shared" si="118"/>
        <v>0</v>
      </c>
      <c r="BH306" s="26">
        <f t="shared" si="118"/>
        <v>0</v>
      </c>
      <c r="BI306" s="26">
        <f t="shared" si="118"/>
        <v>0</v>
      </c>
      <c r="BJ306" s="26">
        <f t="shared" si="118"/>
        <v>0</v>
      </c>
      <c r="BK306" s="26">
        <f t="shared" si="118"/>
        <v>0</v>
      </c>
      <c r="BL306" s="26">
        <f t="shared" si="118"/>
        <v>0</v>
      </c>
      <c r="BM306" s="26">
        <f t="shared" si="118"/>
        <v>0</v>
      </c>
      <c r="BN306" s="26">
        <f t="shared" si="118"/>
        <v>0</v>
      </c>
      <c r="BO306" s="26">
        <f t="shared" si="118"/>
        <v>0</v>
      </c>
    </row>
    <row r="307" spans="1:67" outlineLevel="1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1" x14ac:dyDescent="0.15">
      <c r="A308" s="33" t="s">
        <v>86</v>
      </c>
      <c r="G308" s="26">
        <f>G58*$C58</f>
        <v>0</v>
      </c>
      <c r="H308" s="26">
        <f>H58*$C58</f>
        <v>2000000</v>
      </c>
      <c r="I308" s="26">
        <f>I58*$C58</f>
        <v>2000000</v>
      </c>
      <c r="J308" s="26">
        <f>J58*$C58</f>
        <v>2000000</v>
      </c>
      <c r="K308" s="26">
        <f>K58*$C58</f>
        <v>2000000</v>
      </c>
      <c r="L308" s="26">
        <f>L58*$C58</f>
        <v>2000000</v>
      </c>
      <c r="M308" s="26">
        <f>M58*$C58</f>
        <v>2000000</v>
      </c>
      <c r="N308" s="26">
        <f>N58*$C58</f>
        <v>2000000</v>
      </c>
      <c r="O308" s="26">
        <f>O58*$C58</f>
        <v>2000000</v>
      </c>
      <c r="P308" s="26">
        <f>P58*$C58</f>
        <v>2000000</v>
      </c>
      <c r="Q308" s="26">
        <f>Q58*$C58</f>
        <v>2000000</v>
      </c>
      <c r="R308" s="26">
        <f>R58*$C58</f>
        <v>2000000</v>
      </c>
      <c r="S308" s="26">
        <f>S58*$C58</f>
        <v>2000000</v>
      </c>
      <c r="T308" s="26">
        <f>T58*$C58</f>
        <v>2000000</v>
      </c>
      <c r="U308" s="26">
        <f>U58*$C58</f>
        <v>2000000</v>
      </c>
      <c r="V308" s="26">
        <f>V58*$C58</f>
        <v>2000000</v>
      </c>
      <c r="W308" s="26">
        <f>W58*$C58</f>
        <v>2000000</v>
      </c>
      <c r="X308" s="26">
        <f>X58*$C58</f>
        <v>2000000</v>
      </c>
      <c r="Y308" s="26">
        <f>Y58*$C58</f>
        <v>2000000</v>
      </c>
      <c r="Z308" s="26">
        <f>Z58*$C58</f>
        <v>0</v>
      </c>
      <c r="AA308" s="26">
        <f>AA58*$C58</f>
        <v>0</v>
      </c>
      <c r="AB308" s="26">
        <f>AB58*$C58</f>
        <v>0</v>
      </c>
      <c r="AC308" s="26">
        <f>AC58*$C58</f>
        <v>0</v>
      </c>
      <c r="AD308" s="26">
        <f>AD58*$C58</f>
        <v>0</v>
      </c>
      <c r="AE308" s="26">
        <f>AE58*$C58</f>
        <v>0</v>
      </c>
      <c r="AF308" s="26">
        <f>AF58*$C58</f>
        <v>0</v>
      </c>
      <c r="AG308" s="26">
        <f>AG58*$C58</f>
        <v>0</v>
      </c>
      <c r="AH308" s="26">
        <f>AH58*$C58</f>
        <v>0</v>
      </c>
      <c r="AI308" s="26">
        <f>AI58*$C58</f>
        <v>0</v>
      </c>
      <c r="AJ308" s="26">
        <f>AJ58*$C58</f>
        <v>0</v>
      </c>
      <c r="AK308" s="26">
        <f>AK58*$C58</f>
        <v>0</v>
      </c>
      <c r="AL308" s="26">
        <f>AL58*$C58</f>
        <v>0</v>
      </c>
      <c r="AM308" s="26">
        <f>AM58*$C58</f>
        <v>0</v>
      </c>
      <c r="AN308" s="26">
        <f>AN58*$C58</f>
        <v>0</v>
      </c>
      <c r="AO308" s="26">
        <f>AO58*$C58</f>
        <v>0</v>
      </c>
      <c r="AP308" s="26">
        <f>AP58*$C58</f>
        <v>0</v>
      </c>
      <c r="AQ308" s="26">
        <f>AQ58*$C58</f>
        <v>0</v>
      </c>
      <c r="AR308" s="26">
        <f>AR58*$C58</f>
        <v>0</v>
      </c>
      <c r="AS308" s="26">
        <f>AS58*$C58</f>
        <v>0</v>
      </c>
      <c r="AT308" s="26">
        <f>AT58*$C58</f>
        <v>0</v>
      </c>
      <c r="AU308" s="26">
        <f>AU58*$C58</f>
        <v>0</v>
      </c>
      <c r="AV308" s="26">
        <f>AV58*$C58</f>
        <v>0</v>
      </c>
      <c r="AW308" s="26">
        <f>AW58*$C58</f>
        <v>0</v>
      </c>
      <c r="AX308" s="26">
        <f>AX58*$C58</f>
        <v>0</v>
      </c>
      <c r="AY308" s="26">
        <f>AY58*$C58</f>
        <v>0</v>
      </c>
      <c r="AZ308" s="26">
        <f>AZ58*$C58</f>
        <v>0</v>
      </c>
      <c r="BA308" s="26">
        <f>BA58*$C58</f>
        <v>0</v>
      </c>
      <c r="BB308" s="26">
        <f>BB58*$C58</f>
        <v>0</v>
      </c>
      <c r="BC308" s="26">
        <f>BC58*$C58</f>
        <v>0</v>
      </c>
      <c r="BD308" s="26">
        <f>BD58*$C58</f>
        <v>0</v>
      </c>
      <c r="BE308" s="26">
        <f>BE58*$C58</f>
        <v>0</v>
      </c>
      <c r="BF308" s="26">
        <f>BF58*$C58</f>
        <v>0</v>
      </c>
      <c r="BG308" s="26">
        <f>BG58*$C58</f>
        <v>0</v>
      </c>
      <c r="BH308" s="26">
        <f>BH58*$C58</f>
        <v>0</v>
      </c>
      <c r="BI308" s="26">
        <f>BI58*$C58</f>
        <v>0</v>
      </c>
      <c r="BJ308" s="26">
        <f>BJ58*$C58</f>
        <v>0</v>
      </c>
      <c r="BK308" s="26">
        <f>BK58*$C58</f>
        <v>0</v>
      </c>
      <c r="BL308" s="26">
        <f>BL58*$C58</f>
        <v>0</v>
      </c>
      <c r="BM308" s="26">
        <f>BM58*$C58</f>
        <v>0</v>
      </c>
      <c r="BN308" s="26">
        <f>BN58*$C58</f>
        <v>0</v>
      </c>
      <c r="BO308" s="26">
        <f>BO58*$C58</f>
        <v>0</v>
      </c>
    </row>
    <row r="309" spans="1:67" outlineLevel="1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1" x14ac:dyDescent="0.15">
      <c r="A310" s="14" t="s">
        <v>124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1" x14ac:dyDescent="0.15">
      <c r="A311" s="48" t="s">
        <v>75</v>
      </c>
      <c r="G311" s="26">
        <f>G60*$C60</f>
        <v>0</v>
      </c>
      <c r="H311" s="26">
        <f>H60*$C60</f>
        <v>0</v>
      </c>
      <c r="I311" s="26">
        <f>I60*$C60</f>
        <v>0</v>
      </c>
      <c r="J311" s="26">
        <f>J60*$C60</f>
        <v>0</v>
      </c>
      <c r="K311" s="26">
        <f>K60*$C60</f>
        <v>0</v>
      </c>
      <c r="L311" s="26">
        <f>L60*$C60</f>
        <v>0</v>
      </c>
      <c r="M311" s="26">
        <f>M60*$C60</f>
        <v>0</v>
      </c>
      <c r="N311" s="26">
        <f>N60*$C60</f>
        <v>0</v>
      </c>
      <c r="O311" s="26">
        <f>O60*$C60</f>
        <v>0</v>
      </c>
      <c r="P311" s="26">
        <f>P60*$C60</f>
        <v>0</v>
      </c>
      <c r="Q311" s="26">
        <f>Q60*$C60</f>
        <v>0</v>
      </c>
      <c r="R311" s="26">
        <f>R60*$C60</f>
        <v>0</v>
      </c>
      <c r="S311" s="26">
        <f>S60*$C60</f>
        <v>0</v>
      </c>
      <c r="T311" s="26">
        <f>T60*$C60</f>
        <v>0</v>
      </c>
      <c r="U311" s="26">
        <f>U60*$C60</f>
        <v>0</v>
      </c>
      <c r="V311" s="26">
        <f>V60*$C60</f>
        <v>0</v>
      </c>
      <c r="W311" s="26">
        <f>W60*$C60</f>
        <v>0</v>
      </c>
      <c r="X311" s="26">
        <f>X60*$C60</f>
        <v>0</v>
      </c>
      <c r="Y311" s="26">
        <f>Y60*$C60</f>
        <v>0</v>
      </c>
      <c r="Z311" s="26">
        <f>Z60*$C60</f>
        <v>0</v>
      </c>
      <c r="AA311" s="26">
        <f>AA60*$C60</f>
        <v>0</v>
      </c>
      <c r="AB311" s="26">
        <f>AB60*$C60</f>
        <v>0</v>
      </c>
      <c r="AC311" s="26">
        <f>AC60*$C60</f>
        <v>0</v>
      </c>
      <c r="AD311" s="26">
        <f>AD60*$C60</f>
        <v>0</v>
      </c>
      <c r="AE311" s="26">
        <f>AE60*$C60</f>
        <v>0</v>
      </c>
      <c r="AF311" s="26">
        <f>AF60*$C60</f>
        <v>0</v>
      </c>
      <c r="AG311" s="26">
        <f>AG60*$C60</f>
        <v>0</v>
      </c>
      <c r="AH311" s="26">
        <f>AH60*$C60</f>
        <v>0</v>
      </c>
      <c r="AI311" s="26">
        <f>AI60*$C60</f>
        <v>0</v>
      </c>
      <c r="AJ311" s="26">
        <f>AJ60*$C60</f>
        <v>0</v>
      </c>
      <c r="AK311" s="26">
        <f>AK60*$C60</f>
        <v>0</v>
      </c>
      <c r="AL311" s="26">
        <f>AL60*$C60</f>
        <v>0</v>
      </c>
      <c r="AM311" s="26">
        <f>AM60*$C60</f>
        <v>0</v>
      </c>
      <c r="AN311" s="26">
        <f>AN60*$C60</f>
        <v>0</v>
      </c>
      <c r="AO311" s="26">
        <f>AO60*$C60</f>
        <v>0</v>
      </c>
      <c r="AP311" s="26">
        <f>AP60*$C60</f>
        <v>0</v>
      </c>
      <c r="AQ311" s="26">
        <f>AQ60*$C60</f>
        <v>0</v>
      </c>
      <c r="AR311" s="26">
        <f>AR60*$C60</f>
        <v>0</v>
      </c>
      <c r="AS311" s="26">
        <f>AS60*$C60</f>
        <v>0</v>
      </c>
      <c r="AT311" s="26">
        <f>AT60*$C60</f>
        <v>0</v>
      </c>
      <c r="AU311" s="26">
        <f>AU60*$C60</f>
        <v>0</v>
      </c>
      <c r="AV311" s="26">
        <f>AV60*$C60</f>
        <v>0</v>
      </c>
      <c r="AW311" s="26">
        <f>AW60*$C60</f>
        <v>0</v>
      </c>
      <c r="AX311" s="26">
        <f>AX60*$C60</f>
        <v>0</v>
      </c>
      <c r="AY311" s="26">
        <f>AY60*$C60</f>
        <v>0</v>
      </c>
      <c r="AZ311" s="26">
        <f>AZ60*$C60</f>
        <v>0</v>
      </c>
      <c r="BA311" s="26">
        <f>BA60*$C60</f>
        <v>0</v>
      </c>
      <c r="BB311" s="26">
        <f>BB60*$C60</f>
        <v>0</v>
      </c>
      <c r="BC311" s="26">
        <f>BC60*$C60</f>
        <v>0</v>
      </c>
      <c r="BD311" s="26">
        <f>BD60*$C60</f>
        <v>0</v>
      </c>
      <c r="BE311" s="26">
        <f>BE60*$C60</f>
        <v>0</v>
      </c>
      <c r="BF311" s="26">
        <f>BF60*$C60</f>
        <v>0</v>
      </c>
      <c r="BG311" s="26">
        <f>BG60*$C60</f>
        <v>0</v>
      </c>
      <c r="BH311" s="26">
        <f>BH60*$C60</f>
        <v>0</v>
      </c>
      <c r="BI311" s="26">
        <f>BI60*$C60</f>
        <v>0</v>
      </c>
      <c r="BJ311" s="26">
        <f>BJ60*$C60</f>
        <v>0</v>
      </c>
      <c r="BK311" s="26">
        <f>BK60*$C60</f>
        <v>0</v>
      </c>
      <c r="BL311" s="26">
        <f>BL60*$C60</f>
        <v>0</v>
      </c>
      <c r="BM311" s="26">
        <f>BM60*$C60</f>
        <v>0</v>
      </c>
      <c r="BN311" s="26">
        <f>BN60*$C60</f>
        <v>0</v>
      </c>
      <c r="BO311" s="26">
        <f>BO60*$C60</f>
        <v>0</v>
      </c>
    </row>
    <row r="312" spans="1:67" outlineLevel="1" x14ac:dyDescent="0.15">
      <c r="A312" s="48" t="s">
        <v>62</v>
      </c>
      <c r="G312" s="23">
        <f>STAFFPLAN_CWS!$B82</f>
        <v>0</v>
      </c>
      <c r="H312" s="23">
        <f>STAFFPLAN_CWS!$C82</f>
        <v>0</v>
      </c>
      <c r="I312" s="23">
        <f>STAFFPLAN_CWS!$C82</f>
        <v>0</v>
      </c>
      <c r="J312" s="23">
        <f>STAFFPLAN_CWS!$C82</f>
        <v>0</v>
      </c>
      <c r="K312" s="23">
        <f>STAFFPLAN_CWS!$C82</f>
        <v>0</v>
      </c>
      <c r="L312" s="23">
        <f>STAFFPLAN_CWS!$C82</f>
        <v>0</v>
      </c>
      <c r="M312" s="23">
        <f>STAFFPLAN_CWS!$C82</f>
        <v>0</v>
      </c>
      <c r="N312" s="23">
        <f>STAFFPLAN_CWS!$C82</f>
        <v>0</v>
      </c>
      <c r="O312" s="23">
        <f>STAFFPLAN_CWS!$C82</f>
        <v>0</v>
      </c>
      <c r="P312" s="23">
        <f>STAFFPLAN_CWS!$C82</f>
        <v>0</v>
      </c>
      <c r="Q312" s="23">
        <f>STAFFPLAN_CWS!$C82</f>
        <v>0</v>
      </c>
      <c r="R312" s="23">
        <f>STAFFPLAN_CWS!$C82</f>
        <v>0</v>
      </c>
      <c r="S312" s="23">
        <f>STAFFPLAN_CWS!$C82</f>
        <v>0</v>
      </c>
      <c r="T312" s="23">
        <f>STAFFPLAN_CWS!$D82</f>
        <v>0</v>
      </c>
      <c r="U312" s="23">
        <f>STAFFPLAN_CWS!$D82</f>
        <v>0</v>
      </c>
      <c r="V312" s="23">
        <f>STAFFPLAN_CWS!$D82</f>
        <v>0</v>
      </c>
      <c r="W312" s="23">
        <f>STAFFPLAN_CWS!$D82</f>
        <v>0</v>
      </c>
      <c r="X312" s="23">
        <f>STAFFPLAN_CWS!$D82</f>
        <v>0</v>
      </c>
      <c r="Y312" s="23">
        <f>STAFFPLAN_CWS!$D82</f>
        <v>0</v>
      </c>
      <c r="Z312" s="23">
        <f>STAFFPLAN_CWS!$D82</f>
        <v>0</v>
      </c>
      <c r="AA312" s="23">
        <f>STAFFPLAN_CWS!$D82</f>
        <v>0</v>
      </c>
      <c r="AB312" s="23">
        <f>STAFFPLAN_CWS!$D82</f>
        <v>0</v>
      </c>
      <c r="AC312" s="23">
        <f>STAFFPLAN_CWS!$D82</f>
        <v>0</v>
      </c>
      <c r="AD312" s="23">
        <f>STAFFPLAN_CWS!$D82</f>
        <v>0</v>
      </c>
      <c r="AE312" s="23">
        <f>STAFFPLAN_CWS!$D82</f>
        <v>0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1" x14ac:dyDescent="0.15">
      <c r="A313" s="48" t="s">
        <v>76</v>
      </c>
      <c r="G313" s="26">
        <f t="shared" ref="G313:AL313" si="119">G311*G312</f>
        <v>0</v>
      </c>
      <c r="H313" s="26">
        <f t="shared" si="119"/>
        <v>0</v>
      </c>
      <c r="I313" s="26">
        <f t="shared" si="119"/>
        <v>0</v>
      </c>
      <c r="J313" s="26">
        <f t="shared" si="119"/>
        <v>0</v>
      </c>
      <c r="K313" s="26">
        <f t="shared" si="119"/>
        <v>0</v>
      </c>
      <c r="L313" s="26">
        <f t="shared" si="119"/>
        <v>0</v>
      </c>
      <c r="M313" s="26">
        <f t="shared" si="119"/>
        <v>0</v>
      </c>
      <c r="N313" s="26">
        <f t="shared" si="119"/>
        <v>0</v>
      </c>
      <c r="O313" s="26">
        <f t="shared" si="119"/>
        <v>0</v>
      </c>
      <c r="P313" s="26">
        <f t="shared" si="119"/>
        <v>0</v>
      </c>
      <c r="Q313" s="26">
        <f t="shared" si="119"/>
        <v>0</v>
      </c>
      <c r="R313" s="26">
        <f t="shared" si="119"/>
        <v>0</v>
      </c>
      <c r="S313" s="26">
        <f t="shared" si="119"/>
        <v>0</v>
      </c>
      <c r="T313" s="26">
        <f t="shared" si="119"/>
        <v>0</v>
      </c>
      <c r="U313" s="26">
        <f t="shared" si="119"/>
        <v>0</v>
      </c>
      <c r="V313" s="26">
        <f t="shared" si="119"/>
        <v>0</v>
      </c>
      <c r="W313" s="26">
        <f t="shared" si="119"/>
        <v>0</v>
      </c>
      <c r="X313" s="26">
        <f t="shared" si="119"/>
        <v>0</v>
      </c>
      <c r="Y313" s="26">
        <f t="shared" si="119"/>
        <v>0</v>
      </c>
      <c r="Z313" s="26">
        <f t="shared" si="119"/>
        <v>0</v>
      </c>
      <c r="AA313" s="26">
        <f t="shared" si="119"/>
        <v>0</v>
      </c>
      <c r="AB313" s="26">
        <f t="shared" si="119"/>
        <v>0</v>
      </c>
      <c r="AC313" s="26">
        <f t="shared" si="119"/>
        <v>0</v>
      </c>
      <c r="AD313" s="26">
        <f t="shared" si="119"/>
        <v>0</v>
      </c>
      <c r="AE313" s="26">
        <f t="shared" si="119"/>
        <v>0</v>
      </c>
      <c r="AF313" s="26">
        <f t="shared" si="119"/>
        <v>0</v>
      </c>
      <c r="AG313" s="26">
        <f t="shared" si="119"/>
        <v>0</v>
      </c>
      <c r="AH313" s="26">
        <f t="shared" si="119"/>
        <v>0</v>
      </c>
      <c r="AI313" s="26">
        <f t="shared" si="119"/>
        <v>0</v>
      </c>
      <c r="AJ313" s="26">
        <f t="shared" si="119"/>
        <v>0</v>
      </c>
      <c r="AK313" s="26">
        <f t="shared" si="119"/>
        <v>0</v>
      </c>
      <c r="AL313" s="26">
        <f t="shared" si="119"/>
        <v>0</v>
      </c>
      <c r="AM313" s="26">
        <f t="shared" ref="AM313:BO313" si="120">AM311*AM312</f>
        <v>0</v>
      </c>
      <c r="AN313" s="26">
        <f t="shared" si="120"/>
        <v>0</v>
      </c>
      <c r="AO313" s="26">
        <f t="shared" si="120"/>
        <v>0</v>
      </c>
      <c r="AP313" s="26">
        <f t="shared" si="120"/>
        <v>0</v>
      </c>
      <c r="AQ313" s="26">
        <f t="shared" si="120"/>
        <v>0</v>
      </c>
      <c r="AR313" s="26">
        <f t="shared" si="120"/>
        <v>0</v>
      </c>
      <c r="AS313" s="26">
        <f t="shared" si="120"/>
        <v>0</v>
      </c>
      <c r="AT313" s="26">
        <f t="shared" si="120"/>
        <v>0</v>
      </c>
      <c r="AU313" s="26">
        <f t="shared" si="120"/>
        <v>0</v>
      </c>
      <c r="AV313" s="26">
        <f t="shared" si="120"/>
        <v>0</v>
      </c>
      <c r="AW313" s="26">
        <f t="shared" si="120"/>
        <v>0</v>
      </c>
      <c r="AX313" s="26">
        <f t="shared" si="120"/>
        <v>0</v>
      </c>
      <c r="AY313" s="26">
        <f t="shared" si="120"/>
        <v>0</v>
      </c>
      <c r="AZ313" s="26">
        <f t="shared" si="120"/>
        <v>0</v>
      </c>
      <c r="BA313" s="26">
        <f t="shared" si="120"/>
        <v>0</v>
      </c>
      <c r="BB313" s="26">
        <f t="shared" si="120"/>
        <v>0</v>
      </c>
      <c r="BC313" s="26">
        <f t="shared" si="120"/>
        <v>0</v>
      </c>
      <c r="BD313" s="26">
        <f t="shared" si="120"/>
        <v>0</v>
      </c>
      <c r="BE313" s="26">
        <f t="shared" si="120"/>
        <v>0</v>
      </c>
      <c r="BF313" s="26">
        <f t="shared" si="120"/>
        <v>0</v>
      </c>
      <c r="BG313" s="26">
        <f t="shared" si="120"/>
        <v>0</v>
      </c>
      <c r="BH313" s="26">
        <f t="shared" si="120"/>
        <v>0</v>
      </c>
      <c r="BI313" s="26">
        <f t="shared" si="120"/>
        <v>0</v>
      </c>
      <c r="BJ313" s="26">
        <f t="shared" si="120"/>
        <v>0</v>
      </c>
      <c r="BK313" s="26">
        <f t="shared" si="120"/>
        <v>0</v>
      </c>
      <c r="BL313" s="26">
        <f t="shared" si="120"/>
        <v>0</v>
      </c>
      <c r="BM313" s="26">
        <f t="shared" si="120"/>
        <v>0</v>
      </c>
      <c r="BN313" s="26">
        <f t="shared" si="120"/>
        <v>0</v>
      </c>
      <c r="BO313" s="26">
        <f t="shared" si="120"/>
        <v>0</v>
      </c>
    </row>
    <row r="314" spans="1:67" outlineLevel="1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1" x14ac:dyDescent="0.15">
      <c r="A315" s="48" t="s">
        <v>63</v>
      </c>
      <c r="G315" s="26">
        <f t="shared" ref="G315:AL315" si="121">G313+G314</f>
        <v>0</v>
      </c>
      <c r="H315" s="26">
        <f t="shared" si="121"/>
        <v>0</v>
      </c>
      <c r="I315" s="26">
        <f t="shared" si="121"/>
        <v>0</v>
      </c>
      <c r="J315" s="26">
        <f t="shared" si="121"/>
        <v>0</v>
      </c>
      <c r="K315" s="26">
        <f t="shared" si="121"/>
        <v>0</v>
      </c>
      <c r="L315" s="26">
        <f t="shared" si="121"/>
        <v>0</v>
      </c>
      <c r="M315" s="26">
        <f t="shared" si="121"/>
        <v>0</v>
      </c>
      <c r="N315" s="26">
        <f t="shared" si="121"/>
        <v>0</v>
      </c>
      <c r="O315" s="26">
        <f t="shared" si="121"/>
        <v>0</v>
      </c>
      <c r="P315" s="26">
        <f t="shared" si="121"/>
        <v>0</v>
      </c>
      <c r="Q315" s="26">
        <f t="shared" si="121"/>
        <v>0</v>
      </c>
      <c r="R315" s="26">
        <f t="shared" si="121"/>
        <v>0</v>
      </c>
      <c r="S315" s="26">
        <f t="shared" si="121"/>
        <v>0</v>
      </c>
      <c r="T315" s="26">
        <f t="shared" si="121"/>
        <v>0</v>
      </c>
      <c r="U315" s="26">
        <f t="shared" si="121"/>
        <v>0</v>
      </c>
      <c r="V315" s="26">
        <f t="shared" si="121"/>
        <v>0</v>
      </c>
      <c r="W315" s="26">
        <f t="shared" si="121"/>
        <v>0</v>
      </c>
      <c r="X315" s="26">
        <f t="shared" si="121"/>
        <v>0</v>
      </c>
      <c r="Y315" s="26">
        <f t="shared" si="121"/>
        <v>0</v>
      </c>
      <c r="Z315" s="26">
        <f t="shared" si="121"/>
        <v>0</v>
      </c>
      <c r="AA315" s="26">
        <f t="shared" si="121"/>
        <v>0</v>
      </c>
      <c r="AB315" s="26">
        <f t="shared" si="121"/>
        <v>0</v>
      </c>
      <c r="AC315" s="26">
        <f t="shared" si="121"/>
        <v>0</v>
      </c>
      <c r="AD315" s="26">
        <f t="shared" si="121"/>
        <v>0</v>
      </c>
      <c r="AE315" s="26">
        <f t="shared" si="121"/>
        <v>0</v>
      </c>
      <c r="AF315" s="26">
        <f t="shared" si="121"/>
        <v>0</v>
      </c>
      <c r="AG315" s="26">
        <f t="shared" si="121"/>
        <v>0</v>
      </c>
      <c r="AH315" s="26">
        <f t="shared" si="121"/>
        <v>0</v>
      </c>
      <c r="AI315" s="26">
        <f t="shared" si="121"/>
        <v>0</v>
      </c>
      <c r="AJ315" s="26">
        <f t="shared" si="121"/>
        <v>0</v>
      </c>
      <c r="AK315" s="26">
        <f t="shared" si="121"/>
        <v>0</v>
      </c>
      <c r="AL315" s="26">
        <f t="shared" si="121"/>
        <v>0</v>
      </c>
      <c r="AM315" s="26">
        <f t="shared" ref="AM315:BO315" si="122">AM313+AM314</f>
        <v>0</v>
      </c>
      <c r="AN315" s="26">
        <f t="shared" si="122"/>
        <v>0</v>
      </c>
      <c r="AO315" s="26">
        <f t="shared" si="122"/>
        <v>0</v>
      </c>
      <c r="AP315" s="26">
        <f t="shared" si="122"/>
        <v>0</v>
      </c>
      <c r="AQ315" s="26">
        <f t="shared" si="122"/>
        <v>0</v>
      </c>
      <c r="AR315" s="26">
        <f t="shared" si="122"/>
        <v>0</v>
      </c>
      <c r="AS315" s="26">
        <f t="shared" si="122"/>
        <v>0</v>
      </c>
      <c r="AT315" s="26">
        <f t="shared" si="122"/>
        <v>0</v>
      </c>
      <c r="AU315" s="26">
        <f t="shared" si="122"/>
        <v>0</v>
      </c>
      <c r="AV315" s="26">
        <f t="shared" si="122"/>
        <v>0</v>
      </c>
      <c r="AW315" s="26">
        <f t="shared" si="122"/>
        <v>0</v>
      </c>
      <c r="AX315" s="26">
        <f t="shared" si="122"/>
        <v>0</v>
      </c>
      <c r="AY315" s="26">
        <f t="shared" si="122"/>
        <v>0</v>
      </c>
      <c r="AZ315" s="26">
        <f t="shared" si="122"/>
        <v>0</v>
      </c>
      <c r="BA315" s="26">
        <f t="shared" si="122"/>
        <v>0</v>
      </c>
      <c r="BB315" s="26">
        <f t="shared" si="122"/>
        <v>0</v>
      </c>
      <c r="BC315" s="26">
        <f t="shared" si="122"/>
        <v>0</v>
      </c>
      <c r="BD315" s="26">
        <f t="shared" si="122"/>
        <v>0</v>
      </c>
      <c r="BE315" s="26">
        <f t="shared" si="122"/>
        <v>0</v>
      </c>
      <c r="BF315" s="26">
        <f t="shared" si="122"/>
        <v>0</v>
      </c>
      <c r="BG315" s="26">
        <f t="shared" si="122"/>
        <v>0</v>
      </c>
      <c r="BH315" s="26">
        <f t="shared" si="122"/>
        <v>0</v>
      </c>
      <c r="BI315" s="26">
        <f t="shared" si="122"/>
        <v>0</v>
      </c>
      <c r="BJ315" s="26">
        <f t="shared" si="122"/>
        <v>0</v>
      </c>
      <c r="BK315" s="26">
        <f t="shared" si="122"/>
        <v>0</v>
      </c>
      <c r="BL315" s="26">
        <f t="shared" si="122"/>
        <v>0</v>
      </c>
      <c r="BM315" s="26">
        <f t="shared" si="122"/>
        <v>0</v>
      </c>
      <c r="BN315" s="26">
        <f t="shared" si="122"/>
        <v>0</v>
      </c>
      <c r="BO315" s="26">
        <f t="shared" si="122"/>
        <v>0</v>
      </c>
    </row>
    <row r="316" spans="1:67" outlineLevel="1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1" x14ac:dyDescent="0.15">
      <c r="A317" s="33" t="s">
        <v>86</v>
      </c>
      <c r="G317" s="26">
        <f>G61*$C61</f>
        <v>0</v>
      </c>
      <c r="H317" s="26">
        <f>H61*$C61</f>
        <v>2000000</v>
      </c>
      <c r="I317" s="26">
        <f>I61*$C61</f>
        <v>2000000</v>
      </c>
      <c r="J317" s="26">
        <f>J61*$C61</f>
        <v>2000000</v>
      </c>
      <c r="K317" s="26">
        <f>K61*$C61</f>
        <v>2000000</v>
      </c>
      <c r="L317" s="26">
        <f>L61*$C61</f>
        <v>2000000</v>
      </c>
      <c r="M317" s="26">
        <f>M61*$C61</f>
        <v>2000000</v>
      </c>
      <c r="N317" s="26">
        <f>N61*$C61</f>
        <v>2000000</v>
      </c>
      <c r="O317" s="26">
        <f>O61*$C61</f>
        <v>2000000</v>
      </c>
      <c r="P317" s="26">
        <f>P61*$C61</f>
        <v>2000000</v>
      </c>
      <c r="Q317" s="26">
        <f>Q61*$C61</f>
        <v>2000000</v>
      </c>
      <c r="R317" s="26">
        <f>R61*$C61</f>
        <v>2000000</v>
      </c>
      <c r="S317" s="26">
        <f>S61*$C61</f>
        <v>2000000</v>
      </c>
      <c r="T317" s="26">
        <f>T61*$C61</f>
        <v>2000000</v>
      </c>
      <c r="U317" s="26">
        <f>U61*$C61</f>
        <v>2000000</v>
      </c>
      <c r="V317" s="26">
        <f>V61*$C61</f>
        <v>2000000</v>
      </c>
      <c r="W317" s="26">
        <f>W61*$C61</f>
        <v>2000000</v>
      </c>
      <c r="X317" s="26">
        <f>X61*$C61</f>
        <v>2000000</v>
      </c>
      <c r="Y317" s="26">
        <f>Y61*$C61</f>
        <v>2000000</v>
      </c>
      <c r="Z317" s="26">
        <f>Z61*$C61</f>
        <v>2000000</v>
      </c>
      <c r="AA317" s="26">
        <f>AA61*$C61</f>
        <v>2000000</v>
      </c>
      <c r="AB317" s="26">
        <f>AB61*$C61</f>
        <v>2000000</v>
      </c>
      <c r="AC317" s="26">
        <f>AC61*$C61</f>
        <v>2000000</v>
      </c>
      <c r="AD317" s="26">
        <f>AD61*$C61</f>
        <v>2000000</v>
      </c>
      <c r="AE317" s="26">
        <f>AE61*$C61</f>
        <v>2000000</v>
      </c>
      <c r="AF317" s="26">
        <f>AF61*$C61</f>
        <v>0</v>
      </c>
      <c r="AG317" s="26">
        <f>AG61*$C61</f>
        <v>0</v>
      </c>
      <c r="AH317" s="26">
        <f>AH61*$C61</f>
        <v>0</v>
      </c>
      <c r="AI317" s="26">
        <f>AI61*$C61</f>
        <v>0</v>
      </c>
      <c r="AJ317" s="26">
        <f>AJ61*$C61</f>
        <v>0</v>
      </c>
      <c r="AK317" s="26">
        <f>AK61*$C61</f>
        <v>0</v>
      </c>
      <c r="AL317" s="26">
        <f>AL61*$C61</f>
        <v>0</v>
      </c>
      <c r="AM317" s="26">
        <f>AM61*$C61</f>
        <v>0</v>
      </c>
      <c r="AN317" s="26">
        <f>AN61*$C61</f>
        <v>0</v>
      </c>
      <c r="AO317" s="26">
        <f>AO61*$C61</f>
        <v>0</v>
      </c>
      <c r="AP317" s="26">
        <f>AP61*$C61</f>
        <v>0</v>
      </c>
      <c r="AQ317" s="26">
        <f>AQ61*$C61</f>
        <v>0</v>
      </c>
      <c r="AR317" s="26">
        <f>AR61*$C61</f>
        <v>0</v>
      </c>
      <c r="AS317" s="26">
        <f>AS61*$C61</f>
        <v>0</v>
      </c>
      <c r="AT317" s="26">
        <f>AT61*$C61</f>
        <v>0</v>
      </c>
      <c r="AU317" s="26">
        <f>AU61*$C61</f>
        <v>0</v>
      </c>
      <c r="AV317" s="26">
        <f>AV61*$C61</f>
        <v>0</v>
      </c>
      <c r="AW317" s="26">
        <f>AW61*$C61</f>
        <v>0</v>
      </c>
      <c r="AX317" s="26">
        <f>AX61*$C61</f>
        <v>0</v>
      </c>
      <c r="AY317" s="26">
        <f>AY61*$C61</f>
        <v>0</v>
      </c>
      <c r="AZ317" s="26">
        <f>AZ61*$C61</f>
        <v>0</v>
      </c>
      <c r="BA317" s="26">
        <f>BA61*$C61</f>
        <v>0</v>
      </c>
      <c r="BB317" s="26">
        <f>BB61*$C61</f>
        <v>0</v>
      </c>
      <c r="BC317" s="26">
        <f>BC61*$C61</f>
        <v>0</v>
      </c>
      <c r="BD317" s="26">
        <f>BD61*$C61</f>
        <v>0</v>
      </c>
      <c r="BE317" s="26">
        <f>BE61*$C61</f>
        <v>0</v>
      </c>
      <c r="BF317" s="26">
        <f>BF61*$C61</f>
        <v>0</v>
      </c>
      <c r="BG317" s="26">
        <f>BG61*$C61</f>
        <v>0</v>
      </c>
      <c r="BH317" s="26">
        <f>BH61*$C61</f>
        <v>0</v>
      </c>
      <c r="BI317" s="26">
        <f>BI61*$C61</f>
        <v>0</v>
      </c>
      <c r="BJ317" s="26">
        <f>BJ61*$C61</f>
        <v>0</v>
      </c>
      <c r="BK317" s="26">
        <f>BK61*$C61</f>
        <v>0</v>
      </c>
      <c r="BL317" s="26">
        <f>BL61*$C61</f>
        <v>0</v>
      </c>
      <c r="BM317" s="26">
        <f>BM61*$C61</f>
        <v>0</v>
      </c>
      <c r="BN317" s="26">
        <f>BN61*$C61</f>
        <v>0</v>
      </c>
      <c r="BO317" s="26">
        <f>BO61*$C61</f>
        <v>0</v>
      </c>
    </row>
    <row r="318" spans="1:67" outlineLevel="1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1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1" x14ac:dyDescent="0.15">
      <c r="A320" s="48" t="s">
        <v>75</v>
      </c>
      <c r="G320" s="26">
        <f>G63*$C63</f>
        <v>0</v>
      </c>
      <c r="H320" s="26">
        <f>H63*$C63</f>
        <v>0</v>
      </c>
      <c r="I320" s="26">
        <f>I63*$C63</f>
        <v>0</v>
      </c>
      <c r="J320" s="26">
        <f>J63*$C63</f>
        <v>0</v>
      </c>
      <c r="K320" s="26">
        <f>K63*$C63</f>
        <v>0</v>
      </c>
      <c r="L320" s="26">
        <f>L63*$C63</f>
        <v>0</v>
      </c>
      <c r="M320" s="26">
        <f>M63*$C63</f>
        <v>0</v>
      </c>
      <c r="N320" s="26">
        <f>N63*$C63</f>
        <v>0</v>
      </c>
      <c r="O320" s="26">
        <f>O63*$C63</f>
        <v>0</v>
      </c>
      <c r="P320" s="26">
        <f>P63*$C63</f>
        <v>0</v>
      </c>
      <c r="Q320" s="26">
        <f>Q63*$C63</f>
        <v>0</v>
      </c>
      <c r="R320" s="26">
        <f>R63*$C63</f>
        <v>0</v>
      </c>
      <c r="S320" s="26">
        <f>S63*$C63</f>
        <v>0</v>
      </c>
      <c r="T320" s="26">
        <f>T63*$C63</f>
        <v>0</v>
      </c>
      <c r="U320" s="26">
        <f>U63*$C63</f>
        <v>0</v>
      </c>
      <c r="V320" s="26">
        <f>V63*$C63</f>
        <v>0</v>
      </c>
      <c r="W320" s="26">
        <f>W63*$C63</f>
        <v>0</v>
      </c>
      <c r="X320" s="26">
        <f>X63*$C63</f>
        <v>0</v>
      </c>
      <c r="Y320" s="26">
        <f>Y63*$C63</f>
        <v>0</v>
      </c>
      <c r="Z320" s="26">
        <f>Z63*$C63</f>
        <v>0</v>
      </c>
      <c r="AA320" s="26">
        <f>AA63*$C63</f>
        <v>0</v>
      </c>
      <c r="AB320" s="26">
        <f>AB63*$C63</f>
        <v>0</v>
      </c>
      <c r="AC320" s="26">
        <f>AC63*$C63</f>
        <v>0</v>
      </c>
      <c r="AD320" s="26">
        <f>AD63*$C63</f>
        <v>0</v>
      </c>
      <c r="AE320" s="26">
        <f>AE63*$C63</f>
        <v>0</v>
      </c>
      <c r="AF320" s="26">
        <f>AF63*$C63</f>
        <v>0</v>
      </c>
      <c r="AG320" s="26">
        <f>AG63*$C63</f>
        <v>0</v>
      </c>
      <c r="AH320" s="26">
        <f>AH63*$C63</f>
        <v>0</v>
      </c>
      <c r="AI320" s="26">
        <f>AI63*$C63</f>
        <v>0</v>
      </c>
      <c r="AJ320" s="26">
        <f>AJ63*$C63</f>
        <v>0</v>
      </c>
      <c r="AK320" s="26">
        <f>AK63*$C63</f>
        <v>0</v>
      </c>
      <c r="AL320" s="26">
        <f>AL63*$C63</f>
        <v>0</v>
      </c>
      <c r="AM320" s="26">
        <f>AM63*$C63</f>
        <v>0</v>
      </c>
      <c r="AN320" s="26">
        <f>AN63*$C63</f>
        <v>0</v>
      </c>
      <c r="AO320" s="26">
        <f>AO63*$C63</f>
        <v>0</v>
      </c>
      <c r="AP320" s="26">
        <f>AP63*$C63</f>
        <v>0</v>
      </c>
      <c r="AQ320" s="26">
        <f>AQ63*$C63</f>
        <v>0</v>
      </c>
      <c r="AR320" s="26">
        <f>AR63*$C63</f>
        <v>0</v>
      </c>
      <c r="AS320" s="26">
        <f>AS63*$C63</f>
        <v>0</v>
      </c>
      <c r="AT320" s="26">
        <f>AT63*$C63</f>
        <v>0</v>
      </c>
      <c r="AU320" s="26">
        <f>AU63*$C63</f>
        <v>0</v>
      </c>
      <c r="AV320" s="26">
        <f>AV63*$C63</f>
        <v>0</v>
      </c>
      <c r="AW320" s="26">
        <f>AW63*$C63</f>
        <v>0</v>
      </c>
      <c r="AX320" s="26">
        <f>AX63*$C63</f>
        <v>0</v>
      </c>
      <c r="AY320" s="26">
        <f>AY63*$C63</f>
        <v>0</v>
      </c>
      <c r="AZ320" s="26">
        <f>AZ63*$C63</f>
        <v>0</v>
      </c>
      <c r="BA320" s="26">
        <f>BA63*$C63</f>
        <v>0</v>
      </c>
      <c r="BB320" s="26">
        <f>BB63*$C63</f>
        <v>0</v>
      </c>
      <c r="BC320" s="26">
        <f>BC63*$C63</f>
        <v>0</v>
      </c>
      <c r="BD320" s="26">
        <f>BD63*$C63</f>
        <v>0</v>
      </c>
      <c r="BE320" s="26">
        <f>BE63*$C63</f>
        <v>0</v>
      </c>
      <c r="BF320" s="26">
        <f>BF63*$C63</f>
        <v>0</v>
      </c>
      <c r="BG320" s="26">
        <f>BG63*$C63</f>
        <v>0</v>
      </c>
      <c r="BH320" s="26">
        <f>BH63*$C63</f>
        <v>0</v>
      </c>
      <c r="BI320" s="26">
        <f>BI63*$C63</f>
        <v>0</v>
      </c>
      <c r="BJ320" s="26">
        <f>BJ63*$C63</f>
        <v>0</v>
      </c>
      <c r="BK320" s="26">
        <f>BK63*$C63</f>
        <v>0</v>
      </c>
      <c r="BL320" s="26">
        <f>BL63*$C63</f>
        <v>0</v>
      </c>
      <c r="BM320" s="26">
        <f>BM63*$C63</f>
        <v>0</v>
      </c>
      <c r="BN320" s="26">
        <f>BN63*$C63</f>
        <v>0</v>
      </c>
      <c r="BO320" s="26">
        <f>BO63*$C63</f>
        <v>0</v>
      </c>
    </row>
    <row r="321" spans="1:67" outlineLevel="1" x14ac:dyDescent="0.15">
      <c r="A321" s="48" t="s">
        <v>62</v>
      </c>
      <c r="G321" s="23">
        <f>STAFFPLAN_CWS!$B86</f>
        <v>0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0.8</v>
      </c>
      <c r="U321" s="23">
        <f>STAFFPLAN_CWS!$D86</f>
        <v>0.8</v>
      </c>
      <c r="V321" s="23">
        <f>STAFFPLAN_CWS!$D86</f>
        <v>0.8</v>
      </c>
      <c r="W321" s="23">
        <f>STAFFPLAN_CWS!$D86</f>
        <v>0.8</v>
      </c>
      <c r="X321" s="23">
        <f>STAFFPLAN_CWS!$D86</f>
        <v>0.8</v>
      </c>
      <c r="Y321" s="23">
        <f>STAFFPLAN_CWS!$D86</f>
        <v>0.8</v>
      </c>
      <c r="Z321" s="23">
        <f>STAFFPLAN_CWS!$D86</f>
        <v>0.8</v>
      </c>
      <c r="AA321" s="23">
        <f>STAFFPLAN_CWS!$D86</f>
        <v>0.8</v>
      </c>
      <c r="AB321" s="23">
        <f>STAFFPLAN_CWS!$D86</f>
        <v>0.8</v>
      </c>
      <c r="AC321" s="23">
        <f>STAFFPLAN_CWS!$D86</f>
        <v>0.8</v>
      </c>
      <c r="AD321" s="23">
        <f>STAFFPLAN_CWS!$D86</f>
        <v>0.8</v>
      </c>
      <c r="AE321" s="23">
        <f>STAFFPLAN_CWS!$D86</f>
        <v>0.8</v>
      </c>
      <c r="AF321" s="23">
        <f>STAFFPLAN_CWS!$E86</f>
        <v>0.9</v>
      </c>
      <c r="AG321" s="23">
        <f>STAFFPLAN_CWS!$E86</f>
        <v>0.9</v>
      </c>
      <c r="AH321" s="23">
        <f>STAFFPLAN_CWS!$E86</f>
        <v>0.9</v>
      </c>
      <c r="AI321" s="23">
        <f>STAFFPLAN_CWS!$E86</f>
        <v>0.9</v>
      </c>
      <c r="AJ321" s="23">
        <f>STAFFPLAN_CWS!$E86</f>
        <v>0.9</v>
      </c>
      <c r="AK321" s="23">
        <f>STAFFPLAN_CWS!$E86</f>
        <v>0.9</v>
      </c>
      <c r="AL321" s="23">
        <f>STAFFPLAN_CWS!$E86</f>
        <v>0.9</v>
      </c>
      <c r="AM321" s="23">
        <f>STAFFPLAN_CWS!$E86</f>
        <v>0.9</v>
      </c>
      <c r="AN321" s="23">
        <f>STAFFPLAN_CWS!$E86</f>
        <v>0.9</v>
      </c>
      <c r="AO321" s="23">
        <f>STAFFPLAN_CWS!$E86</f>
        <v>0.9</v>
      </c>
      <c r="AP321" s="23">
        <f>STAFFPLAN_CWS!$E86</f>
        <v>0.9</v>
      </c>
      <c r="AQ321" s="23">
        <f>STAFFPLAN_CWS!$E86</f>
        <v>0.9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1" x14ac:dyDescent="0.15">
      <c r="A322" s="48" t="s">
        <v>76</v>
      </c>
      <c r="G322" s="26">
        <f t="shared" ref="G322:AL322" si="123">G320*G321</f>
        <v>0</v>
      </c>
      <c r="H322" s="26">
        <f t="shared" si="123"/>
        <v>0</v>
      </c>
      <c r="I322" s="26">
        <f t="shared" si="123"/>
        <v>0</v>
      </c>
      <c r="J322" s="26">
        <f t="shared" si="123"/>
        <v>0</v>
      </c>
      <c r="K322" s="26">
        <f t="shared" si="123"/>
        <v>0</v>
      </c>
      <c r="L322" s="26">
        <f t="shared" si="123"/>
        <v>0</v>
      </c>
      <c r="M322" s="26">
        <f t="shared" si="123"/>
        <v>0</v>
      </c>
      <c r="N322" s="26">
        <f t="shared" si="123"/>
        <v>0</v>
      </c>
      <c r="O322" s="26">
        <f t="shared" si="123"/>
        <v>0</v>
      </c>
      <c r="P322" s="26">
        <f t="shared" si="123"/>
        <v>0</v>
      </c>
      <c r="Q322" s="26">
        <f t="shared" si="123"/>
        <v>0</v>
      </c>
      <c r="R322" s="26">
        <f t="shared" si="123"/>
        <v>0</v>
      </c>
      <c r="S322" s="26">
        <f t="shared" si="123"/>
        <v>0</v>
      </c>
      <c r="T322" s="26">
        <f t="shared" si="123"/>
        <v>0</v>
      </c>
      <c r="U322" s="26">
        <f t="shared" si="123"/>
        <v>0</v>
      </c>
      <c r="V322" s="26">
        <f t="shared" si="123"/>
        <v>0</v>
      </c>
      <c r="W322" s="26">
        <f t="shared" si="123"/>
        <v>0</v>
      </c>
      <c r="X322" s="26">
        <f t="shared" si="123"/>
        <v>0</v>
      </c>
      <c r="Y322" s="26">
        <f t="shared" si="123"/>
        <v>0</v>
      </c>
      <c r="Z322" s="26">
        <f t="shared" si="123"/>
        <v>0</v>
      </c>
      <c r="AA322" s="26">
        <f t="shared" si="123"/>
        <v>0</v>
      </c>
      <c r="AB322" s="26">
        <f t="shared" si="123"/>
        <v>0</v>
      </c>
      <c r="AC322" s="26">
        <f t="shared" si="123"/>
        <v>0</v>
      </c>
      <c r="AD322" s="26">
        <f t="shared" si="123"/>
        <v>0</v>
      </c>
      <c r="AE322" s="26">
        <f t="shared" si="123"/>
        <v>0</v>
      </c>
      <c r="AF322" s="26">
        <f t="shared" si="123"/>
        <v>0</v>
      </c>
      <c r="AG322" s="26">
        <f t="shared" si="123"/>
        <v>0</v>
      </c>
      <c r="AH322" s="26">
        <f t="shared" si="123"/>
        <v>0</v>
      </c>
      <c r="AI322" s="26">
        <f t="shared" si="123"/>
        <v>0</v>
      </c>
      <c r="AJ322" s="26">
        <f t="shared" si="123"/>
        <v>0</v>
      </c>
      <c r="AK322" s="26">
        <f t="shared" si="123"/>
        <v>0</v>
      </c>
      <c r="AL322" s="26">
        <f t="shared" si="123"/>
        <v>0</v>
      </c>
      <c r="AM322" s="26">
        <f t="shared" ref="AM322:BO322" si="124">AM320*AM321</f>
        <v>0</v>
      </c>
      <c r="AN322" s="26">
        <f t="shared" si="124"/>
        <v>0</v>
      </c>
      <c r="AO322" s="26">
        <f t="shared" si="124"/>
        <v>0</v>
      </c>
      <c r="AP322" s="26">
        <f t="shared" si="124"/>
        <v>0</v>
      </c>
      <c r="AQ322" s="26">
        <f t="shared" si="124"/>
        <v>0</v>
      </c>
      <c r="AR322" s="26">
        <f t="shared" si="124"/>
        <v>0</v>
      </c>
      <c r="AS322" s="26">
        <f t="shared" si="124"/>
        <v>0</v>
      </c>
      <c r="AT322" s="26">
        <f t="shared" si="124"/>
        <v>0</v>
      </c>
      <c r="AU322" s="26">
        <f t="shared" si="124"/>
        <v>0</v>
      </c>
      <c r="AV322" s="26">
        <f t="shared" si="124"/>
        <v>0</v>
      </c>
      <c r="AW322" s="26">
        <f t="shared" si="124"/>
        <v>0</v>
      </c>
      <c r="AX322" s="26">
        <f t="shared" si="124"/>
        <v>0</v>
      </c>
      <c r="AY322" s="26">
        <f t="shared" si="124"/>
        <v>0</v>
      </c>
      <c r="AZ322" s="26">
        <f t="shared" si="124"/>
        <v>0</v>
      </c>
      <c r="BA322" s="26">
        <f t="shared" si="124"/>
        <v>0</v>
      </c>
      <c r="BB322" s="26">
        <f t="shared" si="124"/>
        <v>0</v>
      </c>
      <c r="BC322" s="26">
        <f t="shared" si="124"/>
        <v>0</v>
      </c>
      <c r="BD322" s="26">
        <f t="shared" si="124"/>
        <v>0</v>
      </c>
      <c r="BE322" s="26">
        <f t="shared" si="124"/>
        <v>0</v>
      </c>
      <c r="BF322" s="26">
        <f t="shared" si="124"/>
        <v>0</v>
      </c>
      <c r="BG322" s="26">
        <f t="shared" si="124"/>
        <v>0</v>
      </c>
      <c r="BH322" s="26">
        <f t="shared" si="124"/>
        <v>0</v>
      </c>
      <c r="BI322" s="26">
        <f t="shared" si="124"/>
        <v>0</v>
      </c>
      <c r="BJ322" s="26">
        <f t="shared" si="124"/>
        <v>0</v>
      </c>
      <c r="BK322" s="26">
        <f t="shared" si="124"/>
        <v>0</v>
      </c>
      <c r="BL322" s="26">
        <f t="shared" si="124"/>
        <v>0</v>
      </c>
      <c r="BM322" s="26">
        <f t="shared" si="124"/>
        <v>0</v>
      </c>
      <c r="BN322" s="26">
        <f t="shared" si="124"/>
        <v>0</v>
      </c>
      <c r="BO322" s="26">
        <f t="shared" si="124"/>
        <v>0</v>
      </c>
    </row>
    <row r="323" spans="1:67" outlineLevel="1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1" x14ac:dyDescent="0.15">
      <c r="A324" s="48" t="s">
        <v>63</v>
      </c>
      <c r="G324" s="26">
        <f t="shared" ref="G324:AL324" si="125">G322+G323</f>
        <v>0</v>
      </c>
      <c r="H324" s="26">
        <f t="shared" si="125"/>
        <v>0</v>
      </c>
      <c r="I324" s="26">
        <f t="shared" si="125"/>
        <v>0</v>
      </c>
      <c r="J324" s="26">
        <f t="shared" si="125"/>
        <v>0</v>
      </c>
      <c r="K324" s="26">
        <f t="shared" si="125"/>
        <v>0</v>
      </c>
      <c r="L324" s="26">
        <f t="shared" si="125"/>
        <v>0</v>
      </c>
      <c r="M324" s="26">
        <f t="shared" si="125"/>
        <v>0</v>
      </c>
      <c r="N324" s="26">
        <f t="shared" si="125"/>
        <v>0</v>
      </c>
      <c r="O324" s="26">
        <f t="shared" si="125"/>
        <v>0</v>
      </c>
      <c r="P324" s="26">
        <f t="shared" si="125"/>
        <v>0</v>
      </c>
      <c r="Q324" s="26">
        <f t="shared" si="125"/>
        <v>0</v>
      </c>
      <c r="R324" s="26">
        <f t="shared" si="125"/>
        <v>0</v>
      </c>
      <c r="S324" s="26">
        <f t="shared" si="125"/>
        <v>0</v>
      </c>
      <c r="T324" s="26">
        <f t="shared" si="125"/>
        <v>0</v>
      </c>
      <c r="U324" s="26">
        <f t="shared" si="125"/>
        <v>0</v>
      </c>
      <c r="V324" s="26">
        <f t="shared" si="125"/>
        <v>0</v>
      </c>
      <c r="W324" s="26">
        <f t="shared" si="125"/>
        <v>0</v>
      </c>
      <c r="X324" s="26">
        <f t="shared" si="125"/>
        <v>0</v>
      </c>
      <c r="Y324" s="26">
        <f t="shared" si="125"/>
        <v>0</v>
      </c>
      <c r="Z324" s="26">
        <f t="shared" si="125"/>
        <v>0</v>
      </c>
      <c r="AA324" s="26">
        <f t="shared" si="125"/>
        <v>0</v>
      </c>
      <c r="AB324" s="26">
        <f t="shared" si="125"/>
        <v>0</v>
      </c>
      <c r="AC324" s="26">
        <f t="shared" si="125"/>
        <v>0</v>
      </c>
      <c r="AD324" s="26">
        <f t="shared" si="125"/>
        <v>0</v>
      </c>
      <c r="AE324" s="26">
        <f t="shared" si="125"/>
        <v>0</v>
      </c>
      <c r="AF324" s="26">
        <f t="shared" si="125"/>
        <v>0</v>
      </c>
      <c r="AG324" s="26">
        <f t="shared" si="125"/>
        <v>0</v>
      </c>
      <c r="AH324" s="26">
        <f t="shared" si="125"/>
        <v>0</v>
      </c>
      <c r="AI324" s="26">
        <f t="shared" si="125"/>
        <v>0</v>
      </c>
      <c r="AJ324" s="26">
        <f t="shared" si="125"/>
        <v>0</v>
      </c>
      <c r="AK324" s="26">
        <f t="shared" si="125"/>
        <v>0</v>
      </c>
      <c r="AL324" s="26">
        <f t="shared" si="125"/>
        <v>0</v>
      </c>
      <c r="AM324" s="26">
        <f t="shared" ref="AM324:BO324" si="126">AM322+AM323</f>
        <v>0</v>
      </c>
      <c r="AN324" s="26">
        <f t="shared" si="126"/>
        <v>0</v>
      </c>
      <c r="AO324" s="26">
        <f t="shared" si="126"/>
        <v>0</v>
      </c>
      <c r="AP324" s="26">
        <f t="shared" si="126"/>
        <v>0</v>
      </c>
      <c r="AQ324" s="26">
        <f t="shared" si="126"/>
        <v>0</v>
      </c>
      <c r="AR324" s="26">
        <f t="shared" si="126"/>
        <v>0</v>
      </c>
      <c r="AS324" s="26">
        <f t="shared" si="126"/>
        <v>0</v>
      </c>
      <c r="AT324" s="26">
        <f t="shared" si="126"/>
        <v>0</v>
      </c>
      <c r="AU324" s="26">
        <f t="shared" si="126"/>
        <v>0</v>
      </c>
      <c r="AV324" s="26">
        <f t="shared" si="126"/>
        <v>0</v>
      </c>
      <c r="AW324" s="26">
        <f t="shared" si="126"/>
        <v>0</v>
      </c>
      <c r="AX324" s="26">
        <f t="shared" si="126"/>
        <v>0</v>
      </c>
      <c r="AY324" s="26">
        <f t="shared" si="126"/>
        <v>0</v>
      </c>
      <c r="AZ324" s="26">
        <f t="shared" si="126"/>
        <v>0</v>
      </c>
      <c r="BA324" s="26">
        <f t="shared" si="126"/>
        <v>0</v>
      </c>
      <c r="BB324" s="26">
        <f t="shared" si="126"/>
        <v>0</v>
      </c>
      <c r="BC324" s="26">
        <f t="shared" si="126"/>
        <v>0</v>
      </c>
      <c r="BD324" s="26">
        <f t="shared" si="126"/>
        <v>0</v>
      </c>
      <c r="BE324" s="26">
        <f t="shared" si="126"/>
        <v>0</v>
      </c>
      <c r="BF324" s="26">
        <f t="shared" si="126"/>
        <v>0</v>
      </c>
      <c r="BG324" s="26">
        <f t="shared" si="126"/>
        <v>0</v>
      </c>
      <c r="BH324" s="26">
        <f t="shared" si="126"/>
        <v>0</v>
      </c>
      <c r="BI324" s="26">
        <f t="shared" si="126"/>
        <v>0</v>
      </c>
      <c r="BJ324" s="26">
        <f t="shared" si="126"/>
        <v>0</v>
      </c>
      <c r="BK324" s="26">
        <f t="shared" si="126"/>
        <v>0</v>
      </c>
      <c r="BL324" s="26">
        <f t="shared" si="126"/>
        <v>0</v>
      </c>
      <c r="BM324" s="26">
        <f t="shared" si="126"/>
        <v>0</v>
      </c>
      <c r="BN324" s="26">
        <f t="shared" si="126"/>
        <v>0</v>
      </c>
      <c r="BO324" s="26">
        <f t="shared" si="126"/>
        <v>0</v>
      </c>
    </row>
    <row r="325" spans="1:67" outlineLevel="1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1" x14ac:dyDescent="0.15">
      <c r="A326" s="33" t="s">
        <v>86</v>
      </c>
      <c r="G326" s="26">
        <f>G64*$C64</f>
        <v>0</v>
      </c>
      <c r="H326" s="26">
        <f>H64*$C64</f>
        <v>0</v>
      </c>
      <c r="I326" s="26">
        <f>I64*$C64</f>
        <v>0</v>
      </c>
      <c r="J326" s="26">
        <f>J64*$C64</f>
        <v>0</v>
      </c>
      <c r="K326" s="26">
        <f>K64*$C64</f>
        <v>0</v>
      </c>
      <c r="L326" s="26">
        <f>L64*$C64</f>
        <v>0</v>
      </c>
      <c r="M326" s="26">
        <f>M64*$C64</f>
        <v>0</v>
      </c>
      <c r="N326" s="26">
        <f>N64*$C64</f>
        <v>0</v>
      </c>
      <c r="O326" s="26">
        <f>O64*$C64</f>
        <v>0</v>
      </c>
      <c r="P326" s="26">
        <f>P64*$C64</f>
        <v>0</v>
      </c>
      <c r="Q326" s="26">
        <f>Q64*$C64</f>
        <v>0</v>
      </c>
      <c r="R326" s="26">
        <f>R64*$C64</f>
        <v>0</v>
      </c>
      <c r="S326" s="26">
        <f>S64*$C64</f>
        <v>0</v>
      </c>
      <c r="T326" s="26">
        <f>T64*$C64</f>
        <v>0</v>
      </c>
      <c r="U326" s="26">
        <f>U64*$C64</f>
        <v>0</v>
      </c>
      <c r="V326" s="26">
        <f>V64*$C64</f>
        <v>0</v>
      </c>
      <c r="W326" s="26">
        <f>W64*$C64</f>
        <v>0</v>
      </c>
      <c r="X326" s="26">
        <f>X64*$C64</f>
        <v>0</v>
      </c>
      <c r="Y326" s="26">
        <f>Y64*$C64</f>
        <v>0</v>
      </c>
      <c r="Z326" s="26">
        <f>Z64*$C64</f>
        <v>0</v>
      </c>
      <c r="AA326" s="26">
        <f>AA64*$C64</f>
        <v>0</v>
      </c>
      <c r="AB326" s="26">
        <f>AB64*$C64</f>
        <v>0</v>
      </c>
      <c r="AC326" s="26">
        <f>AC64*$C64</f>
        <v>0</v>
      </c>
      <c r="AD326" s="26">
        <f>AD64*$C64</f>
        <v>0</v>
      </c>
      <c r="AE326" s="26">
        <f>AE64*$C64</f>
        <v>0</v>
      </c>
      <c r="AF326" s="26">
        <f>AF64*$C64</f>
        <v>0</v>
      </c>
      <c r="AG326" s="26">
        <f>AG64*$C64</f>
        <v>0</v>
      </c>
      <c r="AH326" s="26">
        <f>AH64*$C64</f>
        <v>0</v>
      </c>
      <c r="AI326" s="26">
        <f>AI64*$C64</f>
        <v>0</v>
      </c>
      <c r="AJ326" s="26">
        <f>AJ64*$C64</f>
        <v>0</v>
      </c>
      <c r="AK326" s="26">
        <f>AK64*$C64</f>
        <v>0</v>
      </c>
      <c r="AL326" s="26">
        <f>AL64*$C64</f>
        <v>0</v>
      </c>
      <c r="AM326" s="26">
        <f>AM64*$C64</f>
        <v>0</v>
      </c>
      <c r="AN326" s="26">
        <f>AN64*$C64</f>
        <v>0</v>
      </c>
      <c r="AO326" s="26">
        <f>AO64*$C64</f>
        <v>0</v>
      </c>
      <c r="AP326" s="26">
        <f>AP64*$C64</f>
        <v>0</v>
      </c>
      <c r="AQ326" s="26">
        <f>AQ64*$C64</f>
        <v>0</v>
      </c>
      <c r="AR326" s="26">
        <f>AR64*$C64</f>
        <v>0</v>
      </c>
      <c r="AS326" s="26">
        <f>AS64*$C64</f>
        <v>0</v>
      </c>
      <c r="AT326" s="26">
        <f>AT64*$C64</f>
        <v>0</v>
      </c>
      <c r="AU326" s="26">
        <f>AU64*$C64</f>
        <v>0</v>
      </c>
      <c r="AV326" s="26">
        <f>AV64*$C64</f>
        <v>0</v>
      </c>
      <c r="AW326" s="26">
        <f>AW64*$C64</f>
        <v>0</v>
      </c>
      <c r="AX326" s="26">
        <f>AX64*$C64</f>
        <v>0</v>
      </c>
      <c r="AY326" s="26">
        <f>AY64*$C64</f>
        <v>0</v>
      </c>
      <c r="AZ326" s="26">
        <f>AZ64*$C64</f>
        <v>0</v>
      </c>
      <c r="BA326" s="26">
        <f>BA64*$C64</f>
        <v>0</v>
      </c>
      <c r="BB326" s="26">
        <f>BB64*$C64</f>
        <v>0</v>
      </c>
      <c r="BC326" s="26">
        <f>BC64*$C64</f>
        <v>0</v>
      </c>
      <c r="BD326" s="26">
        <f>BD64*$C64</f>
        <v>0</v>
      </c>
      <c r="BE326" s="26">
        <f>BE64*$C64</f>
        <v>0</v>
      </c>
      <c r="BF326" s="26">
        <f>BF64*$C64</f>
        <v>0</v>
      </c>
      <c r="BG326" s="26">
        <f>BG64*$C64</f>
        <v>0</v>
      </c>
      <c r="BH326" s="26">
        <f>BH64*$C64</f>
        <v>0</v>
      </c>
      <c r="BI326" s="26">
        <f>BI64*$C64</f>
        <v>0</v>
      </c>
      <c r="BJ326" s="26">
        <f>BJ64*$C64</f>
        <v>0</v>
      </c>
      <c r="BK326" s="26">
        <f>BK64*$C64</f>
        <v>0</v>
      </c>
      <c r="BL326" s="26">
        <f>BL64*$C64</f>
        <v>0</v>
      </c>
      <c r="BM326" s="26">
        <f>BM64*$C64</f>
        <v>0</v>
      </c>
      <c r="BN326" s="26">
        <f>BN64*$C64</f>
        <v>0</v>
      </c>
      <c r="BO326" s="26">
        <f>BO64*$C64</f>
        <v>0</v>
      </c>
    </row>
    <row r="327" spans="1:67" outlineLevel="1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1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1" x14ac:dyDescent="0.15">
      <c r="A329" s="48" t="s">
        <v>75</v>
      </c>
      <c r="G329" s="26">
        <f>G66*$C66</f>
        <v>0</v>
      </c>
      <c r="H329" s="26">
        <f>H66*$C66</f>
        <v>0</v>
      </c>
      <c r="I329" s="26">
        <f>I66*$C66</f>
        <v>0</v>
      </c>
      <c r="J329" s="26">
        <f>J66*$C66</f>
        <v>0</v>
      </c>
      <c r="K329" s="26">
        <f>K66*$C66</f>
        <v>0</v>
      </c>
      <c r="L329" s="26">
        <f>L66*$C66</f>
        <v>0</v>
      </c>
      <c r="M329" s="26">
        <f>M66*$C66</f>
        <v>0</v>
      </c>
      <c r="N329" s="26">
        <f>N66*$C66</f>
        <v>0</v>
      </c>
      <c r="O329" s="26">
        <f>O66*$C66</f>
        <v>0</v>
      </c>
      <c r="P329" s="26">
        <f>P66*$C66</f>
        <v>0</v>
      </c>
      <c r="Q329" s="26">
        <f>Q66*$C66</f>
        <v>0</v>
      </c>
      <c r="R329" s="26">
        <f>R66*$C66</f>
        <v>0</v>
      </c>
      <c r="S329" s="26">
        <f>S66*$C66</f>
        <v>0</v>
      </c>
      <c r="T329" s="26">
        <f>T66*$C66</f>
        <v>0</v>
      </c>
      <c r="U329" s="26">
        <f>U66*$C66</f>
        <v>0</v>
      </c>
      <c r="V329" s="26">
        <f>V66*$C66</f>
        <v>0</v>
      </c>
      <c r="W329" s="26">
        <f>W66*$C66</f>
        <v>0</v>
      </c>
      <c r="X329" s="26">
        <f>X66*$C66</f>
        <v>0</v>
      </c>
      <c r="Y329" s="26">
        <f>Y66*$C66</f>
        <v>0</v>
      </c>
      <c r="Z329" s="26">
        <f>Z66*$C66</f>
        <v>0</v>
      </c>
      <c r="AA329" s="26">
        <f>AA66*$C66</f>
        <v>0</v>
      </c>
      <c r="AB329" s="26">
        <f>AB66*$C66</f>
        <v>0</v>
      </c>
      <c r="AC329" s="26">
        <f>AC66*$C66</f>
        <v>0</v>
      </c>
      <c r="AD329" s="26">
        <f>AD66*$C66</f>
        <v>0</v>
      </c>
      <c r="AE329" s="26">
        <f>AE66*$C66</f>
        <v>0</v>
      </c>
      <c r="AF329" s="26">
        <f>AF66*$C66</f>
        <v>0</v>
      </c>
      <c r="AG329" s="26">
        <f>AG66*$C66</f>
        <v>0</v>
      </c>
      <c r="AH329" s="26">
        <f>AH66*$C66</f>
        <v>0</v>
      </c>
      <c r="AI329" s="26">
        <f>AI66*$C66</f>
        <v>0</v>
      </c>
      <c r="AJ329" s="26">
        <f>AJ66*$C66</f>
        <v>0</v>
      </c>
      <c r="AK329" s="26">
        <f>AK66*$C66</f>
        <v>0</v>
      </c>
      <c r="AL329" s="26">
        <f>AL66*$C66</f>
        <v>0</v>
      </c>
      <c r="AM329" s="26">
        <f>AM66*$C66</f>
        <v>0</v>
      </c>
      <c r="AN329" s="26">
        <f>AN66*$C66</f>
        <v>0</v>
      </c>
      <c r="AO329" s="26">
        <f>AO66*$C66</f>
        <v>0</v>
      </c>
      <c r="AP329" s="26">
        <f>AP66*$C66</f>
        <v>0</v>
      </c>
      <c r="AQ329" s="26">
        <f>AQ66*$C66</f>
        <v>0</v>
      </c>
      <c r="AR329" s="26">
        <f>AR66*$C66</f>
        <v>0</v>
      </c>
      <c r="AS329" s="26">
        <f>AS66*$C66</f>
        <v>0</v>
      </c>
      <c r="AT329" s="26">
        <f>AT66*$C66</f>
        <v>0</v>
      </c>
      <c r="AU329" s="26">
        <f>AU66*$C66</f>
        <v>0</v>
      </c>
      <c r="AV329" s="26">
        <f>AV66*$C66</f>
        <v>0</v>
      </c>
      <c r="AW329" s="26">
        <f>AW66*$C66</f>
        <v>0</v>
      </c>
      <c r="AX329" s="26">
        <f>AX66*$C66</f>
        <v>0</v>
      </c>
      <c r="AY329" s="26">
        <f>AY66*$C66</f>
        <v>0</v>
      </c>
      <c r="AZ329" s="26">
        <f>AZ66*$C66</f>
        <v>0</v>
      </c>
      <c r="BA329" s="26">
        <f>BA66*$C66</f>
        <v>0</v>
      </c>
      <c r="BB329" s="26">
        <f>BB66*$C66</f>
        <v>0</v>
      </c>
      <c r="BC329" s="26">
        <f>BC66*$C66</f>
        <v>0</v>
      </c>
      <c r="BD329" s="26">
        <f>BD66*$C66</f>
        <v>0</v>
      </c>
      <c r="BE329" s="26">
        <f>BE66*$C66</f>
        <v>0</v>
      </c>
      <c r="BF329" s="26">
        <f>BF66*$C66</f>
        <v>0</v>
      </c>
      <c r="BG329" s="26">
        <f>BG66*$C66</f>
        <v>0</v>
      </c>
      <c r="BH329" s="26">
        <f>BH66*$C66</f>
        <v>0</v>
      </c>
      <c r="BI329" s="26">
        <f>BI66*$C66</f>
        <v>0</v>
      </c>
      <c r="BJ329" s="26">
        <f>BJ66*$C66</f>
        <v>0</v>
      </c>
      <c r="BK329" s="26">
        <f>BK66*$C66</f>
        <v>0</v>
      </c>
      <c r="BL329" s="26">
        <f>BL66*$C66</f>
        <v>0</v>
      </c>
      <c r="BM329" s="26">
        <f>BM66*$C66</f>
        <v>0</v>
      </c>
      <c r="BN329" s="26">
        <f>BN66*$C66</f>
        <v>0</v>
      </c>
      <c r="BO329" s="26">
        <f>BO66*$C66</f>
        <v>0</v>
      </c>
    </row>
    <row r="330" spans="1:67" outlineLevel="1" x14ac:dyDescent="0.15">
      <c r="A330" s="48" t="s">
        <v>62</v>
      </c>
      <c r="G330" s="23">
        <f>STAFFPLAN_CWS!$B90</f>
        <v>0</v>
      </c>
      <c r="H330" s="23">
        <f>STAFFPLAN_CWS!$C90</f>
        <v>0.8</v>
      </c>
      <c r="I330" s="23">
        <f>STAFFPLAN_CWS!$C90</f>
        <v>0.8</v>
      </c>
      <c r="J330" s="23">
        <f>STAFFPLAN_CWS!$C90</f>
        <v>0.8</v>
      </c>
      <c r="K330" s="23">
        <f>STAFFPLAN_CWS!$C90</f>
        <v>0.8</v>
      </c>
      <c r="L330" s="23">
        <f>STAFFPLAN_CWS!$C90</f>
        <v>0.8</v>
      </c>
      <c r="M330" s="23">
        <f>STAFFPLAN_CWS!$C90</f>
        <v>0.8</v>
      </c>
      <c r="N330" s="23">
        <f>STAFFPLAN_CWS!$C90</f>
        <v>0.8</v>
      </c>
      <c r="O330" s="23">
        <f>STAFFPLAN_CWS!$C90</f>
        <v>0.8</v>
      </c>
      <c r="P330" s="23">
        <f>STAFFPLAN_CWS!$C90</f>
        <v>0.8</v>
      </c>
      <c r="Q330" s="23">
        <f>STAFFPLAN_CWS!$C90</f>
        <v>0.8</v>
      </c>
      <c r="R330" s="23">
        <f>STAFFPLAN_CWS!$C90</f>
        <v>0.8</v>
      </c>
      <c r="S330" s="23">
        <f>STAFFPLAN_CWS!$C90</f>
        <v>0.8</v>
      </c>
      <c r="T330" s="23">
        <f>STAFFPLAN_CWS!$D90</f>
        <v>0.8</v>
      </c>
      <c r="U330" s="23">
        <f>STAFFPLAN_CWS!$D90</f>
        <v>0.8</v>
      </c>
      <c r="V330" s="23">
        <f>STAFFPLAN_CWS!$D90</f>
        <v>0.8</v>
      </c>
      <c r="W330" s="23">
        <f>STAFFPLAN_CWS!$D90</f>
        <v>0.8</v>
      </c>
      <c r="X330" s="23">
        <f>STAFFPLAN_CWS!$D90</f>
        <v>0.8</v>
      </c>
      <c r="Y330" s="23">
        <f>STAFFPLAN_CWS!$D90</f>
        <v>0.8</v>
      </c>
      <c r="Z330" s="23">
        <f>STAFFPLAN_CWS!$D90</f>
        <v>0.8</v>
      </c>
      <c r="AA330" s="23">
        <f>STAFFPLAN_CWS!$D90</f>
        <v>0.8</v>
      </c>
      <c r="AB330" s="23">
        <f>STAFFPLAN_CWS!$D90</f>
        <v>0.8</v>
      </c>
      <c r="AC330" s="23">
        <f>STAFFPLAN_CWS!$D90</f>
        <v>0.8</v>
      </c>
      <c r="AD330" s="23">
        <f>STAFFPLAN_CWS!$D90</f>
        <v>0.8</v>
      </c>
      <c r="AE330" s="23">
        <f>STAFFPLAN_CWS!$D90</f>
        <v>0.8</v>
      </c>
      <c r="AF330" s="23">
        <f>STAFFPLAN_CWS!$E90</f>
        <v>0.9</v>
      </c>
      <c r="AG330" s="23">
        <f>STAFFPLAN_CWS!$E90</f>
        <v>0.9</v>
      </c>
      <c r="AH330" s="23">
        <f>STAFFPLAN_CWS!$E90</f>
        <v>0.9</v>
      </c>
      <c r="AI330" s="23">
        <f>STAFFPLAN_CWS!$E90</f>
        <v>0.9</v>
      </c>
      <c r="AJ330" s="23">
        <f>STAFFPLAN_CWS!$E90</f>
        <v>0.9</v>
      </c>
      <c r="AK330" s="23">
        <f>STAFFPLAN_CWS!$E90</f>
        <v>0.9</v>
      </c>
      <c r="AL330" s="23">
        <f>STAFFPLAN_CWS!$E90</f>
        <v>0.9</v>
      </c>
      <c r="AM330" s="23">
        <f>STAFFPLAN_CWS!$E90</f>
        <v>0.9</v>
      </c>
      <c r="AN330" s="23">
        <f>STAFFPLAN_CWS!$E90</f>
        <v>0.9</v>
      </c>
      <c r="AO330" s="23">
        <f>STAFFPLAN_CWS!$E90</f>
        <v>0.9</v>
      </c>
      <c r="AP330" s="23">
        <f>STAFFPLAN_CWS!$E90</f>
        <v>0.9</v>
      </c>
      <c r="AQ330" s="23">
        <f>STAFFPLAN_CWS!$E90</f>
        <v>0.9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1" x14ac:dyDescent="0.15">
      <c r="A331" s="48" t="s">
        <v>76</v>
      </c>
      <c r="G331" s="26">
        <f t="shared" ref="G331:AL331" si="127">G329*G330</f>
        <v>0</v>
      </c>
      <c r="H331" s="26">
        <f t="shared" si="127"/>
        <v>0</v>
      </c>
      <c r="I331" s="26">
        <f t="shared" si="127"/>
        <v>0</v>
      </c>
      <c r="J331" s="26">
        <f t="shared" si="127"/>
        <v>0</v>
      </c>
      <c r="K331" s="26">
        <f t="shared" si="127"/>
        <v>0</v>
      </c>
      <c r="L331" s="26">
        <f t="shared" si="127"/>
        <v>0</v>
      </c>
      <c r="M331" s="26">
        <f t="shared" si="127"/>
        <v>0</v>
      </c>
      <c r="N331" s="26">
        <f t="shared" si="127"/>
        <v>0</v>
      </c>
      <c r="O331" s="26">
        <f t="shared" si="127"/>
        <v>0</v>
      </c>
      <c r="P331" s="26">
        <f t="shared" si="127"/>
        <v>0</v>
      </c>
      <c r="Q331" s="26">
        <f t="shared" si="127"/>
        <v>0</v>
      </c>
      <c r="R331" s="26">
        <f t="shared" si="127"/>
        <v>0</v>
      </c>
      <c r="S331" s="26">
        <f t="shared" si="127"/>
        <v>0</v>
      </c>
      <c r="T331" s="26">
        <f t="shared" si="127"/>
        <v>0</v>
      </c>
      <c r="U331" s="26">
        <f t="shared" si="127"/>
        <v>0</v>
      </c>
      <c r="V331" s="26">
        <f t="shared" si="127"/>
        <v>0</v>
      </c>
      <c r="W331" s="26">
        <f t="shared" si="127"/>
        <v>0</v>
      </c>
      <c r="X331" s="26">
        <f t="shared" si="127"/>
        <v>0</v>
      </c>
      <c r="Y331" s="26">
        <f t="shared" si="127"/>
        <v>0</v>
      </c>
      <c r="Z331" s="26">
        <f t="shared" si="127"/>
        <v>0</v>
      </c>
      <c r="AA331" s="26">
        <f t="shared" si="127"/>
        <v>0</v>
      </c>
      <c r="AB331" s="26">
        <f t="shared" si="127"/>
        <v>0</v>
      </c>
      <c r="AC331" s="26">
        <f t="shared" si="127"/>
        <v>0</v>
      </c>
      <c r="AD331" s="26">
        <f t="shared" si="127"/>
        <v>0</v>
      </c>
      <c r="AE331" s="26">
        <f t="shared" si="127"/>
        <v>0</v>
      </c>
      <c r="AF331" s="26">
        <f t="shared" si="127"/>
        <v>0</v>
      </c>
      <c r="AG331" s="26">
        <f t="shared" si="127"/>
        <v>0</v>
      </c>
      <c r="AH331" s="26">
        <f t="shared" si="127"/>
        <v>0</v>
      </c>
      <c r="AI331" s="26">
        <f t="shared" si="127"/>
        <v>0</v>
      </c>
      <c r="AJ331" s="26">
        <f t="shared" si="127"/>
        <v>0</v>
      </c>
      <c r="AK331" s="26">
        <f t="shared" si="127"/>
        <v>0</v>
      </c>
      <c r="AL331" s="26">
        <f t="shared" si="127"/>
        <v>0</v>
      </c>
      <c r="AM331" s="26">
        <f t="shared" ref="AM331:BO331" si="128">AM329*AM330</f>
        <v>0</v>
      </c>
      <c r="AN331" s="26">
        <f t="shared" si="128"/>
        <v>0</v>
      </c>
      <c r="AO331" s="26">
        <f t="shared" si="128"/>
        <v>0</v>
      </c>
      <c r="AP331" s="26">
        <f t="shared" si="128"/>
        <v>0</v>
      </c>
      <c r="AQ331" s="26">
        <f t="shared" si="128"/>
        <v>0</v>
      </c>
      <c r="AR331" s="26">
        <f t="shared" si="128"/>
        <v>0</v>
      </c>
      <c r="AS331" s="26">
        <f t="shared" si="128"/>
        <v>0</v>
      </c>
      <c r="AT331" s="26">
        <f t="shared" si="128"/>
        <v>0</v>
      </c>
      <c r="AU331" s="26">
        <f t="shared" si="128"/>
        <v>0</v>
      </c>
      <c r="AV331" s="26">
        <f t="shared" si="128"/>
        <v>0</v>
      </c>
      <c r="AW331" s="26">
        <f t="shared" si="128"/>
        <v>0</v>
      </c>
      <c r="AX331" s="26">
        <f t="shared" si="128"/>
        <v>0</v>
      </c>
      <c r="AY331" s="26">
        <f t="shared" si="128"/>
        <v>0</v>
      </c>
      <c r="AZ331" s="26">
        <f t="shared" si="128"/>
        <v>0</v>
      </c>
      <c r="BA331" s="26">
        <f t="shared" si="128"/>
        <v>0</v>
      </c>
      <c r="BB331" s="26">
        <f t="shared" si="128"/>
        <v>0</v>
      </c>
      <c r="BC331" s="26">
        <f t="shared" si="128"/>
        <v>0</v>
      </c>
      <c r="BD331" s="26">
        <f t="shared" si="128"/>
        <v>0</v>
      </c>
      <c r="BE331" s="26">
        <f t="shared" si="128"/>
        <v>0</v>
      </c>
      <c r="BF331" s="26">
        <f t="shared" si="128"/>
        <v>0</v>
      </c>
      <c r="BG331" s="26">
        <f t="shared" si="128"/>
        <v>0</v>
      </c>
      <c r="BH331" s="26">
        <f t="shared" si="128"/>
        <v>0</v>
      </c>
      <c r="BI331" s="26">
        <f t="shared" si="128"/>
        <v>0</v>
      </c>
      <c r="BJ331" s="26">
        <f t="shared" si="128"/>
        <v>0</v>
      </c>
      <c r="BK331" s="26">
        <f t="shared" si="128"/>
        <v>0</v>
      </c>
      <c r="BL331" s="26">
        <f t="shared" si="128"/>
        <v>0</v>
      </c>
      <c r="BM331" s="26">
        <f t="shared" si="128"/>
        <v>0</v>
      </c>
      <c r="BN331" s="26">
        <f t="shared" si="128"/>
        <v>0</v>
      </c>
      <c r="BO331" s="26">
        <f t="shared" si="128"/>
        <v>0</v>
      </c>
    </row>
    <row r="332" spans="1:67" outlineLevel="1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1" x14ac:dyDescent="0.15">
      <c r="A333" s="48" t="s">
        <v>63</v>
      </c>
      <c r="G333" s="26">
        <f t="shared" ref="G333:AL333" si="129">G331+G332</f>
        <v>0</v>
      </c>
      <c r="H333" s="26">
        <f t="shared" si="129"/>
        <v>0</v>
      </c>
      <c r="I333" s="26">
        <f t="shared" si="129"/>
        <v>0</v>
      </c>
      <c r="J333" s="26">
        <f t="shared" si="129"/>
        <v>0</v>
      </c>
      <c r="K333" s="26">
        <f t="shared" si="129"/>
        <v>0</v>
      </c>
      <c r="L333" s="26">
        <f t="shared" si="129"/>
        <v>0</v>
      </c>
      <c r="M333" s="26">
        <f t="shared" si="129"/>
        <v>0</v>
      </c>
      <c r="N333" s="26">
        <f t="shared" si="129"/>
        <v>0</v>
      </c>
      <c r="O333" s="26">
        <f t="shared" si="129"/>
        <v>0</v>
      </c>
      <c r="P333" s="26">
        <f t="shared" si="129"/>
        <v>0</v>
      </c>
      <c r="Q333" s="26">
        <f t="shared" si="129"/>
        <v>0</v>
      </c>
      <c r="R333" s="26">
        <f t="shared" si="129"/>
        <v>0</v>
      </c>
      <c r="S333" s="26">
        <f t="shared" si="129"/>
        <v>0</v>
      </c>
      <c r="T333" s="26">
        <f t="shared" si="129"/>
        <v>0</v>
      </c>
      <c r="U333" s="26">
        <f t="shared" si="129"/>
        <v>0</v>
      </c>
      <c r="V333" s="26">
        <f t="shared" si="129"/>
        <v>0</v>
      </c>
      <c r="W333" s="26">
        <f t="shared" si="129"/>
        <v>0</v>
      </c>
      <c r="X333" s="26">
        <f t="shared" si="129"/>
        <v>0</v>
      </c>
      <c r="Y333" s="26">
        <f t="shared" si="129"/>
        <v>0</v>
      </c>
      <c r="Z333" s="26">
        <f t="shared" si="129"/>
        <v>0</v>
      </c>
      <c r="AA333" s="26">
        <f t="shared" si="129"/>
        <v>0</v>
      </c>
      <c r="AB333" s="26">
        <f t="shared" si="129"/>
        <v>0</v>
      </c>
      <c r="AC333" s="26">
        <f t="shared" si="129"/>
        <v>0</v>
      </c>
      <c r="AD333" s="26">
        <f t="shared" si="129"/>
        <v>0</v>
      </c>
      <c r="AE333" s="26">
        <f t="shared" si="129"/>
        <v>0</v>
      </c>
      <c r="AF333" s="26">
        <f t="shared" si="129"/>
        <v>0</v>
      </c>
      <c r="AG333" s="26">
        <f t="shared" si="129"/>
        <v>0</v>
      </c>
      <c r="AH333" s="26">
        <f t="shared" si="129"/>
        <v>0</v>
      </c>
      <c r="AI333" s="26">
        <f t="shared" si="129"/>
        <v>0</v>
      </c>
      <c r="AJ333" s="26">
        <f t="shared" si="129"/>
        <v>0</v>
      </c>
      <c r="AK333" s="26">
        <f t="shared" si="129"/>
        <v>0</v>
      </c>
      <c r="AL333" s="26">
        <f t="shared" si="129"/>
        <v>0</v>
      </c>
      <c r="AM333" s="26">
        <f t="shared" ref="AM333:BO333" si="130">AM331+AM332</f>
        <v>0</v>
      </c>
      <c r="AN333" s="26">
        <f t="shared" si="130"/>
        <v>0</v>
      </c>
      <c r="AO333" s="26">
        <f t="shared" si="130"/>
        <v>0</v>
      </c>
      <c r="AP333" s="26">
        <f t="shared" si="130"/>
        <v>0</v>
      </c>
      <c r="AQ333" s="26">
        <f t="shared" si="130"/>
        <v>0</v>
      </c>
      <c r="AR333" s="26">
        <f t="shared" si="130"/>
        <v>0</v>
      </c>
      <c r="AS333" s="26">
        <f t="shared" si="130"/>
        <v>0</v>
      </c>
      <c r="AT333" s="26">
        <f t="shared" si="130"/>
        <v>0</v>
      </c>
      <c r="AU333" s="26">
        <f t="shared" si="130"/>
        <v>0</v>
      </c>
      <c r="AV333" s="26">
        <f t="shared" si="130"/>
        <v>0</v>
      </c>
      <c r="AW333" s="26">
        <f t="shared" si="130"/>
        <v>0</v>
      </c>
      <c r="AX333" s="26">
        <f t="shared" si="130"/>
        <v>0</v>
      </c>
      <c r="AY333" s="26">
        <f t="shared" si="130"/>
        <v>0</v>
      </c>
      <c r="AZ333" s="26">
        <f t="shared" si="130"/>
        <v>0</v>
      </c>
      <c r="BA333" s="26">
        <f t="shared" si="130"/>
        <v>0</v>
      </c>
      <c r="BB333" s="26">
        <f t="shared" si="130"/>
        <v>0</v>
      </c>
      <c r="BC333" s="26">
        <f t="shared" si="130"/>
        <v>0</v>
      </c>
      <c r="BD333" s="26">
        <f t="shared" si="130"/>
        <v>0</v>
      </c>
      <c r="BE333" s="26">
        <f t="shared" si="130"/>
        <v>0</v>
      </c>
      <c r="BF333" s="26">
        <f t="shared" si="130"/>
        <v>0</v>
      </c>
      <c r="BG333" s="26">
        <f t="shared" si="130"/>
        <v>0</v>
      </c>
      <c r="BH333" s="26">
        <f t="shared" si="130"/>
        <v>0</v>
      </c>
      <c r="BI333" s="26">
        <f t="shared" si="130"/>
        <v>0</v>
      </c>
      <c r="BJ333" s="26">
        <f t="shared" si="130"/>
        <v>0</v>
      </c>
      <c r="BK333" s="26">
        <f t="shared" si="130"/>
        <v>0</v>
      </c>
      <c r="BL333" s="26">
        <f t="shared" si="130"/>
        <v>0</v>
      </c>
      <c r="BM333" s="26">
        <f t="shared" si="130"/>
        <v>0</v>
      </c>
      <c r="BN333" s="26">
        <f t="shared" si="130"/>
        <v>0</v>
      </c>
      <c r="BO333" s="26">
        <f t="shared" si="130"/>
        <v>0</v>
      </c>
    </row>
    <row r="334" spans="1:67" outlineLevel="1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1" x14ac:dyDescent="0.15">
      <c r="A335" s="33" t="s">
        <v>86</v>
      </c>
      <c r="G335" s="26">
        <f>G67*$C67</f>
        <v>0</v>
      </c>
      <c r="H335" s="26">
        <f>H67*$C67</f>
        <v>0</v>
      </c>
      <c r="I335" s="26">
        <f>I67*$C67</f>
        <v>0</v>
      </c>
      <c r="J335" s="26">
        <f>J67*$C67</f>
        <v>0</v>
      </c>
      <c r="K335" s="26">
        <f>K67*$C67</f>
        <v>0</v>
      </c>
      <c r="L335" s="26">
        <f>L67*$C67</f>
        <v>0</v>
      </c>
      <c r="M335" s="26">
        <f>M67*$C67</f>
        <v>0</v>
      </c>
      <c r="N335" s="26">
        <f>N67*$C67</f>
        <v>0</v>
      </c>
      <c r="O335" s="26">
        <f>O67*$C67</f>
        <v>0</v>
      </c>
      <c r="P335" s="26">
        <f>P67*$C67</f>
        <v>0</v>
      </c>
      <c r="Q335" s="26">
        <f>Q67*$C67</f>
        <v>0</v>
      </c>
      <c r="R335" s="26">
        <f>R67*$C67</f>
        <v>0</v>
      </c>
      <c r="S335" s="26">
        <f>S67*$C67</f>
        <v>0</v>
      </c>
      <c r="T335" s="26">
        <f>T67*$C67</f>
        <v>0</v>
      </c>
      <c r="U335" s="26">
        <f>U67*$C67</f>
        <v>0</v>
      </c>
      <c r="V335" s="26">
        <f>V67*$C67</f>
        <v>0</v>
      </c>
      <c r="W335" s="26">
        <f>W67*$C67</f>
        <v>0</v>
      </c>
      <c r="X335" s="26">
        <f>X67*$C67</f>
        <v>0</v>
      </c>
      <c r="Y335" s="26">
        <f>Y67*$C67</f>
        <v>0</v>
      </c>
      <c r="Z335" s="26">
        <f>Z67*$C67</f>
        <v>0</v>
      </c>
      <c r="AA335" s="26">
        <f>AA67*$C67</f>
        <v>0</v>
      </c>
      <c r="AB335" s="26">
        <f>AB67*$C67</f>
        <v>0</v>
      </c>
      <c r="AC335" s="26">
        <f>AC67*$C67</f>
        <v>0</v>
      </c>
      <c r="AD335" s="26">
        <f>AD67*$C67</f>
        <v>0</v>
      </c>
      <c r="AE335" s="26">
        <f>AE67*$C67</f>
        <v>0</v>
      </c>
      <c r="AF335" s="26">
        <f>AF67*$C67</f>
        <v>0</v>
      </c>
      <c r="AG335" s="26">
        <f>AG67*$C67</f>
        <v>0</v>
      </c>
      <c r="AH335" s="26">
        <f>AH67*$C67</f>
        <v>0</v>
      </c>
      <c r="AI335" s="26">
        <f>AI67*$C67</f>
        <v>0</v>
      </c>
      <c r="AJ335" s="26">
        <f>AJ67*$C67</f>
        <v>0</v>
      </c>
      <c r="AK335" s="26">
        <f>AK67*$C67</f>
        <v>0</v>
      </c>
      <c r="AL335" s="26">
        <f>AL67*$C67</f>
        <v>0</v>
      </c>
      <c r="AM335" s="26">
        <f>AM67*$C67</f>
        <v>0</v>
      </c>
      <c r="AN335" s="26">
        <f>AN67*$C67</f>
        <v>0</v>
      </c>
      <c r="AO335" s="26">
        <f>AO67*$C67</f>
        <v>0</v>
      </c>
      <c r="AP335" s="26">
        <f>AP67*$C67</f>
        <v>0</v>
      </c>
      <c r="AQ335" s="26">
        <f>AQ67*$C67</f>
        <v>0</v>
      </c>
      <c r="AR335" s="26">
        <f>AR67*$C67</f>
        <v>0</v>
      </c>
      <c r="AS335" s="26">
        <f>AS67*$C67</f>
        <v>0</v>
      </c>
      <c r="AT335" s="26">
        <f>AT67*$C67</f>
        <v>0</v>
      </c>
      <c r="AU335" s="26">
        <f>AU67*$C67</f>
        <v>0</v>
      </c>
      <c r="AV335" s="26">
        <f>AV67*$C67</f>
        <v>0</v>
      </c>
      <c r="AW335" s="26">
        <f>AW67*$C67</f>
        <v>0</v>
      </c>
      <c r="AX335" s="26">
        <f>AX67*$C67</f>
        <v>0</v>
      </c>
      <c r="AY335" s="26">
        <f>AY67*$C67</f>
        <v>0</v>
      </c>
      <c r="AZ335" s="26">
        <f>AZ67*$C67</f>
        <v>0</v>
      </c>
      <c r="BA335" s="26">
        <f>BA67*$C67</f>
        <v>0</v>
      </c>
      <c r="BB335" s="26">
        <f>BB67*$C67</f>
        <v>0</v>
      </c>
      <c r="BC335" s="26">
        <f>BC67*$C67</f>
        <v>0</v>
      </c>
      <c r="BD335" s="26">
        <f>BD67*$C67</f>
        <v>0</v>
      </c>
      <c r="BE335" s="26">
        <f>BE67*$C67</f>
        <v>0</v>
      </c>
      <c r="BF335" s="26">
        <f>BF67*$C67</f>
        <v>0</v>
      </c>
      <c r="BG335" s="26">
        <f>BG67*$C67</f>
        <v>0</v>
      </c>
      <c r="BH335" s="26">
        <f>BH67*$C67</f>
        <v>0</v>
      </c>
      <c r="BI335" s="26">
        <f>BI67*$C67</f>
        <v>0</v>
      </c>
      <c r="BJ335" s="26">
        <f>BJ67*$C67</f>
        <v>0</v>
      </c>
      <c r="BK335" s="26">
        <f>BK67*$C67</f>
        <v>0</v>
      </c>
      <c r="BL335" s="26">
        <f>BL67*$C67</f>
        <v>0</v>
      </c>
      <c r="BM335" s="26">
        <f>BM67*$C67</f>
        <v>0</v>
      </c>
      <c r="BN335" s="26">
        <f>BN67*$C67</f>
        <v>0</v>
      </c>
      <c r="BO335" s="26">
        <f>BO67*$C67</f>
        <v>0</v>
      </c>
    </row>
    <row r="336" spans="1:67" outlineLevel="1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1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1" x14ac:dyDescent="0.15">
      <c r="A338" s="48" t="s">
        <v>75</v>
      </c>
      <c r="G338" s="26">
        <f>G69*$C69</f>
        <v>0</v>
      </c>
      <c r="H338" s="26">
        <f>H69*$C69</f>
        <v>0</v>
      </c>
      <c r="I338" s="26">
        <f>I69*$C69</f>
        <v>0</v>
      </c>
      <c r="J338" s="26">
        <f>J69*$C69</f>
        <v>0</v>
      </c>
      <c r="K338" s="26">
        <f>K69*$C69</f>
        <v>0</v>
      </c>
      <c r="L338" s="26">
        <f>L69*$C69</f>
        <v>0</v>
      </c>
      <c r="M338" s="26">
        <f>M69*$C69</f>
        <v>0</v>
      </c>
      <c r="N338" s="26">
        <f>N69*$C69</f>
        <v>0</v>
      </c>
      <c r="O338" s="26">
        <f>O69*$C69</f>
        <v>0</v>
      </c>
      <c r="P338" s="26">
        <f>P69*$C69</f>
        <v>0</v>
      </c>
      <c r="Q338" s="26">
        <f>Q69*$C69</f>
        <v>0</v>
      </c>
      <c r="R338" s="26">
        <f>R69*$C69</f>
        <v>0</v>
      </c>
      <c r="S338" s="26">
        <f>S69*$C69</f>
        <v>0</v>
      </c>
      <c r="T338" s="26">
        <f>T69*$C69</f>
        <v>0</v>
      </c>
      <c r="U338" s="26">
        <f>U69*$C69</f>
        <v>0</v>
      </c>
      <c r="V338" s="26">
        <f>V69*$C69</f>
        <v>0</v>
      </c>
      <c r="W338" s="26">
        <f>W69*$C69</f>
        <v>0</v>
      </c>
      <c r="X338" s="26">
        <f>X69*$C69</f>
        <v>0</v>
      </c>
      <c r="Y338" s="26">
        <f>Y69*$C69</f>
        <v>0</v>
      </c>
      <c r="Z338" s="26">
        <f>Z69*$C69</f>
        <v>0</v>
      </c>
      <c r="AA338" s="26">
        <f>AA69*$C69</f>
        <v>0</v>
      </c>
      <c r="AB338" s="26">
        <f>AB69*$C69</f>
        <v>0</v>
      </c>
      <c r="AC338" s="26">
        <f>AC69*$C69</f>
        <v>0</v>
      </c>
      <c r="AD338" s="26">
        <f>AD69*$C69</f>
        <v>0</v>
      </c>
      <c r="AE338" s="26">
        <f>AE69*$C69</f>
        <v>0</v>
      </c>
      <c r="AF338" s="26">
        <f>AF69*$C69</f>
        <v>0</v>
      </c>
      <c r="AG338" s="26">
        <f>AG69*$C69</f>
        <v>0</v>
      </c>
      <c r="AH338" s="26">
        <f>AH69*$C69</f>
        <v>0</v>
      </c>
      <c r="AI338" s="26">
        <f>AI69*$C69</f>
        <v>0</v>
      </c>
      <c r="AJ338" s="26">
        <f>AJ69*$C69</f>
        <v>0</v>
      </c>
      <c r="AK338" s="26">
        <f>AK69*$C69</f>
        <v>0</v>
      </c>
      <c r="AL338" s="26">
        <f>AL69*$C69</f>
        <v>0</v>
      </c>
      <c r="AM338" s="26">
        <f>AM69*$C69</f>
        <v>0</v>
      </c>
      <c r="AN338" s="26">
        <f>AN69*$C69</f>
        <v>0</v>
      </c>
      <c r="AO338" s="26">
        <f>AO69*$C69</f>
        <v>0</v>
      </c>
      <c r="AP338" s="26">
        <f>AP69*$C69</f>
        <v>0</v>
      </c>
      <c r="AQ338" s="26">
        <f>AQ69*$C69</f>
        <v>0</v>
      </c>
      <c r="AR338" s="26">
        <f>AR69*$C69</f>
        <v>0</v>
      </c>
      <c r="AS338" s="26">
        <f>AS69*$C69</f>
        <v>0</v>
      </c>
      <c r="AT338" s="26">
        <f>AT69*$C69</f>
        <v>0</v>
      </c>
      <c r="AU338" s="26">
        <f>AU69*$C69</f>
        <v>0</v>
      </c>
      <c r="AV338" s="26">
        <f>AV69*$C69</f>
        <v>0</v>
      </c>
      <c r="AW338" s="26">
        <f>AW69*$C69</f>
        <v>0</v>
      </c>
      <c r="AX338" s="26">
        <f>AX69*$C69</f>
        <v>0</v>
      </c>
      <c r="AY338" s="26">
        <f>AY69*$C69</f>
        <v>0</v>
      </c>
      <c r="AZ338" s="26">
        <f>AZ69*$C69</f>
        <v>0</v>
      </c>
      <c r="BA338" s="26">
        <f>BA69*$C69</f>
        <v>0</v>
      </c>
      <c r="BB338" s="26">
        <f>BB69*$C69</f>
        <v>0</v>
      </c>
      <c r="BC338" s="26">
        <f>BC69*$C69</f>
        <v>0</v>
      </c>
      <c r="BD338" s="26">
        <f>BD69*$C69</f>
        <v>0</v>
      </c>
      <c r="BE338" s="26">
        <f>BE69*$C69</f>
        <v>0</v>
      </c>
      <c r="BF338" s="26">
        <f>BF69*$C69</f>
        <v>0</v>
      </c>
      <c r="BG338" s="26">
        <f>BG69*$C69</f>
        <v>0</v>
      </c>
      <c r="BH338" s="26">
        <f>BH69*$C69</f>
        <v>0</v>
      </c>
      <c r="BI338" s="26">
        <f>BI69*$C69</f>
        <v>0</v>
      </c>
      <c r="BJ338" s="26">
        <f>BJ69*$C69</f>
        <v>0</v>
      </c>
      <c r="BK338" s="26">
        <f>BK69*$C69</f>
        <v>0</v>
      </c>
      <c r="BL338" s="26">
        <f>BL69*$C69</f>
        <v>0</v>
      </c>
      <c r="BM338" s="26">
        <f>BM69*$C69</f>
        <v>0</v>
      </c>
      <c r="BN338" s="26">
        <f>BN69*$C69</f>
        <v>0</v>
      </c>
      <c r="BO338" s="26">
        <f>BO69*$C69</f>
        <v>0</v>
      </c>
    </row>
    <row r="339" spans="1:67" outlineLevel="1" x14ac:dyDescent="0.15">
      <c r="A339" s="48" t="s">
        <v>62</v>
      </c>
      <c r="G339" s="23">
        <f>STAFFPLAN_CWS!$B94</f>
        <v>0</v>
      </c>
      <c r="H339" s="23">
        <f>STAFFPLAN_CWS!$C94</f>
        <v>0</v>
      </c>
      <c r="I339" s="23">
        <f>STAFFPLAN_CWS!$C94</f>
        <v>0</v>
      </c>
      <c r="J339" s="23">
        <f>STAFFPLAN_CWS!$C94</f>
        <v>0</v>
      </c>
      <c r="K339" s="23">
        <f>STAFFPLAN_CWS!$C94</f>
        <v>0</v>
      </c>
      <c r="L339" s="23">
        <f>STAFFPLAN_CWS!$C94</f>
        <v>0</v>
      </c>
      <c r="M339" s="23">
        <f>STAFFPLAN_CWS!$C94</f>
        <v>0</v>
      </c>
      <c r="N339" s="23">
        <f>STAFFPLAN_CWS!$C94</f>
        <v>0</v>
      </c>
      <c r="O339" s="23">
        <f>STAFFPLAN_CWS!$C94</f>
        <v>0</v>
      </c>
      <c r="P339" s="23">
        <f>STAFFPLAN_CWS!$C94</f>
        <v>0</v>
      </c>
      <c r="Q339" s="23">
        <f>STAFFPLAN_CWS!$C94</f>
        <v>0</v>
      </c>
      <c r="R339" s="23">
        <f>STAFFPLAN_CWS!$C94</f>
        <v>0</v>
      </c>
      <c r="S339" s="23">
        <f>STAFFPLAN_CWS!$C94</f>
        <v>0</v>
      </c>
      <c r="T339" s="23">
        <f>STAFFPLAN_CWS!$D94</f>
        <v>0.8</v>
      </c>
      <c r="U339" s="23">
        <f>STAFFPLAN_CWS!$D94</f>
        <v>0.8</v>
      </c>
      <c r="V339" s="23">
        <f>STAFFPLAN_CWS!$D94</f>
        <v>0.8</v>
      </c>
      <c r="W339" s="23">
        <f>STAFFPLAN_CWS!$D94</f>
        <v>0.8</v>
      </c>
      <c r="X339" s="23">
        <f>STAFFPLAN_CWS!$D94</f>
        <v>0.8</v>
      </c>
      <c r="Y339" s="23">
        <f>STAFFPLAN_CWS!$D94</f>
        <v>0.8</v>
      </c>
      <c r="Z339" s="23">
        <f>STAFFPLAN_CWS!$D94</f>
        <v>0.8</v>
      </c>
      <c r="AA339" s="23">
        <f>STAFFPLAN_CWS!$D94</f>
        <v>0.8</v>
      </c>
      <c r="AB339" s="23">
        <f>STAFFPLAN_CWS!$D94</f>
        <v>0.8</v>
      </c>
      <c r="AC339" s="23">
        <f>STAFFPLAN_CWS!$D94</f>
        <v>0.8</v>
      </c>
      <c r="AD339" s="23">
        <f>STAFFPLAN_CWS!$D94</f>
        <v>0.8</v>
      </c>
      <c r="AE339" s="23">
        <f>STAFFPLAN_CWS!$D94</f>
        <v>0.8</v>
      </c>
      <c r="AF339" s="23">
        <f>STAFFPLAN_CWS!$E94</f>
        <v>0.9</v>
      </c>
      <c r="AG339" s="23">
        <f>STAFFPLAN_CWS!$E94</f>
        <v>0.9</v>
      </c>
      <c r="AH339" s="23">
        <f>STAFFPLAN_CWS!$E94</f>
        <v>0.9</v>
      </c>
      <c r="AI339" s="23">
        <f>STAFFPLAN_CWS!$E94</f>
        <v>0.9</v>
      </c>
      <c r="AJ339" s="23">
        <f>STAFFPLAN_CWS!$E94</f>
        <v>0.9</v>
      </c>
      <c r="AK339" s="23">
        <f>STAFFPLAN_CWS!$E94</f>
        <v>0.9</v>
      </c>
      <c r="AL339" s="23">
        <f>STAFFPLAN_CWS!$E94</f>
        <v>0.9</v>
      </c>
      <c r="AM339" s="23">
        <f>STAFFPLAN_CWS!$E94</f>
        <v>0.9</v>
      </c>
      <c r="AN339" s="23">
        <f>STAFFPLAN_CWS!$E94</f>
        <v>0.9</v>
      </c>
      <c r="AO339" s="23">
        <f>STAFFPLAN_CWS!$E94</f>
        <v>0.9</v>
      </c>
      <c r="AP339" s="23">
        <f>STAFFPLAN_CWS!$E94</f>
        <v>0.9</v>
      </c>
      <c r="AQ339" s="23">
        <f>STAFFPLAN_CWS!$E94</f>
        <v>0.9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1" x14ac:dyDescent="0.15">
      <c r="A340" s="48" t="s">
        <v>76</v>
      </c>
      <c r="G340" s="26">
        <f t="shared" ref="G340:AL340" si="131">G338*G339</f>
        <v>0</v>
      </c>
      <c r="H340" s="26">
        <f t="shared" si="131"/>
        <v>0</v>
      </c>
      <c r="I340" s="26">
        <f t="shared" si="131"/>
        <v>0</v>
      </c>
      <c r="J340" s="26">
        <f t="shared" si="131"/>
        <v>0</v>
      </c>
      <c r="K340" s="26">
        <f t="shared" si="131"/>
        <v>0</v>
      </c>
      <c r="L340" s="26">
        <f t="shared" si="131"/>
        <v>0</v>
      </c>
      <c r="M340" s="26">
        <f t="shared" si="131"/>
        <v>0</v>
      </c>
      <c r="N340" s="26">
        <f t="shared" si="131"/>
        <v>0</v>
      </c>
      <c r="O340" s="26">
        <f t="shared" si="131"/>
        <v>0</v>
      </c>
      <c r="P340" s="26">
        <f t="shared" si="131"/>
        <v>0</v>
      </c>
      <c r="Q340" s="26">
        <f t="shared" si="131"/>
        <v>0</v>
      </c>
      <c r="R340" s="26">
        <f t="shared" si="131"/>
        <v>0</v>
      </c>
      <c r="S340" s="26">
        <f t="shared" si="131"/>
        <v>0</v>
      </c>
      <c r="T340" s="26">
        <f t="shared" si="131"/>
        <v>0</v>
      </c>
      <c r="U340" s="26">
        <f t="shared" si="131"/>
        <v>0</v>
      </c>
      <c r="V340" s="26">
        <f t="shared" si="131"/>
        <v>0</v>
      </c>
      <c r="W340" s="26">
        <f t="shared" si="131"/>
        <v>0</v>
      </c>
      <c r="X340" s="26">
        <f t="shared" si="131"/>
        <v>0</v>
      </c>
      <c r="Y340" s="26">
        <f t="shared" si="131"/>
        <v>0</v>
      </c>
      <c r="Z340" s="26">
        <f t="shared" si="131"/>
        <v>0</v>
      </c>
      <c r="AA340" s="26">
        <f t="shared" si="131"/>
        <v>0</v>
      </c>
      <c r="AB340" s="26">
        <f t="shared" si="131"/>
        <v>0</v>
      </c>
      <c r="AC340" s="26">
        <f t="shared" si="131"/>
        <v>0</v>
      </c>
      <c r="AD340" s="26">
        <f t="shared" si="131"/>
        <v>0</v>
      </c>
      <c r="AE340" s="26">
        <f t="shared" si="131"/>
        <v>0</v>
      </c>
      <c r="AF340" s="26">
        <f t="shared" si="131"/>
        <v>0</v>
      </c>
      <c r="AG340" s="26">
        <f t="shared" si="131"/>
        <v>0</v>
      </c>
      <c r="AH340" s="26">
        <f t="shared" si="131"/>
        <v>0</v>
      </c>
      <c r="AI340" s="26">
        <f t="shared" si="131"/>
        <v>0</v>
      </c>
      <c r="AJ340" s="26">
        <f t="shared" si="131"/>
        <v>0</v>
      </c>
      <c r="AK340" s="26">
        <f t="shared" si="131"/>
        <v>0</v>
      </c>
      <c r="AL340" s="26">
        <f t="shared" si="131"/>
        <v>0</v>
      </c>
      <c r="AM340" s="26">
        <f t="shared" ref="AM340:BO340" si="132">AM338*AM339</f>
        <v>0</v>
      </c>
      <c r="AN340" s="26">
        <f t="shared" si="132"/>
        <v>0</v>
      </c>
      <c r="AO340" s="26">
        <f t="shared" si="132"/>
        <v>0</v>
      </c>
      <c r="AP340" s="26">
        <f t="shared" si="132"/>
        <v>0</v>
      </c>
      <c r="AQ340" s="26">
        <f t="shared" si="132"/>
        <v>0</v>
      </c>
      <c r="AR340" s="26">
        <f t="shared" si="132"/>
        <v>0</v>
      </c>
      <c r="AS340" s="26">
        <f t="shared" si="132"/>
        <v>0</v>
      </c>
      <c r="AT340" s="26">
        <f t="shared" si="132"/>
        <v>0</v>
      </c>
      <c r="AU340" s="26">
        <f t="shared" si="132"/>
        <v>0</v>
      </c>
      <c r="AV340" s="26">
        <f t="shared" si="132"/>
        <v>0</v>
      </c>
      <c r="AW340" s="26">
        <f t="shared" si="132"/>
        <v>0</v>
      </c>
      <c r="AX340" s="26">
        <f t="shared" si="132"/>
        <v>0</v>
      </c>
      <c r="AY340" s="26">
        <f t="shared" si="132"/>
        <v>0</v>
      </c>
      <c r="AZ340" s="26">
        <f t="shared" si="132"/>
        <v>0</v>
      </c>
      <c r="BA340" s="26">
        <f t="shared" si="132"/>
        <v>0</v>
      </c>
      <c r="BB340" s="26">
        <f t="shared" si="132"/>
        <v>0</v>
      </c>
      <c r="BC340" s="26">
        <f t="shared" si="132"/>
        <v>0</v>
      </c>
      <c r="BD340" s="26">
        <f t="shared" si="132"/>
        <v>0</v>
      </c>
      <c r="BE340" s="26">
        <f t="shared" si="132"/>
        <v>0</v>
      </c>
      <c r="BF340" s="26">
        <f t="shared" si="132"/>
        <v>0</v>
      </c>
      <c r="BG340" s="26">
        <f t="shared" si="132"/>
        <v>0</v>
      </c>
      <c r="BH340" s="26">
        <f t="shared" si="132"/>
        <v>0</v>
      </c>
      <c r="BI340" s="26">
        <f t="shared" si="132"/>
        <v>0</v>
      </c>
      <c r="BJ340" s="26">
        <f t="shared" si="132"/>
        <v>0</v>
      </c>
      <c r="BK340" s="26">
        <f t="shared" si="132"/>
        <v>0</v>
      </c>
      <c r="BL340" s="26">
        <f t="shared" si="132"/>
        <v>0</v>
      </c>
      <c r="BM340" s="26">
        <f t="shared" si="132"/>
        <v>0</v>
      </c>
      <c r="BN340" s="26">
        <f t="shared" si="132"/>
        <v>0</v>
      </c>
      <c r="BO340" s="26">
        <f t="shared" si="132"/>
        <v>0</v>
      </c>
    </row>
    <row r="341" spans="1:67" outlineLevel="1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1" x14ac:dyDescent="0.15">
      <c r="A342" s="48" t="s">
        <v>63</v>
      </c>
      <c r="G342" s="26">
        <f t="shared" ref="G342:AL342" si="133">G340+G341</f>
        <v>0</v>
      </c>
      <c r="H342" s="26">
        <f t="shared" si="133"/>
        <v>0</v>
      </c>
      <c r="I342" s="26">
        <f t="shared" si="133"/>
        <v>0</v>
      </c>
      <c r="J342" s="26">
        <f t="shared" si="133"/>
        <v>0</v>
      </c>
      <c r="K342" s="26">
        <f t="shared" si="133"/>
        <v>0</v>
      </c>
      <c r="L342" s="26">
        <f t="shared" si="133"/>
        <v>0</v>
      </c>
      <c r="M342" s="26">
        <f t="shared" si="133"/>
        <v>0</v>
      </c>
      <c r="N342" s="26">
        <f t="shared" si="133"/>
        <v>0</v>
      </c>
      <c r="O342" s="26">
        <f t="shared" si="133"/>
        <v>0</v>
      </c>
      <c r="P342" s="26">
        <f t="shared" si="133"/>
        <v>0</v>
      </c>
      <c r="Q342" s="26">
        <f t="shared" si="133"/>
        <v>0</v>
      </c>
      <c r="R342" s="26">
        <f t="shared" si="133"/>
        <v>0</v>
      </c>
      <c r="S342" s="26">
        <f t="shared" si="133"/>
        <v>0</v>
      </c>
      <c r="T342" s="26">
        <f t="shared" si="133"/>
        <v>0</v>
      </c>
      <c r="U342" s="26">
        <f t="shared" si="133"/>
        <v>0</v>
      </c>
      <c r="V342" s="26">
        <f t="shared" si="133"/>
        <v>0</v>
      </c>
      <c r="W342" s="26">
        <f t="shared" si="133"/>
        <v>0</v>
      </c>
      <c r="X342" s="26">
        <f t="shared" si="133"/>
        <v>0</v>
      </c>
      <c r="Y342" s="26">
        <f t="shared" si="133"/>
        <v>0</v>
      </c>
      <c r="Z342" s="26">
        <f t="shared" si="133"/>
        <v>0</v>
      </c>
      <c r="AA342" s="26">
        <f t="shared" si="133"/>
        <v>0</v>
      </c>
      <c r="AB342" s="26">
        <f t="shared" si="133"/>
        <v>0</v>
      </c>
      <c r="AC342" s="26">
        <f t="shared" si="133"/>
        <v>0</v>
      </c>
      <c r="AD342" s="26">
        <f t="shared" si="133"/>
        <v>0</v>
      </c>
      <c r="AE342" s="26">
        <f t="shared" si="133"/>
        <v>0</v>
      </c>
      <c r="AF342" s="26">
        <f t="shared" si="133"/>
        <v>0</v>
      </c>
      <c r="AG342" s="26">
        <f t="shared" si="133"/>
        <v>0</v>
      </c>
      <c r="AH342" s="26">
        <f t="shared" si="133"/>
        <v>0</v>
      </c>
      <c r="AI342" s="26">
        <f t="shared" si="133"/>
        <v>0</v>
      </c>
      <c r="AJ342" s="26">
        <f t="shared" si="133"/>
        <v>0</v>
      </c>
      <c r="AK342" s="26">
        <f t="shared" si="133"/>
        <v>0</v>
      </c>
      <c r="AL342" s="26">
        <f t="shared" si="133"/>
        <v>0</v>
      </c>
      <c r="AM342" s="26">
        <f t="shared" ref="AM342:BO342" si="134">AM340+AM341</f>
        <v>0</v>
      </c>
      <c r="AN342" s="26">
        <f t="shared" si="134"/>
        <v>0</v>
      </c>
      <c r="AO342" s="26">
        <f t="shared" si="134"/>
        <v>0</v>
      </c>
      <c r="AP342" s="26">
        <f t="shared" si="134"/>
        <v>0</v>
      </c>
      <c r="AQ342" s="26">
        <f t="shared" si="134"/>
        <v>0</v>
      </c>
      <c r="AR342" s="26">
        <f t="shared" si="134"/>
        <v>0</v>
      </c>
      <c r="AS342" s="26">
        <f t="shared" si="134"/>
        <v>0</v>
      </c>
      <c r="AT342" s="26">
        <f t="shared" si="134"/>
        <v>0</v>
      </c>
      <c r="AU342" s="26">
        <f t="shared" si="134"/>
        <v>0</v>
      </c>
      <c r="AV342" s="26">
        <f t="shared" si="134"/>
        <v>0</v>
      </c>
      <c r="AW342" s="26">
        <f t="shared" si="134"/>
        <v>0</v>
      </c>
      <c r="AX342" s="26">
        <f t="shared" si="134"/>
        <v>0</v>
      </c>
      <c r="AY342" s="26">
        <f t="shared" si="134"/>
        <v>0</v>
      </c>
      <c r="AZ342" s="26">
        <f t="shared" si="134"/>
        <v>0</v>
      </c>
      <c r="BA342" s="26">
        <f t="shared" si="134"/>
        <v>0</v>
      </c>
      <c r="BB342" s="26">
        <f t="shared" si="134"/>
        <v>0</v>
      </c>
      <c r="BC342" s="26">
        <f t="shared" si="134"/>
        <v>0</v>
      </c>
      <c r="BD342" s="26">
        <f t="shared" si="134"/>
        <v>0</v>
      </c>
      <c r="BE342" s="26">
        <f t="shared" si="134"/>
        <v>0</v>
      </c>
      <c r="BF342" s="26">
        <f t="shared" si="134"/>
        <v>0</v>
      </c>
      <c r="BG342" s="26">
        <f t="shared" si="134"/>
        <v>0</v>
      </c>
      <c r="BH342" s="26">
        <f t="shared" si="134"/>
        <v>0</v>
      </c>
      <c r="BI342" s="26">
        <f t="shared" si="134"/>
        <v>0</v>
      </c>
      <c r="BJ342" s="26">
        <f t="shared" si="134"/>
        <v>0</v>
      </c>
      <c r="BK342" s="26">
        <f t="shared" si="134"/>
        <v>0</v>
      </c>
      <c r="BL342" s="26">
        <f t="shared" si="134"/>
        <v>0</v>
      </c>
      <c r="BM342" s="26">
        <f t="shared" si="134"/>
        <v>0</v>
      </c>
      <c r="BN342" s="26">
        <f t="shared" si="134"/>
        <v>0</v>
      </c>
      <c r="BO342" s="26">
        <f t="shared" si="134"/>
        <v>0</v>
      </c>
    </row>
    <row r="343" spans="1:67" outlineLevel="1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1" x14ac:dyDescent="0.15">
      <c r="A344" s="33" t="s">
        <v>86</v>
      </c>
      <c r="G344" s="26">
        <f>G70*$C70</f>
        <v>0</v>
      </c>
      <c r="H344" s="26">
        <f>H70*$C70</f>
        <v>0</v>
      </c>
      <c r="I344" s="26">
        <f>I70*$C70</f>
        <v>0</v>
      </c>
      <c r="J344" s="26">
        <f>J70*$C70</f>
        <v>0</v>
      </c>
      <c r="K344" s="26">
        <f>K70*$C70</f>
        <v>0</v>
      </c>
      <c r="L344" s="26">
        <f>L70*$C70</f>
        <v>0</v>
      </c>
      <c r="M344" s="26">
        <f>M70*$C70</f>
        <v>0</v>
      </c>
      <c r="N344" s="26">
        <f>N70*$C70</f>
        <v>0</v>
      </c>
      <c r="O344" s="26">
        <f>O70*$C70</f>
        <v>0</v>
      </c>
      <c r="P344" s="26">
        <f>P70*$C70</f>
        <v>0</v>
      </c>
      <c r="Q344" s="26">
        <f>Q70*$C70</f>
        <v>0</v>
      </c>
      <c r="R344" s="26">
        <f>R70*$C70</f>
        <v>0</v>
      </c>
      <c r="S344" s="26">
        <f>S70*$C70</f>
        <v>0</v>
      </c>
      <c r="T344" s="26">
        <f>T70*$C70</f>
        <v>0</v>
      </c>
      <c r="U344" s="26">
        <f>U70*$C70</f>
        <v>0</v>
      </c>
      <c r="V344" s="26">
        <f>V70*$C70</f>
        <v>0</v>
      </c>
      <c r="W344" s="26">
        <f>W70*$C70</f>
        <v>0</v>
      </c>
      <c r="X344" s="26">
        <f>X70*$C70</f>
        <v>0</v>
      </c>
      <c r="Y344" s="26">
        <f>Y70*$C70</f>
        <v>0</v>
      </c>
      <c r="Z344" s="26">
        <f>Z70*$C70</f>
        <v>0</v>
      </c>
      <c r="AA344" s="26">
        <f>AA70*$C70</f>
        <v>0</v>
      </c>
      <c r="AB344" s="26">
        <f>AB70*$C70</f>
        <v>0</v>
      </c>
      <c r="AC344" s="26">
        <f>AC70*$C70</f>
        <v>0</v>
      </c>
      <c r="AD344" s="26">
        <f>AD70*$C70</f>
        <v>0</v>
      </c>
      <c r="AE344" s="26">
        <f>AE70*$C70</f>
        <v>0</v>
      </c>
      <c r="AF344" s="26">
        <f>AF70*$C70</f>
        <v>0</v>
      </c>
      <c r="AG344" s="26">
        <f>AG70*$C70</f>
        <v>0</v>
      </c>
      <c r="AH344" s="26">
        <f>AH70*$C70</f>
        <v>0</v>
      </c>
      <c r="AI344" s="26">
        <f>AI70*$C70</f>
        <v>0</v>
      </c>
      <c r="AJ344" s="26">
        <f>AJ70*$C70</f>
        <v>0</v>
      </c>
      <c r="AK344" s="26">
        <f>AK70*$C70</f>
        <v>0</v>
      </c>
      <c r="AL344" s="26">
        <f>AL70*$C70</f>
        <v>0</v>
      </c>
      <c r="AM344" s="26">
        <f>AM70*$C70</f>
        <v>0</v>
      </c>
      <c r="AN344" s="26">
        <f>AN70*$C70</f>
        <v>0</v>
      </c>
      <c r="AO344" s="26">
        <f>AO70*$C70</f>
        <v>0</v>
      </c>
      <c r="AP344" s="26">
        <f>AP70*$C70</f>
        <v>0</v>
      </c>
      <c r="AQ344" s="26">
        <f>AQ70*$C70</f>
        <v>0</v>
      </c>
      <c r="AR344" s="26">
        <f>AR70*$C70</f>
        <v>0</v>
      </c>
      <c r="AS344" s="26">
        <f>AS70*$C70</f>
        <v>0</v>
      </c>
      <c r="AT344" s="26">
        <f>AT70*$C70</f>
        <v>0</v>
      </c>
      <c r="AU344" s="26">
        <f>AU70*$C70</f>
        <v>0</v>
      </c>
      <c r="AV344" s="26">
        <f>AV70*$C70</f>
        <v>0</v>
      </c>
      <c r="AW344" s="26">
        <f>AW70*$C70</f>
        <v>0</v>
      </c>
      <c r="AX344" s="26">
        <f>AX70*$C70</f>
        <v>0</v>
      </c>
      <c r="AY344" s="26">
        <f>AY70*$C70</f>
        <v>0</v>
      </c>
      <c r="AZ344" s="26">
        <f>AZ70*$C70</f>
        <v>0</v>
      </c>
      <c r="BA344" s="26">
        <f>BA70*$C70</f>
        <v>0</v>
      </c>
      <c r="BB344" s="26">
        <f>BB70*$C70</f>
        <v>0</v>
      </c>
      <c r="BC344" s="26">
        <f>BC70*$C70</f>
        <v>0</v>
      </c>
      <c r="BD344" s="26">
        <f>BD70*$C70</f>
        <v>0</v>
      </c>
      <c r="BE344" s="26">
        <f>BE70*$C70</f>
        <v>0</v>
      </c>
      <c r="BF344" s="26">
        <f>BF70*$C70</f>
        <v>0</v>
      </c>
      <c r="BG344" s="26">
        <f>BG70*$C70</f>
        <v>0</v>
      </c>
      <c r="BH344" s="26">
        <f>BH70*$C70</f>
        <v>0</v>
      </c>
      <c r="BI344" s="26">
        <f>BI70*$C70</f>
        <v>0</v>
      </c>
      <c r="BJ344" s="26">
        <f>BJ70*$C70</f>
        <v>0</v>
      </c>
      <c r="BK344" s="26">
        <f>BK70*$C70</f>
        <v>0</v>
      </c>
      <c r="BL344" s="26">
        <f>BL70*$C70</f>
        <v>0</v>
      </c>
      <c r="BM344" s="26">
        <f>BM70*$C70</f>
        <v>0</v>
      </c>
      <c r="BN344" s="26">
        <f>BN70*$C70</f>
        <v>0</v>
      </c>
      <c r="BO344" s="26">
        <f>BO70*$C70</f>
        <v>0</v>
      </c>
    </row>
    <row r="345" spans="1:67" outlineLevel="1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1" x14ac:dyDescent="0.15">
      <c r="A346" s="14" t="s">
        <v>110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1" x14ac:dyDescent="0.15">
      <c r="A347" s="48" t="s">
        <v>75</v>
      </c>
      <c r="C347" s="272"/>
      <c r="G347" s="26">
        <f>G72*$C72</f>
        <v>0</v>
      </c>
      <c r="H347" s="26">
        <f>H72*$C72</f>
        <v>0</v>
      </c>
      <c r="I347" s="26">
        <f>I72*$C72</f>
        <v>0</v>
      </c>
      <c r="J347" s="26">
        <f>J72*$C72</f>
        <v>0</v>
      </c>
      <c r="K347" s="26">
        <f>K72*$C72</f>
        <v>0</v>
      </c>
      <c r="L347" s="26">
        <f>L72*$C72</f>
        <v>0</v>
      </c>
      <c r="M347" s="26">
        <f>M72*$C72</f>
        <v>0</v>
      </c>
      <c r="N347" s="26">
        <f>N72*$C72</f>
        <v>0</v>
      </c>
      <c r="O347" s="26">
        <f>O72*$C72</f>
        <v>0</v>
      </c>
      <c r="P347" s="26">
        <f>P72*$C72</f>
        <v>0</v>
      </c>
      <c r="Q347" s="26">
        <f>Q72*$C72</f>
        <v>0</v>
      </c>
      <c r="R347" s="26">
        <f>R72*$C72</f>
        <v>0</v>
      </c>
      <c r="S347" s="26">
        <f>S72*$C72</f>
        <v>0</v>
      </c>
      <c r="T347" s="26">
        <f>T72*$C72</f>
        <v>0</v>
      </c>
      <c r="U347" s="26">
        <f>U72*$C72</f>
        <v>0</v>
      </c>
      <c r="V347" s="26">
        <f>V72*$C72</f>
        <v>0</v>
      </c>
      <c r="W347" s="26">
        <f>W72*$C72</f>
        <v>0</v>
      </c>
      <c r="X347" s="26">
        <f>X72*$C72</f>
        <v>0</v>
      </c>
      <c r="Y347" s="26">
        <f>Y72*$C72</f>
        <v>0</v>
      </c>
      <c r="Z347" s="26">
        <f>Z72*$C72</f>
        <v>0</v>
      </c>
      <c r="AA347" s="26">
        <f>AA72*$C72</f>
        <v>0</v>
      </c>
      <c r="AB347" s="26">
        <f>AB72*$C72</f>
        <v>0</v>
      </c>
      <c r="AC347" s="26">
        <f>AC72*$C72</f>
        <v>0</v>
      </c>
      <c r="AD347" s="26">
        <f>AD72*$C72</f>
        <v>0</v>
      </c>
      <c r="AE347" s="26">
        <f>AE72*$C72</f>
        <v>0</v>
      </c>
      <c r="AF347" s="26">
        <f>AF72*$C72</f>
        <v>0</v>
      </c>
      <c r="AG347" s="26">
        <f>AG72*$C72</f>
        <v>0</v>
      </c>
      <c r="AH347" s="26">
        <f>AH72*$C72</f>
        <v>0</v>
      </c>
      <c r="AI347" s="26">
        <f>AI72*$C72</f>
        <v>0</v>
      </c>
      <c r="AJ347" s="26">
        <f>AJ72*$C72</f>
        <v>0</v>
      </c>
      <c r="AK347" s="26">
        <f>AK72*$C72</f>
        <v>0</v>
      </c>
      <c r="AL347" s="26">
        <f>AL72*$C72</f>
        <v>0</v>
      </c>
      <c r="AM347" s="26">
        <f>AM72*$C72</f>
        <v>0</v>
      </c>
      <c r="AN347" s="26">
        <f>AN72*$C72</f>
        <v>0</v>
      </c>
      <c r="AO347" s="26">
        <f>AO72*$C72</f>
        <v>0</v>
      </c>
      <c r="AP347" s="26">
        <f>AP72*$C72</f>
        <v>0</v>
      </c>
      <c r="AQ347" s="26">
        <f>AQ72*$C72</f>
        <v>0</v>
      </c>
      <c r="AR347" s="26">
        <f>AR72*$C72</f>
        <v>0</v>
      </c>
      <c r="AS347" s="26">
        <f>AS72*$C72</f>
        <v>0</v>
      </c>
      <c r="AT347" s="26">
        <f>AT72*$C72</f>
        <v>0</v>
      </c>
      <c r="AU347" s="26">
        <f>AU72*$C72</f>
        <v>0</v>
      </c>
      <c r="AV347" s="26">
        <f>AV72*$C72</f>
        <v>0</v>
      </c>
      <c r="AW347" s="26">
        <f>AW72*$C72</f>
        <v>0</v>
      </c>
      <c r="AX347" s="26">
        <f>AX72*$C72</f>
        <v>0</v>
      </c>
      <c r="AY347" s="26">
        <f>AY72*$C72</f>
        <v>0</v>
      </c>
      <c r="AZ347" s="26">
        <f>AZ72*$C72</f>
        <v>0</v>
      </c>
      <c r="BA347" s="26">
        <f>BA72*$C72</f>
        <v>0</v>
      </c>
      <c r="BB347" s="26">
        <f>BB72*$C72</f>
        <v>0</v>
      </c>
      <c r="BC347" s="26">
        <f>BC72*$C72</f>
        <v>0</v>
      </c>
      <c r="BD347" s="26">
        <f>BD72*$C72</f>
        <v>0</v>
      </c>
      <c r="BE347" s="26">
        <f>BE72*$C72</f>
        <v>0</v>
      </c>
      <c r="BF347" s="26">
        <f>BF72*$C72</f>
        <v>0</v>
      </c>
      <c r="BG347" s="26">
        <f>BG72*$C72</f>
        <v>0</v>
      </c>
      <c r="BH347" s="26">
        <f>BH72*$C72</f>
        <v>0</v>
      </c>
      <c r="BI347" s="26">
        <f>BI72*$C72</f>
        <v>0</v>
      </c>
      <c r="BJ347" s="26">
        <f>BJ72*$C72</f>
        <v>0</v>
      </c>
      <c r="BK347" s="26">
        <f>BK72*$C72</f>
        <v>0</v>
      </c>
      <c r="BL347" s="26">
        <f>BL72*$C72</f>
        <v>0</v>
      </c>
      <c r="BM347" s="26">
        <f>BM72*$C72</f>
        <v>0</v>
      </c>
      <c r="BN347" s="26">
        <f>BN72*$C72</f>
        <v>0</v>
      </c>
      <c r="BO347" s="26">
        <f>BO72*$C72</f>
        <v>0</v>
      </c>
    </row>
    <row r="348" spans="1:67" outlineLevel="1" x14ac:dyDescent="0.15">
      <c r="A348" s="48" t="s">
        <v>62</v>
      </c>
      <c r="C348" s="272"/>
      <c r="G348" s="23">
        <f>STAFFPLAN_CWS!$B98</f>
        <v>0</v>
      </c>
      <c r="H348" s="23">
        <f>STAFFPLAN_CWS!$C98</f>
        <v>1</v>
      </c>
      <c r="I348" s="23">
        <f>STAFFPLAN_CWS!$C98</f>
        <v>1</v>
      </c>
      <c r="J348" s="23">
        <f>STAFFPLAN_CWS!$C98</f>
        <v>1</v>
      </c>
      <c r="K348" s="23">
        <f>STAFFPLAN_CWS!$C98</f>
        <v>1</v>
      </c>
      <c r="L348" s="23">
        <f>STAFFPLAN_CWS!$C98</f>
        <v>1</v>
      </c>
      <c r="M348" s="23">
        <f>STAFFPLAN_CWS!$C98</f>
        <v>1</v>
      </c>
      <c r="N348" s="23">
        <f>STAFFPLAN_CWS!$C98</f>
        <v>1</v>
      </c>
      <c r="O348" s="23">
        <f>STAFFPLAN_CWS!$C98</f>
        <v>1</v>
      </c>
      <c r="P348" s="23">
        <f>STAFFPLAN_CWS!$C98</f>
        <v>1</v>
      </c>
      <c r="Q348" s="23">
        <f>STAFFPLAN_CWS!$C98</f>
        <v>1</v>
      </c>
      <c r="R348" s="23">
        <f>STAFFPLAN_CWS!$C98</f>
        <v>1</v>
      </c>
      <c r="S348" s="23">
        <f>STAFFPLAN_CWS!$C98</f>
        <v>1</v>
      </c>
      <c r="T348" s="23">
        <f>STAFFPLAN_CWS!$D98</f>
        <v>1</v>
      </c>
      <c r="U348" s="23">
        <f>STAFFPLAN_CWS!$D98</f>
        <v>1</v>
      </c>
      <c r="V348" s="23">
        <f>STAFFPLAN_CWS!$D98</f>
        <v>1</v>
      </c>
      <c r="W348" s="23">
        <f>STAFFPLAN_CWS!$D98</f>
        <v>1</v>
      </c>
      <c r="X348" s="23">
        <f>STAFFPLAN_CWS!$D98</f>
        <v>1</v>
      </c>
      <c r="Y348" s="23">
        <f>STAFFPLAN_CWS!$D98</f>
        <v>1</v>
      </c>
      <c r="Z348" s="23">
        <f>STAFFPLAN_CWS!$D98</f>
        <v>1</v>
      </c>
      <c r="AA348" s="23">
        <f>STAFFPLAN_CWS!$D98</f>
        <v>1</v>
      </c>
      <c r="AB348" s="23">
        <f>STAFFPLAN_CWS!$D98</f>
        <v>1</v>
      </c>
      <c r="AC348" s="23">
        <f>STAFFPLAN_CWS!$D98</f>
        <v>1</v>
      </c>
      <c r="AD348" s="23">
        <f>STAFFPLAN_CWS!$D98</f>
        <v>1</v>
      </c>
      <c r="AE348" s="23">
        <f>STAFFPLAN_CWS!$D98</f>
        <v>1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1" x14ac:dyDescent="0.15">
      <c r="A349" s="48" t="s">
        <v>76</v>
      </c>
      <c r="C349" s="272"/>
      <c r="G349" s="26">
        <f t="shared" ref="G349:AL349" si="135">G347*G348</f>
        <v>0</v>
      </c>
      <c r="H349" s="26">
        <f t="shared" si="135"/>
        <v>0</v>
      </c>
      <c r="I349" s="26">
        <f t="shared" si="135"/>
        <v>0</v>
      </c>
      <c r="J349" s="26">
        <f t="shared" si="135"/>
        <v>0</v>
      </c>
      <c r="K349" s="26">
        <f t="shared" si="135"/>
        <v>0</v>
      </c>
      <c r="L349" s="26">
        <f t="shared" si="135"/>
        <v>0</v>
      </c>
      <c r="M349" s="26">
        <f t="shared" si="135"/>
        <v>0</v>
      </c>
      <c r="N349" s="26">
        <f t="shared" si="135"/>
        <v>0</v>
      </c>
      <c r="O349" s="26">
        <f t="shared" si="135"/>
        <v>0</v>
      </c>
      <c r="P349" s="26">
        <f t="shared" si="135"/>
        <v>0</v>
      </c>
      <c r="Q349" s="26">
        <f t="shared" si="135"/>
        <v>0</v>
      </c>
      <c r="R349" s="26">
        <f t="shared" si="135"/>
        <v>0</v>
      </c>
      <c r="S349" s="26">
        <f t="shared" si="135"/>
        <v>0</v>
      </c>
      <c r="T349" s="26">
        <f t="shared" si="135"/>
        <v>0</v>
      </c>
      <c r="U349" s="26">
        <f t="shared" si="135"/>
        <v>0</v>
      </c>
      <c r="V349" s="26">
        <f t="shared" si="135"/>
        <v>0</v>
      </c>
      <c r="W349" s="26">
        <f t="shared" si="135"/>
        <v>0</v>
      </c>
      <c r="X349" s="26">
        <f t="shared" si="135"/>
        <v>0</v>
      </c>
      <c r="Y349" s="26">
        <f t="shared" si="135"/>
        <v>0</v>
      </c>
      <c r="Z349" s="26">
        <f t="shared" si="135"/>
        <v>0</v>
      </c>
      <c r="AA349" s="26">
        <f t="shared" si="135"/>
        <v>0</v>
      </c>
      <c r="AB349" s="26">
        <f t="shared" si="135"/>
        <v>0</v>
      </c>
      <c r="AC349" s="26">
        <f t="shared" si="135"/>
        <v>0</v>
      </c>
      <c r="AD349" s="26">
        <f t="shared" si="135"/>
        <v>0</v>
      </c>
      <c r="AE349" s="26">
        <f t="shared" si="135"/>
        <v>0</v>
      </c>
      <c r="AF349" s="26">
        <f t="shared" si="135"/>
        <v>0</v>
      </c>
      <c r="AG349" s="26">
        <f t="shared" si="135"/>
        <v>0</v>
      </c>
      <c r="AH349" s="26">
        <f t="shared" si="135"/>
        <v>0</v>
      </c>
      <c r="AI349" s="26">
        <f t="shared" si="135"/>
        <v>0</v>
      </c>
      <c r="AJ349" s="26">
        <f t="shared" si="135"/>
        <v>0</v>
      </c>
      <c r="AK349" s="26">
        <f t="shared" si="135"/>
        <v>0</v>
      </c>
      <c r="AL349" s="26">
        <f t="shared" si="135"/>
        <v>0</v>
      </c>
      <c r="AM349" s="26">
        <f t="shared" ref="AM349:BO349" si="136">AM347*AM348</f>
        <v>0</v>
      </c>
      <c r="AN349" s="26">
        <f t="shared" si="136"/>
        <v>0</v>
      </c>
      <c r="AO349" s="26">
        <f t="shared" si="136"/>
        <v>0</v>
      </c>
      <c r="AP349" s="26">
        <f t="shared" si="136"/>
        <v>0</v>
      </c>
      <c r="AQ349" s="26">
        <f t="shared" si="136"/>
        <v>0</v>
      </c>
      <c r="AR349" s="26">
        <f t="shared" si="136"/>
        <v>0</v>
      </c>
      <c r="AS349" s="26">
        <f t="shared" si="136"/>
        <v>0</v>
      </c>
      <c r="AT349" s="26">
        <f t="shared" si="136"/>
        <v>0</v>
      </c>
      <c r="AU349" s="26">
        <f t="shared" si="136"/>
        <v>0</v>
      </c>
      <c r="AV349" s="26">
        <f t="shared" si="136"/>
        <v>0</v>
      </c>
      <c r="AW349" s="26">
        <f t="shared" si="136"/>
        <v>0</v>
      </c>
      <c r="AX349" s="26">
        <f t="shared" si="136"/>
        <v>0</v>
      </c>
      <c r="AY349" s="26">
        <f t="shared" si="136"/>
        <v>0</v>
      </c>
      <c r="AZ349" s="26">
        <f t="shared" si="136"/>
        <v>0</v>
      </c>
      <c r="BA349" s="26">
        <f t="shared" si="136"/>
        <v>0</v>
      </c>
      <c r="BB349" s="26">
        <f t="shared" si="136"/>
        <v>0</v>
      </c>
      <c r="BC349" s="26">
        <f t="shared" si="136"/>
        <v>0</v>
      </c>
      <c r="BD349" s="26">
        <f t="shared" si="136"/>
        <v>0</v>
      </c>
      <c r="BE349" s="26">
        <f t="shared" si="136"/>
        <v>0</v>
      </c>
      <c r="BF349" s="26">
        <f t="shared" si="136"/>
        <v>0</v>
      </c>
      <c r="BG349" s="26">
        <f t="shared" si="136"/>
        <v>0</v>
      </c>
      <c r="BH349" s="26">
        <f t="shared" si="136"/>
        <v>0</v>
      </c>
      <c r="BI349" s="26">
        <f t="shared" si="136"/>
        <v>0</v>
      </c>
      <c r="BJ349" s="26">
        <f t="shared" si="136"/>
        <v>0</v>
      </c>
      <c r="BK349" s="26">
        <f t="shared" si="136"/>
        <v>0</v>
      </c>
      <c r="BL349" s="26">
        <f t="shared" si="136"/>
        <v>0</v>
      </c>
      <c r="BM349" s="26">
        <f t="shared" si="136"/>
        <v>0</v>
      </c>
      <c r="BN349" s="26">
        <f t="shared" si="136"/>
        <v>0</v>
      </c>
      <c r="BO349" s="26">
        <f t="shared" si="136"/>
        <v>0</v>
      </c>
    </row>
    <row r="350" spans="1:67" outlineLevel="1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1" x14ac:dyDescent="0.15">
      <c r="A351" s="48" t="s">
        <v>63</v>
      </c>
      <c r="G351" s="26">
        <f t="shared" ref="G351:AL351" si="137">G349+G350</f>
        <v>0</v>
      </c>
      <c r="H351" s="26">
        <f t="shared" si="137"/>
        <v>0</v>
      </c>
      <c r="I351" s="26">
        <f t="shared" si="137"/>
        <v>0</v>
      </c>
      <c r="J351" s="26">
        <f t="shared" si="137"/>
        <v>0</v>
      </c>
      <c r="K351" s="26">
        <f t="shared" si="137"/>
        <v>0</v>
      </c>
      <c r="L351" s="26">
        <f t="shared" si="137"/>
        <v>0</v>
      </c>
      <c r="M351" s="26">
        <f t="shared" si="137"/>
        <v>0</v>
      </c>
      <c r="N351" s="26">
        <f t="shared" si="137"/>
        <v>0</v>
      </c>
      <c r="O351" s="26">
        <f t="shared" si="137"/>
        <v>0</v>
      </c>
      <c r="P351" s="26">
        <f t="shared" si="137"/>
        <v>0</v>
      </c>
      <c r="Q351" s="26">
        <f t="shared" si="137"/>
        <v>0</v>
      </c>
      <c r="R351" s="26">
        <f t="shared" si="137"/>
        <v>0</v>
      </c>
      <c r="S351" s="26">
        <f t="shared" si="137"/>
        <v>0</v>
      </c>
      <c r="T351" s="26">
        <f t="shared" si="137"/>
        <v>0</v>
      </c>
      <c r="U351" s="26">
        <f t="shared" si="137"/>
        <v>0</v>
      </c>
      <c r="V351" s="26">
        <f t="shared" si="137"/>
        <v>0</v>
      </c>
      <c r="W351" s="26">
        <f t="shared" si="137"/>
        <v>0</v>
      </c>
      <c r="X351" s="26">
        <f t="shared" si="137"/>
        <v>0</v>
      </c>
      <c r="Y351" s="26">
        <f t="shared" si="137"/>
        <v>0</v>
      </c>
      <c r="Z351" s="26">
        <f t="shared" si="137"/>
        <v>0</v>
      </c>
      <c r="AA351" s="26">
        <f t="shared" si="137"/>
        <v>0</v>
      </c>
      <c r="AB351" s="26">
        <f t="shared" si="137"/>
        <v>0</v>
      </c>
      <c r="AC351" s="26">
        <f t="shared" si="137"/>
        <v>0</v>
      </c>
      <c r="AD351" s="26">
        <f t="shared" si="137"/>
        <v>0</v>
      </c>
      <c r="AE351" s="26">
        <f t="shared" si="137"/>
        <v>0</v>
      </c>
      <c r="AF351" s="26">
        <f t="shared" si="137"/>
        <v>0</v>
      </c>
      <c r="AG351" s="26">
        <f t="shared" si="137"/>
        <v>0</v>
      </c>
      <c r="AH351" s="26">
        <f t="shared" si="137"/>
        <v>0</v>
      </c>
      <c r="AI351" s="26">
        <f t="shared" si="137"/>
        <v>0</v>
      </c>
      <c r="AJ351" s="26">
        <f t="shared" si="137"/>
        <v>0</v>
      </c>
      <c r="AK351" s="26">
        <f t="shared" si="137"/>
        <v>0</v>
      </c>
      <c r="AL351" s="26">
        <f t="shared" si="137"/>
        <v>0</v>
      </c>
      <c r="AM351" s="26">
        <f t="shared" ref="AM351:BO351" si="138">AM349+AM350</f>
        <v>0</v>
      </c>
      <c r="AN351" s="26">
        <f t="shared" si="138"/>
        <v>0</v>
      </c>
      <c r="AO351" s="26">
        <f t="shared" si="138"/>
        <v>0</v>
      </c>
      <c r="AP351" s="26">
        <f t="shared" si="138"/>
        <v>0</v>
      </c>
      <c r="AQ351" s="26">
        <f t="shared" si="138"/>
        <v>0</v>
      </c>
      <c r="AR351" s="26">
        <f t="shared" si="138"/>
        <v>0</v>
      </c>
      <c r="AS351" s="26">
        <f t="shared" si="138"/>
        <v>0</v>
      </c>
      <c r="AT351" s="26">
        <f t="shared" si="138"/>
        <v>0</v>
      </c>
      <c r="AU351" s="26">
        <f t="shared" si="138"/>
        <v>0</v>
      </c>
      <c r="AV351" s="26">
        <f t="shared" si="138"/>
        <v>0</v>
      </c>
      <c r="AW351" s="26">
        <f t="shared" si="138"/>
        <v>0</v>
      </c>
      <c r="AX351" s="26">
        <f t="shared" si="138"/>
        <v>0</v>
      </c>
      <c r="AY351" s="26">
        <f t="shared" si="138"/>
        <v>0</v>
      </c>
      <c r="AZ351" s="26">
        <f t="shared" si="138"/>
        <v>0</v>
      </c>
      <c r="BA351" s="26">
        <f t="shared" si="138"/>
        <v>0</v>
      </c>
      <c r="BB351" s="26">
        <f t="shared" si="138"/>
        <v>0</v>
      </c>
      <c r="BC351" s="26">
        <f t="shared" si="138"/>
        <v>0</v>
      </c>
      <c r="BD351" s="26">
        <f t="shared" si="138"/>
        <v>0</v>
      </c>
      <c r="BE351" s="26">
        <f t="shared" si="138"/>
        <v>0</v>
      </c>
      <c r="BF351" s="26">
        <f t="shared" si="138"/>
        <v>0</v>
      </c>
      <c r="BG351" s="26">
        <f t="shared" si="138"/>
        <v>0</v>
      </c>
      <c r="BH351" s="26">
        <f t="shared" si="138"/>
        <v>0</v>
      </c>
      <c r="BI351" s="26">
        <f t="shared" si="138"/>
        <v>0</v>
      </c>
      <c r="BJ351" s="26">
        <f t="shared" si="138"/>
        <v>0</v>
      </c>
      <c r="BK351" s="26">
        <f t="shared" si="138"/>
        <v>0</v>
      </c>
      <c r="BL351" s="26">
        <f t="shared" si="138"/>
        <v>0</v>
      </c>
      <c r="BM351" s="26">
        <f t="shared" si="138"/>
        <v>0</v>
      </c>
      <c r="BN351" s="26">
        <f t="shared" si="138"/>
        <v>0</v>
      </c>
      <c r="BO351" s="26">
        <f t="shared" si="138"/>
        <v>0</v>
      </c>
    </row>
    <row r="352" spans="1:67" outlineLevel="1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1" x14ac:dyDescent="0.15">
      <c r="A353" s="33" t="s">
        <v>86</v>
      </c>
      <c r="G353" s="26">
        <f>G73*$C73</f>
        <v>0</v>
      </c>
      <c r="H353" s="26">
        <f>H73*$C73</f>
        <v>0</v>
      </c>
      <c r="I353" s="26">
        <f>I73*$C73</f>
        <v>0</v>
      </c>
      <c r="J353" s="26">
        <f>J73*$C73</f>
        <v>0</v>
      </c>
      <c r="K353" s="26">
        <f>K73*$C73</f>
        <v>0</v>
      </c>
      <c r="L353" s="26">
        <f>L73*$C73</f>
        <v>0</v>
      </c>
      <c r="M353" s="26">
        <f>M73*$C73</f>
        <v>0</v>
      </c>
      <c r="N353" s="26">
        <f>N73*$C73</f>
        <v>0</v>
      </c>
      <c r="O353" s="26">
        <f>O73*$C73</f>
        <v>0</v>
      </c>
      <c r="P353" s="26">
        <f>P73*$C73</f>
        <v>0</v>
      </c>
      <c r="Q353" s="26">
        <f>Q73*$C73</f>
        <v>0</v>
      </c>
      <c r="R353" s="26">
        <f>R73*$C73</f>
        <v>0</v>
      </c>
      <c r="S353" s="26">
        <f>S73*$C73</f>
        <v>0</v>
      </c>
      <c r="T353" s="26">
        <f>T73*$C73</f>
        <v>0</v>
      </c>
      <c r="U353" s="26">
        <f>U73*$C73</f>
        <v>0</v>
      </c>
      <c r="V353" s="26">
        <f>V73*$C73</f>
        <v>0</v>
      </c>
      <c r="W353" s="26">
        <f>W73*$C73</f>
        <v>0</v>
      </c>
      <c r="X353" s="26">
        <f>X73*$C73</f>
        <v>0</v>
      </c>
      <c r="Y353" s="26">
        <f>Y73*$C73</f>
        <v>0</v>
      </c>
      <c r="Z353" s="26">
        <f>Z73*$C73</f>
        <v>0</v>
      </c>
      <c r="AA353" s="26">
        <f>AA73*$C73</f>
        <v>0</v>
      </c>
      <c r="AB353" s="26">
        <f>AB73*$C73</f>
        <v>0</v>
      </c>
      <c r="AC353" s="26">
        <f>AC73*$C73</f>
        <v>0</v>
      </c>
      <c r="AD353" s="26">
        <f>AD73*$C73</f>
        <v>0</v>
      </c>
      <c r="AE353" s="26">
        <f>AE73*$C73</f>
        <v>0</v>
      </c>
      <c r="AF353" s="26">
        <f>AF73*$C73</f>
        <v>0</v>
      </c>
      <c r="AG353" s="26">
        <f>AG73*$C73</f>
        <v>0</v>
      </c>
      <c r="AH353" s="26">
        <f>AH73*$C73</f>
        <v>0</v>
      </c>
      <c r="AI353" s="26">
        <f>AI73*$C73</f>
        <v>0</v>
      </c>
      <c r="AJ353" s="26">
        <f>AJ73*$C73</f>
        <v>0</v>
      </c>
      <c r="AK353" s="26">
        <f>AK73*$C73</f>
        <v>0</v>
      </c>
      <c r="AL353" s="26">
        <f>AL73*$C73</f>
        <v>0</v>
      </c>
      <c r="AM353" s="26">
        <f>AM73*$C73</f>
        <v>0</v>
      </c>
      <c r="AN353" s="26">
        <f>AN73*$C73</f>
        <v>0</v>
      </c>
      <c r="AO353" s="26">
        <f>AO73*$C73</f>
        <v>0</v>
      </c>
      <c r="AP353" s="26">
        <f>AP73*$C73</f>
        <v>0</v>
      </c>
      <c r="AQ353" s="26">
        <f>AQ73*$C73</f>
        <v>0</v>
      </c>
      <c r="AR353" s="26">
        <f>AR73*$C73</f>
        <v>0</v>
      </c>
      <c r="AS353" s="26">
        <f>AS73*$C73</f>
        <v>0</v>
      </c>
      <c r="AT353" s="26">
        <f>AT73*$C73</f>
        <v>0</v>
      </c>
      <c r="AU353" s="26">
        <f>AU73*$C73</f>
        <v>0</v>
      </c>
      <c r="AV353" s="26">
        <f>AV73*$C73</f>
        <v>0</v>
      </c>
      <c r="AW353" s="26">
        <f>AW73*$C73</f>
        <v>0</v>
      </c>
      <c r="AX353" s="26">
        <f>AX73*$C73</f>
        <v>0</v>
      </c>
      <c r="AY353" s="26">
        <f>AY73*$C73</f>
        <v>0</v>
      </c>
      <c r="AZ353" s="26">
        <f>AZ73*$C73</f>
        <v>0</v>
      </c>
      <c r="BA353" s="26">
        <f>BA73*$C73</f>
        <v>0</v>
      </c>
      <c r="BB353" s="26">
        <f>BB73*$C73</f>
        <v>0</v>
      </c>
      <c r="BC353" s="26">
        <f>BC73*$C73</f>
        <v>0</v>
      </c>
      <c r="BD353" s="26">
        <f>BD73*$C73</f>
        <v>0</v>
      </c>
      <c r="BE353" s="26">
        <f>BE73*$C73</f>
        <v>0</v>
      </c>
      <c r="BF353" s="26">
        <f>BF73*$C73</f>
        <v>0</v>
      </c>
      <c r="BG353" s="26">
        <f>BG73*$C73</f>
        <v>0</v>
      </c>
      <c r="BH353" s="26">
        <f>BH73*$C73</f>
        <v>0</v>
      </c>
      <c r="BI353" s="26">
        <f>BI73*$C73</f>
        <v>0</v>
      </c>
      <c r="BJ353" s="26">
        <f>BJ73*$C73</f>
        <v>0</v>
      </c>
      <c r="BK353" s="26">
        <f>BK73*$C73</f>
        <v>0</v>
      </c>
      <c r="BL353" s="26">
        <f>BL73*$C73</f>
        <v>0</v>
      </c>
      <c r="BM353" s="26">
        <f>BM73*$C73</f>
        <v>0</v>
      </c>
      <c r="BN353" s="26">
        <f>BN73*$C73</f>
        <v>0</v>
      </c>
      <c r="BO353" s="26">
        <f>BO73*$C73</f>
        <v>0</v>
      </c>
    </row>
    <row r="354" spans="1:68" outlineLevel="1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1" x14ac:dyDescent="0.15">
      <c r="A355" s="14" t="s">
        <v>125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1" x14ac:dyDescent="0.15">
      <c r="A356" s="48" t="s">
        <v>76</v>
      </c>
      <c r="G356" s="26">
        <f t="shared" ref="G356:AL356" si="139">G349+G340+G331+G322+G313+G304</f>
        <v>0</v>
      </c>
      <c r="H356" s="26">
        <f t="shared" si="139"/>
        <v>0</v>
      </c>
      <c r="I356" s="26">
        <f t="shared" si="139"/>
        <v>0</v>
      </c>
      <c r="J356" s="26">
        <f t="shared" si="139"/>
        <v>0</v>
      </c>
      <c r="K356" s="26">
        <f t="shared" si="139"/>
        <v>0</v>
      </c>
      <c r="L356" s="26">
        <f t="shared" si="139"/>
        <v>0</v>
      </c>
      <c r="M356" s="26">
        <f t="shared" si="139"/>
        <v>0</v>
      </c>
      <c r="N356" s="26">
        <f t="shared" si="139"/>
        <v>0</v>
      </c>
      <c r="O356" s="26">
        <f t="shared" si="139"/>
        <v>0</v>
      </c>
      <c r="P356" s="26">
        <f t="shared" si="139"/>
        <v>0</v>
      </c>
      <c r="Q356" s="26">
        <f t="shared" si="139"/>
        <v>0</v>
      </c>
      <c r="R356" s="26">
        <f t="shared" si="139"/>
        <v>0</v>
      </c>
      <c r="S356" s="26">
        <f t="shared" si="139"/>
        <v>0</v>
      </c>
      <c r="T356" s="26">
        <f t="shared" si="139"/>
        <v>0</v>
      </c>
      <c r="U356" s="26">
        <f t="shared" si="139"/>
        <v>0</v>
      </c>
      <c r="V356" s="26">
        <f t="shared" si="139"/>
        <v>0</v>
      </c>
      <c r="W356" s="26">
        <f t="shared" si="139"/>
        <v>0</v>
      </c>
      <c r="X356" s="26">
        <f t="shared" si="139"/>
        <v>0</v>
      </c>
      <c r="Y356" s="26">
        <f t="shared" si="139"/>
        <v>0</v>
      </c>
      <c r="Z356" s="26">
        <f t="shared" si="139"/>
        <v>0</v>
      </c>
      <c r="AA356" s="26">
        <f t="shared" si="139"/>
        <v>0</v>
      </c>
      <c r="AB356" s="26">
        <f t="shared" si="139"/>
        <v>0</v>
      </c>
      <c r="AC356" s="26">
        <f t="shared" si="139"/>
        <v>0</v>
      </c>
      <c r="AD356" s="26">
        <f t="shared" si="139"/>
        <v>0</v>
      </c>
      <c r="AE356" s="26">
        <f t="shared" si="139"/>
        <v>0</v>
      </c>
      <c r="AF356" s="26">
        <f t="shared" si="139"/>
        <v>0</v>
      </c>
      <c r="AG356" s="26">
        <f t="shared" si="139"/>
        <v>0</v>
      </c>
      <c r="AH356" s="26">
        <f t="shared" si="139"/>
        <v>0</v>
      </c>
      <c r="AI356" s="26">
        <f t="shared" si="139"/>
        <v>0</v>
      </c>
      <c r="AJ356" s="26">
        <f t="shared" si="139"/>
        <v>0</v>
      </c>
      <c r="AK356" s="26">
        <f t="shared" si="139"/>
        <v>0</v>
      </c>
      <c r="AL356" s="26">
        <f t="shared" si="139"/>
        <v>0</v>
      </c>
      <c r="AM356" s="26">
        <f t="shared" ref="AM356:BO356" si="140">AM349+AM340+AM331+AM322+AM313+AM304</f>
        <v>0</v>
      </c>
      <c r="AN356" s="26">
        <f t="shared" si="140"/>
        <v>0</v>
      </c>
      <c r="AO356" s="26">
        <f t="shared" si="140"/>
        <v>0</v>
      </c>
      <c r="AP356" s="26">
        <f t="shared" si="140"/>
        <v>0</v>
      </c>
      <c r="AQ356" s="26">
        <f t="shared" si="140"/>
        <v>0</v>
      </c>
      <c r="AR356" s="26">
        <f t="shared" si="140"/>
        <v>0</v>
      </c>
      <c r="AS356" s="26">
        <f t="shared" si="140"/>
        <v>0</v>
      </c>
      <c r="AT356" s="26">
        <f t="shared" si="140"/>
        <v>0</v>
      </c>
      <c r="AU356" s="26">
        <f t="shared" si="140"/>
        <v>0</v>
      </c>
      <c r="AV356" s="26">
        <f t="shared" si="140"/>
        <v>0</v>
      </c>
      <c r="AW356" s="26">
        <f t="shared" si="140"/>
        <v>0</v>
      </c>
      <c r="AX356" s="26">
        <f t="shared" si="140"/>
        <v>0</v>
      </c>
      <c r="AY356" s="26">
        <f t="shared" si="140"/>
        <v>0</v>
      </c>
      <c r="AZ356" s="26">
        <f t="shared" si="140"/>
        <v>0</v>
      </c>
      <c r="BA356" s="26">
        <f t="shared" si="140"/>
        <v>0</v>
      </c>
      <c r="BB356" s="26">
        <f t="shared" si="140"/>
        <v>0</v>
      </c>
      <c r="BC356" s="26">
        <f t="shared" si="140"/>
        <v>0</v>
      </c>
      <c r="BD356" s="26">
        <f t="shared" si="140"/>
        <v>0</v>
      </c>
      <c r="BE356" s="26">
        <f t="shared" si="140"/>
        <v>0</v>
      </c>
      <c r="BF356" s="26">
        <f t="shared" si="140"/>
        <v>0</v>
      </c>
      <c r="BG356" s="26">
        <f t="shared" si="140"/>
        <v>0</v>
      </c>
      <c r="BH356" s="26">
        <f t="shared" si="140"/>
        <v>0</v>
      </c>
      <c r="BI356" s="26">
        <f t="shared" si="140"/>
        <v>0</v>
      </c>
      <c r="BJ356" s="26">
        <f t="shared" si="140"/>
        <v>0</v>
      </c>
      <c r="BK356" s="26">
        <f t="shared" si="140"/>
        <v>0</v>
      </c>
      <c r="BL356" s="26">
        <f t="shared" si="140"/>
        <v>0</v>
      </c>
      <c r="BM356" s="26">
        <f t="shared" si="140"/>
        <v>0</v>
      </c>
      <c r="BN356" s="26">
        <f t="shared" si="140"/>
        <v>0</v>
      </c>
      <c r="BO356" s="26">
        <f t="shared" si="140"/>
        <v>0</v>
      </c>
      <c r="BP356" s="39">
        <f>SUM(G356:BO356)</f>
        <v>0</v>
      </c>
    </row>
    <row r="357" spans="1:68" outlineLevel="1" x14ac:dyDescent="0.15">
      <c r="A357" s="48" t="s">
        <v>27</v>
      </c>
      <c r="G357" s="26">
        <f t="shared" ref="G357:AL357" si="141">G350+G341+G332+G323+G314+G305</f>
        <v>0</v>
      </c>
      <c r="H357" s="26">
        <f t="shared" si="141"/>
        <v>0</v>
      </c>
      <c r="I357" s="26">
        <f t="shared" si="141"/>
        <v>0</v>
      </c>
      <c r="J357" s="26">
        <f t="shared" si="141"/>
        <v>0</v>
      </c>
      <c r="K357" s="26">
        <f t="shared" si="141"/>
        <v>0</v>
      </c>
      <c r="L357" s="26">
        <f t="shared" si="141"/>
        <v>0</v>
      </c>
      <c r="M357" s="26">
        <f t="shared" si="141"/>
        <v>0</v>
      </c>
      <c r="N357" s="26">
        <f t="shared" si="141"/>
        <v>0</v>
      </c>
      <c r="O357" s="26">
        <f t="shared" si="141"/>
        <v>0</v>
      </c>
      <c r="P357" s="26">
        <f t="shared" si="141"/>
        <v>0</v>
      </c>
      <c r="Q357" s="26">
        <f t="shared" si="141"/>
        <v>0</v>
      </c>
      <c r="R357" s="26">
        <f t="shared" si="141"/>
        <v>0</v>
      </c>
      <c r="S357" s="26">
        <f t="shared" si="141"/>
        <v>0</v>
      </c>
      <c r="T357" s="26">
        <f t="shared" si="141"/>
        <v>0</v>
      </c>
      <c r="U357" s="26">
        <f t="shared" si="141"/>
        <v>0</v>
      </c>
      <c r="V357" s="26">
        <f t="shared" si="141"/>
        <v>0</v>
      </c>
      <c r="W357" s="26">
        <f t="shared" si="141"/>
        <v>0</v>
      </c>
      <c r="X357" s="26">
        <f t="shared" si="141"/>
        <v>0</v>
      </c>
      <c r="Y357" s="26">
        <f t="shared" si="141"/>
        <v>0</v>
      </c>
      <c r="Z357" s="26">
        <f t="shared" si="141"/>
        <v>0</v>
      </c>
      <c r="AA357" s="26">
        <f t="shared" si="141"/>
        <v>0</v>
      </c>
      <c r="AB357" s="26">
        <f t="shared" si="141"/>
        <v>0</v>
      </c>
      <c r="AC357" s="26">
        <f t="shared" si="141"/>
        <v>0</v>
      </c>
      <c r="AD357" s="26">
        <f t="shared" si="141"/>
        <v>0</v>
      </c>
      <c r="AE357" s="26">
        <f t="shared" si="141"/>
        <v>0</v>
      </c>
      <c r="AF357" s="26">
        <f t="shared" si="141"/>
        <v>0</v>
      </c>
      <c r="AG357" s="26">
        <f t="shared" si="141"/>
        <v>0</v>
      </c>
      <c r="AH357" s="26">
        <f t="shared" si="141"/>
        <v>0</v>
      </c>
      <c r="AI357" s="26">
        <f t="shared" si="141"/>
        <v>0</v>
      </c>
      <c r="AJ357" s="26">
        <f t="shared" si="141"/>
        <v>0</v>
      </c>
      <c r="AK357" s="26">
        <f t="shared" si="141"/>
        <v>0</v>
      </c>
      <c r="AL357" s="26">
        <f t="shared" si="141"/>
        <v>0</v>
      </c>
      <c r="AM357" s="26">
        <f t="shared" ref="AM357:BO357" si="142">AM350+AM341+AM332+AM323+AM314+AM305</f>
        <v>0</v>
      </c>
      <c r="AN357" s="26">
        <f t="shared" si="142"/>
        <v>0</v>
      </c>
      <c r="AO357" s="26">
        <f t="shared" si="142"/>
        <v>0</v>
      </c>
      <c r="AP357" s="26">
        <f t="shared" si="142"/>
        <v>0</v>
      </c>
      <c r="AQ357" s="26">
        <f t="shared" si="142"/>
        <v>0</v>
      </c>
      <c r="AR357" s="26">
        <f t="shared" si="142"/>
        <v>0</v>
      </c>
      <c r="AS357" s="26">
        <f t="shared" si="142"/>
        <v>0</v>
      </c>
      <c r="AT357" s="26">
        <f t="shared" si="142"/>
        <v>0</v>
      </c>
      <c r="AU357" s="26">
        <f t="shared" si="142"/>
        <v>0</v>
      </c>
      <c r="AV357" s="26">
        <f t="shared" si="142"/>
        <v>0</v>
      </c>
      <c r="AW357" s="26">
        <f t="shared" si="142"/>
        <v>0</v>
      </c>
      <c r="AX357" s="26">
        <f t="shared" si="142"/>
        <v>0</v>
      </c>
      <c r="AY357" s="26">
        <f t="shared" si="142"/>
        <v>0</v>
      </c>
      <c r="AZ357" s="26">
        <f t="shared" si="142"/>
        <v>0</v>
      </c>
      <c r="BA357" s="26">
        <f t="shared" si="142"/>
        <v>0</v>
      </c>
      <c r="BB357" s="26">
        <f t="shared" si="142"/>
        <v>0</v>
      </c>
      <c r="BC357" s="26">
        <f t="shared" si="142"/>
        <v>0</v>
      </c>
      <c r="BD357" s="26">
        <f t="shared" si="142"/>
        <v>0</v>
      </c>
      <c r="BE357" s="26">
        <f t="shared" si="142"/>
        <v>0</v>
      </c>
      <c r="BF357" s="26">
        <f t="shared" si="142"/>
        <v>0</v>
      </c>
      <c r="BG357" s="26">
        <f t="shared" si="142"/>
        <v>0</v>
      </c>
      <c r="BH357" s="26">
        <f t="shared" si="142"/>
        <v>0</v>
      </c>
      <c r="BI357" s="26">
        <f t="shared" si="142"/>
        <v>0</v>
      </c>
      <c r="BJ357" s="26">
        <f t="shared" si="142"/>
        <v>0</v>
      </c>
      <c r="BK357" s="26">
        <f t="shared" si="142"/>
        <v>0</v>
      </c>
      <c r="BL357" s="26">
        <f t="shared" si="142"/>
        <v>0</v>
      </c>
      <c r="BM357" s="26">
        <f t="shared" si="142"/>
        <v>0</v>
      </c>
      <c r="BN357" s="26">
        <f t="shared" si="142"/>
        <v>0</v>
      </c>
      <c r="BO357" s="26">
        <f t="shared" si="142"/>
        <v>0</v>
      </c>
      <c r="BP357" s="39">
        <f>SUM(G357:BO357)</f>
        <v>0</v>
      </c>
    </row>
    <row r="358" spans="1:68" outlineLevel="1" x14ac:dyDescent="0.15">
      <c r="A358" s="48" t="s">
        <v>63</v>
      </c>
      <c r="G358" s="26">
        <f t="shared" ref="G358:AL358" si="143">G356+G357</f>
        <v>0</v>
      </c>
      <c r="H358" s="26">
        <f t="shared" si="143"/>
        <v>0</v>
      </c>
      <c r="I358" s="26">
        <f t="shared" si="143"/>
        <v>0</v>
      </c>
      <c r="J358" s="26">
        <f t="shared" si="143"/>
        <v>0</v>
      </c>
      <c r="K358" s="26">
        <f t="shared" si="143"/>
        <v>0</v>
      </c>
      <c r="L358" s="26">
        <f t="shared" si="143"/>
        <v>0</v>
      </c>
      <c r="M358" s="26">
        <f t="shared" si="143"/>
        <v>0</v>
      </c>
      <c r="N358" s="26">
        <f t="shared" si="143"/>
        <v>0</v>
      </c>
      <c r="O358" s="26">
        <f t="shared" si="143"/>
        <v>0</v>
      </c>
      <c r="P358" s="26">
        <f t="shared" si="143"/>
        <v>0</v>
      </c>
      <c r="Q358" s="26">
        <f t="shared" si="143"/>
        <v>0</v>
      </c>
      <c r="R358" s="26">
        <f t="shared" si="143"/>
        <v>0</v>
      </c>
      <c r="S358" s="26">
        <f t="shared" si="143"/>
        <v>0</v>
      </c>
      <c r="T358" s="26">
        <f t="shared" si="143"/>
        <v>0</v>
      </c>
      <c r="U358" s="26">
        <f t="shared" si="143"/>
        <v>0</v>
      </c>
      <c r="V358" s="26">
        <f t="shared" si="143"/>
        <v>0</v>
      </c>
      <c r="W358" s="26">
        <f t="shared" si="143"/>
        <v>0</v>
      </c>
      <c r="X358" s="26">
        <f t="shared" si="143"/>
        <v>0</v>
      </c>
      <c r="Y358" s="26">
        <f t="shared" si="143"/>
        <v>0</v>
      </c>
      <c r="Z358" s="26">
        <f t="shared" si="143"/>
        <v>0</v>
      </c>
      <c r="AA358" s="26">
        <f t="shared" si="143"/>
        <v>0</v>
      </c>
      <c r="AB358" s="26">
        <f t="shared" si="143"/>
        <v>0</v>
      </c>
      <c r="AC358" s="26">
        <f t="shared" si="143"/>
        <v>0</v>
      </c>
      <c r="AD358" s="26">
        <f t="shared" si="143"/>
        <v>0</v>
      </c>
      <c r="AE358" s="26">
        <f t="shared" si="143"/>
        <v>0</v>
      </c>
      <c r="AF358" s="26">
        <f t="shared" si="143"/>
        <v>0</v>
      </c>
      <c r="AG358" s="26">
        <f t="shared" si="143"/>
        <v>0</v>
      </c>
      <c r="AH358" s="26">
        <f t="shared" si="143"/>
        <v>0</v>
      </c>
      <c r="AI358" s="26">
        <f t="shared" si="143"/>
        <v>0</v>
      </c>
      <c r="AJ358" s="26">
        <f t="shared" si="143"/>
        <v>0</v>
      </c>
      <c r="AK358" s="26">
        <f t="shared" si="143"/>
        <v>0</v>
      </c>
      <c r="AL358" s="26">
        <f t="shared" si="143"/>
        <v>0</v>
      </c>
      <c r="AM358" s="26">
        <f t="shared" ref="AM358:BO358" si="144">AM356+AM357</f>
        <v>0</v>
      </c>
      <c r="AN358" s="26">
        <f t="shared" si="144"/>
        <v>0</v>
      </c>
      <c r="AO358" s="26">
        <f t="shared" si="144"/>
        <v>0</v>
      </c>
      <c r="AP358" s="26">
        <f t="shared" si="144"/>
        <v>0</v>
      </c>
      <c r="AQ358" s="26">
        <f t="shared" si="144"/>
        <v>0</v>
      </c>
      <c r="AR358" s="26">
        <f t="shared" si="144"/>
        <v>0</v>
      </c>
      <c r="AS358" s="26">
        <f t="shared" si="144"/>
        <v>0</v>
      </c>
      <c r="AT358" s="26">
        <f t="shared" si="144"/>
        <v>0</v>
      </c>
      <c r="AU358" s="26">
        <f t="shared" si="144"/>
        <v>0</v>
      </c>
      <c r="AV358" s="26">
        <f t="shared" si="144"/>
        <v>0</v>
      </c>
      <c r="AW358" s="26">
        <f t="shared" si="144"/>
        <v>0</v>
      </c>
      <c r="AX358" s="26">
        <f t="shared" si="144"/>
        <v>0</v>
      </c>
      <c r="AY358" s="26">
        <f t="shared" si="144"/>
        <v>0</v>
      </c>
      <c r="AZ358" s="26">
        <f t="shared" si="144"/>
        <v>0</v>
      </c>
      <c r="BA358" s="26">
        <f t="shared" si="144"/>
        <v>0</v>
      </c>
      <c r="BB358" s="26">
        <f t="shared" si="144"/>
        <v>0</v>
      </c>
      <c r="BC358" s="26">
        <f t="shared" si="144"/>
        <v>0</v>
      </c>
      <c r="BD358" s="26">
        <f t="shared" si="144"/>
        <v>0</v>
      </c>
      <c r="BE358" s="26">
        <f t="shared" si="144"/>
        <v>0</v>
      </c>
      <c r="BF358" s="26">
        <f t="shared" si="144"/>
        <v>0</v>
      </c>
      <c r="BG358" s="26">
        <f t="shared" si="144"/>
        <v>0</v>
      </c>
      <c r="BH358" s="26">
        <f t="shared" si="144"/>
        <v>0</v>
      </c>
      <c r="BI358" s="26">
        <f t="shared" si="144"/>
        <v>0</v>
      </c>
      <c r="BJ358" s="26">
        <f t="shared" si="144"/>
        <v>0</v>
      </c>
      <c r="BK358" s="26">
        <f t="shared" si="144"/>
        <v>0</v>
      </c>
      <c r="BL358" s="26">
        <f t="shared" si="144"/>
        <v>0</v>
      </c>
      <c r="BM358" s="26">
        <f t="shared" si="144"/>
        <v>0</v>
      </c>
      <c r="BN358" s="26">
        <f t="shared" si="144"/>
        <v>0</v>
      </c>
      <c r="BO358" s="26">
        <f t="shared" si="144"/>
        <v>0</v>
      </c>
      <c r="BP358" s="39">
        <f t="shared" ref="BP358:BP363" si="145">SUM(H358:BO358)</f>
        <v>0</v>
      </c>
    </row>
    <row r="359" spans="1:68" outlineLevel="1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145"/>
        <v>0</v>
      </c>
    </row>
    <row r="360" spans="1:68" outlineLevel="1" x14ac:dyDescent="0.15">
      <c r="A360" s="14" t="s">
        <v>87</v>
      </c>
      <c r="G360" s="206">
        <f>G353+G344+G335+G326+G317+G308</f>
        <v>0</v>
      </c>
      <c r="H360" s="26">
        <f>H353+H344+H335+H326+H317+H308</f>
        <v>4000000</v>
      </c>
      <c r="I360" s="26">
        <f t="shared" ref="I360:BO360" si="146">I353+I344+I335+I326+I317+I308</f>
        <v>4000000</v>
      </c>
      <c r="J360" s="26">
        <f t="shared" si="146"/>
        <v>4000000</v>
      </c>
      <c r="K360" s="26">
        <f t="shared" si="146"/>
        <v>4000000</v>
      </c>
      <c r="L360" s="26">
        <f t="shared" si="146"/>
        <v>4000000</v>
      </c>
      <c r="M360" s="26">
        <f t="shared" si="146"/>
        <v>4000000</v>
      </c>
      <c r="N360" s="26">
        <f t="shared" si="146"/>
        <v>4000000</v>
      </c>
      <c r="O360" s="26">
        <f t="shared" si="146"/>
        <v>4000000</v>
      </c>
      <c r="P360" s="26">
        <f t="shared" si="146"/>
        <v>4000000</v>
      </c>
      <c r="Q360" s="26">
        <f t="shared" si="146"/>
        <v>4000000</v>
      </c>
      <c r="R360" s="26">
        <f t="shared" si="146"/>
        <v>4000000</v>
      </c>
      <c r="S360" s="26">
        <f t="shared" si="146"/>
        <v>4000000</v>
      </c>
      <c r="T360" s="26">
        <f t="shared" si="146"/>
        <v>4000000</v>
      </c>
      <c r="U360" s="26">
        <f t="shared" si="146"/>
        <v>4000000</v>
      </c>
      <c r="V360" s="26">
        <f t="shared" si="146"/>
        <v>4000000</v>
      </c>
      <c r="W360" s="26">
        <f t="shared" si="146"/>
        <v>4000000</v>
      </c>
      <c r="X360" s="26">
        <f t="shared" si="146"/>
        <v>4000000</v>
      </c>
      <c r="Y360" s="26">
        <f t="shared" si="146"/>
        <v>4000000</v>
      </c>
      <c r="Z360" s="26">
        <f t="shared" si="146"/>
        <v>2000000</v>
      </c>
      <c r="AA360" s="26">
        <f t="shared" si="146"/>
        <v>2000000</v>
      </c>
      <c r="AB360" s="26">
        <f t="shared" si="146"/>
        <v>2000000</v>
      </c>
      <c r="AC360" s="26">
        <f t="shared" si="146"/>
        <v>2000000</v>
      </c>
      <c r="AD360" s="26">
        <f t="shared" si="146"/>
        <v>2000000</v>
      </c>
      <c r="AE360" s="26">
        <f t="shared" si="146"/>
        <v>2000000</v>
      </c>
      <c r="AF360" s="26">
        <f t="shared" si="146"/>
        <v>0</v>
      </c>
      <c r="AG360" s="26">
        <f t="shared" si="146"/>
        <v>0</v>
      </c>
      <c r="AH360" s="26">
        <f t="shared" si="146"/>
        <v>0</v>
      </c>
      <c r="AI360" s="26">
        <f t="shared" si="146"/>
        <v>0</v>
      </c>
      <c r="AJ360" s="26">
        <f t="shared" si="146"/>
        <v>0</v>
      </c>
      <c r="AK360" s="26">
        <f t="shared" si="146"/>
        <v>0</v>
      </c>
      <c r="AL360" s="26">
        <f t="shared" si="146"/>
        <v>0</v>
      </c>
      <c r="AM360" s="26">
        <f t="shared" si="146"/>
        <v>0</v>
      </c>
      <c r="AN360" s="26">
        <f t="shared" si="146"/>
        <v>0</v>
      </c>
      <c r="AO360" s="26">
        <f t="shared" si="146"/>
        <v>0</v>
      </c>
      <c r="AP360" s="26">
        <f t="shared" si="146"/>
        <v>0</v>
      </c>
      <c r="AQ360" s="26">
        <f t="shared" si="146"/>
        <v>0</v>
      </c>
      <c r="AR360" s="26">
        <f t="shared" si="146"/>
        <v>0</v>
      </c>
      <c r="AS360" s="26">
        <f t="shared" si="146"/>
        <v>0</v>
      </c>
      <c r="AT360" s="26">
        <f t="shared" si="146"/>
        <v>0</v>
      </c>
      <c r="AU360" s="26">
        <f t="shared" si="146"/>
        <v>0</v>
      </c>
      <c r="AV360" s="26">
        <f t="shared" si="146"/>
        <v>0</v>
      </c>
      <c r="AW360" s="26">
        <f t="shared" si="146"/>
        <v>0</v>
      </c>
      <c r="AX360" s="26">
        <f t="shared" si="146"/>
        <v>0</v>
      </c>
      <c r="AY360" s="26">
        <f t="shared" si="146"/>
        <v>0</v>
      </c>
      <c r="AZ360" s="26">
        <f t="shared" si="146"/>
        <v>0</v>
      </c>
      <c r="BA360" s="26">
        <f t="shared" si="146"/>
        <v>0</v>
      </c>
      <c r="BB360" s="26">
        <f t="shared" si="146"/>
        <v>0</v>
      </c>
      <c r="BC360" s="26">
        <f t="shared" si="146"/>
        <v>0</v>
      </c>
      <c r="BD360" s="26">
        <f t="shared" si="146"/>
        <v>0</v>
      </c>
      <c r="BE360" s="26">
        <f t="shared" si="146"/>
        <v>0</v>
      </c>
      <c r="BF360" s="26">
        <f t="shared" si="146"/>
        <v>0</v>
      </c>
      <c r="BG360" s="26">
        <f t="shared" si="146"/>
        <v>0</v>
      </c>
      <c r="BH360" s="26">
        <f t="shared" si="146"/>
        <v>0</v>
      </c>
      <c r="BI360" s="26">
        <f t="shared" si="146"/>
        <v>0</v>
      </c>
      <c r="BJ360" s="26">
        <f t="shared" si="146"/>
        <v>0</v>
      </c>
      <c r="BK360" s="26">
        <f t="shared" si="146"/>
        <v>0</v>
      </c>
      <c r="BL360" s="26">
        <f t="shared" si="146"/>
        <v>0</v>
      </c>
      <c r="BM360" s="26">
        <f t="shared" si="146"/>
        <v>0</v>
      </c>
      <c r="BN360" s="26">
        <f t="shared" si="146"/>
        <v>0</v>
      </c>
      <c r="BO360" s="26">
        <f t="shared" si="146"/>
        <v>0</v>
      </c>
      <c r="BP360" s="39">
        <f t="shared" si="145"/>
        <v>84000000</v>
      </c>
    </row>
    <row r="361" spans="1:68" outlineLevel="1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48000000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36000000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145"/>
        <v>84000000</v>
      </c>
    </row>
    <row r="362" spans="1:68" outlineLevel="1" x14ac:dyDescent="0.15">
      <c r="A362" s="14" t="s">
        <v>103</v>
      </c>
      <c r="G362" s="26">
        <f t="shared" ref="G362:AL362" si="147">G360+G358</f>
        <v>0</v>
      </c>
      <c r="H362" s="26">
        <f t="shared" si="147"/>
        <v>4000000</v>
      </c>
      <c r="I362" s="26">
        <f t="shared" si="147"/>
        <v>4000000</v>
      </c>
      <c r="J362" s="26">
        <f t="shared" si="147"/>
        <v>4000000</v>
      </c>
      <c r="K362" s="26">
        <f t="shared" si="147"/>
        <v>4000000</v>
      </c>
      <c r="L362" s="26">
        <f t="shared" si="147"/>
        <v>4000000</v>
      </c>
      <c r="M362" s="26">
        <f t="shared" si="147"/>
        <v>4000000</v>
      </c>
      <c r="N362" s="26">
        <f t="shared" si="147"/>
        <v>4000000</v>
      </c>
      <c r="O362" s="26">
        <f t="shared" si="147"/>
        <v>4000000</v>
      </c>
      <c r="P362" s="26">
        <f t="shared" si="147"/>
        <v>4000000</v>
      </c>
      <c r="Q362" s="26">
        <f t="shared" si="147"/>
        <v>4000000</v>
      </c>
      <c r="R362" s="26">
        <f t="shared" si="147"/>
        <v>4000000</v>
      </c>
      <c r="S362" s="26">
        <f t="shared" si="147"/>
        <v>4000000</v>
      </c>
      <c r="T362" s="26">
        <f t="shared" si="147"/>
        <v>4000000</v>
      </c>
      <c r="U362" s="26">
        <f t="shared" si="147"/>
        <v>4000000</v>
      </c>
      <c r="V362" s="26">
        <f t="shared" si="147"/>
        <v>4000000</v>
      </c>
      <c r="W362" s="26">
        <f t="shared" si="147"/>
        <v>4000000</v>
      </c>
      <c r="X362" s="26">
        <f t="shared" si="147"/>
        <v>4000000</v>
      </c>
      <c r="Y362" s="26">
        <f t="shared" si="147"/>
        <v>4000000</v>
      </c>
      <c r="Z362" s="26">
        <f t="shared" si="147"/>
        <v>2000000</v>
      </c>
      <c r="AA362" s="26">
        <f t="shared" si="147"/>
        <v>2000000</v>
      </c>
      <c r="AB362" s="26">
        <f t="shared" si="147"/>
        <v>2000000</v>
      </c>
      <c r="AC362" s="26">
        <f t="shared" si="147"/>
        <v>2000000</v>
      </c>
      <c r="AD362" s="26">
        <f t="shared" si="147"/>
        <v>2000000</v>
      </c>
      <c r="AE362" s="26">
        <f t="shared" si="147"/>
        <v>2000000</v>
      </c>
      <c r="AF362" s="26">
        <f t="shared" si="147"/>
        <v>0</v>
      </c>
      <c r="AG362" s="26">
        <f t="shared" si="147"/>
        <v>0</v>
      </c>
      <c r="AH362" s="26">
        <f t="shared" si="147"/>
        <v>0</v>
      </c>
      <c r="AI362" s="26">
        <f t="shared" si="147"/>
        <v>0</v>
      </c>
      <c r="AJ362" s="26">
        <f t="shared" si="147"/>
        <v>0</v>
      </c>
      <c r="AK362" s="26">
        <f t="shared" si="147"/>
        <v>0</v>
      </c>
      <c r="AL362" s="26">
        <f t="shared" si="147"/>
        <v>0</v>
      </c>
      <c r="AM362" s="26">
        <f t="shared" ref="AM362:BO362" si="148">AM360+AM358</f>
        <v>0</v>
      </c>
      <c r="AN362" s="26">
        <f t="shared" si="148"/>
        <v>0</v>
      </c>
      <c r="AO362" s="26">
        <f t="shared" si="148"/>
        <v>0</v>
      </c>
      <c r="AP362" s="26">
        <f t="shared" si="148"/>
        <v>0</v>
      </c>
      <c r="AQ362" s="26">
        <f t="shared" si="148"/>
        <v>0</v>
      </c>
      <c r="AR362" s="26">
        <f t="shared" si="148"/>
        <v>0</v>
      </c>
      <c r="AS362" s="26">
        <f t="shared" si="148"/>
        <v>0</v>
      </c>
      <c r="AT362" s="26">
        <f t="shared" si="148"/>
        <v>0</v>
      </c>
      <c r="AU362" s="26">
        <f t="shared" si="148"/>
        <v>0</v>
      </c>
      <c r="AV362" s="26">
        <f t="shared" si="148"/>
        <v>0</v>
      </c>
      <c r="AW362" s="26">
        <f t="shared" si="148"/>
        <v>0</v>
      </c>
      <c r="AX362" s="26">
        <f t="shared" si="148"/>
        <v>0</v>
      </c>
      <c r="AY362" s="26">
        <f t="shared" si="148"/>
        <v>0</v>
      </c>
      <c r="AZ362" s="26">
        <f t="shared" si="148"/>
        <v>0</v>
      </c>
      <c r="BA362" s="26">
        <f t="shared" si="148"/>
        <v>0</v>
      </c>
      <c r="BB362" s="26">
        <f t="shared" si="148"/>
        <v>0</v>
      </c>
      <c r="BC362" s="26">
        <f t="shared" si="148"/>
        <v>0</v>
      </c>
      <c r="BD362" s="26">
        <f t="shared" si="148"/>
        <v>0</v>
      </c>
      <c r="BE362" s="26">
        <f t="shared" si="148"/>
        <v>0</v>
      </c>
      <c r="BF362" s="26">
        <f t="shared" si="148"/>
        <v>0</v>
      </c>
      <c r="BG362" s="26">
        <f t="shared" si="148"/>
        <v>0</v>
      </c>
      <c r="BH362" s="26">
        <f t="shared" si="148"/>
        <v>0</v>
      </c>
      <c r="BI362" s="26">
        <f t="shared" si="148"/>
        <v>0</v>
      </c>
      <c r="BJ362" s="26">
        <f t="shared" si="148"/>
        <v>0</v>
      </c>
      <c r="BK362" s="26">
        <f t="shared" si="148"/>
        <v>0</v>
      </c>
      <c r="BL362" s="26">
        <f t="shared" si="148"/>
        <v>0</v>
      </c>
      <c r="BM362" s="26">
        <f t="shared" si="148"/>
        <v>0</v>
      </c>
      <c r="BN362" s="26">
        <f t="shared" si="148"/>
        <v>0</v>
      </c>
      <c r="BO362" s="26">
        <f t="shared" si="148"/>
        <v>0</v>
      </c>
      <c r="BP362" s="39">
        <f t="shared" si="145"/>
        <v>84000000</v>
      </c>
    </row>
    <row r="363" spans="1:68" outlineLevel="1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48000000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36000000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145"/>
        <v>84000000</v>
      </c>
    </row>
    <row r="364" spans="1:68" outlineLevel="1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1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1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1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1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1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1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1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1" x14ac:dyDescent="0.15">
      <c r="A372" s="14" t="s">
        <v>4</v>
      </c>
      <c r="G372" s="26">
        <f>SUM(G367:G371)</f>
        <v>0</v>
      </c>
      <c r="H372" s="26">
        <f t="shared" ref="H372:AD372" si="149">SUM(H367:H371)</f>
        <v>0</v>
      </c>
      <c r="I372" s="26">
        <f t="shared" si="149"/>
        <v>0</v>
      </c>
      <c r="J372" s="26">
        <f t="shared" si="149"/>
        <v>0</v>
      </c>
      <c r="K372" s="26">
        <f t="shared" si="149"/>
        <v>0</v>
      </c>
      <c r="L372" s="26">
        <f t="shared" si="149"/>
        <v>0</v>
      </c>
      <c r="M372" s="26">
        <f t="shared" si="149"/>
        <v>0</v>
      </c>
      <c r="N372" s="26">
        <f t="shared" si="149"/>
        <v>0</v>
      </c>
      <c r="O372" s="26">
        <f t="shared" si="149"/>
        <v>0</v>
      </c>
      <c r="P372" s="26">
        <f t="shared" si="149"/>
        <v>0</v>
      </c>
      <c r="Q372" s="26">
        <f t="shared" si="149"/>
        <v>0</v>
      </c>
      <c r="R372" s="26">
        <f t="shared" si="149"/>
        <v>0</v>
      </c>
      <c r="S372" s="26">
        <f t="shared" si="149"/>
        <v>0</v>
      </c>
      <c r="T372" s="26">
        <f t="shared" si="149"/>
        <v>0</v>
      </c>
      <c r="U372" s="26">
        <f t="shared" si="149"/>
        <v>0</v>
      </c>
      <c r="V372" s="26">
        <f t="shared" si="149"/>
        <v>0</v>
      </c>
      <c r="W372" s="26">
        <f t="shared" si="149"/>
        <v>0</v>
      </c>
      <c r="X372" s="26">
        <f t="shared" si="149"/>
        <v>0</v>
      </c>
      <c r="Y372" s="26">
        <f t="shared" si="149"/>
        <v>0</v>
      </c>
      <c r="Z372" s="26">
        <f t="shared" si="149"/>
        <v>0</v>
      </c>
      <c r="AA372" s="26">
        <f t="shared" si="149"/>
        <v>0</v>
      </c>
      <c r="AB372" s="26">
        <f t="shared" si="149"/>
        <v>0</v>
      </c>
      <c r="AC372" s="26">
        <f t="shared" si="149"/>
        <v>0</v>
      </c>
      <c r="AD372" s="26">
        <f t="shared" si="149"/>
        <v>0</v>
      </c>
      <c r="AE372" s="26">
        <f t="shared" ref="AE372:BO372" si="150">SUM(AE367:AE371)</f>
        <v>0</v>
      </c>
      <c r="AF372" s="26">
        <f t="shared" si="150"/>
        <v>0</v>
      </c>
      <c r="AG372" s="26">
        <f t="shared" si="150"/>
        <v>0</v>
      </c>
      <c r="AH372" s="26">
        <f t="shared" si="150"/>
        <v>0</v>
      </c>
      <c r="AI372" s="26">
        <f t="shared" si="150"/>
        <v>0</v>
      </c>
      <c r="AJ372" s="26">
        <f t="shared" si="150"/>
        <v>0</v>
      </c>
      <c r="AK372" s="26">
        <f t="shared" si="150"/>
        <v>0</v>
      </c>
      <c r="AL372" s="26">
        <f t="shared" si="150"/>
        <v>0</v>
      </c>
      <c r="AM372" s="26">
        <f t="shared" si="150"/>
        <v>0</v>
      </c>
      <c r="AN372" s="26">
        <f t="shared" si="150"/>
        <v>0</v>
      </c>
      <c r="AO372" s="26">
        <f t="shared" si="150"/>
        <v>0</v>
      </c>
      <c r="AP372" s="26">
        <f t="shared" si="150"/>
        <v>0</v>
      </c>
      <c r="AQ372" s="26">
        <f t="shared" si="150"/>
        <v>0</v>
      </c>
      <c r="AR372" s="26">
        <f t="shared" si="150"/>
        <v>0</v>
      </c>
      <c r="AS372" s="26">
        <f t="shared" si="150"/>
        <v>0</v>
      </c>
      <c r="AT372" s="26">
        <f t="shared" si="150"/>
        <v>0</v>
      </c>
      <c r="AU372" s="26">
        <f t="shared" si="150"/>
        <v>0</v>
      </c>
      <c r="AV372" s="26">
        <f t="shared" si="150"/>
        <v>0</v>
      </c>
      <c r="AW372" s="26">
        <f t="shared" si="150"/>
        <v>0</v>
      </c>
      <c r="AX372" s="26">
        <f t="shared" si="150"/>
        <v>0</v>
      </c>
      <c r="AY372" s="26">
        <f t="shared" si="150"/>
        <v>0</v>
      </c>
      <c r="AZ372" s="26">
        <f t="shared" si="150"/>
        <v>0</v>
      </c>
      <c r="BA372" s="26">
        <f t="shared" si="150"/>
        <v>0</v>
      </c>
      <c r="BB372" s="26">
        <f t="shared" si="150"/>
        <v>0</v>
      </c>
      <c r="BC372" s="26">
        <f t="shared" si="150"/>
        <v>0</v>
      </c>
      <c r="BD372" s="26">
        <f t="shared" si="150"/>
        <v>0</v>
      </c>
      <c r="BE372" s="26">
        <f t="shared" si="150"/>
        <v>0</v>
      </c>
      <c r="BF372" s="26">
        <f t="shared" si="150"/>
        <v>0</v>
      </c>
      <c r="BG372" s="26">
        <f t="shared" si="150"/>
        <v>0</v>
      </c>
      <c r="BH372" s="26">
        <f t="shared" si="150"/>
        <v>0</v>
      </c>
      <c r="BI372" s="26">
        <f t="shared" si="150"/>
        <v>0</v>
      </c>
      <c r="BJ372" s="26">
        <f t="shared" si="150"/>
        <v>0</v>
      </c>
      <c r="BK372" s="26">
        <f t="shared" si="150"/>
        <v>0</v>
      </c>
      <c r="BL372" s="26">
        <f t="shared" si="150"/>
        <v>0</v>
      </c>
      <c r="BM372" s="26">
        <f t="shared" si="150"/>
        <v>0</v>
      </c>
      <c r="BN372" s="26">
        <f t="shared" si="150"/>
        <v>0</v>
      </c>
      <c r="BO372" s="26">
        <f t="shared" si="150"/>
        <v>0</v>
      </c>
      <c r="BP372" s="39">
        <f>SUM(H372:BO372)</f>
        <v>0</v>
      </c>
    </row>
    <row r="373" spans="1:68" outlineLevel="1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outlineLevel="1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1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outlineLevel="1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1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1" x14ac:dyDescent="0.15">
      <c r="A378" s="33" t="s">
        <v>90</v>
      </c>
      <c r="G378" s="26">
        <f t="shared" ref="G378:AL378" si="151">G376+G375</f>
        <v>0</v>
      </c>
      <c r="H378" s="26">
        <f t="shared" si="151"/>
        <v>0</v>
      </c>
      <c r="I378" s="26">
        <f t="shared" si="151"/>
        <v>0</v>
      </c>
      <c r="J378" s="26">
        <f t="shared" si="151"/>
        <v>0</v>
      </c>
      <c r="K378" s="26">
        <f t="shared" si="151"/>
        <v>0</v>
      </c>
      <c r="L378" s="26">
        <f t="shared" si="151"/>
        <v>0</v>
      </c>
      <c r="M378" s="26">
        <f t="shared" si="151"/>
        <v>0</v>
      </c>
      <c r="N378" s="26">
        <f t="shared" si="151"/>
        <v>0</v>
      </c>
      <c r="O378" s="26">
        <f t="shared" si="151"/>
        <v>0</v>
      </c>
      <c r="P378" s="26">
        <f t="shared" si="151"/>
        <v>0</v>
      </c>
      <c r="Q378" s="26">
        <f t="shared" si="151"/>
        <v>0</v>
      </c>
      <c r="R378" s="26">
        <f t="shared" si="151"/>
        <v>0</v>
      </c>
      <c r="S378" s="26">
        <f t="shared" si="151"/>
        <v>0</v>
      </c>
      <c r="T378" s="26">
        <f t="shared" si="151"/>
        <v>0</v>
      </c>
      <c r="U378" s="26">
        <f t="shared" si="151"/>
        <v>0</v>
      </c>
      <c r="V378" s="26">
        <f t="shared" si="151"/>
        <v>0</v>
      </c>
      <c r="W378" s="26">
        <f t="shared" si="151"/>
        <v>0</v>
      </c>
      <c r="X378" s="26">
        <f t="shared" si="151"/>
        <v>0</v>
      </c>
      <c r="Y378" s="26">
        <f t="shared" si="151"/>
        <v>0</v>
      </c>
      <c r="Z378" s="26">
        <f t="shared" si="151"/>
        <v>0</v>
      </c>
      <c r="AA378" s="26">
        <f t="shared" si="151"/>
        <v>0</v>
      </c>
      <c r="AB378" s="26">
        <f t="shared" si="151"/>
        <v>0</v>
      </c>
      <c r="AC378" s="26">
        <f t="shared" si="151"/>
        <v>0</v>
      </c>
      <c r="AD378" s="26">
        <f t="shared" si="151"/>
        <v>0</v>
      </c>
      <c r="AE378" s="26">
        <f t="shared" si="151"/>
        <v>0</v>
      </c>
      <c r="AF378" s="26">
        <f t="shared" si="151"/>
        <v>0</v>
      </c>
      <c r="AG378" s="26">
        <f t="shared" si="151"/>
        <v>0</v>
      </c>
      <c r="AH378" s="26">
        <f t="shared" si="151"/>
        <v>0</v>
      </c>
      <c r="AI378" s="26">
        <f t="shared" si="151"/>
        <v>0</v>
      </c>
      <c r="AJ378" s="26">
        <f t="shared" si="151"/>
        <v>0</v>
      </c>
      <c r="AK378" s="26">
        <f t="shared" si="151"/>
        <v>0</v>
      </c>
      <c r="AL378" s="26">
        <f t="shared" si="151"/>
        <v>0</v>
      </c>
      <c r="AM378" s="26">
        <f t="shared" ref="AM378:BO378" si="152">AM376+AM375</f>
        <v>0</v>
      </c>
      <c r="AN378" s="26">
        <f t="shared" si="152"/>
        <v>0</v>
      </c>
      <c r="AO378" s="26">
        <f t="shared" si="152"/>
        <v>0</v>
      </c>
      <c r="AP378" s="26">
        <f t="shared" si="152"/>
        <v>0</v>
      </c>
      <c r="AQ378" s="26">
        <f t="shared" si="152"/>
        <v>0</v>
      </c>
      <c r="AR378" s="26">
        <f t="shared" si="152"/>
        <v>0</v>
      </c>
      <c r="AS378" s="26">
        <f t="shared" si="152"/>
        <v>0</v>
      </c>
      <c r="AT378" s="26">
        <f t="shared" si="152"/>
        <v>0</v>
      </c>
      <c r="AU378" s="26">
        <f t="shared" si="152"/>
        <v>0</v>
      </c>
      <c r="AV378" s="26">
        <f t="shared" si="152"/>
        <v>0</v>
      </c>
      <c r="AW378" s="26">
        <f t="shared" si="152"/>
        <v>0</v>
      </c>
      <c r="AX378" s="26">
        <f t="shared" si="152"/>
        <v>0</v>
      </c>
      <c r="AY378" s="26">
        <f t="shared" si="152"/>
        <v>0</v>
      </c>
      <c r="AZ378" s="26">
        <f t="shared" si="152"/>
        <v>0</v>
      </c>
      <c r="BA378" s="26">
        <f t="shared" si="152"/>
        <v>0</v>
      </c>
      <c r="BB378" s="26">
        <f t="shared" si="152"/>
        <v>0</v>
      </c>
      <c r="BC378" s="26">
        <f t="shared" si="152"/>
        <v>0</v>
      </c>
      <c r="BD378" s="26">
        <f t="shared" si="152"/>
        <v>0</v>
      </c>
      <c r="BE378" s="26">
        <f t="shared" si="152"/>
        <v>0</v>
      </c>
      <c r="BF378" s="26">
        <f t="shared" si="152"/>
        <v>0</v>
      </c>
      <c r="BG378" s="26">
        <f t="shared" si="152"/>
        <v>0</v>
      </c>
      <c r="BH378" s="26">
        <f t="shared" si="152"/>
        <v>0</v>
      </c>
      <c r="BI378" s="26">
        <f t="shared" si="152"/>
        <v>0</v>
      </c>
      <c r="BJ378" s="26">
        <f t="shared" si="152"/>
        <v>0</v>
      </c>
      <c r="BK378" s="26">
        <f t="shared" si="152"/>
        <v>0</v>
      </c>
      <c r="BL378" s="26">
        <f t="shared" si="152"/>
        <v>0</v>
      </c>
      <c r="BM378" s="26">
        <f t="shared" si="152"/>
        <v>0</v>
      </c>
      <c r="BN378" s="26">
        <f t="shared" si="152"/>
        <v>0</v>
      </c>
      <c r="BO378" s="26">
        <f t="shared" si="152"/>
        <v>0</v>
      </c>
      <c r="BP378" s="39">
        <f>SUM(H378:BO378)</f>
        <v>0</v>
      </c>
    </row>
    <row r="379" spans="1:68" outlineLevel="1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outlineLevel="1" x14ac:dyDescent="0.15">
      <c r="A380" s="14" t="s">
        <v>128</v>
      </c>
      <c r="G380" s="26">
        <f t="shared" ref="G380:AL380" si="153">G378+G372+G362</f>
        <v>0</v>
      </c>
      <c r="H380" s="26">
        <f t="shared" si="153"/>
        <v>4000000</v>
      </c>
      <c r="I380" s="26">
        <f t="shared" si="153"/>
        <v>4000000</v>
      </c>
      <c r="J380" s="26">
        <f t="shared" si="153"/>
        <v>4000000</v>
      </c>
      <c r="K380" s="26">
        <f t="shared" si="153"/>
        <v>4000000</v>
      </c>
      <c r="L380" s="26">
        <f t="shared" si="153"/>
        <v>4000000</v>
      </c>
      <c r="M380" s="26">
        <f t="shared" si="153"/>
        <v>4000000</v>
      </c>
      <c r="N380" s="26">
        <f t="shared" si="153"/>
        <v>4000000</v>
      </c>
      <c r="O380" s="26">
        <f t="shared" si="153"/>
        <v>4000000</v>
      </c>
      <c r="P380" s="26">
        <f t="shared" si="153"/>
        <v>4000000</v>
      </c>
      <c r="Q380" s="26">
        <f t="shared" si="153"/>
        <v>4000000</v>
      </c>
      <c r="R380" s="26">
        <f t="shared" si="153"/>
        <v>4000000</v>
      </c>
      <c r="S380" s="26">
        <f t="shared" si="153"/>
        <v>4000000</v>
      </c>
      <c r="T380" s="26">
        <f t="shared" si="153"/>
        <v>4000000</v>
      </c>
      <c r="U380" s="26">
        <f t="shared" si="153"/>
        <v>4000000</v>
      </c>
      <c r="V380" s="26">
        <f t="shared" si="153"/>
        <v>4000000</v>
      </c>
      <c r="W380" s="26">
        <f t="shared" si="153"/>
        <v>4000000</v>
      </c>
      <c r="X380" s="26">
        <f t="shared" si="153"/>
        <v>4000000</v>
      </c>
      <c r="Y380" s="26">
        <f t="shared" si="153"/>
        <v>4000000</v>
      </c>
      <c r="Z380" s="26">
        <f t="shared" si="153"/>
        <v>2000000</v>
      </c>
      <c r="AA380" s="26">
        <f t="shared" si="153"/>
        <v>2000000</v>
      </c>
      <c r="AB380" s="26">
        <f t="shared" si="153"/>
        <v>2000000</v>
      </c>
      <c r="AC380" s="26">
        <f t="shared" si="153"/>
        <v>2000000</v>
      </c>
      <c r="AD380" s="26">
        <f t="shared" si="153"/>
        <v>2000000</v>
      </c>
      <c r="AE380" s="26">
        <f t="shared" si="153"/>
        <v>2000000</v>
      </c>
      <c r="AF380" s="26">
        <f t="shared" si="153"/>
        <v>0</v>
      </c>
      <c r="AG380" s="26">
        <f t="shared" si="153"/>
        <v>0</v>
      </c>
      <c r="AH380" s="26">
        <f t="shared" si="153"/>
        <v>0</v>
      </c>
      <c r="AI380" s="26">
        <f t="shared" si="153"/>
        <v>0</v>
      </c>
      <c r="AJ380" s="26">
        <f t="shared" si="153"/>
        <v>0</v>
      </c>
      <c r="AK380" s="26">
        <f t="shared" si="153"/>
        <v>0</v>
      </c>
      <c r="AL380" s="26">
        <f t="shared" si="153"/>
        <v>0</v>
      </c>
      <c r="AM380" s="26">
        <f t="shared" ref="AM380:BO380" si="154">AM378+AM372+AM362</f>
        <v>0</v>
      </c>
      <c r="AN380" s="26">
        <f t="shared" si="154"/>
        <v>0</v>
      </c>
      <c r="AO380" s="26">
        <f t="shared" si="154"/>
        <v>0</v>
      </c>
      <c r="AP380" s="26">
        <f t="shared" si="154"/>
        <v>0</v>
      </c>
      <c r="AQ380" s="26">
        <f t="shared" si="154"/>
        <v>0</v>
      </c>
      <c r="AR380" s="26">
        <f t="shared" si="154"/>
        <v>0</v>
      </c>
      <c r="AS380" s="26">
        <f t="shared" si="154"/>
        <v>0</v>
      </c>
      <c r="AT380" s="26">
        <f t="shared" si="154"/>
        <v>0</v>
      </c>
      <c r="AU380" s="26">
        <f t="shared" si="154"/>
        <v>0</v>
      </c>
      <c r="AV380" s="26">
        <f t="shared" si="154"/>
        <v>0</v>
      </c>
      <c r="AW380" s="26">
        <f t="shared" si="154"/>
        <v>0</v>
      </c>
      <c r="AX380" s="26">
        <f t="shared" si="154"/>
        <v>0</v>
      </c>
      <c r="AY380" s="26">
        <f t="shared" si="154"/>
        <v>0</v>
      </c>
      <c r="AZ380" s="26">
        <f t="shared" si="154"/>
        <v>0</v>
      </c>
      <c r="BA380" s="26">
        <f t="shared" si="154"/>
        <v>0</v>
      </c>
      <c r="BB380" s="26">
        <f t="shared" si="154"/>
        <v>0</v>
      </c>
      <c r="BC380" s="26">
        <f t="shared" si="154"/>
        <v>0</v>
      </c>
      <c r="BD380" s="26">
        <f t="shared" si="154"/>
        <v>0</v>
      </c>
      <c r="BE380" s="26">
        <f t="shared" si="154"/>
        <v>0</v>
      </c>
      <c r="BF380" s="26">
        <f t="shared" si="154"/>
        <v>0</v>
      </c>
      <c r="BG380" s="26">
        <f t="shared" si="154"/>
        <v>0</v>
      </c>
      <c r="BH380" s="26">
        <f t="shared" si="154"/>
        <v>0</v>
      </c>
      <c r="BI380" s="26">
        <f t="shared" si="154"/>
        <v>0</v>
      </c>
      <c r="BJ380" s="26">
        <f t="shared" si="154"/>
        <v>0</v>
      </c>
      <c r="BK380" s="26">
        <f t="shared" si="154"/>
        <v>0</v>
      </c>
      <c r="BL380" s="26">
        <f t="shared" si="154"/>
        <v>0</v>
      </c>
      <c r="BM380" s="26">
        <f t="shared" si="154"/>
        <v>0</v>
      </c>
      <c r="BN380" s="26">
        <f t="shared" si="154"/>
        <v>0</v>
      </c>
      <c r="BO380" s="26">
        <f t="shared" si="154"/>
        <v>0</v>
      </c>
      <c r="BP380" s="39">
        <f>SUM(H380:BO380)</f>
        <v>84000000</v>
      </c>
    </row>
    <row r="381" spans="1:68" outlineLevel="1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48000000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36000000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84000000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1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1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1" x14ac:dyDescent="0.15">
      <c r="A385" s="48" t="s">
        <v>75</v>
      </c>
      <c r="G385" s="26">
        <f t="shared" ref="G385:AL385" si="155">G85*$C85</f>
        <v>0</v>
      </c>
      <c r="H385" s="26">
        <f t="shared" si="155"/>
        <v>0</v>
      </c>
      <c r="I385" s="26">
        <f t="shared" si="155"/>
        <v>0</v>
      </c>
      <c r="J385" s="26">
        <f t="shared" si="155"/>
        <v>0</v>
      </c>
      <c r="K385" s="26">
        <f t="shared" si="155"/>
        <v>0</v>
      </c>
      <c r="L385" s="26">
        <f t="shared" si="155"/>
        <v>0</v>
      </c>
      <c r="M385" s="26">
        <f t="shared" si="155"/>
        <v>0</v>
      </c>
      <c r="N385" s="26">
        <f t="shared" si="155"/>
        <v>0</v>
      </c>
      <c r="O385" s="26">
        <f t="shared" si="155"/>
        <v>0</v>
      </c>
      <c r="P385" s="26">
        <f t="shared" si="155"/>
        <v>0</v>
      </c>
      <c r="Q385" s="26">
        <f t="shared" si="155"/>
        <v>0</v>
      </c>
      <c r="R385" s="26">
        <f t="shared" si="155"/>
        <v>0</v>
      </c>
      <c r="S385" s="26">
        <f t="shared" si="155"/>
        <v>0</v>
      </c>
      <c r="T385" s="26">
        <f t="shared" si="155"/>
        <v>0</v>
      </c>
      <c r="U385" s="26">
        <f t="shared" si="155"/>
        <v>0</v>
      </c>
      <c r="V385" s="26">
        <f t="shared" si="155"/>
        <v>0</v>
      </c>
      <c r="W385" s="26">
        <f t="shared" si="155"/>
        <v>0</v>
      </c>
      <c r="X385" s="26">
        <f t="shared" si="155"/>
        <v>0</v>
      </c>
      <c r="Y385" s="26">
        <f t="shared" si="155"/>
        <v>0</v>
      </c>
      <c r="Z385" s="26">
        <f t="shared" si="155"/>
        <v>0</v>
      </c>
      <c r="AA385" s="26">
        <f t="shared" si="155"/>
        <v>0</v>
      </c>
      <c r="AB385" s="26">
        <f t="shared" si="155"/>
        <v>0</v>
      </c>
      <c r="AC385" s="26">
        <f t="shared" si="155"/>
        <v>0</v>
      </c>
      <c r="AD385" s="26">
        <f t="shared" si="155"/>
        <v>0</v>
      </c>
      <c r="AE385" s="26">
        <f t="shared" si="155"/>
        <v>0</v>
      </c>
      <c r="AF385" s="26">
        <f t="shared" si="155"/>
        <v>0</v>
      </c>
      <c r="AG385" s="26">
        <f t="shared" si="155"/>
        <v>0</v>
      </c>
      <c r="AH385" s="26">
        <f t="shared" si="155"/>
        <v>0</v>
      </c>
      <c r="AI385" s="26">
        <f t="shared" si="155"/>
        <v>0</v>
      </c>
      <c r="AJ385" s="26">
        <f t="shared" si="155"/>
        <v>0</v>
      </c>
      <c r="AK385" s="26">
        <f t="shared" si="155"/>
        <v>0</v>
      </c>
      <c r="AL385" s="26">
        <f t="shared" si="155"/>
        <v>0</v>
      </c>
      <c r="AM385" s="26">
        <f t="shared" ref="AM385:BO385" si="156">AM85*$C85</f>
        <v>0</v>
      </c>
      <c r="AN385" s="26">
        <f t="shared" si="156"/>
        <v>0</v>
      </c>
      <c r="AO385" s="26">
        <f t="shared" si="156"/>
        <v>0</v>
      </c>
      <c r="AP385" s="26">
        <f t="shared" si="156"/>
        <v>0</v>
      </c>
      <c r="AQ385" s="26">
        <f t="shared" si="156"/>
        <v>0</v>
      </c>
      <c r="AR385" s="26">
        <f t="shared" si="156"/>
        <v>0</v>
      </c>
      <c r="AS385" s="26">
        <f t="shared" si="156"/>
        <v>0</v>
      </c>
      <c r="AT385" s="26">
        <f t="shared" si="156"/>
        <v>0</v>
      </c>
      <c r="AU385" s="26">
        <f t="shared" si="156"/>
        <v>0</v>
      </c>
      <c r="AV385" s="26">
        <f t="shared" si="156"/>
        <v>0</v>
      </c>
      <c r="AW385" s="26">
        <f t="shared" si="156"/>
        <v>0</v>
      </c>
      <c r="AX385" s="26">
        <f t="shared" si="156"/>
        <v>0</v>
      </c>
      <c r="AY385" s="26">
        <f t="shared" si="156"/>
        <v>0</v>
      </c>
      <c r="AZ385" s="26">
        <f t="shared" si="156"/>
        <v>0</v>
      </c>
      <c r="BA385" s="26">
        <f t="shared" si="156"/>
        <v>0</v>
      </c>
      <c r="BB385" s="26">
        <f t="shared" si="156"/>
        <v>0</v>
      </c>
      <c r="BC385" s="26">
        <f t="shared" si="156"/>
        <v>0</v>
      </c>
      <c r="BD385" s="26">
        <f t="shared" si="156"/>
        <v>0</v>
      </c>
      <c r="BE385" s="26">
        <f t="shared" si="156"/>
        <v>0</v>
      </c>
      <c r="BF385" s="26">
        <f t="shared" si="156"/>
        <v>0</v>
      </c>
      <c r="BG385" s="26">
        <f t="shared" si="156"/>
        <v>0</v>
      </c>
      <c r="BH385" s="26">
        <f t="shared" si="156"/>
        <v>0</v>
      </c>
      <c r="BI385" s="26">
        <f t="shared" si="156"/>
        <v>0</v>
      </c>
      <c r="BJ385" s="26">
        <f t="shared" si="156"/>
        <v>0</v>
      </c>
      <c r="BK385" s="26">
        <f t="shared" si="156"/>
        <v>0</v>
      </c>
      <c r="BL385" s="26">
        <f t="shared" si="156"/>
        <v>0</v>
      </c>
      <c r="BM385" s="26">
        <f t="shared" si="156"/>
        <v>0</v>
      </c>
      <c r="BN385" s="26">
        <f t="shared" si="156"/>
        <v>0</v>
      </c>
      <c r="BO385" s="26">
        <f t="shared" si="156"/>
        <v>0</v>
      </c>
    </row>
    <row r="386" spans="1:67" outlineLevel="1" x14ac:dyDescent="0.15">
      <c r="A386" s="48" t="s">
        <v>62</v>
      </c>
      <c r="G386" s="23">
        <f>STAFFPLAN_CWS!$B109</f>
        <v>0</v>
      </c>
      <c r="H386" s="23">
        <f>STAFFPLAN_CWS!$C109</f>
        <v>0</v>
      </c>
      <c r="I386" s="23">
        <f>STAFFPLAN_CWS!$C109</f>
        <v>0</v>
      </c>
      <c r="J386" s="23">
        <f>STAFFPLAN_CWS!$C109</f>
        <v>0</v>
      </c>
      <c r="K386" s="23">
        <f>STAFFPLAN_CWS!$C109</f>
        <v>0</v>
      </c>
      <c r="L386" s="23">
        <f>STAFFPLAN_CWS!$C109</f>
        <v>0</v>
      </c>
      <c r="M386" s="23">
        <f>STAFFPLAN_CWS!$C109</f>
        <v>0</v>
      </c>
      <c r="N386" s="23">
        <f>STAFFPLAN_CWS!$C109</f>
        <v>0</v>
      </c>
      <c r="O386" s="23">
        <f>STAFFPLAN_CWS!$C109</f>
        <v>0</v>
      </c>
      <c r="P386" s="23">
        <f>STAFFPLAN_CWS!$C109</f>
        <v>0</v>
      </c>
      <c r="Q386" s="23">
        <f>STAFFPLAN_CWS!$C109</f>
        <v>0</v>
      </c>
      <c r="R386" s="23">
        <f>STAFFPLAN_CWS!$C109</f>
        <v>0</v>
      </c>
      <c r="S386" s="23">
        <f>STAFFPLAN_CWS!$C109</f>
        <v>0</v>
      </c>
      <c r="T386" s="23">
        <f>STAFFPLAN_CWS!$D109</f>
        <v>0</v>
      </c>
      <c r="U386" s="23">
        <f>STAFFPLAN_CWS!$D109</f>
        <v>0</v>
      </c>
      <c r="V386" s="23">
        <f>STAFFPLAN_CWS!$D109</f>
        <v>0</v>
      </c>
      <c r="W386" s="23">
        <f>STAFFPLAN_CWS!$D109</f>
        <v>0</v>
      </c>
      <c r="X386" s="23">
        <f>STAFFPLAN_CWS!$D109</f>
        <v>0</v>
      </c>
      <c r="Y386" s="23">
        <f>STAFFPLAN_CWS!$D109</f>
        <v>0</v>
      </c>
      <c r="Z386" s="23">
        <f>STAFFPLAN_CWS!$D109</f>
        <v>0</v>
      </c>
      <c r="AA386" s="23">
        <f>STAFFPLAN_CWS!$D109</f>
        <v>0</v>
      </c>
      <c r="AB386" s="23">
        <f>STAFFPLAN_CWS!$D109</f>
        <v>0</v>
      </c>
      <c r="AC386" s="23">
        <f>STAFFPLAN_CWS!$D109</f>
        <v>0</v>
      </c>
      <c r="AD386" s="23">
        <f>STAFFPLAN_CWS!$D109</f>
        <v>0</v>
      </c>
      <c r="AE386" s="23">
        <f>STAFFPLAN_CWS!$D109</f>
        <v>0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1" x14ac:dyDescent="0.15">
      <c r="A387" s="48" t="s">
        <v>76</v>
      </c>
      <c r="G387" s="26">
        <f t="shared" ref="G387:AL387" si="157">G385*G386</f>
        <v>0</v>
      </c>
      <c r="H387" s="26">
        <f t="shared" si="157"/>
        <v>0</v>
      </c>
      <c r="I387" s="26">
        <f t="shared" si="157"/>
        <v>0</v>
      </c>
      <c r="J387" s="26">
        <f t="shared" si="157"/>
        <v>0</v>
      </c>
      <c r="K387" s="26">
        <f t="shared" si="157"/>
        <v>0</v>
      </c>
      <c r="L387" s="26">
        <f t="shared" si="157"/>
        <v>0</v>
      </c>
      <c r="M387" s="26">
        <f t="shared" si="157"/>
        <v>0</v>
      </c>
      <c r="N387" s="26">
        <f t="shared" si="157"/>
        <v>0</v>
      </c>
      <c r="O387" s="26">
        <f t="shared" si="157"/>
        <v>0</v>
      </c>
      <c r="P387" s="26">
        <f t="shared" si="157"/>
        <v>0</v>
      </c>
      <c r="Q387" s="26">
        <f t="shared" si="157"/>
        <v>0</v>
      </c>
      <c r="R387" s="26">
        <f t="shared" si="157"/>
        <v>0</v>
      </c>
      <c r="S387" s="26">
        <f t="shared" si="157"/>
        <v>0</v>
      </c>
      <c r="T387" s="26">
        <f t="shared" si="157"/>
        <v>0</v>
      </c>
      <c r="U387" s="26">
        <f t="shared" si="157"/>
        <v>0</v>
      </c>
      <c r="V387" s="26">
        <f t="shared" si="157"/>
        <v>0</v>
      </c>
      <c r="W387" s="26">
        <f t="shared" si="157"/>
        <v>0</v>
      </c>
      <c r="X387" s="26">
        <f t="shared" si="157"/>
        <v>0</v>
      </c>
      <c r="Y387" s="26">
        <f t="shared" si="157"/>
        <v>0</v>
      </c>
      <c r="Z387" s="26">
        <f t="shared" si="157"/>
        <v>0</v>
      </c>
      <c r="AA387" s="26">
        <f t="shared" si="157"/>
        <v>0</v>
      </c>
      <c r="AB387" s="26">
        <f t="shared" si="157"/>
        <v>0</v>
      </c>
      <c r="AC387" s="26">
        <f t="shared" si="157"/>
        <v>0</v>
      </c>
      <c r="AD387" s="26">
        <f t="shared" si="157"/>
        <v>0</v>
      </c>
      <c r="AE387" s="26">
        <f t="shared" si="157"/>
        <v>0</v>
      </c>
      <c r="AF387" s="26">
        <f t="shared" si="157"/>
        <v>0</v>
      </c>
      <c r="AG387" s="26">
        <f t="shared" si="157"/>
        <v>0</v>
      </c>
      <c r="AH387" s="26">
        <f t="shared" si="157"/>
        <v>0</v>
      </c>
      <c r="AI387" s="26">
        <f t="shared" si="157"/>
        <v>0</v>
      </c>
      <c r="AJ387" s="26">
        <f t="shared" si="157"/>
        <v>0</v>
      </c>
      <c r="AK387" s="26">
        <f t="shared" si="157"/>
        <v>0</v>
      </c>
      <c r="AL387" s="26">
        <f t="shared" si="157"/>
        <v>0</v>
      </c>
      <c r="AM387" s="26">
        <f t="shared" ref="AM387:BO387" si="158">AM385*AM386</f>
        <v>0</v>
      </c>
      <c r="AN387" s="26">
        <f t="shared" si="158"/>
        <v>0</v>
      </c>
      <c r="AO387" s="26">
        <f t="shared" si="158"/>
        <v>0</v>
      </c>
      <c r="AP387" s="26">
        <f t="shared" si="158"/>
        <v>0</v>
      </c>
      <c r="AQ387" s="26">
        <f t="shared" si="158"/>
        <v>0</v>
      </c>
      <c r="AR387" s="26">
        <f t="shared" si="158"/>
        <v>0</v>
      </c>
      <c r="AS387" s="26">
        <f t="shared" si="158"/>
        <v>0</v>
      </c>
      <c r="AT387" s="26">
        <f t="shared" si="158"/>
        <v>0</v>
      </c>
      <c r="AU387" s="26">
        <f t="shared" si="158"/>
        <v>0</v>
      </c>
      <c r="AV387" s="26">
        <f t="shared" si="158"/>
        <v>0</v>
      </c>
      <c r="AW387" s="26">
        <f t="shared" si="158"/>
        <v>0</v>
      </c>
      <c r="AX387" s="26">
        <f t="shared" si="158"/>
        <v>0</v>
      </c>
      <c r="AY387" s="26">
        <f t="shared" si="158"/>
        <v>0</v>
      </c>
      <c r="AZ387" s="26">
        <f t="shared" si="158"/>
        <v>0</v>
      </c>
      <c r="BA387" s="26">
        <f t="shared" si="158"/>
        <v>0</v>
      </c>
      <c r="BB387" s="26">
        <f t="shared" si="158"/>
        <v>0</v>
      </c>
      <c r="BC387" s="26">
        <f t="shared" si="158"/>
        <v>0</v>
      </c>
      <c r="BD387" s="26">
        <f t="shared" si="158"/>
        <v>0</v>
      </c>
      <c r="BE387" s="26">
        <f t="shared" si="158"/>
        <v>0</v>
      </c>
      <c r="BF387" s="26">
        <f t="shared" si="158"/>
        <v>0</v>
      </c>
      <c r="BG387" s="26">
        <f t="shared" si="158"/>
        <v>0</v>
      </c>
      <c r="BH387" s="26">
        <f t="shared" si="158"/>
        <v>0</v>
      </c>
      <c r="BI387" s="26">
        <f t="shared" si="158"/>
        <v>0</v>
      </c>
      <c r="BJ387" s="26">
        <f t="shared" si="158"/>
        <v>0</v>
      </c>
      <c r="BK387" s="26">
        <f t="shared" si="158"/>
        <v>0</v>
      </c>
      <c r="BL387" s="26">
        <f t="shared" si="158"/>
        <v>0</v>
      </c>
      <c r="BM387" s="26">
        <f t="shared" si="158"/>
        <v>0</v>
      </c>
      <c r="BN387" s="26">
        <f t="shared" si="158"/>
        <v>0</v>
      </c>
      <c r="BO387" s="26">
        <f t="shared" si="158"/>
        <v>0</v>
      </c>
    </row>
    <row r="388" spans="1:67" outlineLevel="1" x14ac:dyDescent="0.15">
      <c r="A388" s="48" t="s">
        <v>761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1" x14ac:dyDescent="0.15">
      <c r="A389" s="48" t="s">
        <v>63</v>
      </c>
      <c r="G389" s="26">
        <f t="shared" ref="G389:AL389" si="159">G387+G388</f>
        <v>0</v>
      </c>
      <c r="H389" s="26">
        <f t="shared" si="159"/>
        <v>0</v>
      </c>
      <c r="I389" s="26">
        <f t="shared" si="159"/>
        <v>0</v>
      </c>
      <c r="J389" s="26">
        <f t="shared" si="159"/>
        <v>0</v>
      </c>
      <c r="K389" s="26">
        <f t="shared" si="159"/>
        <v>0</v>
      </c>
      <c r="L389" s="26">
        <f t="shared" si="159"/>
        <v>0</v>
      </c>
      <c r="M389" s="26">
        <f t="shared" si="159"/>
        <v>0</v>
      </c>
      <c r="N389" s="26">
        <f t="shared" si="159"/>
        <v>0</v>
      </c>
      <c r="O389" s="26">
        <f t="shared" si="159"/>
        <v>0</v>
      </c>
      <c r="P389" s="26">
        <f t="shared" si="159"/>
        <v>0</v>
      </c>
      <c r="Q389" s="26">
        <f t="shared" si="159"/>
        <v>0</v>
      </c>
      <c r="R389" s="26">
        <f t="shared" si="159"/>
        <v>0</v>
      </c>
      <c r="S389" s="26">
        <f t="shared" si="159"/>
        <v>0</v>
      </c>
      <c r="T389" s="26">
        <f t="shared" si="159"/>
        <v>0</v>
      </c>
      <c r="U389" s="26">
        <f t="shared" si="159"/>
        <v>0</v>
      </c>
      <c r="V389" s="26">
        <f t="shared" si="159"/>
        <v>0</v>
      </c>
      <c r="W389" s="26">
        <f t="shared" si="159"/>
        <v>0</v>
      </c>
      <c r="X389" s="26">
        <f t="shared" si="159"/>
        <v>0</v>
      </c>
      <c r="Y389" s="26">
        <f t="shared" si="159"/>
        <v>0</v>
      </c>
      <c r="Z389" s="26">
        <f t="shared" si="159"/>
        <v>0</v>
      </c>
      <c r="AA389" s="26">
        <f t="shared" si="159"/>
        <v>0</v>
      </c>
      <c r="AB389" s="26">
        <f t="shared" si="159"/>
        <v>0</v>
      </c>
      <c r="AC389" s="26">
        <f t="shared" si="159"/>
        <v>0</v>
      </c>
      <c r="AD389" s="26">
        <f t="shared" si="159"/>
        <v>0</v>
      </c>
      <c r="AE389" s="26">
        <f t="shared" si="159"/>
        <v>0</v>
      </c>
      <c r="AF389" s="26">
        <f t="shared" si="159"/>
        <v>0</v>
      </c>
      <c r="AG389" s="26">
        <f t="shared" si="159"/>
        <v>0</v>
      </c>
      <c r="AH389" s="26">
        <f t="shared" si="159"/>
        <v>0</v>
      </c>
      <c r="AI389" s="26">
        <f t="shared" si="159"/>
        <v>0</v>
      </c>
      <c r="AJ389" s="26">
        <f t="shared" si="159"/>
        <v>0</v>
      </c>
      <c r="AK389" s="26">
        <f t="shared" si="159"/>
        <v>0</v>
      </c>
      <c r="AL389" s="26">
        <f t="shared" si="159"/>
        <v>0</v>
      </c>
      <c r="AM389" s="26">
        <f t="shared" ref="AM389:BO389" si="160">AM387+AM388</f>
        <v>0</v>
      </c>
      <c r="AN389" s="26">
        <f t="shared" si="160"/>
        <v>0</v>
      </c>
      <c r="AO389" s="26">
        <f t="shared" si="160"/>
        <v>0</v>
      </c>
      <c r="AP389" s="26">
        <f t="shared" si="160"/>
        <v>0</v>
      </c>
      <c r="AQ389" s="26">
        <f t="shared" si="160"/>
        <v>0</v>
      </c>
      <c r="AR389" s="26">
        <f t="shared" si="160"/>
        <v>0</v>
      </c>
      <c r="AS389" s="26">
        <f t="shared" si="160"/>
        <v>0</v>
      </c>
      <c r="AT389" s="26">
        <f t="shared" si="160"/>
        <v>0</v>
      </c>
      <c r="AU389" s="26">
        <f t="shared" si="160"/>
        <v>0</v>
      </c>
      <c r="AV389" s="26">
        <f t="shared" si="160"/>
        <v>0</v>
      </c>
      <c r="AW389" s="26">
        <f t="shared" si="160"/>
        <v>0</v>
      </c>
      <c r="AX389" s="26">
        <f t="shared" si="160"/>
        <v>0</v>
      </c>
      <c r="AY389" s="26">
        <f t="shared" si="160"/>
        <v>0</v>
      </c>
      <c r="AZ389" s="26">
        <f t="shared" si="160"/>
        <v>0</v>
      </c>
      <c r="BA389" s="26">
        <f t="shared" si="160"/>
        <v>0</v>
      </c>
      <c r="BB389" s="26">
        <f t="shared" si="160"/>
        <v>0</v>
      </c>
      <c r="BC389" s="26">
        <f t="shared" si="160"/>
        <v>0</v>
      </c>
      <c r="BD389" s="26">
        <f t="shared" si="160"/>
        <v>0</v>
      </c>
      <c r="BE389" s="26">
        <f t="shared" si="160"/>
        <v>0</v>
      </c>
      <c r="BF389" s="26">
        <f t="shared" si="160"/>
        <v>0</v>
      </c>
      <c r="BG389" s="26">
        <f t="shared" si="160"/>
        <v>0</v>
      </c>
      <c r="BH389" s="26">
        <f t="shared" si="160"/>
        <v>0</v>
      </c>
      <c r="BI389" s="26">
        <f t="shared" si="160"/>
        <v>0</v>
      </c>
      <c r="BJ389" s="26">
        <f t="shared" si="160"/>
        <v>0</v>
      </c>
      <c r="BK389" s="26">
        <f t="shared" si="160"/>
        <v>0</v>
      </c>
      <c r="BL389" s="26">
        <f t="shared" si="160"/>
        <v>0</v>
      </c>
      <c r="BM389" s="26">
        <f t="shared" si="160"/>
        <v>0</v>
      </c>
      <c r="BN389" s="26">
        <f t="shared" si="160"/>
        <v>0</v>
      </c>
      <c r="BO389" s="26">
        <f t="shared" si="160"/>
        <v>0</v>
      </c>
    </row>
    <row r="390" spans="1:67" outlineLevel="1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1" x14ac:dyDescent="0.15">
      <c r="A391" s="33" t="s">
        <v>86</v>
      </c>
      <c r="G391" s="26">
        <f t="shared" ref="G391:AL391" si="161">G86*$C86</f>
        <v>0</v>
      </c>
      <c r="H391" s="26">
        <f t="shared" si="161"/>
        <v>0</v>
      </c>
      <c r="I391" s="26">
        <f t="shared" si="161"/>
        <v>0</v>
      </c>
      <c r="J391" s="26">
        <f t="shared" si="161"/>
        <v>0</v>
      </c>
      <c r="K391" s="26">
        <f t="shared" si="161"/>
        <v>0</v>
      </c>
      <c r="L391" s="26">
        <f t="shared" si="161"/>
        <v>0</v>
      </c>
      <c r="M391" s="26">
        <f t="shared" si="161"/>
        <v>0</v>
      </c>
      <c r="N391" s="26">
        <f t="shared" si="161"/>
        <v>0</v>
      </c>
      <c r="O391" s="26">
        <f t="shared" si="161"/>
        <v>0</v>
      </c>
      <c r="P391" s="26">
        <f t="shared" si="161"/>
        <v>0</v>
      </c>
      <c r="Q391" s="26">
        <f t="shared" si="161"/>
        <v>0</v>
      </c>
      <c r="R391" s="26">
        <f t="shared" si="161"/>
        <v>0</v>
      </c>
      <c r="S391" s="26">
        <f t="shared" si="161"/>
        <v>0</v>
      </c>
      <c r="T391" s="26">
        <f t="shared" si="161"/>
        <v>0</v>
      </c>
      <c r="U391" s="26">
        <f t="shared" si="161"/>
        <v>0</v>
      </c>
      <c r="V391" s="26">
        <f t="shared" si="161"/>
        <v>0</v>
      </c>
      <c r="W391" s="26">
        <f t="shared" si="161"/>
        <v>0</v>
      </c>
      <c r="X391" s="26">
        <f t="shared" si="161"/>
        <v>0</v>
      </c>
      <c r="Y391" s="26">
        <f t="shared" si="161"/>
        <v>0</v>
      </c>
      <c r="Z391" s="26">
        <f t="shared" si="161"/>
        <v>0</v>
      </c>
      <c r="AA391" s="26">
        <f t="shared" si="161"/>
        <v>0</v>
      </c>
      <c r="AB391" s="26">
        <f t="shared" si="161"/>
        <v>0</v>
      </c>
      <c r="AC391" s="26">
        <f t="shared" si="161"/>
        <v>0</v>
      </c>
      <c r="AD391" s="26">
        <f t="shared" si="161"/>
        <v>0</v>
      </c>
      <c r="AE391" s="26">
        <f t="shared" si="161"/>
        <v>0</v>
      </c>
      <c r="AF391" s="26">
        <f t="shared" si="161"/>
        <v>0</v>
      </c>
      <c r="AG391" s="26">
        <f t="shared" si="161"/>
        <v>0</v>
      </c>
      <c r="AH391" s="26">
        <f t="shared" si="161"/>
        <v>0</v>
      </c>
      <c r="AI391" s="26">
        <f t="shared" si="161"/>
        <v>0</v>
      </c>
      <c r="AJ391" s="26">
        <f t="shared" si="161"/>
        <v>0</v>
      </c>
      <c r="AK391" s="26">
        <f t="shared" si="161"/>
        <v>0</v>
      </c>
      <c r="AL391" s="26">
        <f t="shared" si="161"/>
        <v>0</v>
      </c>
      <c r="AM391" s="26">
        <f t="shared" ref="AM391:BO391" si="162">AM86*$C86</f>
        <v>0</v>
      </c>
      <c r="AN391" s="26">
        <f t="shared" si="162"/>
        <v>0</v>
      </c>
      <c r="AO391" s="26">
        <f t="shared" si="162"/>
        <v>0</v>
      </c>
      <c r="AP391" s="26">
        <f t="shared" si="162"/>
        <v>0</v>
      </c>
      <c r="AQ391" s="26">
        <f t="shared" si="162"/>
        <v>0</v>
      </c>
      <c r="AR391" s="26">
        <f t="shared" si="162"/>
        <v>0</v>
      </c>
      <c r="AS391" s="26">
        <f t="shared" si="162"/>
        <v>0</v>
      </c>
      <c r="AT391" s="26">
        <f t="shared" si="162"/>
        <v>0</v>
      </c>
      <c r="AU391" s="26">
        <f t="shared" si="162"/>
        <v>0</v>
      </c>
      <c r="AV391" s="26">
        <f t="shared" si="162"/>
        <v>0</v>
      </c>
      <c r="AW391" s="26">
        <f t="shared" si="162"/>
        <v>0</v>
      </c>
      <c r="AX391" s="26">
        <f t="shared" si="162"/>
        <v>0</v>
      </c>
      <c r="AY391" s="26">
        <f t="shared" si="162"/>
        <v>0</v>
      </c>
      <c r="AZ391" s="26">
        <f t="shared" si="162"/>
        <v>0</v>
      </c>
      <c r="BA391" s="26">
        <f t="shared" si="162"/>
        <v>0</v>
      </c>
      <c r="BB391" s="26">
        <f t="shared" si="162"/>
        <v>0</v>
      </c>
      <c r="BC391" s="26">
        <f t="shared" si="162"/>
        <v>0</v>
      </c>
      <c r="BD391" s="26">
        <f t="shared" si="162"/>
        <v>0</v>
      </c>
      <c r="BE391" s="26">
        <f t="shared" si="162"/>
        <v>0</v>
      </c>
      <c r="BF391" s="26">
        <f t="shared" si="162"/>
        <v>0</v>
      </c>
      <c r="BG391" s="26">
        <f t="shared" si="162"/>
        <v>0</v>
      </c>
      <c r="BH391" s="26">
        <f t="shared" si="162"/>
        <v>0</v>
      </c>
      <c r="BI391" s="26">
        <f t="shared" si="162"/>
        <v>0</v>
      </c>
      <c r="BJ391" s="26">
        <f t="shared" si="162"/>
        <v>0</v>
      </c>
      <c r="BK391" s="26">
        <f t="shared" si="162"/>
        <v>0</v>
      </c>
      <c r="BL391" s="26">
        <f t="shared" si="162"/>
        <v>0</v>
      </c>
      <c r="BM391" s="26">
        <f t="shared" si="162"/>
        <v>0</v>
      </c>
      <c r="BN391" s="26">
        <f t="shared" si="162"/>
        <v>0</v>
      </c>
      <c r="BO391" s="26">
        <f t="shared" si="162"/>
        <v>0</v>
      </c>
    </row>
    <row r="392" spans="1:67" outlineLevel="1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1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1" x14ac:dyDescent="0.15">
      <c r="A394" s="48" t="s">
        <v>75</v>
      </c>
      <c r="G394" s="26">
        <f t="shared" ref="G394:AL394" si="163">G88*$C88</f>
        <v>0</v>
      </c>
      <c r="H394" s="26">
        <f t="shared" si="163"/>
        <v>0</v>
      </c>
      <c r="I394" s="26">
        <f t="shared" si="163"/>
        <v>0</v>
      </c>
      <c r="J394" s="26">
        <f t="shared" si="163"/>
        <v>0</v>
      </c>
      <c r="K394" s="26">
        <f t="shared" si="163"/>
        <v>0</v>
      </c>
      <c r="L394" s="26">
        <f t="shared" si="163"/>
        <v>0</v>
      </c>
      <c r="M394" s="26">
        <f t="shared" si="163"/>
        <v>0</v>
      </c>
      <c r="N394" s="26">
        <f t="shared" si="163"/>
        <v>0</v>
      </c>
      <c r="O394" s="26">
        <f t="shared" si="163"/>
        <v>0</v>
      </c>
      <c r="P394" s="26">
        <f t="shared" si="163"/>
        <v>0</v>
      </c>
      <c r="Q394" s="26">
        <f t="shared" si="163"/>
        <v>0</v>
      </c>
      <c r="R394" s="26">
        <f t="shared" si="163"/>
        <v>0</v>
      </c>
      <c r="S394" s="26">
        <f t="shared" si="163"/>
        <v>0</v>
      </c>
      <c r="T394" s="26">
        <f t="shared" si="163"/>
        <v>0</v>
      </c>
      <c r="U394" s="26">
        <f t="shared" si="163"/>
        <v>0</v>
      </c>
      <c r="V394" s="26">
        <f t="shared" si="163"/>
        <v>0</v>
      </c>
      <c r="W394" s="26">
        <f t="shared" si="163"/>
        <v>0</v>
      </c>
      <c r="X394" s="26">
        <f t="shared" si="163"/>
        <v>0</v>
      </c>
      <c r="Y394" s="26">
        <f t="shared" si="163"/>
        <v>0</v>
      </c>
      <c r="Z394" s="26">
        <f t="shared" si="163"/>
        <v>0</v>
      </c>
      <c r="AA394" s="26">
        <f t="shared" si="163"/>
        <v>0</v>
      </c>
      <c r="AB394" s="26">
        <f t="shared" si="163"/>
        <v>0</v>
      </c>
      <c r="AC394" s="26">
        <f t="shared" si="163"/>
        <v>0</v>
      </c>
      <c r="AD394" s="26">
        <f t="shared" si="163"/>
        <v>0</v>
      </c>
      <c r="AE394" s="26">
        <f t="shared" si="163"/>
        <v>0</v>
      </c>
      <c r="AF394" s="26">
        <f t="shared" si="163"/>
        <v>0</v>
      </c>
      <c r="AG394" s="26">
        <f t="shared" si="163"/>
        <v>0</v>
      </c>
      <c r="AH394" s="26">
        <f t="shared" si="163"/>
        <v>0</v>
      </c>
      <c r="AI394" s="26">
        <f t="shared" si="163"/>
        <v>0</v>
      </c>
      <c r="AJ394" s="26">
        <f t="shared" si="163"/>
        <v>0</v>
      </c>
      <c r="AK394" s="26">
        <f t="shared" si="163"/>
        <v>0</v>
      </c>
      <c r="AL394" s="26">
        <f t="shared" si="163"/>
        <v>0</v>
      </c>
      <c r="AM394" s="26">
        <f t="shared" ref="AM394:BO394" si="164">AM88*$C88</f>
        <v>0</v>
      </c>
      <c r="AN394" s="26">
        <f t="shared" si="164"/>
        <v>0</v>
      </c>
      <c r="AO394" s="26">
        <f t="shared" si="164"/>
        <v>0</v>
      </c>
      <c r="AP394" s="26">
        <f t="shared" si="164"/>
        <v>0</v>
      </c>
      <c r="AQ394" s="26">
        <f t="shared" si="164"/>
        <v>0</v>
      </c>
      <c r="AR394" s="26">
        <f t="shared" si="164"/>
        <v>0</v>
      </c>
      <c r="AS394" s="26">
        <f t="shared" si="164"/>
        <v>0</v>
      </c>
      <c r="AT394" s="26">
        <f t="shared" si="164"/>
        <v>0</v>
      </c>
      <c r="AU394" s="26">
        <f t="shared" si="164"/>
        <v>0</v>
      </c>
      <c r="AV394" s="26">
        <f t="shared" si="164"/>
        <v>0</v>
      </c>
      <c r="AW394" s="26">
        <f t="shared" si="164"/>
        <v>0</v>
      </c>
      <c r="AX394" s="26">
        <f t="shared" si="164"/>
        <v>0</v>
      </c>
      <c r="AY394" s="26">
        <f t="shared" si="164"/>
        <v>0</v>
      </c>
      <c r="AZ394" s="26">
        <f t="shared" si="164"/>
        <v>0</v>
      </c>
      <c r="BA394" s="26">
        <f t="shared" si="164"/>
        <v>0</v>
      </c>
      <c r="BB394" s="26">
        <f t="shared" si="164"/>
        <v>0</v>
      </c>
      <c r="BC394" s="26">
        <f t="shared" si="164"/>
        <v>0</v>
      </c>
      <c r="BD394" s="26">
        <f t="shared" si="164"/>
        <v>0</v>
      </c>
      <c r="BE394" s="26">
        <f t="shared" si="164"/>
        <v>0</v>
      </c>
      <c r="BF394" s="26">
        <f t="shared" si="164"/>
        <v>0</v>
      </c>
      <c r="BG394" s="26">
        <f t="shared" si="164"/>
        <v>0</v>
      </c>
      <c r="BH394" s="26">
        <f t="shared" si="164"/>
        <v>0</v>
      </c>
      <c r="BI394" s="26">
        <f t="shared" si="164"/>
        <v>0</v>
      </c>
      <c r="BJ394" s="26">
        <f t="shared" si="164"/>
        <v>0</v>
      </c>
      <c r="BK394" s="26">
        <f t="shared" si="164"/>
        <v>0</v>
      </c>
      <c r="BL394" s="26">
        <f t="shared" si="164"/>
        <v>0</v>
      </c>
      <c r="BM394" s="26">
        <f t="shared" si="164"/>
        <v>0</v>
      </c>
      <c r="BN394" s="26">
        <f t="shared" si="164"/>
        <v>0</v>
      </c>
      <c r="BO394" s="26">
        <f t="shared" si="164"/>
        <v>0</v>
      </c>
    </row>
    <row r="395" spans="1:67" outlineLevel="1" x14ac:dyDescent="0.15">
      <c r="A395" s="48" t="s">
        <v>62</v>
      </c>
      <c r="G395" s="23">
        <f>STAFFPLAN_CWS!$B113</f>
        <v>0</v>
      </c>
      <c r="H395" s="23">
        <f>STAFFPLAN_CWS!$C113</f>
        <v>1</v>
      </c>
      <c r="I395" s="23">
        <f>STAFFPLAN_CWS!$C113</f>
        <v>1</v>
      </c>
      <c r="J395" s="23">
        <f>STAFFPLAN_CWS!$C113</f>
        <v>1</v>
      </c>
      <c r="K395" s="23">
        <f>STAFFPLAN_CWS!$C113</f>
        <v>1</v>
      </c>
      <c r="L395" s="23">
        <f>STAFFPLAN_CWS!$C113</f>
        <v>1</v>
      </c>
      <c r="M395" s="23">
        <f>STAFFPLAN_CWS!$C113</f>
        <v>1</v>
      </c>
      <c r="N395" s="23">
        <f>STAFFPLAN_CWS!$C113</f>
        <v>1</v>
      </c>
      <c r="O395" s="23">
        <f>STAFFPLAN_CWS!$C113</f>
        <v>1</v>
      </c>
      <c r="P395" s="23">
        <f>STAFFPLAN_CWS!$C113</f>
        <v>1</v>
      </c>
      <c r="Q395" s="23">
        <f>STAFFPLAN_CWS!$C113</f>
        <v>1</v>
      </c>
      <c r="R395" s="23">
        <f>STAFFPLAN_CWS!$C113</f>
        <v>1</v>
      </c>
      <c r="S395" s="23">
        <f>STAFFPLAN_CWS!$C113</f>
        <v>1</v>
      </c>
      <c r="T395" s="23">
        <f>STAFFPLAN_CWS!$D113</f>
        <v>1</v>
      </c>
      <c r="U395" s="23">
        <f>STAFFPLAN_CWS!$D113</f>
        <v>1</v>
      </c>
      <c r="V395" s="23">
        <f>STAFFPLAN_CWS!$D113</f>
        <v>1</v>
      </c>
      <c r="W395" s="23">
        <f>STAFFPLAN_CWS!$D113</f>
        <v>1</v>
      </c>
      <c r="X395" s="23">
        <f>STAFFPLAN_CWS!$D113</f>
        <v>1</v>
      </c>
      <c r="Y395" s="23">
        <f>STAFFPLAN_CWS!$D113</f>
        <v>1</v>
      </c>
      <c r="Z395" s="23">
        <f>STAFFPLAN_CWS!$D113</f>
        <v>1</v>
      </c>
      <c r="AA395" s="23">
        <f>STAFFPLAN_CWS!$D113</f>
        <v>1</v>
      </c>
      <c r="AB395" s="23">
        <f>STAFFPLAN_CWS!$D113</f>
        <v>1</v>
      </c>
      <c r="AC395" s="23">
        <f>STAFFPLAN_CWS!$D113</f>
        <v>1</v>
      </c>
      <c r="AD395" s="23">
        <f>STAFFPLAN_CWS!$D113</f>
        <v>1</v>
      </c>
      <c r="AE395" s="23">
        <f>STAFFPLAN_CWS!$D113</f>
        <v>1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1" x14ac:dyDescent="0.15">
      <c r="A396" s="48" t="s">
        <v>76</v>
      </c>
      <c r="G396" s="26">
        <f t="shared" ref="G396:AL396" si="165">G394*G395</f>
        <v>0</v>
      </c>
      <c r="H396" s="26">
        <f t="shared" si="165"/>
        <v>0</v>
      </c>
      <c r="I396" s="26">
        <f t="shared" si="165"/>
        <v>0</v>
      </c>
      <c r="J396" s="26">
        <f t="shared" si="165"/>
        <v>0</v>
      </c>
      <c r="K396" s="26">
        <f t="shared" si="165"/>
        <v>0</v>
      </c>
      <c r="L396" s="26">
        <f t="shared" si="165"/>
        <v>0</v>
      </c>
      <c r="M396" s="26">
        <f t="shared" si="165"/>
        <v>0</v>
      </c>
      <c r="N396" s="26">
        <f t="shared" si="165"/>
        <v>0</v>
      </c>
      <c r="O396" s="26">
        <f t="shared" si="165"/>
        <v>0</v>
      </c>
      <c r="P396" s="26">
        <f t="shared" si="165"/>
        <v>0</v>
      </c>
      <c r="Q396" s="26">
        <f t="shared" si="165"/>
        <v>0</v>
      </c>
      <c r="R396" s="26">
        <f t="shared" si="165"/>
        <v>0</v>
      </c>
      <c r="S396" s="26">
        <f t="shared" si="165"/>
        <v>0</v>
      </c>
      <c r="T396" s="26">
        <f t="shared" si="165"/>
        <v>0</v>
      </c>
      <c r="U396" s="26">
        <f t="shared" si="165"/>
        <v>0</v>
      </c>
      <c r="V396" s="26">
        <f t="shared" si="165"/>
        <v>0</v>
      </c>
      <c r="W396" s="26">
        <f t="shared" si="165"/>
        <v>0</v>
      </c>
      <c r="X396" s="26">
        <f t="shared" si="165"/>
        <v>0</v>
      </c>
      <c r="Y396" s="26">
        <f t="shared" si="165"/>
        <v>0</v>
      </c>
      <c r="Z396" s="26">
        <f t="shared" si="165"/>
        <v>0</v>
      </c>
      <c r="AA396" s="26">
        <f t="shared" si="165"/>
        <v>0</v>
      </c>
      <c r="AB396" s="26">
        <f t="shared" si="165"/>
        <v>0</v>
      </c>
      <c r="AC396" s="26">
        <f t="shared" si="165"/>
        <v>0</v>
      </c>
      <c r="AD396" s="26">
        <f t="shared" si="165"/>
        <v>0</v>
      </c>
      <c r="AE396" s="26">
        <f t="shared" si="165"/>
        <v>0</v>
      </c>
      <c r="AF396" s="26">
        <f t="shared" si="165"/>
        <v>0</v>
      </c>
      <c r="AG396" s="26">
        <f t="shared" si="165"/>
        <v>0</v>
      </c>
      <c r="AH396" s="26">
        <f t="shared" si="165"/>
        <v>0</v>
      </c>
      <c r="AI396" s="26">
        <f t="shared" si="165"/>
        <v>0</v>
      </c>
      <c r="AJ396" s="26">
        <f t="shared" si="165"/>
        <v>0</v>
      </c>
      <c r="AK396" s="26">
        <f t="shared" si="165"/>
        <v>0</v>
      </c>
      <c r="AL396" s="26">
        <f t="shared" si="165"/>
        <v>0</v>
      </c>
      <c r="AM396" s="26">
        <f t="shared" ref="AM396:BO396" si="166">AM394*AM395</f>
        <v>0</v>
      </c>
      <c r="AN396" s="26">
        <f t="shared" si="166"/>
        <v>0</v>
      </c>
      <c r="AO396" s="26">
        <f t="shared" si="166"/>
        <v>0</v>
      </c>
      <c r="AP396" s="26">
        <f t="shared" si="166"/>
        <v>0</v>
      </c>
      <c r="AQ396" s="26">
        <f t="shared" si="166"/>
        <v>0</v>
      </c>
      <c r="AR396" s="26">
        <f t="shared" si="166"/>
        <v>0</v>
      </c>
      <c r="AS396" s="26">
        <f t="shared" si="166"/>
        <v>0</v>
      </c>
      <c r="AT396" s="26">
        <f t="shared" si="166"/>
        <v>0</v>
      </c>
      <c r="AU396" s="26">
        <f t="shared" si="166"/>
        <v>0</v>
      </c>
      <c r="AV396" s="26">
        <f t="shared" si="166"/>
        <v>0</v>
      </c>
      <c r="AW396" s="26">
        <f t="shared" si="166"/>
        <v>0</v>
      </c>
      <c r="AX396" s="26">
        <f t="shared" si="166"/>
        <v>0</v>
      </c>
      <c r="AY396" s="26">
        <f t="shared" si="166"/>
        <v>0</v>
      </c>
      <c r="AZ396" s="26">
        <f t="shared" si="166"/>
        <v>0</v>
      </c>
      <c r="BA396" s="26">
        <f t="shared" si="166"/>
        <v>0</v>
      </c>
      <c r="BB396" s="26">
        <f t="shared" si="166"/>
        <v>0</v>
      </c>
      <c r="BC396" s="26">
        <f t="shared" si="166"/>
        <v>0</v>
      </c>
      <c r="BD396" s="26">
        <f t="shared" si="166"/>
        <v>0</v>
      </c>
      <c r="BE396" s="26">
        <f t="shared" si="166"/>
        <v>0</v>
      </c>
      <c r="BF396" s="26">
        <f t="shared" si="166"/>
        <v>0</v>
      </c>
      <c r="BG396" s="26">
        <f t="shared" si="166"/>
        <v>0</v>
      </c>
      <c r="BH396" s="26">
        <f t="shared" si="166"/>
        <v>0</v>
      </c>
      <c r="BI396" s="26">
        <f t="shared" si="166"/>
        <v>0</v>
      </c>
      <c r="BJ396" s="26">
        <f t="shared" si="166"/>
        <v>0</v>
      </c>
      <c r="BK396" s="26">
        <f t="shared" si="166"/>
        <v>0</v>
      </c>
      <c r="BL396" s="26">
        <f t="shared" si="166"/>
        <v>0</v>
      </c>
      <c r="BM396" s="26">
        <f t="shared" si="166"/>
        <v>0</v>
      </c>
      <c r="BN396" s="26">
        <f t="shared" si="166"/>
        <v>0</v>
      </c>
      <c r="BO396" s="26">
        <f t="shared" si="166"/>
        <v>0</v>
      </c>
    </row>
    <row r="397" spans="1:67" outlineLevel="1" x14ac:dyDescent="0.15">
      <c r="A397" s="48" t="s">
        <v>761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1" x14ac:dyDescent="0.15">
      <c r="A398" s="48" t="s">
        <v>63</v>
      </c>
      <c r="G398" s="26">
        <f t="shared" ref="G398:AL398" si="167">G396+G397</f>
        <v>0</v>
      </c>
      <c r="H398" s="26">
        <f t="shared" si="167"/>
        <v>0</v>
      </c>
      <c r="I398" s="26">
        <f t="shared" si="167"/>
        <v>0</v>
      </c>
      <c r="J398" s="26">
        <f t="shared" si="167"/>
        <v>0</v>
      </c>
      <c r="K398" s="26">
        <f t="shared" si="167"/>
        <v>0</v>
      </c>
      <c r="L398" s="26">
        <f t="shared" si="167"/>
        <v>0</v>
      </c>
      <c r="M398" s="26">
        <f t="shared" si="167"/>
        <v>0</v>
      </c>
      <c r="N398" s="26">
        <f t="shared" si="167"/>
        <v>0</v>
      </c>
      <c r="O398" s="26">
        <f t="shared" si="167"/>
        <v>0</v>
      </c>
      <c r="P398" s="26">
        <f t="shared" si="167"/>
        <v>0</v>
      </c>
      <c r="Q398" s="26">
        <f t="shared" si="167"/>
        <v>0</v>
      </c>
      <c r="R398" s="26">
        <f t="shared" si="167"/>
        <v>0</v>
      </c>
      <c r="S398" s="26">
        <f t="shared" si="167"/>
        <v>0</v>
      </c>
      <c r="T398" s="26">
        <f t="shared" si="167"/>
        <v>0</v>
      </c>
      <c r="U398" s="26">
        <f t="shared" si="167"/>
        <v>0</v>
      </c>
      <c r="V398" s="26">
        <f t="shared" si="167"/>
        <v>0</v>
      </c>
      <c r="W398" s="26">
        <f t="shared" si="167"/>
        <v>0</v>
      </c>
      <c r="X398" s="26">
        <f t="shared" si="167"/>
        <v>0</v>
      </c>
      <c r="Y398" s="26">
        <f t="shared" si="167"/>
        <v>0</v>
      </c>
      <c r="Z398" s="26">
        <f t="shared" si="167"/>
        <v>0</v>
      </c>
      <c r="AA398" s="26">
        <f t="shared" si="167"/>
        <v>0</v>
      </c>
      <c r="AB398" s="26">
        <f t="shared" si="167"/>
        <v>0</v>
      </c>
      <c r="AC398" s="26">
        <f t="shared" si="167"/>
        <v>0</v>
      </c>
      <c r="AD398" s="26">
        <f t="shared" si="167"/>
        <v>0</v>
      </c>
      <c r="AE398" s="26">
        <f t="shared" si="167"/>
        <v>0</v>
      </c>
      <c r="AF398" s="26">
        <f t="shared" si="167"/>
        <v>0</v>
      </c>
      <c r="AG398" s="26">
        <f t="shared" si="167"/>
        <v>0</v>
      </c>
      <c r="AH398" s="26">
        <f t="shared" si="167"/>
        <v>0</v>
      </c>
      <c r="AI398" s="26">
        <f t="shared" si="167"/>
        <v>0</v>
      </c>
      <c r="AJ398" s="26">
        <f t="shared" si="167"/>
        <v>0</v>
      </c>
      <c r="AK398" s="26">
        <f t="shared" si="167"/>
        <v>0</v>
      </c>
      <c r="AL398" s="26">
        <f t="shared" si="167"/>
        <v>0</v>
      </c>
      <c r="AM398" s="26">
        <f t="shared" ref="AM398:BO398" si="168">AM396+AM397</f>
        <v>0</v>
      </c>
      <c r="AN398" s="26">
        <f t="shared" si="168"/>
        <v>0</v>
      </c>
      <c r="AO398" s="26">
        <f t="shared" si="168"/>
        <v>0</v>
      </c>
      <c r="AP398" s="26">
        <f t="shared" si="168"/>
        <v>0</v>
      </c>
      <c r="AQ398" s="26">
        <f t="shared" si="168"/>
        <v>0</v>
      </c>
      <c r="AR398" s="26">
        <f t="shared" si="168"/>
        <v>0</v>
      </c>
      <c r="AS398" s="26">
        <f t="shared" si="168"/>
        <v>0</v>
      </c>
      <c r="AT398" s="26">
        <f t="shared" si="168"/>
        <v>0</v>
      </c>
      <c r="AU398" s="26">
        <f t="shared" si="168"/>
        <v>0</v>
      </c>
      <c r="AV398" s="26">
        <f t="shared" si="168"/>
        <v>0</v>
      </c>
      <c r="AW398" s="26">
        <f t="shared" si="168"/>
        <v>0</v>
      </c>
      <c r="AX398" s="26">
        <f t="shared" si="168"/>
        <v>0</v>
      </c>
      <c r="AY398" s="26">
        <f t="shared" si="168"/>
        <v>0</v>
      </c>
      <c r="AZ398" s="26">
        <f t="shared" si="168"/>
        <v>0</v>
      </c>
      <c r="BA398" s="26">
        <f t="shared" si="168"/>
        <v>0</v>
      </c>
      <c r="BB398" s="26">
        <f t="shared" si="168"/>
        <v>0</v>
      </c>
      <c r="BC398" s="26">
        <f t="shared" si="168"/>
        <v>0</v>
      </c>
      <c r="BD398" s="26">
        <f t="shared" si="168"/>
        <v>0</v>
      </c>
      <c r="BE398" s="26">
        <f t="shared" si="168"/>
        <v>0</v>
      </c>
      <c r="BF398" s="26">
        <f t="shared" si="168"/>
        <v>0</v>
      </c>
      <c r="BG398" s="26">
        <f t="shared" si="168"/>
        <v>0</v>
      </c>
      <c r="BH398" s="26">
        <f t="shared" si="168"/>
        <v>0</v>
      </c>
      <c r="BI398" s="26">
        <f t="shared" si="168"/>
        <v>0</v>
      </c>
      <c r="BJ398" s="26">
        <f t="shared" si="168"/>
        <v>0</v>
      </c>
      <c r="BK398" s="26">
        <f t="shared" si="168"/>
        <v>0</v>
      </c>
      <c r="BL398" s="26">
        <f t="shared" si="168"/>
        <v>0</v>
      </c>
      <c r="BM398" s="26">
        <f t="shared" si="168"/>
        <v>0</v>
      </c>
      <c r="BN398" s="26">
        <f t="shared" si="168"/>
        <v>0</v>
      </c>
      <c r="BO398" s="26">
        <f t="shared" si="168"/>
        <v>0</v>
      </c>
    </row>
    <row r="399" spans="1:67" outlineLevel="1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1" x14ac:dyDescent="0.15">
      <c r="A400" s="33" t="s">
        <v>86</v>
      </c>
      <c r="G400" s="26">
        <f t="shared" ref="G400:AL400" si="169">G89*$C89</f>
        <v>0</v>
      </c>
      <c r="H400" s="26">
        <f t="shared" si="169"/>
        <v>0</v>
      </c>
      <c r="I400" s="26">
        <f t="shared" si="169"/>
        <v>0</v>
      </c>
      <c r="J400" s="26">
        <f t="shared" si="169"/>
        <v>0</v>
      </c>
      <c r="K400" s="26">
        <f t="shared" si="169"/>
        <v>0</v>
      </c>
      <c r="L400" s="26">
        <f t="shared" si="169"/>
        <v>0</v>
      </c>
      <c r="M400" s="26">
        <f t="shared" si="169"/>
        <v>0</v>
      </c>
      <c r="N400" s="26">
        <f t="shared" si="169"/>
        <v>0</v>
      </c>
      <c r="O400" s="26">
        <f t="shared" si="169"/>
        <v>0</v>
      </c>
      <c r="P400" s="26">
        <f t="shared" si="169"/>
        <v>0</v>
      </c>
      <c r="Q400" s="26">
        <f t="shared" si="169"/>
        <v>0</v>
      </c>
      <c r="R400" s="26">
        <f t="shared" si="169"/>
        <v>0</v>
      </c>
      <c r="S400" s="26">
        <f t="shared" si="169"/>
        <v>0</v>
      </c>
      <c r="T400" s="26">
        <f t="shared" si="169"/>
        <v>0</v>
      </c>
      <c r="U400" s="26">
        <f t="shared" si="169"/>
        <v>0</v>
      </c>
      <c r="V400" s="26">
        <f t="shared" si="169"/>
        <v>0</v>
      </c>
      <c r="W400" s="26">
        <f t="shared" si="169"/>
        <v>0</v>
      </c>
      <c r="X400" s="26">
        <f t="shared" si="169"/>
        <v>0</v>
      </c>
      <c r="Y400" s="26">
        <f t="shared" si="169"/>
        <v>0</v>
      </c>
      <c r="Z400" s="26">
        <f t="shared" si="169"/>
        <v>0</v>
      </c>
      <c r="AA400" s="26">
        <f t="shared" si="169"/>
        <v>0</v>
      </c>
      <c r="AB400" s="26">
        <f t="shared" si="169"/>
        <v>0</v>
      </c>
      <c r="AC400" s="26">
        <f t="shared" si="169"/>
        <v>0</v>
      </c>
      <c r="AD400" s="26">
        <f t="shared" si="169"/>
        <v>0</v>
      </c>
      <c r="AE400" s="26">
        <f t="shared" si="169"/>
        <v>0</v>
      </c>
      <c r="AF400" s="26">
        <f t="shared" si="169"/>
        <v>0</v>
      </c>
      <c r="AG400" s="26">
        <f t="shared" si="169"/>
        <v>0</v>
      </c>
      <c r="AH400" s="26">
        <f t="shared" si="169"/>
        <v>0</v>
      </c>
      <c r="AI400" s="26">
        <f t="shared" si="169"/>
        <v>0</v>
      </c>
      <c r="AJ400" s="26">
        <f t="shared" si="169"/>
        <v>0</v>
      </c>
      <c r="AK400" s="26">
        <f t="shared" si="169"/>
        <v>0</v>
      </c>
      <c r="AL400" s="26">
        <f t="shared" si="169"/>
        <v>0</v>
      </c>
      <c r="AM400" s="26">
        <f t="shared" ref="AM400:BO400" si="170">AM89*$C89</f>
        <v>0</v>
      </c>
      <c r="AN400" s="26">
        <f t="shared" si="170"/>
        <v>0</v>
      </c>
      <c r="AO400" s="26">
        <f t="shared" si="170"/>
        <v>0</v>
      </c>
      <c r="AP400" s="26">
        <f t="shared" si="170"/>
        <v>0</v>
      </c>
      <c r="AQ400" s="26">
        <f t="shared" si="170"/>
        <v>0</v>
      </c>
      <c r="AR400" s="26">
        <f t="shared" si="170"/>
        <v>0</v>
      </c>
      <c r="AS400" s="26">
        <f t="shared" si="170"/>
        <v>0</v>
      </c>
      <c r="AT400" s="26">
        <f t="shared" si="170"/>
        <v>0</v>
      </c>
      <c r="AU400" s="26">
        <f t="shared" si="170"/>
        <v>0</v>
      </c>
      <c r="AV400" s="26">
        <f t="shared" si="170"/>
        <v>0</v>
      </c>
      <c r="AW400" s="26">
        <f t="shared" si="170"/>
        <v>0</v>
      </c>
      <c r="AX400" s="26">
        <f t="shared" si="170"/>
        <v>0</v>
      </c>
      <c r="AY400" s="26">
        <f t="shared" si="170"/>
        <v>0</v>
      </c>
      <c r="AZ400" s="26">
        <f t="shared" si="170"/>
        <v>0</v>
      </c>
      <c r="BA400" s="26">
        <f t="shared" si="170"/>
        <v>0</v>
      </c>
      <c r="BB400" s="26">
        <f t="shared" si="170"/>
        <v>0</v>
      </c>
      <c r="BC400" s="26">
        <f t="shared" si="170"/>
        <v>0</v>
      </c>
      <c r="BD400" s="26">
        <f t="shared" si="170"/>
        <v>0</v>
      </c>
      <c r="BE400" s="26">
        <f t="shared" si="170"/>
        <v>0</v>
      </c>
      <c r="BF400" s="26">
        <f t="shared" si="170"/>
        <v>0</v>
      </c>
      <c r="BG400" s="26">
        <f t="shared" si="170"/>
        <v>0</v>
      </c>
      <c r="BH400" s="26">
        <f t="shared" si="170"/>
        <v>0</v>
      </c>
      <c r="BI400" s="26">
        <f t="shared" si="170"/>
        <v>0</v>
      </c>
      <c r="BJ400" s="26">
        <f t="shared" si="170"/>
        <v>0</v>
      </c>
      <c r="BK400" s="26">
        <f t="shared" si="170"/>
        <v>0</v>
      </c>
      <c r="BL400" s="26">
        <f t="shared" si="170"/>
        <v>0</v>
      </c>
      <c r="BM400" s="26">
        <f t="shared" si="170"/>
        <v>0</v>
      </c>
      <c r="BN400" s="26">
        <f t="shared" si="170"/>
        <v>0</v>
      </c>
      <c r="BO400" s="26">
        <f t="shared" si="170"/>
        <v>0</v>
      </c>
    </row>
    <row r="401" spans="1:67" outlineLevel="1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1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1" x14ac:dyDescent="0.15">
      <c r="A403" s="48" t="s">
        <v>75</v>
      </c>
      <c r="G403" s="26">
        <f t="shared" ref="G403:AL403" si="171">G91*$C91</f>
        <v>0</v>
      </c>
      <c r="H403" s="26">
        <f t="shared" si="171"/>
        <v>0</v>
      </c>
      <c r="I403" s="26">
        <f t="shared" si="171"/>
        <v>0</v>
      </c>
      <c r="J403" s="26">
        <f t="shared" si="171"/>
        <v>0</v>
      </c>
      <c r="K403" s="26">
        <f t="shared" si="171"/>
        <v>0</v>
      </c>
      <c r="L403" s="26">
        <f t="shared" si="171"/>
        <v>0</v>
      </c>
      <c r="M403" s="26">
        <f t="shared" si="171"/>
        <v>0</v>
      </c>
      <c r="N403" s="26">
        <f t="shared" si="171"/>
        <v>0</v>
      </c>
      <c r="O403" s="26">
        <f t="shared" si="171"/>
        <v>0</v>
      </c>
      <c r="P403" s="26">
        <f t="shared" si="171"/>
        <v>0</v>
      </c>
      <c r="Q403" s="26">
        <f t="shared" si="171"/>
        <v>0</v>
      </c>
      <c r="R403" s="26">
        <f t="shared" si="171"/>
        <v>0</v>
      </c>
      <c r="S403" s="26">
        <f t="shared" si="171"/>
        <v>0</v>
      </c>
      <c r="T403" s="26">
        <f t="shared" si="171"/>
        <v>0</v>
      </c>
      <c r="U403" s="26">
        <f t="shared" si="171"/>
        <v>0</v>
      </c>
      <c r="V403" s="26">
        <f t="shared" si="171"/>
        <v>0</v>
      </c>
      <c r="W403" s="26">
        <f t="shared" si="171"/>
        <v>0</v>
      </c>
      <c r="X403" s="26">
        <f t="shared" si="171"/>
        <v>0</v>
      </c>
      <c r="Y403" s="26">
        <f t="shared" si="171"/>
        <v>0</v>
      </c>
      <c r="Z403" s="26">
        <f t="shared" si="171"/>
        <v>0</v>
      </c>
      <c r="AA403" s="26">
        <f t="shared" si="171"/>
        <v>0</v>
      </c>
      <c r="AB403" s="26">
        <f t="shared" si="171"/>
        <v>0</v>
      </c>
      <c r="AC403" s="26">
        <f t="shared" si="171"/>
        <v>0</v>
      </c>
      <c r="AD403" s="26">
        <f t="shared" si="171"/>
        <v>0</v>
      </c>
      <c r="AE403" s="26">
        <f t="shared" si="171"/>
        <v>0</v>
      </c>
      <c r="AF403" s="26">
        <f t="shared" si="171"/>
        <v>0</v>
      </c>
      <c r="AG403" s="26">
        <f t="shared" si="171"/>
        <v>0</v>
      </c>
      <c r="AH403" s="26">
        <f t="shared" si="171"/>
        <v>0</v>
      </c>
      <c r="AI403" s="26">
        <f t="shared" si="171"/>
        <v>0</v>
      </c>
      <c r="AJ403" s="26">
        <f t="shared" si="171"/>
        <v>0</v>
      </c>
      <c r="AK403" s="26">
        <f t="shared" si="171"/>
        <v>0</v>
      </c>
      <c r="AL403" s="26">
        <f t="shared" si="171"/>
        <v>0</v>
      </c>
      <c r="AM403" s="26">
        <f t="shared" ref="AM403:BO403" si="172">AM91*$C91</f>
        <v>0</v>
      </c>
      <c r="AN403" s="26">
        <f t="shared" si="172"/>
        <v>0</v>
      </c>
      <c r="AO403" s="26">
        <f t="shared" si="172"/>
        <v>0</v>
      </c>
      <c r="AP403" s="26">
        <f t="shared" si="172"/>
        <v>0</v>
      </c>
      <c r="AQ403" s="26">
        <f t="shared" si="172"/>
        <v>0</v>
      </c>
      <c r="AR403" s="26">
        <f t="shared" si="172"/>
        <v>0</v>
      </c>
      <c r="AS403" s="26">
        <f t="shared" si="172"/>
        <v>0</v>
      </c>
      <c r="AT403" s="26">
        <f t="shared" si="172"/>
        <v>0</v>
      </c>
      <c r="AU403" s="26">
        <f t="shared" si="172"/>
        <v>0</v>
      </c>
      <c r="AV403" s="26">
        <f t="shared" si="172"/>
        <v>0</v>
      </c>
      <c r="AW403" s="26">
        <f t="shared" si="172"/>
        <v>0</v>
      </c>
      <c r="AX403" s="26">
        <f t="shared" si="172"/>
        <v>0</v>
      </c>
      <c r="AY403" s="26">
        <f t="shared" si="172"/>
        <v>0</v>
      </c>
      <c r="AZ403" s="26">
        <f t="shared" si="172"/>
        <v>0</v>
      </c>
      <c r="BA403" s="26">
        <f t="shared" si="172"/>
        <v>0</v>
      </c>
      <c r="BB403" s="26">
        <f t="shared" si="172"/>
        <v>0</v>
      </c>
      <c r="BC403" s="26">
        <f t="shared" si="172"/>
        <v>0</v>
      </c>
      <c r="BD403" s="26">
        <f t="shared" si="172"/>
        <v>0</v>
      </c>
      <c r="BE403" s="26">
        <f t="shared" si="172"/>
        <v>0</v>
      </c>
      <c r="BF403" s="26">
        <f t="shared" si="172"/>
        <v>0</v>
      </c>
      <c r="BG403" s="26">
        <f t="shared" si="172"/>
        <v>0</v>
      </c>
      <c r="BH403" s="26">
        <f t="shared" si="172"/>
        <v>0</v>
      </c>
      <c r="BI403" s="26">
        <f t="shared" si="172"/>
        <v>0</v>
      </c>
      <c r="BJ403" s="26">
        <f t="shared" si="172"/>
        <v>0</v>
      </c>
      <c r="BK403" s="26">
        <f t="shared" si="172"/>
        <v>0</v>
      </c>
      <c r="BL403" s="26">
        <f t="shared" si="172"/>
        <v>0</v>
      </c>
      <c r="BM403" s="26">
        <f t="shared" si="172"/>
        <v>0</v>
      </c>
      <c r="BN403" s="26">
        <f t="shared" si="172"/>
        <v>0</v>
      </c>
      <c r="BO403" s="26">
        <f t="shared" si="172"/>
        <v>0</v>
      </c>
    </row>
    <row r="404" spans="1:67" outlineLevel="1" x14ac:dyDescent="0.15">
      <c r="A404" s="48" t="s">
        <v>62</v>
      </c>
      <c r="G404" s="23">
        <f>STAFFPLAN_CWS!$B117</f>
        <v>0</v>
      </c>
      <c r="H404" s="23">
        <f>STAFFPLAN_CWS!$C117</f>
        <v>0</v>
      </c>
      <c r="I404" s="23">
        <f>STAFFPLAN_CWS!$C117</f>
        <v>0</v>
      </c>
      <c r="J404" s="23">
        <f>STAFFPLAN_CWS!$C117</f>
        <v>0</v>
      </c>
      <c r="K404" s="23">
        <f>STAFFPLAN_CWS!$C117</f>
        <v>0</v>
      </c>
      <c r="L404" s="23">
        <f>STAFFPLAN_CWS!$C117</f>
        <v>0</v>
      </c>
      <c r="M404" s="23">
        <f>STAFFPLAN_CWS!$C117</f>
        <v>0</v>
      </c>
      <c r="N404" s="23">
        <f>STAFFPLAN_CWS!$C117</f>
        <v>0</v>
      </c>
      <c r="O404" s="23">
        <f>STAFFPLAN_CWS!$C117</f>
        <v>0</v>
      </c>
      <c r="P404" s="23">
        <f>STAFFPLAN_CWS!$C117</f>
        <v>0</v>
      </c>
      <c r="Q404" s="23">
        <f>STAFFPLAN_CWS!$C117</f>
        <v>0</v>
      </c>
      <c r="R404" s="23">
        <f>STAFFPLAN_CWS!$C117</f>
        <v>0</v>
      </c>
      <c r="S404" s="23">
        <f>STAFFPLAN_CWS!$C117</f>
        <v>0</v>
      </c>
      <c r="T404" s="23">
        <f>STAFFPLAN_CWS!$D117</f>
        <v>0.8</v>
      </c>
      <c r="U404" s="23">
        <f>STAFFPLAN_CWS!$D117</f>
        <v>0.8</v>
      </c>
      <c r="V404" s="23">
        <f>STAFFPLAN_CWS!$D117</f>
        <v>0.8</v>
      </c>
      <c r="W404" s="23">
        <f>STAFFPLAN_CWS!$D117</f>
        <v>0.8</v>
      </c>
      <c r="X404" s="23">
        <f>STAFFPLAN_CWS!$D117</f>
        <v>0.8</v>
      </c>
      <c r="Y404" s="23">
        <f>STAFFPLAN_CWS!$D117</f>
        <v>0.8</v>
      </c>
      <c r="Z404" s="23">
        <f>STAFFPLAN_CWS!$D117</f>
        <v>0.8</v>
      </c>
      <c r="AA404" s="23">
        <f>STAFFPLAN_CWS!$D117</f>
        <v>0.8</v>
      </c>
      <c r="AB404" s="23">
        <f>STAFFPLAN_CWS!$D117</f>
        <v>0.8</v>
      </c>
      <c r="AC404" s="23">
        <f>STAFFPLAN_CWS!$D117</f>
        <v>0.8</v>
      </c>
      <c r="AD404" s="23">
        <f>STAFFPLAN_CWS!$D117</f>
        <v>0.8</v>
      </c>
      <c r="AE404" s="23">
        <f>STAFFPLAN_CWS!$D117</f>
        <v>0.8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1" x14ac:dyDescent="0.15">
      <c r="A405" s="48" t="s">
        <v>76</v>
      </c>
      <c r="G405" s="26">
        <f t="shared" ref="G405:AL405" si="173">G403*G404</f>
        <v>0</v>
      </c>
      <c r="H405" s="26">
        <f t="shared" si="173"/>
        <v>0</v>
      </c>
      <c r="I405" s="26">
        <f t="shared" si="173"/>
        <v>0</v>
      </c>
      <c r="J405" s="26">
        <f t="shared" si="173"/>
        <v>0</v>
      </c>
      <c r="K405" s="26">
        <f t="shared" si="173"/>
        <v>0</v>
      </c>
      <c r="L405" s="26">
        <f t="shared" si="173"/>
        <v>0</v>
      </c>
      <c r="M405" s="26">
        <f t="shared" si="173"/>
        <v>0</v>
      </c>
      <c r="N405" s="26">
        <f t="shared" si="173"/>
        <v>0</v>
      </c>
      <c r="O405" s="26">
        <f t="shared" si="173"/>
        <v>0</v>
      </c>
      <c r="P405" s="26">
        <f t="shared" si="173"/>
        <v>0</v>
      </c>
      <c r="Q405" s="26">
        <f t="shared" si="173"/>
        <v>0</v>
      </c>
      <c r="R405" s="26">
        <f t="shared" si="173"/>
        <v>0</v>
      </c>
      <c r="S405" s="26">
        <f t="shared" si="173"/>
        <v>0</v>
      </c>
      <c r="T405" s="26">
        <f t="shared" si="173"/>
        <v>0</v>
      </c>
      <c r="U405" s="26">
        <f t="shared" si="173"/>
        <v>0</v>
      </c>
      <c r="V405" s="26">
        <f t="shared" si="173"/>
        <v>0</v>
      </c>
      <c r="W405" s="26">
        <f t="shared" si="173"/>
        <v>0</v>
      </c>
      <c r="X405" s="26">
        <f t="shared" si="173"/>
        <v>0</v>
      </c>
      <c r="Y405" s="26">
        <f t="shared" si="173"/>
        <v>0</v>
      </c>
      <c r="Z405" s="26">
        <f t="shared" si="173"/>
        <v>0</v>
      </c>
      <c r="AA405" s="26">
        <f t="shared" si="173"/>
        <v>0</v>
      </c>
      <c r="AB405" s="26">
        <f t="shared" si="173"/>
        <v>0</v>
      </c>
      <c r="AC405" s="26">
        <f t="shared" si="173"/>
        <v>0</v>
      </c>
      <c r="AD405" s="26">
        <f t="shared" si="173"/>
        <v>0</v>
      </c>
      <c r="AE405" s="26">
        <f t="shared" si="173"/>
        <v>0</v>
      </c>
      <c r="AF405" s="26">
        <f t="shared" si="173"/>
        <v>0</v>
      </c>
      <c r="AG405" s="26">
        <f t="shared" si="173"/>
        <v>0</v>
      </c>
      <c r="AH405" s="26">
        <f t="shared" si="173"/>
        <v>0</v>
      </c>
      <c r="AI405" s="26">
        <f t="shared" si="173"/>
        <v>0</v>
      </c>
      <c r="AJ405" s="26">
        <f t="shared" si="173"/>
        <v>0</v>
      </c>
      <c r="AK405" s="26">
        <f t="shared" si="173"/>
        <v>0</v>
      </c>
      <c r="AL405" s="26">
        <f t="shared" si="173"/>
        <v>0</v>
      </c>
      <c r="AM405" s="26">
        <f t="shared" ref="AM405:BO405" si="174">AM403*AM404</f>
        <v>0</v>
      </c>
      <c r="AN405" s="26">
        <f t="shared" si="174"/>
        <v>0</v>
      </c>
      <c r="AO405" s="26">
        <f t="shared" si="174"/>
        <v>0</v>
      </c>
      <c r="AP405" s="26">
        <f t="shared" si="174"/>
        <v>0</v>
      </c>
      <c r="AQ405" s="26">
        <f t="shared" si="174"/>
        <v>0</v>
      </c>
      <c r="AR405" s="26">
        <f t="shared" si="174"/>
        <v>0</v>
      </c>
      <c r="AS405" s="26">
        <f t="shared" si="174"/>
        <v>0</v>
      </c>
      <c r="AT405" s="26">
        <f t="shared" si="174"/>
        <v>0</v>
      </c>
      <c r="AU405" s="26">
        <f t="shared" si="174"/>
        <v>0</v>
      </c>
      <c r="AV405" s="26">
        <f t="shared" si="174"/>
        <v>0</v>
      </c>
      <c r="AW405" s="26">
        <f t="shared" si="174"/>
        <v>0</v>
      </c>
      <c r="AX405" s="26">
        <f t="shared" si="174"/>
        <v>0</v>
      </c>
      <c r="AY405" s="26">
        <f t="shared" si="174"/>
        <v>0</v>
      </c>
      <c r="AZ405" s="26">
        <f t="shared" si="174"/>
        <v>0</v>
      </c>
      <c r="BA405" s="26">
        <f t="shared" si="174"/>
        <v>0</v>
      </c>
      <c r="BB405" s="26">
        <f t="shared" si="174"/>
        <v>0</v>
      </c>
      <c r="BC405" s="26">
        <f t="shared" si="174"/>
        <v>0</v>
      </c>
      <c r="BD405" s="26">
        <f t="shared" si="174"/>
        <v>0</v>
      </c>
      <c r="BE405" s="26">
        <f t="shared" si="174"/>
        <v>0</v>
      </c>
      <c r="BF405" s="26">
        <f t="shared" si="174"/>
        <v>0</v>
      </c>
      <c r="BG405" s="26">
        <f t="shared" si="174"/>
        <v>0</v>
      </c>
      <c r="BH405" s="26">
        <f t="shared" si="174"/>
        <v>0</v>
      </c>
      <c r="BI405" s="26">
        <f t="shared" si="174"/>
        <v>0</v>
      </c>
      <c r="BJ405" s="26">
        <f t="shared" si="174"/>
        <v>0</v>
      </c>
      <c r="BK405" s="26">
        <f t="shared" si="174"/>
        <v>0</v>
      </c>
      <c r="BL405" s="26">
        <f t="shared" si="174"/>
        <v>0</v>
      </c>
      <c r="BM405" s="26">
        <f t="shared" si="174"/>
        <v>0</v>
      </c>
      <c r="BN405" s="26">
        <f t="shared" si="174"/>
        <v>0</v>
      </c>
      <c r="BO405" s="26">
        <f t="shared" si="174"/>
        <v>0</v>
      </c>
    </row>
    <row r="406" spans="1:67" outlineLevel="1" x14ac:dyDescent="0.15">
      <c r="A406" s="48" t="s">
        <v>761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1" x14ac:dyDescent="0.15">
      <c r="A407" s="48" t="s">
        <v>63</v>
      </c>
      <c r="G407" s="26">
        <f t="shared" ref="G407:AL407" si="175">G405+G406</f>
        <v>0</v>
      </c>
      <c r="H407" s="26">
        <f t="shared" si="175"/>
        <v>0</v>
      </c>
      <c r="I407" s="26">
        <f t="shared" si="175"/>
        <v>0</v>
      </c>
      <c r="J407" s="26">
        <f t="shared" si="175"/>
        <v>0</v>
      </c>
      <c r="K407" s="26">
        <f t="shared" si="175"/>
        <v>0</v>
      </c>
      <c r="L407" s="26">
        <f t="shared" si="175"/>
        <v>0</v>
      </c>
      <c r="M407" s="26">
        <f t="shared" si="175"/>
        <v>0</v>
      </c>
      <c r="N407" s="26">
        <f t="shared" si="175"/>
        <v>0</v>
      </c>
      <c r="O407" s="26">
        <f t="shared" si="175"/>
        <v>0</v>
      </c>
      <c r="P407" s="26">
        <f t="shared" si="175"/>
        <v>0</v>
      </c>
      <c r="Q407" s="26">
        <f t="shared" si="175"/>
        <v>0</v>
      </c>
      <c r="R407" s="26">
        <f t="shared" si="175"/>
        <v>0</v>
      </c>
      <c r="S407" s="26">
        <f t="shared" si="175"/>
        <v>0</v>
      </c>
      <c r="T407" s="26">
        <f t="shared" si="175"/>
        <v>0</v>
      </c>
      <c r="U407" s="26">
        <f t="shared" si="175"/>
        <v>0</v>
      </c>
      <c r="V407" s="26">
        <f t="shared" si="175"/>
        <v>0</v>
      </c>
      <c r="W407" s="26">
        <f t="shared" si="175"/>
        <v>0</v>
      </c>
      <c r="X407" s="26">
        <f t="shared" si="175"/>
        <v>0</v>
      </c>
      <c r="Y407" s="26">
        <f t="shared" si="175"/>
        <v>0</v>
      </c>
      <c r="Z407" s="26">
        <f t="shared" si="175"/>
        <v>0</v>
      </c>
      <c r="AA407" s="26">
        <f t="shared" si="175"/>
        <v>0</v>
      </c>
      <c r="AB407" s="26">
        <f t="shared" si="175"/>
        <v>0</v>
      </c>
      <c r="AC407" s="26">
        <f t="shared" si="175"/>
        <v>0</v>
      </c>
      <c r="AD407" s="26">
        <f t="shared" si="175"/>
        <v>0</v>
      </c>
      <c r="AE407" s="26">
        <f t="shared" si="175"/>
        <v>0</v>
      </c>
      <c r="AF407" s="26">
        <f t="shared" si="175"/>
        <v>0</v>
      </c>
      <c r="AG407" s="26">
        <f t="shared" si="175"/>
        <v>0</v>
      </c>
      <c r="AH407" s="26">
        <f t="shared" si="175"/>
        <v>0</v>
      </c>
      <c r="AI407" s="26">
        <f t="shared" si="175"/>
        <v>0</v>
      </c>
      <c r="AJ407" s="26">
        <f t="shared" si="175"/>
        <v>0</v>
      </c>
      <c r="AK407" s="26">
        <f t="shared" si="175"/>
        <v>0</v>
      </c>
      <c r="AL407" s="26">
        <f t="shared" si="175"/>
        <v>0</v>
      </c>
      <c r="AM407" s="26">
        <f t="shared" ref="AM407:BO407" si="176">AM405+AM406</f>
        <v>0</v>
      </c>
      <c r="AN407" s="26">
        <f t="shared" si="176"/>
        <v>0</v>
      </c>
      <c r="AO407" s="26">
        <f t="shared" si="176"/>
        <v>0</v>
      </c>
      <c r="AP407" s="26">
        <f t="shared" si="176"/>
        <v>0</v>
      </c>
      <c r="AQ407" s="26">
        <f t="shared" si="176"/>
        <v>0</v>
      </c>
      <c r="AR407" s="26">
        <f t="shared" si="176"/>
        <v>0</v>
      </c>
      <c r="AS407" s="26">
        <f t="shared" si="176"/>
        <v>0</v>
      </c>
      <c r="AT407" s="26">
        <f t="shared" si="176"/>
        <v>0</v>
      </c>
      <c r="AU407" s="26">
        <f t="shared" si="176"/>
        <v>0</v>
      </c>
      <c r="AV407" s="26">
        <f t="shared" si="176"/>
        <v>0</v>
      </c>
      <c r="AW407" s="26">
        <f t="shared" si="176"/>
        <v>0</v>
      </c>
      <c r="AX407" s="26">
        <f t="shared" si="176"/>
        <v>0</v>
      </c>
      <c r="AY407" s="26">
        <f t="shared" si="176"/>
        <v>0</v>
      </c>
      <c r="AZ407" s="26">
        <f t="shared" si="176"/>
        <v>0</v>
      </c>
      <c r="BA407" s="26">
        <f t="shared" si="176"/>
        <v>0</v>
      </c>
      <c r="BB407" s="26">
        <f t="shared" si="176"/>
        <v>0</v>
      </c>
      <c r="BC407" s="26">
        <f t="shared" si="176"/>
        <v>0</v>
      </c>
      <c r="BD407" s="26">
        <f t="shared" si="176"/>
        <v>0</v>
      </c>
      <c r="BE407" s="26">
        <f t="shared" si="176"/>
        <v>0</v>
      </c>
      <c r="BF407" s="26">
        <f t="shared" si="176"/>
        <v>0</v>
      </c>
      <c r="BG407" s="26">
        <f t="shared" si="176"/>
        <v>0</v>
      </c>
      <c r="BH407" s="26">
        <f t="shared" si="176"/>
        <v>0</v>
      </c>
      <c r="BI407" s="26">
        <f t="shared" si="176"/>
        <v>0</v>
      </c>
      <c r="BJ407" s="26">
        <f t="shared" si="176"/>
        <v>0</v>
      </c>
      <c r="BK407" s="26">
        <f t="shared" si="176"/>
        <v>0</v>
      </c>
      <c r="BL407" s="26">
        <f t="shared" si="176"/>
        <v>0</v>
      </c>
      <c r="BM407" s="26">
        <f t="shared" si="176"/>
        <v>0</v>
      </c>
      <c r="BN407" s="26">
        <f t="shared" si="176"/>
        <v>0</v>
      </c>
      <c r="BO407" s="26">
        <f t="shared" si="176"/>
        <v>0</v>
      </c>
    </row>
    <row r="408" spans="1:67" outlineLevel="1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1" x14ac:dyDescent="0.15">
      <c r="A409" s="33" t="s">
        <v>86</v>
      </c>
      <c r="G409" s="26">
        <f t="shared" ref="G409:AL409" si="177">G92*$C92</f>
        <v>0</v>
      </c>
      <c r="H409" s="26">
        <f t="shared" si="177"/>
        <v>0</v>
      </c>
      <c r="I409" s="26">
        <f t="shared" si="177"/>
        <v>0</v>
      </c>
      <c r="J409" s="26">
        <f t="shared" si="177"/>
        <v>0</v>
      </c>
      <c r="K409" s="26">
        <f t="shared" si="177"/>
        <v>0</v>
      </c>
      <c r="L409" s="26">
        <f t="shared" si="177"/>
        <v>0</v>
      </c>
      <c r="M409" s="26">
        <f t="shared" si="177"/>
        <v>0</v>
      </c>
      <c r="N409" s="26">
        <f t="shared" si="177"/>
        <v>0</v>
      </c>
      <c r="O409" s="26">
        <f t="shared" si="177"/>
        <v>0</v>
      </c>
      <c r="P409" s="26">
        <f t="shared" si="177"/>
        <v>0</v>
      </c>
      <c r="Q409" s="26">
        <f t="shared" si="177"/>
        <v>0</v>
      </c>
      <c r="R409" s="26">
        <f t="shared" si="177"/>
        <v>0</v>
      </c>
      <c r="S409" s="26">
        <f t="shared" si="177"/>
        <v>0</v>
      </c>
      <c r="T409" s="26">
        <f t="shared" si="177"/>
        <v>0</v>
      </c>
      <c r="U409" s="26">
        <f t="shared" si="177"/>
        <v>0</v>
      </c>
      <c r="V409" s="26">
        <f t="shared" si="177"/>
        <v>0</v>
      </c>
      <c r="W409" s="26">
        <f t="shared" si="177"/>
        <v>0</v>
      </c>
      <c r="X409" s="26">
        <f t="shared" si="177"/>
        <v>0</v>
      </c>
      <c r="Y409" s="26">
        <f t="shared" si="177"/>
        <v>0</v>
      </c>
      <c r="Z409" s="26">
        <f t="shared" si="177"/>
        <v>0</v>
      </c>
      <c r="AA409" s="26">
        <f t="shared" si="177"/>
        <v>0</v>
      </c>
      <c r="AB409" s="26">
        <f t="shared" si="177"/>
        <v>0</v>
      </c>
      <c r="AC409" s="26">
        <f t="shared" si="177"/>
        <v>0</v>
      </c>
      <c r="AD409" s="26">
        <f t="shared" si="177"/>
        <v>0</v>
      </c>
      <c r="AE409" s="26">
        <f t="shared" si="177"/>
        <v>0</v>
      </c>
      <c r="AF409" s="26">
        <f t="shared" si="177"/>
        <v>0</v>
      </c>
      <c r="AG409" s="26">
        <f t="shared" si="177"/>
        <v>0</v>
      </c>
      <c r="AH409" s="26">
        <f t="shared" si="177"/>
        <v>0</v>
      </c>
      <c r="AI409" s="26">
        <f t="shared" si="177"/>
        <v>0</v>
      </c>
      <c r="AJ409" s="26">
        <f t="shared" si="177"/>
        <v>0</v>
      </c>
      <c r="AK409" s="26">
        <f t="shared" si="177"/>
        <v>0</v>
      </c>
      <c r="AL409" s="26">
        <f t="shared" si="177"/>
        <v>0</v>
      </c>
      <c r="AM409" s="26">
        <f t="shared" ref="AM409:BO409" si="178">AM92*$C92</f>
        <v>0</v>
      </c>
      <c r="AN409" s="26">
        <f t="shared" si="178"/>
        <v>0</v>
      </c>
      <c r="AO409" s="26">
        <f t="shared" si="178"/>
        <v>0</v>
      </c>
      <c r="AP409" s="26">
        <f t="shared" si="178"/>
        <v>0</v>
      </c>
      <c r="AQ409" s="26">
        <f t="shared" si="178"/>
        <v>0</v>
      </c>
      <c r="AR409" s="26">
        <f t="shared" si="178"/>
        <v>0</v>
      </c>
      <c r="AS409" s="26">
        <f t="shared" si="178"/>
        <v>0</v>
      </c>
      <c r="AT409" s="26">
        <f t="shared" si="178"/>
        <v>0</v>
      </c>
      <c r="AU409" s="26">
        <f t="shared" si="178"/>
        <v>0</v>
      </c>
      <c r="AV409" s="26">
        <f t="shared" si="178"/>
        <v>0</v>
      </c>
      <c r="AW409" s="26">
        <f t="shared" si="178"/>
        <v>0</v>
      </c>
      <c r="AX409" s="26">
        <f t="shared" si="178"/>
        <v>0</v>
      </c>
      <c r="AY409" s="26">
        <f t="shared" si="178"/>
        <v>0</v>
      </c>
      <c r="AZ409" s="26">
        <f t="shared" si="178"/>
        <v>0</v>
      </c>
      <c r="BA409" s="26">
        <f t="shared" si="178"/>
        <v>0</v>
      </c>
      <c r="BB409" s="26">
        <f t="shared" si="178"/>
        <v>0</v>
      </c>
      <c r="BC409" s="26">
        <f t="shared" si="178"/>
        <v>0</v>
      </c>
      <c r="BD409" s="26">
        <f t="shared" si="178"/>
        <v>0</v>
      </c>
      <c r="BE409" s="26">
        <f t="shared" si="178"/>
        <v>0</v>
      </c>
      <c r="BF409" s="26">
        <f t="shared" si="178"/>
        <v>0</v>
      </c>
      <c r="BG409" s="26">
        <f t="shared" si="178"/>
        <v>0</v>
      </c>
      <c r="BH409" s="26">
        <f t="shared" si="178"/>
        <v>0</v>
      </c>
      <c r="BI409" s="26">
        <f t="shared" si="178"/>
        <v>0</v>
      </c>
      <c r="BJ409" s="26">
        <f t="shared" si="178"/>
        <v>0</v>
      </c>
      <c r="BK409" s="26">
        <f t="shared" si="178"/>
        <v>0</v>
      </c>
      <c r="BL409" s="26">
        <f t="shared" si="178"/>
        <v>0</v>
      </c>
      <c r="BM409" s="26">
        <f t="shared" si="178"/>
        <v>0</v>
      </c>
      <c r="BN409" s="26">
        <f t="shared" si="178"/>
        <v>0</v>
      </c>
      <c r="BO409" s="26">
        <f t="shared" si="178"/>
        <v>0</v>
      </c>
    </row>
    <row r="410" spans="1:67" outlineLevel="1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1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1" x14ac:dyDescent="0.15">
      <c r="A412" s="48" t="s">
        <v>75</v>
      </c>
      <c r="G412" s="26">
        <f t="shared" ref="G412:AL412" si="179">G94*$C94</f>
        <v>0</v>
      </c>
      <c r="H412" s="26">
        <f t="shared" si="179"/>
        <v>0</v>
      </c>
      <c r="I412" s="26">
        <f t="shared" si="179"/>
        <v>0</v>
      </c>
      <c r="J412" s="26">
        <f t="shared" si="179"/>
        <v>0</v>
      </c>
      <c r="K412" s="26">
        <f t="shared" si="179"/>
        <v>0</v>
      </c>
      <c r="L412" s="26">
        <f t="shared" si="179"/>
        <v>0</v>
      </c>
      <c r="M412" s="26">
        <f t="shared" si="179"/>
        <v>0</v>
      </c>
      <c r="N412" s="26">
        <f t="shared" si="179"/>
        <v>0</v>
      </c>
      <c r="O412" s="26">
        <f t="shared" si="179"/>
        <v>0</v>
      </c>
      <c r="P412" s="26">
        <f t="shared" si="179"/>
        <v>0</v>
      </c>
      <c r="Q412" s="26">
        <f t="shared" si="179"/>
        <v>0</v>
      </c>
      <c r="R412" s="26">
        <f t="shared" si="179"/>
        <v>0</v>
      </c>
      <c r="S412" s="26">
        <f t="shared" si="179"/>
        <v>0</v>
      </c>
      <c r="T412" s="26">
        <f t="shared" si="179"/>
        <v>0</v>
      </c>
      <c r="U412" s="26">
        <f t="shared" si="179"/>
        <v>0</v>
      </c>
      <c r="V412" s="26">
        <f t="shared" si="179"/>
        <v>0</v>
      </c>
      <c r="W412" s="26">
        <f t="shared" si="179"/>
        <v>0</v>
      </c>
      <c r="X412" s="26">
        <f t="shared" si="179"/>
        <v>0</v>
      </c>
      <c r="Y412" s="26">
        <f t="shared" si="179"/>
        <v>0</v>
      </c>
      <c r="Z412" s="26">
        <f t="shared" si="179"/>
        <v>0</v>
      </c>
      <c r="AA412" s="26">
        <f t="shared" si="179"/>
        <v>0</v>
      </c>
      <c r="AB412" s="26">
        <f t="shared" si="179"/>
        <v>0</v>
      </c>
      <c r="AC412" s="26">
        <f t="shared" si="179"/>
        <v>0</v>
      </c>
      <c r="AD412" s="26">
        <f t="shared" si="179"/>
        <v>0</v>
      </c>
      <c r="AE412" s="26">
        <f t="shared" si="179"/>
        <v>0</v>
      </c>
      <c r="AF412" s="26">
        <f t="shared" si="179"/>
        <v>0</v>
      </c>
      <c r="AG412" s="26">
        <f t="shared" si="179"/>
        <v>0</v>
      </c>
      <c r="AH412" s="26">
        <f t="shared" si="179"/>
        <v>0</v>
      </c>
      <c r="AI412" s="26">
        <f t="shared" si="179"/>
        <v>0</v>
      </c>
      <c r="AJ412" s="26">
        <f t="shared" si="179"/>
        <v>0</v>
      </c>
      <c r="AK412" s="26">
        <f t="shared" si="179"/>
        <v>0</v>
      </c>
      <c r="AL412" s="26">
        <f t="shared" si="179"/>
        <v>0</v>
      </c>
      <c r="AM412" s="26">
        <f t="shared" ref="AM412:BO412" si="180">AM94*$C94</f>
        <v>0</v>
      </c>
      <c r="AN412" s="26">
        <f t="shared" si="180"/>
        <v>0</v>
      </c>
      <c r="AO412" s="26">
        <f t="shared" si="180"/>
        <v>0</v>
      </c>
      <c r="AP412" s="26">
        <f t="shared" si="180"/>
        <v>0</v>
      </c>
      <c r="AQ412" s="26">
        <f t="shared" si="180"/>
        <v>0</v>
      </c>
      <c r="AR412" s="26">
        <f t="shared" si="180"/>
        <v>0</v>
      </c>
      <c r="AS412" s="26">
        <f t="shared" si="180"/>
        <v>0</v>
      </c>
      <c r="AT412" s="26">
        <f t="shared" si="180"/>
        <v>0</v>
      </c>
      <c r="AU412" s="26">
        <f t="shared" si="180"/>
        <v>0</v>
      </c>
      <c r="AV412" s="26">
        <f t="shared" si="180"/>
        <v>0</v>
      </c>
      <c r="AW412" s="26">
        <f t="shared" si="180"/>
        <v>0</v>
      </c>
      <c r="AX412" s="26">
        <f t="shared" si="180"/>
        <v>0</v>
      </c>
      <c r="AY412" s="26">
        <f t="shared" si="180"/>
        <v>0</v>
      </c>
      <c r="AZ412" s="26">
        <f t="shared" si="180"/>
        <v>0</v>
      </c>
      <c r="BA412" s="26">
        <f t="shared" si="180"/>
        <v>0</v>
      </c>
      <c r="BB412" s="26">
        <f t="shared" si="180"/>
        <v>0</v>
      </c>
      <c r="BC412" s="26">
        <f t="shared" si="180"/>
        <v>0</v>
      </c>
      <c r="BD412" s="26">
        <f t="shared" si="180"/>
        <v>0</v>
      </c>
      <c r="BE412" s="26">
        <f t="shared" si="180"/>
        <v>0</v>
      </c>
      <c r="BF412" s="26">
        <f t="shared" si="180"/>
        <v>0</v>
      </c>
      <c r="BG412" s="26">
        <f t="shared" si="180"/>
        <v>0</v>
      </c>
      <c r="BH412" s="26">
        <f t="shared" si="180"/>
        <v>0</v>
      </c>
      <c r="BI412" s="26">
        <f t="shared" si="180"/>
        <v>0</v>
      </c>
      <c r="BJ412" s="26">
        <f t="shared" si="180"/>
        <v>0</v>
      </c>
      <c r="BK412" s="26">
        <f t="shared" si="180"/>
        <v>0</v>
      </c>
      <c r="BL412" s="26">
        <f t="shared" si="180"/>
        <v>0</v>
      </c>
      <c r="BM412" s="26">
        <f t="shared" si="180"/>
        <v>0</v>
      </c>
      <c r="BN412" s="26">
        <f t="shared" si="180"/>
        <v>0</v>
      </c>
      <c r="BO412" s="26">
        <f t="shared" si="180"/>
        <v>0</v>
      </c>
    </row>
    <row r="413" spans="1:67" outlineLevel="1" x14ac:dyDescent="0.15">
      <c r="A413" s="48" t="s">
        <v>62</v>
      </c>
      <c r="G413" s="23">
        <f>STAFFPLAN_CWS!$B121</f>
        <v>0</v>
      </c>
      <c r="H413" s="23">
        <f>STAFFPLAN_CWS!$C121</f>
        <v>0.8</v>
      </c>
      <c r="I413" s="23">
        <f>STAFFPLAN_CWS!$C121</f>
        <v>0.8</v>
      </c>
      <c r="J413" s="23">
        <f>STAFFPLAN_CWS!$C121</f>
        <v>0.8</v>
      </c>
      <c r="K413" s="23">
        <f>STAFFPLAN_CWS!$C121</f>
        <v>0.8</v>
      </c>
      <c r="L413" s="23">
        <f>STAFFPLAN_CWS!$C121</f>
        <v>0.8</v>
      </c>
      <c r="M413" s="23">
        <f>STAFFPLAN_CWS!$C121</f>
        <v>0.8</v>
      </c>
      <c r="N413" s="23">
        <f>STAFFPLAN_CWS!$C121</f>
        <v>0.8</v>
      </c>
      <c r="O413" s="23">
        <f>STAFFPLAN_CWS!$C121</f>
        <v>0.8</v>
      </c>
      <c r="P413" s="23">
        <f>STAFFPLAN_CWS!$C121</f>
        <v>0.8</v>
      </c>
      <c r="Q413" s="23">
        <f>STAFFPLAN_CWS!$C121</f>
        <v>0.8</v>
      </c>
      <c r="R413" s="23">
        <f>STAFFPLAN_CWS!$C121</f>
        <v>0.8</v>
      </c>
      <c r="S413" s="23">
        <f>STAFFPLAN_CWS!$C121</f>
        <v>0.8</v>
      </c>
      <c r="T413" s="23">
        <f>STAFFPLAN_CWS!$D121</f>
        <v>0.8</v>
      </c>
      <c r="U413" s="23">
        <f>STAFFPLAN_CWS!$D121</f>
        <v>0.8</v>
      </c>
      <c r="V413" s="23">
        <f>STAFFPLAN_CWS!$D121</f>
        <v>0.8</v>
      </c>
      <c r="W413" s="23">
        <f>STAFFPLAN_CWS!$D121</f>
        <v>0.8</v>
      </c>
      <c r="X413" s="23">
        <f>STAFFPLAN_CWS!$D121</f>
        <v>0.8</v>
      </c>
      <c r="Y413" s="23">
        <f>STAFFPLAN_CWS!$D121</f>
        <v>0.8</v>
      </c>
      <c r="Z413" s="23">
        <f>STAFFPLAN_CWS!$D121</f>
        <v>0.8</v>
      </c>
      <c r="AA413" s="23">
        <f>STAFFPLAN_CWS!$D121</f>
        <v>0.8</v>
      </c>
      <c r="AB413" s="23">
        <f>STAFFPLAN_CWS!$D121</f>
        <v>0.8</v>
      </c>
      <c r="AC413" s="23">
        <f>STAFFPLAN_CWS!$D121</f>
        <v>0.8</v>
      </c>
      <c r="AD413" s="23">
        <f>STAFFPLAN_CWS!$D121</f>
        <v>0.8</v>
      </c>
      <c r="AE413" s="23">
        <f>STAFFPLAN_CWS!$D121</f>
        <v>0.8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1" x14ac:dyDescent="0.15">
      <c r="A414" s="48" t="s">
        <v>76</v>
      </c>
      <c r="G414" s="26">
        <f t="shared" ref="G414:AL414" si="181">G412*G413</f>
        <v>0</v>
      </c>
      <c r="H414" s="26">
        <f t="shared" si="181"/>
        <v>0</v>
      </c>
      <c r="I414" s="26">
        <f t="shared" si="181"/>
        <v>0</v>
      </c>
      <c r="J414" s="26">
        <f t="shared" si="181"/>
        <v>0</v>
      </c>
      <c r="K414" s="26">
        <f t="shared" si="181"/>
        <v>0</v>
      </c>
      <c r="L414" s="26">
        <f t="shared" si="181"/>
        <v>0</v>
      </c>
      <c r="M414" s="26">
        <f t="shared" si="181"/>
        <v>0</v>
      </c>
      <c r="N414" s="26">
        <f t="shared" si="181"/>
        <v>0</v>
      </c>
      <c r="O414" s="26">
        <f t="shared" si="181"/>
        <v>0</v>
      </c>
      <c r="P414" s="26">
        <f t="shared" si="181"/>
        <v>0</v>
      </c>
      <c r="Q414" s="26">
        <f t="shared" si="181"/>
        <v>0</v>
      </c>
      <c r="R414" s="26">
        <f t="shared" si="181"/>
        <v>0</v>
      </c>
      <c r="S414" s="26">
        <f t="shared" si="181"/>
        <v>0</v>
      </c>
      <c r="T414" s="26">
        <f t="shared" si="181"/>
        <v>0</v>
      </c>
      <c r="U414" s="26">
        <f t="shared" si="181"/>
        <v>0</v>
      </c>
      <c r="V414" s="26">
        <f t="shared" si="181"/>
        <v>0</v>
      </c>
      <c r="W414" s="26">
        <f t="shared" si="181"/>
        <v>0</v>
      </c>
      <c r="X414" s="26">
        <f t="shared" si="181"/>
        <v>0</v>
      </c>
      <c r="Y414" s="26">
        <f t="shared" si="181"/>
        <v>0</v>
      </c>
      <c r="Z414" s="26">
        <f t="shared" si="181"/>
        <v>0</v>
      </c>
      <c r="AA414" s="26">
        <f t="shared" si="181"/>
        <v>0</v>
      </c>
      <c r="AB414" s="26">
        <f t="shared" si="181"/>
        <v>0</v>
      </c>
      <c r="AC414" s="26">
        <f t="shared" si="181"/>
        <v>0</v>
      </c>
      <c r="AD414" s="26">
        <f t="shared" si="181"/>
        <v>0</v>
      </c>
      <c r="AE414" s="26">
        <f t="shared" si="181"/>
        <v>0</v>
      </c>
      <c r="AF414" s="26">
        <f t="shared" si="181"/>
        <v>0</v>
      </c>
      <c r="AG414" s="26">
        <f t="shared" si="181"/>
        <v>0</v>
      </c>
      <c r="AH414" s="26">
        <f t="shared" si="181"/>
        <v>0</v>
      </c>
      <c r="AI414" s="26">
        <f t="shared" si="181"/>
        <v>0</v>
      </c>
      <c r="AJ414" s="26">
        <f t="shared" si="181"/>
        <v>0</v>
      </c>
      <c r="AK414" s="26">
        <f t="shared" si="181"/>
        <v>0</v>
      </c>
      <c r="AL414" s="26">
        <f t="shared" si="181"/>
        <v>0</v>
      </c>
      <c r="AM414" s="26">
        <f t="shared" ref="AM414:BO414" si="182">AM412*AM413</f>
        <v>0</v>
      </c>
      <c r="AN414" s="26">
        <f t="shared" si="182"/>
        <v>0</v>
      </c>
      <c r="AO414" s="26">
        <f t="shared" si="182"/>
        <v>0</v>
      </c>
      <c r="AP414" s="26">
        <f t="shared" si="182"/>
        <v>0</v>
      </c>
      <c r="AQ414" s="26">
        <f t="shared" si="182"/>
        <v>0</v>
      </c>
      <c r="AR414" s="26">
        <f t="shared" si="182"/>
        <v>0</v>
      </c>
      <c r="AS414" s="26">
        <f t="shared" si="182"/>
        <v>0</v>
      </c>
      <c r="AT414" s="26">
        <f t="shared" si="182"/>
        <v>0</v>
      </c>
      <c r="AU414" s="26">
        <f t="shared" si="182"/>
        <v>0</v>
      </c>
      <c r="AV414" s="26">
        <f t="shared" si="182"/>
        <v>0</v>
      </c>
      <c r="AW414" s="26">
        <f t="shared" si="182"/>
        <v>0</v>
      </c>
      <c r="AX414" s="26">
        <f t="shared" si="182"/>
        <v>0</v>
      </c>
      <c r="AY414" s="26">
        <f t="shared" si="182"/>
        <v>0</v>
      </c>
      <c r="AZ414" s="26">
        <f t="shared" si="182"/>
        <v>0</v>
      </c>
      <c r="BA414" s="26">
        <f t="shared" si="182"/>
        <v>0</v>
      </c>
      <c r="BB414" s="26">
        <f t="shared" si="182"/>
        <v>0</v>
      </c>
      <c r="BC414" s="26">
        <f t="shared" si="182"/>
        <v>0</v>
      </c>
      <c r="BD414" s="26">
        <f t="shared" si="182"/>
        <v>0</v>
      </c>
      <c r="BE414" s="26">
        <f t="shared" si="182"/>
        <v>0</v>
      </c>
      <c r="BF414" s="26">
        <f t="shared" si="182"/>
        <v>0</v>
      </c>
      <c r="BG414" s="26">
        <f t="shared" si="182"/>
        <v>0</v>
      </c>
      <c r="BH414" s="26">
        <f t="shared" si="182"/>
        <v>0</v>
      </c>
      <c r="BI414" s="26">
        <f t="shared" si="182"/>
        <v>0</v>
      </c>
      <c r="BJ414" s="26">
        <f t="shared" si="182"/>
        <v>0</v>
      </c>
      <c r="BK414" s="26">
        <f t="shared" si="182"/>
        <v>0</v>
      </c>
      <c r="BL414" s="26">
        <f t="shared" si="182"/>
        <v>0</v>
      </c>
      <c r="BM414" s="26">
        <f t="shared" si="182"/>
        <v>0</v>
      </c>
      <c r="BN414" s="26">
        <f t="shared" si="182"/>
        <v>0</v>
      </c>
      <c r="BO414" s="26">
        <f t="shared" si="182"/>
        <v>0</v>
      </c>
    </row>
    <row r="415" spans="1:67" outlineLevel="1" x14ac:dyDescent="0.15">
      <c r="A415" s="48" t="s">
        <v>761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1" x14ac:dyDescent="0.15">
      <c r="A416" s="48" t="s">
        <v>63</v>
      </c>
      <c r="G416" s="26">
        <f t="shared" ref="G416:AL416" si="183">G414+G415</f>
        <v>0</v>
      </c>
      <c r="H416" s="26">
        <f t="shared" si="183"/>
        <v>0</v>
      </c>
      <c r="I416" s="26">
        <f t="shared" si="183"/>
        <v>0</v>
      </c>
      <c r="J416" s="26">
        <f t="shared" si="183"/>
        <v>0</v>
      </c>
      <c r="K416" s="26">
        <f t="shared" si="183"/>
        <v>0</v>
      </c>
      <c r="L416" s="26">
        <f t="shared" si="183"/>
        <v>0</v>
      </c>
      <c r="M416" s="26">
        <f t="shared" si="183"/>
        <v>0</v>
      </c>
      <c r="N416" s="26">
        <f t="shared" si="183"/>
        <v>0</v>
      </c>
      <c r="O416" s="26">
        <f t="shared" si="183"/>
        <v>0</v>
      </c>
      <c r="P416" s="26">
        <f t="shared" si="183"/>
        <v>0</v>
      </c>
      <c r="Q416" s="26">
        <f t="shared" si="183"/>
        <v>0</v>
      </c>
      <c r="R416" s="26">
        <f t="shared" si="183"/>
        <v>0</v>
      </c>
      <c r="S416" s="26">
        <f t="shared" si="183"/>
        <v>0</v>
      </c>
      <c r="T416" s="26">
        <f t="shared" si="183"/>
        <v>0</v>
      </c>
      <c r="U416" s="26">
        <f t="shared" si="183"/>
        <v>0</v>
      </c>
      <c r="V416" s="26">
        <f t="shared" si="183"/>
        <v>0</v>
      </c>
      <c r="W416" s="26">
        <f t="shared" si="183"/>
        <v>0</v>
      </c>
      <c r="X416" s="26">
        <f t="shared" si="183"/>
        <v>0</v>
      </c>
      <c r="Y416" s="26">
        <f t="shared" si="183"/>
        <v>0</v>
      </c>
      <c r="Z416" s="26">
        <f t="shared" si="183"/>
        <v>0</v>
      </c>
      <c r="AA416" s="26">
        <f t="shared" si="183"/>
        <v>0</v>
      </c>
      <c r="AB416" s="26">
        <f t="shared" si="183"/>
        <v>0</v>
      </c>
      <c r="AC416" s="26">
        <f t="shared" si="183"/>
        <v>0</v>
      </c>
      <c r="AD416" s="26">
        <f t="shared" si="183"/>
        <v>0</v>
      </c>
      <c r="AE416" s="26">
        <f t="shared" si="183"/>
        <v>0</v>
      </c>
      <c r="AF416" s="26">
        <f t="shared" si="183"/>
        <v>0</v>
      </c>
      <c r="AG416" s="26">
        <f t="shared" si="183"/>
        <v>0</v>
      </c>
      <c r="AH416" s="26">
        <f t="shared" si="183"/>
        <v>0</v>
      </c>
      <c r="AI416" s="26">
        <f t="shared" si="183"/>
        <v>0</v>
      </c>
      <c r="AJ416" s="26">
        <f t="shared" si="183"/>
        <v>0</v>
      </c>
      <c r="AK416" s="26">
        <f t="shared" si="183"/>
        <v>0</v>
      </c>
      <c r="AL416" s="26">
        <f t="shared" si="183"/>
        <v>0</v>
      </c>
      <c r="AM416" s="26">
        <f t="shared" ref="AM416:BO416" si="184">AM414+AM415</f>
        <v>0</v>
      </c>
      <c r="AN416" s="26">
        <f t="shared" si="184"/>
        <v>0</v>
      </c>
      <c r="AO416" s="26">
        <f t="shared" si="184"/>
        <v>0</v>
      </c>
      <c r="AP416" s="26">
        <f t="shared" si="184"/>
        <v>0</v>
      </c>
      <c r="AQ416" s="26">
        <f t="shared" si="184"/>
        <v>0</v>
      </c>
      <c r="AR416" s="26">
        <f t="shared" si="184"/>
        <v>0</v>
      </c>
      <c r="AS416" s="26">
        <f t="shared" si="184"/>
        <v>0</v>
      </c>
      <c r="AT416" s="26">
        <f t="shared" si="184"/>
        <v>0</v>
      </c>
      <c r="AU416" s="26">
        <f t="shared" si="184"/>
        <v>0</v>
      </c>
      <c r="AV416" s="26">
        <f t="shared" si="184"/>
        <v>0</v>
      </c>
      <c r="AW416" s="26">
        <f t="shared" si="184"/>
        <v>0</v>
      </c>
      <c r="AX416" s="26">
        <f t="shared" si="184"/>
        <v>0</v>
      </c>
      <c r="AY416" s="26">
        <f t="shared" si="184"/>
        <v>0</v>
      </c>
      <c r="AZ416" s="26">
        <f t="shared" si="184"/>
        <v>0</v>
      </c>
      <c r="BA416" s="26">
        <f t="shared" si="184"/>
        <v>0</v>
      </c>
      <c r="BB416" s="26">
        <f t="shared" si="184"/>
        <v>0</v>
      </c>
      <c r="BC416" s="26">
        <f t="shared" si="184"/>
        <v>0</v>
      </c>
      <c r="BD416" s="26">
        <f t="shared" si="184"/>
        <v>0</v>
      </c>
      <c r="BE416" s="26">
        <f t="shared" si="184"/>
        <v>0</v>
      </c>
      <c r="BF416" s="26">
        <f t="shared" si="184"/>
        <v>0</v>
      </c>
      <c r="BG416" s="26">
        <f t="shared" si="184"/>
        <v>0</v>
      </c>
      <c r="BH416" s="26">
        <f t="shared" si="184"/>
        <v>0</v>
      </c>
      <c r="BI416" s="26">
        <f t="shared" si="184"/>
        <v>0</v>
      </c>
      <c r="BJ416" s="26">
        <f t="shared" si="184"/>
        <v>0</v>
      </c>
      <c r="BK416" s="26">
        <f t="shared" si="184"/>
        <v>0</v>
      </c>
      <c r="BL416" s="26">
        <f t="shared" si="184"/>
        <v>0</v>
      </c>
      <c r="BM416" s="26">
        <f t="shared" si="184"/>
        <v>0</v>
      </c>
      <c r="BN416" s="26">
        <f t="shared" si="184"/>
        <v>0</v>
      </c>
      <c r="BO416" s="26">
        <f t="shared" si="184"/>
        <v>0</v>
      </c>
    </row>
    <row r="417" spans="1:67" outlineLevel="1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1" x14ac:dyDescent="0.15">
      <c r="A418" s="33" t="s">
        <v>86</v>
      </c>
      <c r="G418" s="26">
        <f t="shared" ref="G418:AL418" si="185">G95*$C95</f>
        <v>0</v>
      </c>
      <c r="H418" s="26">
        <f t="shared" si="185"/>
        <v>0</v>
      </c>
      <c r="I418" s="26">
        <f t="shared" si="185"/>
        <v>0</v>
      </c>
      <c r="J418" s="26">
        <f t="shared" si="185"/>
        <v>0</v>
      </c>
      <c r="K418" s="26">
        <f t="shared" si="185"/>
        <v>0</v>
      </c>
      <c r="L418" s="26">
        <f t="shared" si="185"/>
        <v>0</v>
      </c>
      <c r="M418" s="26">
        <f t="shared" si="185"/>
        <v>0</v>
      </c>
      <c r="N418" s="26">
        <f t="shared" si="185"/>
        <v>0</v>
      </c>
      <c r="O418" s="26">
        <f t="shared" si="185"/>
        <v>0</v>
      </c>
      <c r="P418" s="26">
        <f t="shared" si="185"/>
        <v>0</v>
      </c>
      <c r="Q418" s="26">
        <f t="shared" si="185"/>
        <v>0</v>
      </c>
      <c r="R418" s="26">
        <f t="shared" si="185"/>
        <v>0</v>
      </c>
      <c r="S418" s="26">
        <f t="shared" si="185"/>
        <v>0</v>
      </c>
      <c r="T418" s="26">
        <f t="shared" si="185"/>
        <v>0</v>
      </c>
      <c r="U418" s="26">
        <f t="shared" si="185"/>
        <v>0</v>
      </c>
      <c r="V418" s="26">
        <f t="shared" si="185"/>
        <v>0</v>
      </c>
      <c r="W418" s="26">
        <f t="shared" si="185"/>
        <v>0</v>
      </c>
      <c r="X418" s="26">
        <f t="shared" si="185"/>
        <v>0</v>
      </c>
      <c r="Y418" s="26">
        <f t="shared" si="185"/>
        <v>0</v>
      </c>
      <c r="Z418" s="26">
        <f t="shared" si="185"/>
        <v>0</v>
      </c>
      <c r="AA418" s="26">
        <f t="shared" si="185"/>
        <v>0</v>
      </c>
      <c r="AB418" s="26">
        <f t="shared" si="185"/>
        <v>0</v>
      </c>
      <c r="AC418" s="26">
        <f t="shared" si="185"/>
        <v>0</v>
      </c>
      <c r="AD418" s="26">
        <f t="shared" si="185"/>
        <v>0</v>
      </c>
      <c r="AE418" s="26">
        <f t="shared" si="185"/>
        <v>0</v>
      </c>
      <c r="AF418" s="26">
        <f t="shared" si="185"/>
        <v>0</v>
      </c>
      <c r="AG418" s="26">
        <f t="shared" si="185"/>
        <v>0</v>
      </c>
      <c r="AH418" s="26">
        <f t="shared" si="185"/>
        <v>0</v>
      </c>
      <c r="AI418" s="26">
        <f t="shared" si="185"/>
        <v>0</v>
      </c>
      <c r="AJ418" s="26">
        <f t="shared" si="185"/>
        <v>0</v>
      </c>
      <c r="AK418" s="26">
        <f t="shared" si="185"/>
        <v>0</v>
      </c>
      <c r="AL418" s="26">
        <f t="shared" si="185"/>
        <v>0</v>
      </c>
      <c r="AM418" s="26">
        <f t="shared" ref="AM418:BO418" si="186">AM95*$C95</f>
        <v>0</v>
      </c>
      <c r="AN418" s="26">
        <f t="shared" si="186"/>
        <v>0</v>
      </c>
      <c r="AO418" s="26">
        <f t="shared" si="186"/>
        <v>0</v>
      </c>
      <c r="AP418" s="26">
        <f t="shared" si="186"/>
        <v>0</v>
      </c>
      <c r="AQ418" s="26">
        <f t="shared" si="186"/>
        <v>0</v>
      </c>
      <c r="AR418" s="26">
        <f t="shared" si="186"/>
        <v>0</v>
      </c>
      <c r="AS418" s="26">
        <f t="shared" si="186"/>
        <v>0</v>
      </c>
      <c r="AT418" s="26">
        <f t="shared" si="186"/>
        <v>0</v>
      </c>
      <c r="AU418" s="26">
        <f t="shared" si="186"/>
        <v>0</v>
      </c>
      <c r="AV418" s="26">
        <f t="shared" si="186"/>
        <v>0</v>
      </c>
      <c r="AW418" s="26">
        <f t="shared" si="186"/>
        <v>0</v>
      </c>
      <c r="AX418" s="26">
        <f t="shared" si="186"/>
        <v>0</v>
      </c>
      <c r="AY418" s="26">
        <f t="shared" si="186"/>
        <v>0</v>
      </c>
      <c r="AZ418" s="26">
        <f t="shared" si="186"/>
        <v>0</v>
      </c>
      <c r="BA418" s="26">
        <f t="shared" si="186"/>
        <v>0</v>
      </c>
      <c r="BB418" s="26">
        <f t="shared" si="186"/>
        <v>0</v>
      </c>
      <c r="BC418" s="26">
        <f t="shared" si="186"/>
        <v>0</v>
      </c>
      <c r="BD418" s="26">
        <f t="shared" si="186"/>
        <v>0</v>
      </c>
      <c r="BE418" s="26">
        <f t="shared" si="186"/>
        <v>0</v>
      </c>
      <c r="BF418" s="26">
        <f t="shared" si="186"/>
        <v>0</v>
      </c>
      <c r="BG418" s="26">
        <f t="shared" si="186"/>
        <v>0</v>
      </c>
      <c r="BH418" s="26">
        <f t="shared" si="186"/>
        <v>0</v>
      </c>
      <c r="BI418" s="26">
        <f t="shared" si="186"/>
        <v>0</v>
      </c>
      <c r="BJ418" s="26">
        <f t="shared" si="186"/>
        <v>0</v>
      </c>
      <c r="BK418" s="26">
        <f t="shared" si="186"/>
        <v>0</v>
      </c>
      <c r="BL418" s="26">
        <f t="shared" si="186"/>
        <v>0</v>
      </c>
      <c r="BM418" s="26">
        <f t="shared" si="186"/>
        <v>0</v>
      </c>
      <c r="BN418" s="26">
        <f t="shared" si="186"/>
        <v>0</v>
      </c>
      <c r="BO418" s="26">
        <f t="shared" si="186"/>
        <v>0</v>
      </c>
    </row>
    <row r="419" spans="1:67" outlineLevel="1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1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1" x14ac:dyDescent="0.15">
      <c r="A421" s="48" t="s">
        <v>75</v>
      </c>
      <c r="G421" s="26">
        <f t="shared" ref="G421:AL421" si="187">G97*$C97</f>
        <v>0</v>
      </c>
      <c r="H421" s="26">
        <f t="shared" si="187"/>
        <v>0</v>
      </c>
      <c r="I421" s="26">
        <f t="shared" si="187"/>
        <v>0</v>
      </c>
      <c r="J421" s="26">
        <f t="shared" si="187"/>
        <v>0</v>
      </c>
      <c r="K421" s="26">
        <f t="shared" si="187"/>
        <v>0</v>
      </c>
      <c r="L421" s="26">
        <f t="shared" si="187"/>
        <v>0</v>
      </c>
      <c r="M421" s="26">
        <f t="shared" si="187"/>
        <v>0</v>
      </c>
      <c r="N421" s="26">
        <f t="shared" si="187"/>
        <v>0</v>
      </c>
      <c r="O421" s="26">
        <f t="shared" si="187"/>
        <v>0</v>
      </c>
      <c r="P421" s="26">
        <f t="shared" si="187"/>
        <v>0</v>
      </c>
      <c r="Q421" s="26">
        <f t="shared" si="187"/>
        <v>0</v>
      </c>
      <c r="R421" s="26">
        <f t="shared" si="187"/>
        <v>0</v>
      </c>
      <c r="S421" s="26">
        <f t="shared" si="187"/>
        <v>0</v>
      </c>
      <c r="T421" s="26">
        <f t="shared" si="187"/>
        <v>0</v>
      </c>
      <c r="U421" s="26">
        <f t="shared" si="187"/>
        <v>0</v>
      </c>
      <c r="V421" s="26">
        <f t="shared" si="187"/>
        <v>0</v>
      </c>
      <c r="W421" s="26">
        <f t="shared" si="187"/>
        <v>0</v>
      </c>
      <c r="X421" s="26">
        <f t="shared" si="187"/>
        <v>0</v>
      </c>
      <c r="Y421" s="26">
        <f t="shared" si="187"/>
        <v>0</v>
      </c>
      <c r="Z421" s="26">
        <f t="shared" si="187"/>
        <v>0</v>
      </c>
      <c r="AA421" s="26">
        <f t="shared" si="187"/>
        <v>0</v>
      </c>
      <c r="AB421" s="26">
        <f t="shared" si="187"/>
        <v>0</v>
      </c>
      <c r="AC421" s="26">
        <f t="shared" si="187"/>
        <v>0</v>
      </c>
      <c r="AD421" s="26">
        <f t="shared" si="187"/>
        <v>0</v>
      </c>
      <c r="AE421" s="26">
        <f t="shared" si="187"/>
        <v>0</v>
      </c>
      <c r="AF421" s="26">
        <f t="shared" si="187"/>
        <v>0</v>
      </c>
      <c r="AG421" s="26">
        <f t="shared" si="187"/>
        <v>0</v>
      </c>
      <c r="AH421" s="26">
        <f t="shared" si="187"/>
        <v>0</v>
      </c>
      <c r="AI421" s="26">
        <f t="shared" si="187"/>
        <v>0</v>
      </c>
      <c r="AJ421" s="26">
        <f t="shared" si="187"/>
        <v>0</v>
      </c>
      <c r="AK421" s="26">
        <f t="shared" si="187"/>
        <v>0</v>
      </c>
      <c r="AL421" s="26">
        <f t="shared" si="187"/>
        <v>0</v>
      </c>
      <c r="AM421" s="26">
        <f t="shared" ref="AM421:BO421" si="188">AM97*$C97</f>
        <v>0</v>
      </c>
      <c r="AN421" s="26">
        <f t="shared" si="188"/>
        <v>0</v>
      </c>
      <c r="AO421" s="26">
        <f t="shared" si="188"/>
        <v>0</v>
      </c>
      <c r="AP421" s="26">
        <f t="shared" si="188"/>
        <v>0</v>
      </c>
      <c r="AQ421" s="26">
        <f t="shared" si="188"/>
        <v>0</v>
      </c>
      <c r="AR421" s="26">
        <f t="shared" si="188"/>
        <v>0</v>
      </c>
      <c r="AS421" s="26">
        <f t="shared" si="188"/>
        <v>0</v>
      </c>
      <c r="AT421" s="26">
        <f t="shared" si="188"/>
        <v>0</v>
      </c>
      <c r="AU421" s="26">
        <f t="shared" si="188"/>
        <v>0</v>
      </c>
      <c r="AV421" s="26">
        <f t="shared" si="188"/>
        <v>0</v>
      </c>
      <c r="AW421" s="26">
        <f t="shared" si="188"/>
        <v>0</v>
      </c>
      <c r="AX421" s="26">
        <f t="shared" si="188"/>
        <v>0</v>
      </c>
      <c r="AY421" s="26">
        <f t="shared" si="188"/>
        <v>0</v>
      </c>
      <c r="AZ421" s="26">
        <f t="shared" si="188"/>
        <v>0</v>
      </c>
      <c r="BA421" s="26">
        <f t="shared" si="188"/>
        <v>0</v>
      </c>
      <c r="BB421" s="26">
        <f t="shared" si="188"/>
        <v>0</v>
      </c>
      <c r="BC421" s="26">
        <f t="shared" si="188"/>
        <v>0</v>
      </c>
      <c r="BD421" s="26">
        <f t="shared" si="188"/>
        <v>0</v>
      </c>
      <c r="BE421" s="26">
        <f t="shared" si="188"/>
        <v>0</v>
      </c>
      <c r="BF421" s="26">
        <f t="shared" si="188"/>
        <v>0</v>
      </c>
      <c r="BG421" s="26">
        <f t="shared" si="188"/>
        <v>0</v>
      </c>
      <c r="BH421" s="26">
        <f t="shared" si="188"/>
        <v>0</v>
      </c>
      <c r="BI421" s="26">
        <f t="shared" si="188"/>
        <v>0</v>
      </c>
      <c r="BJ421" s="26">
        <f t="shared" si="188"/>
        <v>0</v>
      </c>
      <c r="BK421" s="26">
        <f t="shared" si="188"/>
        <v>0</v>
      </c>
      <c r="BL421" s="26">
        <f t="shared" si="188"/>
        <v>0</v>
      </c>
      <c r="BM421" s="26">
        <f t="shared" si="188"/>
        <v>0</v>
      </c>
      <c r="BN421" s="26">
        <f t="shared" si="188"/>
        <v>0</v>
      </c>
      <c r="BO421" s="26">
        <f t="shared" si="188"/>
        <v>0</v>
      </c>
    </row>
    <row r="422" spans="1:67" outlineLevel="1" x14ac:dyDescent="0.15">
      <c r="A422" s="48" t="s">
        <v>62</v>
      </c>
      <c r="G422" s="23">
        <f>STAFFPLAN_CWS!$B125</f>
        <v>0</v>
      </c>
      <c r="H422" s="23">
        <f>STAFFPLAN_CWS!$C125</f>
        <v>0</v>
      </c>
      <c r="I422" s="23">
        <f>STAFFPLAN_CWS!$C125</f>
        <v>0</v>
      </c>
      <c r="J422" s="23">
        <f>STAFFPLAN_CWS!$C125</f>
        <v>0</v>
      </c>
      <c r="K422" s="23">
        <f>STAFFPLAN_CWS!$C125</f>
        <v>0</v>
      </c>
      <c r="L422" s="23">
        <f>STAFFPLAN_CWS!$C125</f>
        <v>0</v>
      </c>
      <c r="M422" s="23">
        <f>STAFFPLAN_CWS!$C125</f>
        <v>0</v>
      </c>
      <c r="N422" s="23">
        <f>STAFFPLAN_CWS!$C125</f>
        <v>0</v>
      </c>
      <c r="O422" s="23">
        <f>STAFFPLAN_CWS!$C125</f>
        <v>0</v>
      </c>
      <c r="P422" s="23">
        <f>STAFFPLAN_CWS!$C125</f>
        <v>0</v>
      </c>
      <c r="Q422" s="23">
        <f>STAFFPLAN_CWS!$C125</f>
        <v>0</v>
      </c>
      <c r="R422" s="23">
        <f>STAFFPLAN_CWS!$C125</f>
        <v>0</v>
      </c>
      <c r="S422" s="23">
        <f>STAFFPLAN_CWS!$C125</f>
        <v>0</v>
      </c>
      <c r="T422" s="23">
        <f>STAFFPLAN_CWS!$D125</f>
        <v>0.9</v>
      </c>
      <c r="U422" s="23">
        <f>STAFFPLAN_CWS!$D125</f>
        <v>0.9</v>
      </c>
      <c r="V422" s="23">
        <f>STAFFPLAN_CWS!$D125</f>
        <v>0.9</v>
      </c>
      <c r="W422" s="23">
        <f>STAFFPLAN_CWS!$D125</f>
        <v>0.9</v>
      </c>
      <c r="X422" s="23">
        <f>STAFFPLAN_CWS!$D125</f>
        <v>0.9</v>
      </c>
      <c r="Y422" s="23">
        <f>STAFFPLAN_CWS!$D125</f>
        <v>0.9</v>
      </c>
      <c r="Z422" s="23">
        <f>STAFFPLAN_CWS!$D125</f>
        <v>0.9</v>
      </c>
      <c r="AA422" s="23">
        <f>STAFFPLAN_CWS!$D125</f>
        <v>0.9</v>
      </c>
      <c r="AB422" s="23">
        <f>STAFFPLAN_CWS!$D125</f>
        <v>0.9</v>
      </c>
      <c r="AC422" s="23">
        <f>STAFFPLAN_CWS!$D125</f>
        <v>0.9</v>
      </c>
      <c r="AD422" s="23">
        <f>STAFFPLAN_CWS!$D125</f>
        <v>0.9</v>
      </c>
      <c r="AE422" s="23">
        <f>STAFFPLAN_CWS!$D125</f>
        <v>0.9</v>
      </c>
      <c r="AF422" s="23">
        <f>STAFFPLAN_CWS!$E125</f>
        <v>0.9</v>
      </c>
      <c r="AG422" s="23">
        <f>STAFFPLAN_CWS!$E125</f>
        <v>0.9</v>
      </c>
      <c r="AH422" s="23">
        <f>STAFFPLAN_CWS!$E125</f>
        <v>0.9</v>
      </c>
      <c r="AI422" s="23">
        <f>STAFFPLAN_CWS!$E125</f>
        <v>0.9</v>
      </c>
      <c r="AJ422" s="23">
        <f>STAFFPLAN_CWS!$E125</f>
        <v>0.9</v>
      </c>
      <c r="AK422" s="23">
        <f>STAFFPLAN_CWS!$E125</f>
        <v>0.9</v>
      </c>
      <c r="AL422" s="23">
        <f>STAFFPLAN_CWS!$E125</f>
        <v>0.9</v>
      </c>
      <c r="AM422" s="23">
        <f>STAFFPLAN_CWS!$E125</f>
        <v>0.9</v>
      </c>
      <c r="AN422" s="23">
        <f>STAFFPLAN_CWS!$E125</f>
        <v>0.9</v>
      </c>
      <c r="AO422" s="23">
        <f>STAFFPLAN_CWS!$E125</f>
        <v>0.9</v>
      </c>
      <c r="AP422" s="23">
        <f>STAFFPLAN_CWS!$E125</f>
        <v>0.9</v>
      </c>
      <c r="AQ422" s="23">
        <f>STAFFPLAN_CWS!$E125</f>
        <v>0.9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1" x14ac:dyDescent="0.15">
      <c r="A423" s="48" t="s">
        <v>76</v>
      </c>
      <c r="G423" s="26">
        <f t="shared" ref="G423:AL423" si="189">G421*G422</f>
        <v>0</v>
      </c>
      <c r="H423" s="26">
        <f t="shared" si="189"/>
        <v>0</v>
      </c>
      <c r="I423" s="26">
        <f t="shared" si="189"/>
        <v>0</v>
      </c>
      <c r="J423" s="26">
        <f t="shared" si="189"/>
        <v>0</v>
      </c>
      <c r="K423" s="26">
        <f t="shared" si="189"/>
        <v>0</v>
      </c>
      <c r="L423" s="26">
        <f t="shared" si="189"/>
        <v>0</v>
      </c>
      <c r="M423" s="26">
        <f t="shared" si="189"/>
        <v>0</v>
      </c>
      <c r="N423" s="26">
        <f t="shared" si="189"/>
        <v>0</v>
      </c>
      <c r="O423" s="26">
        <f t="shared" si="189"/>
        <v>0</v>
      </c>
      <c r="P423" s="26">
        <f t="shared" si="189"/>
        <v>0</v>
      </c>
      <c r="Q423" s="26">
        <f t="shared" si="189"/>
        <v>0</v>
      </c>
      <c r="R423" s="26">
        <f t="shared" si="189"/>
        <v>0</v>
      </c>
      <c r="S423" s="26">
        <f t="shared" si="189"/>
        <v>0</v>
      </c>
      <c r="T423" s="26">
        <f t="shared" si="189"/>
        <v>0</v>
      </c>
      <c r="U423" s="26">
        <f t="shared" si="189"/>
        <v>0</v>
      </c>
      <c r="V423" s="26">
        <f t="shared" si="189"/>
        <v>0</v>
      </c>
      <c r="W423" s="26">
        <f t="shared" si="189"/>
        <v>0</v>
      </c>
      <c r="X423" s="26">
        <f t="shared" si="189"/>
        <v>0</v>
      </c>
      <c r="Y423" s="26">
        <f t="shared" si="189"/>
        <v>0</v>
      </c>
      <c r="Z423" s="26">
        <f t="shared" si="189"/>
        <v>0</v>
      </c>
      <c r="AA423" s="26">
        <f t="shared" si="189"/>
        <v>0</v>
      </c>
      <c r="AB423" s="26">
        <f t="shared" si="189"/>
        <v>0</v>
      </c>
      <c r="AC423" s="26">
        <f t="shared" si="189"/>
        <v>0</v>
      </c>
      <c r="AD423" s="26">
        <f t="shared" si="189"/>
        <v>0</v>
      </c>
      <c r="AE423" s="26">
        <f t="shared" si="189"/>
        <v>0</v>
      </c>
      <c r="AF423" s="26">
        <f t="shared" si="189"/>
        <v>0</v>
      </c>
      <c r="AG423" s="26">
        <f t="shared" si="189"/>
        <v>0</v>
      </c>
      <c r="AH423" s="26">
        <f t="shared" si="189"/>
        <v>0</v>
      </c>
      <c r="AI423" s="26">
        <f t="shared" si="189"/>
        <v>0</v>
      </c>
      <c r="AJ423" s="26">
        <f t="shared" si="189"/>
        <v>0</v>
      </c>
      <c r="AK423" s="26">
        <f t="shared" si="189"/>
        <v>0</v>
      </c>
      <c r="AL423" s="26">
        <f t="shared" si="189"/>
        <v>0</v>
      </c>
      <c r="AM423" s="26">
        <f t="shared" ref="AM423:BO423" si="190">AM421*AM422</f>
        <v>0</v>
      </c>
      <c r="AN423" s="26">
        <f t="shared" si="190"/>
        <v>0</v>
      </c>
      <c r="AO423" s="26">
        <f t="shared" si="190"/>
        <v>0</v>
      </c>
      <c r="AP423" s="26">
        <f t="shared" si="190"/>
        <v>0</v>
      </c>
      <c r="AQ423" s="26">
        <f t="shared" si="190"/>
        <v>0</v>
      </c>
      <c r="AR423" s="26">
        <f t="shared" si="190"/>
        <v>0</v>
      </c>
      <c r="AS423" s="26">
        <f t="shared" si="190"/>
        <v>0</v>
      </c>
      <c r="AT423" s="26">
        <f t="shared" si="190"/>
        <v>0</v>
      </c>
      <c r="AU423" s="26">
        <f t="shared" si="190"/>
        <v>0</v>
      </c>
      <c r="AV423" s="26">
        <f t="shared" si="190"/>
        <v>0</v>
      </c>
      <c r="AW423" s="26">
        <f t="shared" si="190"/>
        <v>0</v>
      </c>
      <c r="AX423" s="26">
        <f t="shared" si="190"/>
        <v>0</v>
      </c>
      <c r="AY423" s="26">
        <f t="shared" si="190"/>
        <v>0</v>
      </c>
      <c r="AZ423" s="26">
        <f t="shared" si="190"/>
        <v>0</v>
      </c>
      <c r="BA423" s="26">
        <f t="shared" si="190"/>
        <v>0</v>
      </c>
      <c r="BB423" s="26">
        <f t="shared" si="190"/>
        <v>0</v>
      </c>
      <c r="BC423" s="26">
        <f t="shared" si="190"/>
        <v>0</v>
      </c>
      <c r="BD423" s="26">
        <f t="shared" si="190"/>
        <v>0</v>
      </c>
      <c r="BE423" s="26">
        <f t="shared" si="190"/>
        <v>0</v>
      </c>
      <c r="BF423" s="26">
        <f t="shared" si="190"/>
        <v>0</v>
      </c>
      <c r="BG423" s="26">
        <f t="shared" si="190"/>
        <v>0</v>
      </c>
      <c r="BH423" s="26">
        <f t="shared" si="190"/>
        <v>0</v>
      </c>
      <c r="BI423" s="26">
        <f t="shared" si="190"/>
        <v>0</v>
      </c>
      <c r="BJ423" s="26">
        <f t="shared" si="190"/>
        <v>0</v>
      </c>
      <c r="BK423" s="26">
        <f t="shared" si="190"/>
        <v>0</v>
      </c>
      <c r="BL423" s="26">
        <f t="shared" si="190"/>
        <v>0</v>
      </c>
      <c r="BM423" s="26">
        <f t="shared" si="190"/>
        <v>0</v>
      </c>
      <c r="BN423" s="26">
        <f t="shared" si="190"/>
        <v>0</v>
      </c>
      <c r="BO423" s="26">
        <f t="shared" si="190"/>
        <v>0</v>
      </c>
    </row>
    <row r="424" spans="1:67" outlineLevel="1" x14ac:dyDescent="0.15">
      <c r="A424" s="48" t="s">
        <v>761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1" x14ac:dyDescent="0.15">
      <c r="A425" s="48" t="s">
        <v>63</v>
      </c>
      <c r="G425" s="26">
        <f t="shared" ref="G425:AL425" si="191">G423+G424</f>
        <v>0</v>
      </c>
      <c r="H425" s="26">
        <f t="shared" si="191"/>
        <v>0</v>
      </c>
      <c r="I425" s="26">
        <f t="shared" si="191"/>
        <v>0</v>
      </c>
      <c r="J425" s="26">
        <f t="shared" si="191"/>
        <v>0</v>
      </c>
      <c r="K425" s="26">
        <f t="shared" si="191"/>
        <v>0</v>
      </c>
      <c r="L425" s="26">
        <f t="shared" si="191"/>
        <v>0</v>
      </c>
      <c r="M425" s="26">
        <f t="shared" si="191"/>
        <v>0</v>
      </c>
      <c r="N425" s="26">
        <f t="shared" si="191"/>
        <v>0</v>
      </c>
      <c r="O425" s="26">
        <f t="shared" si="191"/>
        <v>0</v>
      </c>
      <c r="P425" s="26">
        <f t="shared" si="191"/>
        <v>0</v>
      </c>
      <c r="Q425" s="26">
        <f t="shared" si="191"/>
        <v>0</v>
      </c>
      <c r="R425" s="26">
        <f t="shared" si="191"/>
        <v>0</v>
      </c>
      <c r="S425" s="26">
        <f t="shared" si="191"/>
        <v>0</v>
      </c>
      <c r="T425" s="26">
        <f t="shared" si="191"/>
        <v>0</v>
      </c>
      <c r="U425" s="26">
        <f t="shared" si="191"/>
        <v>0</v>
      </c>
      <c r="V425" s="26">
        <f t="shared" si="191"/>
        <v>0</v>
      </c>
      <c r="W425" s="26">
        <f t="shared" si="191"/>
        <v>0</v>
      </c>
      <c r="X425" s="26">
        <f t="shared" si="191"/>
        <v>0</v>
      </c>
      <c r="Y425" s="26">
        <f t="shared" si="191"/>
        <v>0</v>
      </c>
      <c r="Z425" s="26">
        <f t="shared" si="191"/>
        <v>0</v>
      </c>
      <c r="AA425" s="26">
        <f t="shared" si="191"/>
        <v>0</v>
      </c>
      <c r="AB425" s="26">
        <f t="shared" si="191"/>
        <v>0</v>
      </c>
      <c r="AC425" s="26">
        <f t="shared" si="191"/>
        <v>0</v>
      </c>
      <c r="AD425" s="26">
        <f t="shared" si="191"/>
        <v>0</v>
      </c>
      <c r="AE425" s="26">
        <f t="shared" si="191"/>
        <v>0</v>
      </c>
      <c r="AF425" s="26">
        <f t="shared" si="191"/>
        <v>0</v>
      </c>
      <c r="AG425" s="26">
        <f t="shared" si="191"/>
        <v>0</v>
      </c>
      <c r="AH425" s="26">
        <f t="shared" si="191"/>
        <v>0</v>
      </c>
      <c r="AI425" s="26">
        <f t="shared" si="191"/>
        <v>0</v>
      </c>
      <c r="AJ425" s="26">
        <f t="shared" si="191"/>
        <v>0</v>
      </c>
      <c r="AK425" s="26">
        <f t="shared" si="191"/>
        <v>0</v>
      </c>
      <c r="AL425" s="26">
        <f t="shared" si="191"/>
        <v>0</v>
      </c>
      <c r="AM425" s="26">
        <f t="shared" ref="AM425:BO425" si="192">AM423+AM424</f>
        <v>0</v>
      </c>
      <c r="AN425" s="26">
        <f t="shared" si="192"/>
        <v>0</v>
      </c>
      <c r="AO425" s="26">
        <f t="shared" si="192"/>
        <v>0</v>
      </c>
      <c r="AP425" s="26">
        <f t="shared" si="192"/>
        <v>0</v>
      </c>
      <c r="AQ425" s="26">
        <f t="shared" si="192"/>
        <v>0</v>
      </c>
      <c r="AR425" s="26">
        <f t="shared" si="192"/>
        <v>0</v>
      </c>
      <c r="AS425" s="26">
        <f t="shared" si="192"/>
        <v>0</v>
      </c>
      <c r="AT425" s="26">
        <f t="shared" si="192"/>
        <v>0</v>
      </c>
      <c r="AU425" s="26">
        <f t="shared" si="192"/>
        <v>0</v>
      </c>
      <c r="AV425" s="26">
        <f t="shared" si="192"/>
        <v>0</v>
      </c>
      <c r="AW425" s="26">
        <f t="shared" si="192"/>
        <v>0</v>
      </c>
      <c r="AX425" s="26">
        <f t="shared" si="192"/>
        <v>0</v>
      </c>
      <c r="AY425" s="26">
        <f t="shared" si="192"/>
        <v>0</v>
      </c>
      <c r="AZ425" s="26">
        <f t="shared" si="192"/>
        <v>0</v>
      </c>
      <c r="BA425" s="26">
        <f t="shared" si="192"/>
        <v>0</v>
      </c>
      <c r="BB425" s="26">
        <f t="shared" si="192"/>
        <v>0</v>
      </c>
      <c r="BC425" s="26">
        <f t="shared" si="192"/>
        <v>0</v>
      </c>
      <c r="BD425" s="26">
        <f t="shared" si="192"/>
        <v>0</v>
      </c>
      <c r="BE425" s="26">
        <f t="shared" si="192"/>
        <v>0</v>
      </c>
      <c r="BF425" s="26">
        <f t="shared" si="192"/>
        <v>0</v>
      </c>
      <c r="BG425" s="26">
        <f t="shared" si="192"/>
        <v>0</v>
      </c>
      <c r="BH425" s="26">
        <f t="shared" si="192"/>
        <v>0</v>
      </c>
      <c r="BI425" s="26">
        <f t="shared" si="192"/>
        <v>0</v>
      </c>
      <c r="BJ425" s="26">
        <f t="shared" si="192"/>
        <v>0</v>
      </c>
      <c r="BK425" s="26">
        <f t="shared" si="192"/>
        <v>0</v>
      </c>
      <c r="BL425" s="26">
        <f t="shared" si="192"/>
        <v>0</v>
      </c>
      <c r="BM425" s="26">
        <f t="shared" si="192"/>
        <v>0</v>
      </c>
      <c r="BN425" s="26">
        <f t="shared" si="192"/>
        <v>0</v>
      </c>
      <c r="BO425" s="26">
        <f t="shared" si="192"/>
        <v>0</v>
      </c>
    </row>
    <row r="426" spans="1:67" outlineLevel="1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1" x14ac:dyDescent="0.15">
      <c r="A427" s="33" t="s">
        <v>86</v>
      </c>
      <c r="G427" s="26">
        <f t="shared" ref="G427:AL427" si="193">G98*$C98</f>
        <v>0</v>
      </c>
      <c r="H427" s="26">
        <f t="shared" si="193"/>
        <v>0</v>
      </c>
      <c r="I427" s="26">
        <f t="shared" si="193"/>
        <v>0</v>
      </c>
      <c r="J427" s="26">
        <f t="shared" si="193"/>
        <v>0</v>
      </c>
      <c r="K427" s="26">
        <f t="shared" si="193"/>
        <v>0</v>
      </c>
      <c r="L427" s="26">
        <f t="shared" si="193"/>
        <v>0</v>
      </c>
      <c r="M427" s="26">
        <f t="shared" si="193"/>
        <v>0</v>
      </c>
      <c r="N427" s="26">
        <f t="shared" si="193"/>
        <v>0</v>
      </c>
      <c r="O427" s="26">
        <f t="shared" si="193"/>
        <v>0</v>
      </c>
      <c r="P427" s="26">
        <f t="shared" si="193"/>
        <v>0</v>
      </c>
      <c r="Q427" s="26">
        <f t="shared" si="193"/>
        <v>0</v>
      </c>
      <c r="R427" s="26">
        <f t="shared" si="193"/>
        <v>0</v>
      </c>
      <c r="S427" s="26">
        <f t="shared" si="193"/>
        <v>0</v>
      </c>
      <c r="T427" s="26">
        <f t="shared" si="193"/>
        <v>0</v>
      </c>
      <c r="U427" s="26">
        <f t="shared" si="193"/>
        <v>0</v>
      </c>
      <c r="V427" s="26">
        <f t="shared" si="193"/>
        <v>0</v>
      </c>
      <c r="W427" s="26">
        <f t="shared" si="193"/>
        <v>0</v>
      </c>
      <c r="X427" s="26">
        <f t="shared" si="193"/>
        <v>0</v>
      </c>
      <c r="Y427" s="26">
        <f t="shared" si="193"/>
        <v>0</v>
      </c>
      <c r="Z427" s="26">
        <f t="shared" si="193"/>
        <v>0</v>
      </c>
      <c r="AA427" s="26">
        <f t="shared" si="193"/>
        <v>0</v>
      </c>
      <c r="AB427" s="26">
        <f t="shared" si="193"/>
        <v>0</v>
      </c>
      <c r="AC427" s="26">
        <f t="shared" si="193"/>
        <v>0</v>
      </c>
      <c r="AD427" s="26">
        <f t="shared" si="193"/>
        <v>0</v>
      </c>
      <c r="AE427" s="26">
        <f t="shared" si="193"/>
        <v>0</v>
      </c>
      <c r="AF427" s="26">
        <f t="shared" si="193"/>
        <v>0</v>
      </c>
      <c r="AG427" s="26">
        <f t="shared" si="193"/>
        <v>0</v>
      </c>
      <c r="AH427" s="26">
        <f t="shared" si="193"/>
        <v>0</v>
      </c>
      <c r="AI427" s="26">
        <f t="shared" si="193"/>
        <v>0</v>
      </c>
      <c r="AJ427" s="26">
        <f t="shared" si="193"/>
        <v>0</v>
      </c>
      <c r="AK427" s="26">
        <f t="shared" si="193"/>
        <v>0</v>
      </c>
      <c r="AL427" s="26">
        <f t="shared" si="193"/>
        <v>0</v>
      </c>
      <c r="AM427" s="26">
        <f t="shared" ref="AM427:BO427" si="194">AM98*$C98</f>
        <v>0</v>
      </c>
      <c r="AN427" s="26">
        <f t="shared" si="194"/>
        <v>0</v>
      </c>
      <c r="AO427" s="26">
        <f t="shared" si="194"/>
        <v>0</v>
      </c>
      <c r="AP427" s="26">
        <f t="shared" si="194"/>
        <v>0</v>
      </c>
      <c r="AQ427" s="26">
        <f t="shared" si="194"/>
        <v>0</v>
      </c>
      <c r="AR427" s="26">
        <f t="shared" si="194"/>
        <v>0</v>
      </c>
      <c r="AS427" s="26">
        <f t="shared" si="194"/>
        <v>0</v>
      </c>
      <c r="AT427" s="26">
        <f t="shared" si="194"/>
        <v>0</v>
      </c>
      <c r="AU427" s="26">
        <f t="shared" si="194"/>
        <v>0</v>
      </c>
      <c r="AV427" s="26">
        <f t="shared" si="194"/>
        <v>0</v>
      </c>
      <c r="AW427" s="26">
        <f t="shared" si="194"/>
        <v>0</v>
      </c>
      <c r="AX427" s="26">
        <f t="shared" si="194"/>
        <v>0</v>
      </c>
      <c r="AY427" s="26">
        <f t="shared" si="194"/>
        <v>0</v>
      </c>
      <c r="AZ427" s="26">
        <f t="shared" si="194"/>
        <v>0</v>
      </c>
      <c r="BA427" s="26">
        <f t="shared" si="194"/>
        <v>0</v>
      </c>
      <c r="BB427" s="26">
        <f t="shared" si="194"/>
        <v>0</v>
      </c>
      <c r="BC427" s="26">
        <f t="shared" si="194"/>
        <v>0</v>
      </c>
      <c r="BD427" s="26">
        <f t="shared" si="194"/>
        <v>0</v>
      </c>
      <c r="BE427" s="26">
        <f t="shared" si="194"/>
        <v>0</v>
      </c>
      <c r="BF427" s="26">
        <f t="shared" si="194"/>
        <v>0</v>
      </c>
      <c r="BG427" s="26">
        <f t="shared" si="194"/>
        <v>0</v>
      </c>
      <c r="BH427" s="26">
        <f t="shared" si="194"/>
        <v>0</v>
      </c>
      <c r="BI427" s="26">
        <f t="shared" si="194"/>
        <v>0</v>
      </c>
      <c r="BJ427" s="26">
        <f t="shared" si="194"/>
        <v>0</v>
      </c>
      <c r="BK427" s="26">
        <f t="shared" si="194"/>
        <v>0</v>
      </c>
      <c r="BL427" s="26">
        <f t="shared" si="194"/>
        <v>0</v>
      </c>
      <c r="BM427" s="26">
        <f t="shared" si="194"/>
        <v>0</v>
      </c>
      <c r="BN427" s="26">
        <f t="shared" si="194"/>
        <v>0</v>
      </c>
      <c r="BO427" s="26">
        <f t="shared" si="194"/>
        <v>0</v>
      </c>
    </row>
    <row r="428" spans="1:67" outlineLevel="1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1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1" x14ac:dyDescent="0.15">
      <c r="A430" s="48" t="s">
        <v>75</v>
      </c>
      <c r="G430" s="26">
        <f t="shared" ref="G430:AL430" si="195">G100*$C100</f>
        <v>0</v>
      </c>
      <c r="H430" s="26">
        <f t="shared" si="195"/>
        <v>0</v>
      </c>
      <c r="I430" s="26">
        <f t="shared" si="195"/>
        <v>0</v>
      </c>
      <c r="J430" s="26">
        <f t="shared" si="195"/>
        <v>0</v>
      </c>
      <c r="K430" s="26">
        <f t="shared" si="195"/>
        <v>0</v>
      </c>
      <c r="L430" s="26">
        <f t="shared" si="195"/>
        <v>0</v>
      </c>
      <c r="M430" s="26">
        <f t="shared" si="195"/>
        <v>0</v>
      </c>
      <c r="N430" s="26">
        <f t="shared" si="195"/>
        <v>0</v>
      </c>
      <c r="O430" s="26">
        <f t="shared" si="195"/>
        <v>0</v>
      </c>
      <c r="P430" s="26">
        <f t="shared" si="195"/>
        <v>0</v>
      </c>
      <c r="Q430" s="26">
        <f t="shared" si="195"/>
        <v>0</v>
      </c>
      <c r="R430" s="26">
        <f t="shared" si="195"/>
        <v>0</v>
      </c>
      <c r="S430" s="26">
        <f t="shared" si="195"/>
        <v>0</v>
      </c>
      <c r="T430" s="26">
        <f t="shared" si="195"/>
        <v>0</v>
      </c>
      <c r="U430" s="26">
        <f t="shared" si="195"/>
        <v>0</v>
      </c>
      <c r="V430" s="26">
        <f t="shared" si="195"/>
        <v>0</v>
      </c>
      <c r="W430" s="26">
        <f t="shared" si="195"/>
        <v>0</v>
      </c>
      <c r="X430" s="26">
        <f t="shared" si="195"/>
        <v>0</v>
      </c>
      <c r="Y430" s="26">
        <f t="shared" si="195"/>
        <v>0</v>
      </c>
      <c r="Z430" s="26">
        <f t="shared" si="195"/>
        <v>0</v>
      </c>
      <c r="AA430" s="26">
        <f t="shared" si="195"/>
        <v>0</v>
      </c>
      <c r="AB430" s="26">
        <f t="shared" si="195"/>
        <v>0</v>
      </c>
      <c r="AC430" s="26">
        <f t="shared" si="195"/>
        <v>0</v>
      </c>
      <c r="AD430" s="26">
        <f t="shared" si="195"/>
        <v>0</v>
      </c>
      <c r="AE430" s="26">
        <f t="shared" si="195"/>
        <v>0</v>
      </c>
      <c r="AF430" s="26">
        <f t="shared" si="195"/>
        <v>0</v>
      </c>
      <c r="AG430" s="26">
        <f t="shared" si="195"/>
        <v>0</v>
      </c>
      <c r="AH430" s="26">
        <f t="shared" si="195"/>
        <v>0</v>
      </c>
      <c r="AI430" s="26">
        <f t="shared" si="195"/>
        <v>0</v>
      </c>
      <c r="AJ430" s="26">
        <f t="shared" si="195"/>
        <v>0</v>
      </c>
      <c r="AK430" s="26">
        <f t="shared" si="195"/>
        <v>0</v>
      </c>
      <c r="AL430" s="26">
        <f t="shared" si="195"/>
        <v>0</v>
      </c>
      <c r="AM430" s="26">
        <f t="shared" ref="AM430:BO430" si="196">AM100*$C100</f>
        <v>0</v>
      </c>
      <c r="AN430" s="26">
        <f t="shared" si="196"/>
        <v>0</v>
      </c>
      <c r="AO430" s="26">
        <f t="shared" si="196"/>
        <v>0</v>
      </c>
      <c r="AP430" s="26">
        <f t="shared" si="196"/>
        <v>0</v>
      </c>
      <c r="AQ430" s="26">
        <f t="shared" si="196"/>
        <v>0</v>
      </c>
      <c r="AR430" s="26">
        <f t="shared" si="196"/>
        <v>0</v>
      </c>
      <c r="AS430" s="26">
        <f t="shared" si="196"/>
        <v>0</v>
      </c>
      <c r="AT430" s="26">
        <f t="shared" si="196"/>
        <v>0</v>
      </c>
      <c r="AU430" s="26">
        <f t="shared" si="196"/>
        <v>0</v>
      </c>
      <c r="AV430" s="26">
        <f t="shared" si="196"/>
        <v>0</v>
      </c>
      <c r="AW430" s="26">
        <f t="shared" si="196"/>
        <v>0</v>
      </c>
      <c r="AX430" s="26">
        <f t="shared" si="196"/>
        <v>0</v>
      </c>
      <c r="AY430" s="26">
        <f t="shared" si="196"/>
        <v>0</v>
      </c>
      <c r="AZ430" s="26">
        <f t="shared" si="196"/>
        <v>0</v>
      </c>
      <c r="BA430" s="26">
        <f t="shared" si="196"/>
        <v>0</v>
      </c>
      <c r="BB430" s="26">
        <f t="shared" si="196"/>
        <v>0</v>
      </c>
      <c r="BC430" s="26">
        <f t="shared" si="196"/>
        <v>0</v>
      </c>
      <c r="BD430" s="26">
        <f t="shared" si="196"/>
        <v>0</v>
      </c>
      <c r="BE430" s="26">
        <f t="shared" si="196"/>
        <v>0</v>
      </c>
      <c r="BF430" s="26">
        <f t="shared" si="196"/>
        <v>0</v>
      </c>
      <c r="BG430" s="26">
        <f t="shared" si="196"/>
        <v>0</v>
      </c>
      <c r="BH430" s="26">
        <f t="shared" si="196"/>
        <v>0</v>
      </c>
      <c r="BI430" s="26">
        <f t="shared" si="196"/>
        <v>0</v>
      </c>
      <c r="BJ430" s="26">
        <f t="shared" si="196"/>
        <v>0</v>
      </c>
      <c r="BK430" s="26">
        <f t="shared" si="196"/>
        <v>0</v>
      </c>
      <c r="BL430" s="26">
        <f t="shared" si="196"/>
        <v>0</v>
      </c>
      <c r="BM430" s="26">
        <f t="shared" si="196"/>
        <v>0</v>
      </c>
      <c r="BN430" s="26">
        <f t="shared" si="196"/>
        <v>0</v>
      </c>
      <c r="BO430" s="26">
        <f t="shared" si="196"/>
        <v>0</v>
      </c>
    </row>
    <row r="431" spans="1:67" outlineLevel="1" x14ac:dyDescent="0.15">
      <c r="A431" s="48" t="s">
        <v>62</v>
      </c>
      <c r="G431" s="23">
        <f>STAFFPLAN_CWS!$B129</f>
        <v>0</v>
      </c>
      <c r="H431" s="23">
        <f>STAFFPLAN_CWS!$C129</f>
        <v>0</v>
      </c>
      <c r="I431" s="23">
        <f>STAFFPLAN_CWS!$C129</f>
        <v>0</v>
      </c>
      <c r="J431" s="23">
        <f>STAFFPLAN_CWS!$C129</f>
        <v>0</v>
      </c>
      <c r="K431" s="23">
        <f>STAFFPLAN_CWS!$C129</f>
        <v>0</v>
      </c>
      <c r="L431" s="23">
        <f>STAFFPLAN_CWS!$C129</f>
        <v>0</v>
      </c>
      <c r="M431" s="23">
        <f>STAFFPLAN_CWS!$C129</f>
        <v>0</v>
      </c>
      <c r="N431" s="23">
        <f>STAFFPLAN_CWS!$C129</f>
        <v>0</v>
      </c>
      <c r="O431" s="23">
        <f>STAFFPLAN_CWS!$C129</f>
        <v>0</v>
      </c>
      <c r="P431" s="23">
        <f>STAFFPLAN_CWS!$C129</f>
        <v>0</v>
      </c>
      <c r="Q431" s="23">
        <f>STAFFPLAN_CWS!$C129</f>
        <v>0</v>
      </c>
      <c r="R431" s="23">
        <f>STAFFPLAN_CWS!$C129</f>
        <v>0</v>
      </c>
      <c r="S431" s="23">
        <f>STAFFPLAN_CWS!$C129</f>
        <v>0</v>
      </c>
      <c r="T431" s="23">
        <f>STAFFPLAN_CWS!$D129</f>
        <v>0</v>
      </c>
      <c r="U431" s="23">
        <f>STAFFPLAN_CWS!$D129</f>
        <v>0</v>
      </c>
      <c r="V431" s="23">
        <f>STAFFPLAN_CWS!$D129</f>
        <v>0</v>
      </c>
      <c r="W431" s="23">
        <f>STAFFPLAN_CWS!$D129</f>
        <v>0</v>
      </c>
      <c r="X431" s="23">
        <f>STAFFPLAN_CWS!$D129</f>
        <v>0</v>
      </c>
      <c r="Y431" s="23">
        <f>STAFFPLAN_CWS!$D129</f>
        <v>0</v>
      </c>
      <c r="Z431" s="23">
        <f>STAFFPLAN_CWS!$D129</f>
        <v>0</v>
      </c>
      <c r="AA431" s="23">
        <f>STAFFPLAN_CWS!$D129</f>
        <v>0</v>
      </c>
      <c r="AB431" s="23">
        <f>STAFFPLAN_CWS!$D129</f>
        <v>0</v>
      </c>
      <c r="AC431" s="23">
        <f>STAFFPLAN_CWS!$D129</f>
        <v>0</v>
      </c>
      <c r="AD431" s="23">
        <f>STAFFPLAN_CWS!$D129</f>
        <v>0</v>
      </c>
      <c r="AE431" s="23">
        <f>STAFFPLAN_CWS!$D129</f>
        <v>0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0.8</v>
      </c>
      <c r="AS431" s="23">
        <f>STAFFPLAN_CWS!$F129</f>
        <v>0.8</v>
      </c>
      <c r="AT431" s="23">
        <f>STAFFPLAN_CWS!$F129</f>
        <v>0.8</v>
      </c>
      <c r="AU431" s="23">
        <f>STAFFPLAN_CWS!$F129</f>
        <v>0.8</v>
      </c>
      <c r="AV431" s="23">
        <f>STAFFPLAN_CWS!$F129</f>
        <v>0.8</v>
      </c>
      <c r="AW431" s="23">
        <f>STAFFPLAN_CWS!$F129</f>
        <v>0.8</v>
      </c>
      <c r="AX431" s="23">
        <f>STAFFPLAN_CWS!$F129</f>
        <v>0.8</v>
      </c>
      <c r="AY431" s="23">
        <f>STAFFPLAN_CWS!$F129</f>
        <v>0.8</v>
      </c>
      <c r="AZ431" s="23">
        <f>STAFFPLAN_CWS!$F129</f>
        <v>0.8</v>
      </c>
      <c r="BA431" s="23">
        <f>STAFFPLAN_CWS!$F129</f>
        <v>0.8</v>
      </c>
      <c r="BB431" s="23">
        <f>STAFFPLAN_CWS!$F129</f>
        <v>0.8</v>
      </c>
      <c r="BC431" s="23">
        <f>STAFFPLAN_CWS!$F129</f>
        <v>0.8</v>
      </c>
      <c r="BD431" s="23">
        <f>STAFFPLAN_CWS!$G129</f>
        <v>0.9</v>
      </c>
      <c r="BE431" s="23">
        <f>STAFFPLAN_CWS!$G129</f>
        <v>0.9</v>
      </c>
      <c r="BF431" s="23">
        <f>STAFFPLAN_CWS!$G129</f>
        <v>0.9</v>
      </c>
      <c r="BG431" s="23">
        <f>STAFFPLAN_CWS!$G129</f>
        <v>0.9</v>
      </c>
      <c r="BH431" s="23">
        <f>STAFFPLAN_CWS!$G129</f>
        <v>0.9</v>
      </c>
      <c r="BI431" s="23">
        <f>STAFFPLAN_CWS!$G129</f>
        <v>0.9</v>
      </c>
      <c r="BJ431" s="23">
        <f>STAFFPLAN_CWS!$G129</f>
        <v>0.9</v>
      </c>
      <c r="BK431" s="23">
        <f>STAFFPLAN_CWS!$G129</f>
        <v>0.9</v>
      </c>
      <c r="BL431" s="23">
        <f>STAFFPLAN_CWS!$G129</f>
        <v>0.9</v>
      </c>
      <c r="BM431" s="23">
        <f>STAFFPLAN_CWS!$G129</f>
        <v>0.9</v>
      </c>
      <c r="BN431" s="23">
        <f>STAFFPLAN_CWS!$G129</f>
        <v>0.9</v>
      </c>
      <c r="BO431" s="23">
        <f>STAFFPLAN_CWS!$G129</f>
        <v>0.9</v>
      </c>
    </row>
    <row r="432" spans="1:67" outlineLevel="1" x14ac:dyDescent="0.15">
      <c r="A432" s="48" t="s">
        <v>76</v>
      </c>
      <c r="G432" s="26">
        <f t="shared" ref="G432:AL432" si="197">G430*G431</f>
        <v>0</v>
      </c>
      <c r="H432" s="26">
        <f t="shared" si="197"/>
        <v>0</v>
      </c>
      <c r="I432" s="26">
        <f t="shared" si="197"/>
        <v>0</v>
      </c>
      <c r="J432" s="26">
        <f t="shared" si="197"/>
        <v>0</v>
      </c>
      <c r="K432" s="26">
        <f t="shared" si="197"/>
        <v>0</v>
      </c>
      <c r="L432" s="26">
        <f t="shared" si="197"/>
        <v>0</v>
      </c>
      <c r="M432" s="26">
        <f t="shared" si="197"/>
        <v>0</v>
      </c>
      <c r="N432" s="26">
        <f t="shared" si="197"/>
        <v>0</v>
      </c>
      <c r="O432" s="26">
        <f t="shared" si="197"/>
        <v>0</v>
      </c>
      <c r="P432" s="26">
        <f t="shared" si="197"/>
        <v>0</v>
      </c>
      <c r="Q432" s="26">
        <f t="shared" si="197"/>
        <v>0</v>
      </c>
      <c r="R432" s="26">
        <f t="shared" si="197"/>
        <v>0</v>
      </c>
      <c r="S432" s="26">
        <f t="shared" si="197"/>
        <v>0</v>
      </c>
      <c r="T432" s="26">
        <f t="shared" si="197"/>
        <v>0</v>
      </c>
      <c r="U432" s="26">
        <f t="shared" si="197"/>
        <v>0</v>
      </c>
      <c r="V432" s="26">
        <f t="shared" si="197"/>
        <v>0</v>
      </c>
      <c r="W432" s="26">
        <f t="shared" si="197"/>
        <v>0</v>
      </c>
      <c r="X432" s="26">
        <f t="shared" si="197"/>
        <v>0</v>
      </c>
      <c r="Y432" s="26">
        <f t="shared" si="197"/>
        <v>0</v>
      </c>
      <c r="Z432" s="26">
        <f t="shared" si="197"/>
        <v>0</v>
      </c>
      <c r="AA432" s="26">
        <f t="shared" si="197"/>
        <v>0</v>
      </c>
      <c r="AB432" s="26">
        <f t="shared" si="197"/>
        <v>0</v>
      </c>
      <c r="AC432" s="26">
        <f t="shared" si="197"/>
        <v>0</v>
      </c>
      <c r="AD432" s="26">
        <f t="shared" si="197"/>
        <v>0</v>
      </c>
      <c r="AE432" s="26">
        <f t="shared" si="197"/>
        <v>0</v>
      </c>
      <c r="AF432" s="26">
        <f t="shared" si="197"/>
        <v>0</v>
      </c>
      <c r="AG432" s="26">
        <f t="shared" si="197"/>
        <v>0</v>
      </c>
      <c r="AH432" s="26">
        <f t="shared" si="197"/>
        <v>0</v>
      </c>
      <c r="AI432" s="26">
        <f t="shared" si="197"/>
        <v>0</v>
      </c>
      <c r="AJ432" s="26">
        <f t="shared" si="197"/>
        <v>0</v>
      </c>
      <c r="AK432" s="26">
        <f t="shared" si="197"/>
        <v>0</v>
      </c>
      <c r="AL432" s="26">
        <f t="shared" si="197"/>
        <v>0</v>
      </c>
      <c r="AM432" s="26">
        <f t="shared" ref="AM432:BO432" si="198">AM430*AM431</f>
        <v>0</v>
      </c>
      <c r="AN432" s="26">
        <f t="shared" si="198"/>
        <v>0</v>
      </c>
      <c r="AO432" s="26">
        <f t="shared" si="198"/>
        <v>0</v>
      </c>
      <c r="AP432" s="26">
        <f t="shared" si="198"/>
        <v>0</v>
      </c>
      <c r="AQ432" s="26">
        <f t="shared" si="198"/>
        <v>0</v>
      </c>
      <c r="AR432" s="26">
        <f t="shared" si="198"/>
        <v>0</v>
      </c>
      <c r="AS432" s="26">
        <f t="shared" si="198"/>
        <v>0</v>
      </c>
      <c r="AT432" s="26">
        <f t="shared" si="198"/>
        <v>0</v>
      </c>
      <c r="AU432" s="26">
        <f t="shared" si="198"/>
        <v>0</v>
      </c>
      <c r="AV432" s="26">
        <f t="shared" si="198"/>
        <v>0</v>
      </c>
      <c r="AW432" s="26">
        <f t="shared" si="198"/>
        <v>0</v>
      </c>
      <c r="AX432" s="26">
        <f t="shared" si="198"/>
        <v>0</v>
      </c>
      <c r="AY432" s="26">
        <f t="shared" si="198"/>
        <v>0</v>
      </c>
      <c r="AZ432" s="26">
        <f t="shared" si="198"/>
        <v>0</v>
      </c>
      <c r="BA432" s="26">
        <f t="shared" si="198"/>
        <v>0</v>
      </c>
      <c r="BB432" s="26">
        <f t="shared" si="198"/>
        <v>0</v>
      </c>
      <c r="BC432" s="26">
        <f t="shared" si="198"/>
        <v>0</v>
      </c>
      <c r="BD432" s="26">
        <f t="shared" si="198"/>
        <v>0</v>
      </c>
      <c r="BE432" s="26">
        <f t="shared" si="198"/>
        <v>0</v>
      </c>
      <c r="BF432" s="26">
        <f t="shared" si="198"/>
        <v>0</v>
      </c>
      <c r="BG432" s="26">
        <f t="shared" si="198"/>
        <v>0</v>
      </c>
      <c r="BH432" s="26">
        <f t="shared" si="198"/>
        <v>0</v>
      </c>
      <c r="BI432" s="26">
        <f t="shared" si="198"/>
        <v>0</v>
      </c>
      <c r="BJ432" s="26">
        <f t="shared" si="198"/>
        <v>0</v>
      </c>
      <c r="BK432" s="26">
        <f t="shared" si="198"/>
        <v>0</v>
      </c>
      <c r="BL432" s="26">
        <f t="shared" si="198"/>
        <v>0</v>
      </c>
      <c r="BM432" s="26">
        <f t="shared" si="198"/>
        <v>0</v>
      </c>
      <c r="BN432" s="26">
        <f t="shared" si="198"/>
        <v>0</v>
      </c>
      <c r="BO432" s="26">
        <f t="shared" si="198"/>
        <v>0</v>
      </c>
    </row>
    <row r="433" spans="1:67" outlineLevel="1" x14ac:dyDescent="0.15">
      <c r="A433" s="48" t="s">
        <v>761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1" x14ac:dyDescent="0.15">
      <c r="A434" s="48" t="s">
        <v>63</v>
      </c>
      <c r="G434" s="26">
        <f t="shared" ref="G434:AL434" si="199">G432+G433</f>
        <v>0</v>
      </c>
      <c r="H434" s="26">
        <f t="shared" si="199"/>
        <v>0</v>
      </c>
      <c r="I434" s="26">
        <f t="shared" si="199"/>
        <v>0</v>
      </c>
      <c r="J434" s="26">
        <f t="shared" si="199"/>
        <v>0</v>
      </c>
      <c r="K434" s="26">
        <f t="shared" si="199"/>
        <v>0</v>
      </c>
      <c r="L434" s="26">
        <f t="shared" si="199"/>
        <v>0</v>
      </c>
      <c r="M434" s="26">
        <f t="shared" si="199"/>
        <v>0</v>
      </c>
      <c r="N434" s="26">
        <f t="shared" si="199"/>
        <v>0</v>
      </c>
      <c r="O434" s="26">
        <f t="shared" si="199"/>
        <v>0</v>
      </c>
      <c r="P434" s="26">
        <f t="shared" si="199"/>
        <v>0</v>
      </c>
      <c r="Q434" s="26">
        <f t="shared" si="199"/>
        <v>0</v>
      </c>
      <c r="R434" s="26">
        <f t="shared" si="199"/>
        <v>0</v>
      </c>
      <c r="S434" s="26">
        <f t="shared" si="199"/>
        <v>0</v>
      </c>
      <c r="T434" s="26">
        <f t="shared" si="199"/>
        <v>0</v>
      </c>
      <c r="U434" s="26">
        <f t="shared" si="199"/>
        <v>0</v>
      </c>
      <c r="V434" s="26">
        <f t="shared" si="199"/>
        <v>0</v>
      </c>
      <c r="W434" s="26">
        <f t="shared" si="199"/>
        <v>0</v>
      </c>
      <c r="X434" s="26">
        <f t="shared" si="199"/>
        <v>0</v>
      </c>
      <c r="Y434" s="26">
        <f t="shared" si="199"/>
        <v>0</v>
      </c>
      <c r="Z434" s="26">
        <f t="shared" si="199"/>
        <v>0</v>
      </c>
      <c r="AA434" s="26">
        <f t="shared" si="199"/>
        <v>0</v>
      </c>
      <c r="AB434" s="26">
        <f t="shared" si="199"/>
        <v>0</v>
      </c>
      <c r="AC434" s="26">
        <f t="shared" si="199"/>
        <v>0</v>
      </c>
      <c r="AD434" s="26">
        <f t="shared" si="199"/>
        <v>0</v>
      </c>
      <c r="AE434" s="26">
        <f t="shared" si="199"/>
        <v>0</v>
      </c>
      <c r="AF434" s="26">
        <f t="shared" si="199"/>
        <v>0</v>
      </c>
      <c r="AG434" s="26">
        <f t="shared" si="199"/>
        <v>0</v>
      </c>
      <c r="AH434" s="26">
        <f t="shared" si="199"/>
        <v>0</v>
      </c>
      <c r="AI434" s="26">
        <f t="shared" si="199"/>
        <v>0</v>
      </c>
      <c r="AJ434" s="26">
        <f t="shared" si="199"/>
        <v>0</v>
      </c>
      <c r="AK434" s="26">
        <f t="shared" si="199"/>
        <v>0</v>
      </c>
      <c r="AL434" s="26">
        <f t="shared" si="199"/>
        <v>0</v>
      </c>
      <c r="AM434" s="26">
        <f t="shared" ref="AM434:BO434" si="200">AM432+AM433</f>
        <v>0</v>
      </c>
      <c r="AN434" s="26">
        <f t="shared" si="200"/>
        <v>0</v>
      </c>
      <c r="AO434" s="26">
        <f t="shared" si="200"/>
        <v>0</v>
      </c>
      <c r="AP434" s="26">
        <f t="shared" si="200"/>
        <v>0</v>
      </c>
      <c r="AQ434" s="26">
        <f t="shared" si="200"/>
        <v>0</v>
      </c>
      <c r="AR434" s="26">
        <f t="shared" si="200"/>
        <v>0</v>
      </c>
      <c r="AS434" s="26">
        <f t="shared" si="200"/>
        <v>0</v>
      </c>
      <c r="AT434" s="26">
        <f t="shared" si="200"/>
        <v>0</v>
      </c>
      <c r="AU434" s="26">
        <f t="shared" si="200"/>
        <v>0</v>
      </c>
      <c r="AV434" s="26">
        <f t="shared" si="200"/>
        <v>0</v>
      </c>
      <c r="AW434" s="26">
        <f t="shared" si="200"/>
        <v>0</v>
      </c>
      <c r="AX434" s="26">
        <f t="shared" si="200"/>
        <v>0</v>
      </c>
      <c r="AY434" s="26">
        <f t="shared" si="200"/>
        <v>0</v>
      </c>
      <c r="AZ434" s="26">
        <f t="shared" si="200"/>
        <v>0</v>
      </c>
      <c r="BA434" s="26">
        <f t="shared" si="200"/>
        <v>0</v>
      </c>
      <c r="BB434" s="26">
        <f t="shared" si="200"/>
        <v>0</v>
      </c>
      <c r="BC434" s="26">
        <f t="shared" si="200"/>
        <v>0</v>
      </c>
      <c r="BD434" s="26">
        <f t="shared" si="200"/>
        <v>0</v>
      </c>
      <c r="BE434" s="26">
        <f t="shared" si="200"/>
        <v>0</v>
      </c>
      <c r="BF434" s="26">
        <f t="shared" si="200"/>
        <v>0</v>
      </c>
      <c r="BG434" s="26">
        <f t="shared" si="200"/>
        <v>0</v>
      </c>
      <c r="BH434" s="26">
        <f t="shared" si="200"/>
        <v>0</v>
      </c>
      <c r="BI434" s="26">
        <f t="shared" si="200"/>
        <v>0</v>
      </c>
      <c r="BJ434" s="26">
        <f t="shared" si="200"/>
        <v>0</v>
      </c>
      <c r="BK434" s="26">
        <f t="shared" si="200"/>
        <v>0</v>
      </c>
      <c r="BL434" s="26">
        <f t="shared" si="200"/>
        <v>0</v>
      </c>
      <c r="BM434" s="26">
        <f t="shared" si="200"/>
        <v>0</v>
      </c>
      <c r="BN434" s="26">
        <f t="shared" si="200"/>
        <v>0</v>
      </c>
      <c r="BO434" s="26">
        <f t="shared" si="200"/>
        <v>0</v>
      </c>
    </row>
    <row r="435" spans="1:67" outlineLevel="1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1" x14ac:dyDescent="0.15">
      <c r="A436" s="33" t="s">
        <v>86</v>
      </c>
      <c r="G436" s="26">
        <f t="shared" ref="G436:AL436" si="201">G101*$C101</f>
        <v>0</v>
      </c>
      <c r="H436" s="26">
        <f t="shared" si="201"/>
        <v>0</v>
      </c>
      <c r="I436" s="26">
        <f t="shared" si="201"/>
        <v>0</v>
      </c>
      <c r="J436" s="26">
        <f t="shared" si="201"/>
        <v>0</v>
      </c>
      <c r="K436" s="26">
        <f t="shared" si="201"/>
        <v>0</v>
      </c>
      <c r="L436" s="26">
        <f t="shared" si="201"/>
        <v>0</v>
      </c>
      <c r="M436" s="26">
        <f t="shared" si="201"/>
        <v>0</v>
      </c>
      <c r="N436" s="26">
        <f t="shared" si="201"/>
        <v>0</v>
      </c>
      <c r="O436" s="26">
        <f t="shared" si="201"/>
        <v>0</v>
      </c>
      <c r="P436" s="26">
        <f t="shared" si="201"/>
        <v>0</v>
      </c>
      <c r="Q436" s="26">
        <f t="shared" si="201"/>
        <v>0</v>
      </c>
      <c r="R436" s="26">
        <f t="shared" si="201"/>
        <v>0</v>
      </c>
      <c r="S436" s="26">
        <f t="shared" si="201"/>
        <v>0</v>
      </c>
      <c r="T436" s="26">
        <f t="shared" si="201"/>
        <v>0</v>
      </c>
      <c r="U436" s="26">
        <f t="shared" si="201"/>
        <v>0</v>
      </c>
      <c r="V436" s="26">
        <f t="shared" si="201"/>
        <v>0</v>
      </c>
      <c r="W436" s="26">
        <f t="shared" si="201"/>
        <v>0</v>
      </c>
      <c r="X436" s="26">
        <f t="shared" si="201"/>
        <v>0</v>
      </c>
      <c r="Y436" s="26">
        <f t="shared" si="201"/>
        <v>0</v>
      </c>
      <c r="Z436" s="26">
        <f t="shared" si="201"/>
        <v>0</v>
      </c>
      <c r="AA436" s="26">
        <f t="shared" si="201"/>
        <v>0</v>
      </c>
      <c r="AB436" s="26">
        <f t="shared" si="201"/>
        <v>0</v>
      </c>
      <c r="AC436" s="26">
        <f t="shared" si="201"/>
        <v>0</v>
      </c>
      <c r="AD436" s="26">
        <f t="shared" si="201"/>
        <v>0</v>
      </c>
      <c r="AE436" s="26">
        <f t="shared" si="201"/>
        <v>0</v>
      </c>
      <c r="AF436" s="26">
        <f t="shared" si="201"/>
        <v>0</v>
      </c>
      <c r="AG436" s="26">
        <f t="shared" si="201"/>
        <v>0</v>
      </c>
      <c r="AH436" s="26">
        <f t="shared" si="201"/>
        <v>0</v>
      </c>
      <c r="AI436" s="26">
        <f t="shared" si="201"/>
        <v>0</v>
      </c>
      <c r="AJ436" s="26">
        <f t="shared" si="201"/>
        <v>0</v>
      </c>
      <c r="AK436" s="26">
        <f t="shared" si="201"/>
        <v>0</v>
      </c>
      <c r="AL436" s="26">
        <f t="shared" si="201"/>
        <v>0</v>
      </c>
      <c r="AM436" s="26">
        <f t="shared" ref="AM436:BO436" si="202">AM101*$C101</f>
        <v>0</v>
      </c>
      <c r="AN436" s="26">
        <f t="shared" si="202"/>
        <v>0</v>
      </c>
      <c r="AO436" s="26">
        <f t="shared" si="202"/>
        <v>0</v>
      </c>
      <c r="AP436" s="26">
        <f t="shared" si="202"/>
        <v>0</v>
      </c>
      <c r="AQ436" s="26">
        <f t="shared" si="202"/>
        <v>0</v>
      </c>
      <c r="AR436" s="26">
        <f t="shared" si="202"/>
        <v>0</v>
      </c>
      <c r="AS436" s="26">
        <f t="shared" si="202"/>
        <v>0</v>
      </c>
      <c r="AT436" s="26">
        <f t="shared" si="202"/>
        <v>0</v>
      </c>
      <c r="AU436" s="26">
        <f t="shared" si="202"/>
        <v>0</v>
      </c>
      <c r="AV436" s="26">
        <f t="shared" si="202"/>
        <v>0</v>
      </c>
      <c r="AW436" s="26">
        <f t="shared" si="202"/>
        <v>0</v>
      </c>
      <c r="AX436" s="26">
        <f t="shared" si="202"/>
        <v>0</v>
      </c>
      <c r="AY436" s="26">
        <f t="shared" si="202"/>
        <v>0</v>
      </c>
      <c r="AZ436" s="26">
        <f t="shared" si="202"/>
        <v>0</v>
      </c>
      <c r="BA436" s="26">
        <f t="shared" si="202"/>
        <v>0</v>
      </c>
      <c r="BB436" s="26">
        <f t="shared" si="202"/>
        <v>0</v>
      </c>
      <c r="BC436" s="26">
        <f t="shared" si="202"/>
        <v>0</v>
      </c>
      <c r="BD436" s="26">
        <f t="shared" si="202"/>
        <v>0</v>
      </c>
      <c r="BE436" s="26">
        <f t="shared" si="202"/>
        <v>0</v>
      </c>
      <c r="BF436" s="26">
        <f t="shared" si="202"/>
        <v>0</v>
      </c>
      <c r="BG436" s="26">
        <f t="shared" si="202"/>
        <v>0</v>
      </c>
      <c r="BH436" s="26">
        <f t="shared" si="202"/>
        <v>0</v>
      </c>
      <c r="BI436" s="26">
        <f t="shared" si="202"/>
        <v>0</v>
      </c>
      <c r="BJ436" s="26">
        <f t="shared" si="202"/>
        <v>0</v>
      </c>
      <c r="BK436" s="26">
        <f t="shared" si="202"/>
        <v>0</v>
      </c>
      <c r="BL436" s="26">
        <f t="shared" si="202"/>
        <v>0</v>
      </c>
      <c r="BM436" s="26">
        <f t="shared" si="202"/>
        <v>0</v>
      </c>
      <c r="BN436" s="26">
        <f t="shared" si="202"/>
        <v>0</v>
      </c>
      <c r="BO436" s="26">
        <f t="shared" si="202"/>
        <v>0</v>
      </c>
    </row>
    <row r="437" spans="1:67" outlineLevel="1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1" x14ac:dyDescent="0.15">
      <c r="A438" s="14" t="s">
        <v>114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1" x14ac:dyDescent="0.15">
      <c r="A439" s="48" t="s">
        <v>75</v>
      </c>
      <c r="G439" s="26">
        <f t="shared" ref="G439:AL439" si="203">G103*$C103</f>
        <v>0</v>
      </c>
      <c r="H439" s="26">
        <f t="shared" si="203"/>
        <v>0</v>
      </c>
      <c r="I439" s="26">
        <f t="shared" si="203"/>
        <v>0</v>
      </c>
      <c r="J439" s="26">
        <f t="shared" si="203"/>
        <v>0</v>
      </c>
      <c r="K439" s="26">
        <f t="shared" si="203"/>
        <v>0</v>
      </c>
      <c r="L439" s="26">
        <f t="shared" si="203"/>
        <v>0</v>
      </c>
      <c r="M439" s="26">
        <f t="shared" si="203"/>
        <v>0</v>
      </c>
      <c r="N439" s="26">
        <f t="shared" si="203"/>
        <v>0</v>
      </c>
      <c r="O439" s="26">
        <f t="shared" si="203"/>
        <v>0</v>
      </c>
      <c r="P439" s="26">
        <f t="shared" si="203"/>
        <v>0</v>
      </c>
      <c r="Q439" s="26">
        <f t="shared" si="203"/>
        <v>0</v>
      </c>
      <c r="R439" s="26">
        <f t="shared" si="203"/>
        <v>0</v>
      </c>
      <c r="S439" s="26">
        <f t="shared" si="203"/>
        <v>0</v>
      </c>
      <c r="T439" s="26">
        <f t="shared" si="203"/>
        <v>0</v>
      </c>
      <c r="U439" s="26">
        <f t="shared" si="203"/>
        <v>0</v>
      </c>
      <c r="V439" s="26">
        <f t="shared" si="203"/>
        <v>0</v>
      </c>
      <c r="W439" s="26">
        <f t="shared" si="203"/>
        <v>0</v>
      </c>
      <c r="X439" s="26">
        <f t="shared" si="203"/>
        <v>0</v>
      </c>
      <c r="Y439" s="26">
        <f t="shared" si="203"/>
        <v>0</v>
      </c>
      <c r="Z439" s="26">
        <f t="shared" si="203"/>
        <v>0</v>
      </c>
      <c r="AA439" s="26">
        <f t="shared" si="203"/>
        <v>0</v>
      </c>
      <c r="AB439" s="26">
        <f t="shared" si="203"/>
        <v>0</v>
      </c>
      <c r="AC439" s="26">
        <f t="shared" si="203"/>
        <v>0</v>
      </c>
      <c r="AD439" s="26">
        <f t="shared" si="203"/>
        <v>0</v>
      </c>
      <c r="AE439" s="26">
        <f t="shared" si="203"/>
        <v>0</v>
      </c>
      <c r="AF439" s="26">
        <f t="shared" si="203"/>
        <v>0</v>
      </c>
      <c r="AG439" s="26">
        <f t="shared" si="203"/>
        <v>0</v>
      </c>
      <c r="AH439" s="26">
        <f t="shared" si="203"/>
        <v>0</v>
      </c>
      <c r="AI439" s="26">
        <f t="shared" si="203"/>
        <v>0</v>
      </c>
      <c r="AJ439" s="26">
        <f t="shared" si="203"/>
        <v>0</v>
      </c>
      <c r="AK439" s="26">
        <f t="shared" si="203"/>
        <v>0</v>
      </c>
      <c r="AL439" s="26">
        <f t="shared" si="203"/>
        <v>0</v>
      </c>
      <c r="AM439" s="26">
        <f t="shared" ref="AM439:BO439" si="204">AM103*$C103</f>
        <v>0</v>
      </c>
      <c r="AN439" s="26">
        <f t="shared" si="204"/>
        <v>0</v>
      </c>
      <c r="AO439" s="26">
        <f t="shared" si="204"/>
        <v>0</v>
      </c>
      <c r="AP439" s="26">
        <f t="shared" si="204"/>
        <v>0</v>
      </c>
      <c r="AQ439" s="26">
        <f t="shared" si="204"/>
        <v>0</v>
      </c>
      <c r="AR439" s="26">
        <f t="shared" si="204"/>
        <v>0</v>
      </c>
      <c r="AS439" s="26">
        <f t="shared" si="204"/>
        <v>0</v>
      </c>
      <c r="AT439" s="26">
        <f t="shared" si="204"/>
        <v>0</v>
      </c>
      <c r="AU439" s="26">
        <f t="shared" si="204"/>
        <v>0</v>
      </c>
      <c r="AV439" s="26">
        <f t="shared" si="204"/>
        <v>0</v>
      </c>
      <c r="AW439" s="26">
        <f t="shared" si="204"/>
        <v>0</v>
      </c>
      <c r="AX439" s="26">
        <f t="shared" si="204"/>
        <v>0</v>
      </c>
      <c r="AY439" s="26">
        <f t="shared" si="204"/>
        <v>0</v>
      </c>
      <c r="AZ439" s="26">
        <f t="shared" si="204"/>
        <v>0</v>
      </c>
      <c r="BA439" s="26">
        <f t="shared" si="204"/>
        <v>0</v>
      </c>
      <c r="BB439" s="26">
        <f t="shared" si="204"/>
        <v>0</v>
      </c>
      <c r="BC439" s="26">
        <f t="shared" si="204"/>
        <v>0</v>
      </c>
      <c r="BD439" s="26">
        <f t="shared" si="204"/>
        <v>0</v>
      </c>
      <c r="BE439" s="26">
        <f t="shared" si="204"/>
        <v>0</v>
      </c>
      <c r="BF439" s="26">
        <f t="shared" si="204"/>
        <v>0</v>
      </c>
      <c r="BG439" s="26">
        <f t="shared" si="204"/>
        <v>0</v>
      </c>
      <c r="BH439" s="26">
        <f t="shared" si="204"/>
        <v>0</v>
      </c>
      <c r="BI439" s="26">
        <f t="shared" si="204"/>
        <v>0</v>
      </c>
      <c r="BJ439" s="26">
        <f t="shared" si="204"/>
        <v>0</v>
      </c>
      <c r="BK439" s="26">
        <f t="shared" si="204"/>
        <v>0</v>
      </c>
      <c r="BL439" s="26">
        <f t="shared" si="204"/>
        <v>0</v>
      </c>
      <c r="BM439" s="26">
        <f t="shared" si="204"/>
        <v>0</v>
      </c>
      <c r="BN439" s="26">
        <f t="shared" si="204"/>
        <v>0</v>
      </c>
      <c r="BO439" s="26">
        <f t="shared" si="204"/>
        <v>0</v>
      </c>
    </row>
    <row r="440" spans="1:67" outlineLevel="1" x14ac:dyDescent="0.15">
      <c r="A440" s="48" t="s">
        <v>62</v>
      </c>
      <c r="G440" s="23">
        <f>STAFFPLAN_CWS!$B133</f>
        <v>0</v>
      </c>
      <c r="H440" s="23">
        <f>STAFFPLAN_CWS!$C133</f>
        <v>0.7</v>
      </c>
      <c r="I440" s="23">
        <f>STAFFPLAN_CWS!$C133</f>
        <v>0.7</v>
      </c>
      <c r="J440" s="23">
        <f>STAFFPLAN_CWS!$C133</f>
        <v>0.7</v>
      </c>
      <c r="K440" s="23">
        <f>STAFFPLAN_CWS!$C133</f>
        <v>0.7</v>
      </c>
      <c r="L440" s="23">
        <f>STAFFPLAN_CWS!$C133</f>
        <v>0.7</v>
      </c>
      <c r="M440" s="23">
        <f>STAFFPLAN_CWS!$C133</f>
        <v>0.7</v>
      </c>
      <c r="N440" s="23">
        <f>STAFFPLAN_CWS!$C133</f>
        <v>0.7</v>
      </c>
      <c r="O440" s="23">
        <f>STAFFPLAN_CWS!$C133</f>
        <v>0.7</v>
      </c>
      <c r="P440" s="23">
        <f>STAFFPLAN_CWS!$C133</f>
        <v>0.7</v>
      </c>
      <c r="Q440" s="23">
        <f>STAFFPLAN_CWS!$C133</f>
        <v>0.7</v>
      </c>
      <c r="R440" s="23">
        <f>STAFFPLAN_CWS!$C133</f>
        <v>0.7</v>
      </c>
      <c r="S440" s="23">
        <f>STAFFPLAN_CWS!$C133</f>
        <v>0.7</v>
      </c>
      <c r="T440" s="23">
        <f>STAFFPLAN_CWS!$D133</f>
        <v>0.8</v>
      </c>
      <c r="U440" s="23">
        <f>STAFFPLAN_CWS!$D133</f>
        <v>0.8</v>
      </c>
      <c r="V440" s="23">
        <f>STAFFPLAN_CWS!$D133</f>
        <v>0.8</v>
      </c>
      <c r="W440" s="23">
        <f>STAFFPLAN_CWS!$D133</f>
        <v>0.8</v>
      </c>
      <c r="X440" s="23">
        <f>STAFFPLAN_CWS!$D133</f>
        <v>0.8</v>
      </c>
      <c r="Y440" s="23">
        <f>STAFFPLAN_CWS!$D133</f>
        <v>0.8</v>
      </c>
      <c r="Z440" s="23">
        <f>STAFFPLAN_CWS!$D133</f>
        <v>0.8</v>
      </c>
      <c r="AA440" s="23">
        <f>STAFFPLAN_CWS!$D133</f>
        <v>0.8</v>
      </c>
      <c r="AB440" s="23">
        <f>STAFFPLAN_CWS!$D133</f>
        <v>0.8</v>
      </c>
      <c r="AC440" s="23">
        <f>STAFFPLAN_CWS!$D133</f>
        <v>0.8</v>
      </c>
      <c r="AD440" s="23">
        <f>STAFFPLAN_CWS!$D133</f>
        <v>0.8</v>
      </c>
      <c r="AE440" s="23">
        <f>STAFFPLAN_CWS!$D133</f>
        <v>0.8</v>
      </c>
      <c r="AF440" s="23">
        <f>STAFFPLAN_CWS!$E133</f>
        <v>0.9</v>
      </c>
      <c r="AG440" s="23">
        <f>STAFFPLAN_CWS!$E133</f>
        <v>0.9</v>
      </c>
      <c r="AH440" s="23">
        <f>STAFFPLAN_CWS!$E133</f>
        <v>0.9</v>
      </c>
      <c r="AI440" s="23">
        <f>STAFFPLAN_CWS!$E133</f>
        <v>0.9</v>
      </c>
      <c r="AJ440" s="23">
        <f>STAFFPLAN_CWS!$E133</f>
        <v>0.9</v>
      </c>
      <c r="AK440" s="23">
        <f>STAFFPLAN_CWS!$E133</f>
        <v>0.9</v>
      </c>
      <c r="AL440" s="23">
        <f>STAFFPLAN_CWS!$E133</f>
        <v>0.9</v>
      </c>
      <c r="AM440" s="23">
        <f>STAFFPLAN_CWS!$E133</f>
        <v>0.9</v>
      </c>
      <c r="AN440" s="23">
        <f>STAFFPLAN_CWS!$E133</f>
        <v>0.9</v>
      </c>
      <c r="AO440" s="23">
        <f>STAFFPLAN_CWS!$E133</f>
        <v>0.9</v>
      </c>
      <c r="AP440" s="23">
        <f>STAFFPLAN_CWS!$E133</f>
        <v>0.9</v>
      </c>
      <c r="AQ440" s="23">
        <f>STAFFPLAN_CWS!$E133</f>
        <v>0.9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1" x14ac:dyDescent="0.15">
      <c r="A441" s="48" t="s">
        <v>76</v>
      </c>
      <c r="G441" s="26">
        <f t="shared" ref="G441:AL441" si="205">G439*G440</f>
        <v>0</v>
      </c>
      <c r="H441" s="26">
        <f t="shared" si="205"/>
        <v>0</v>
      </c>
      <c r="I441" s="26">
        <f t="shared" si="205"/>
        <v>0</v>
      </c>
      <c r="J441" s="26">
        <f t="shared" si="205"/>
        <v>0</v>
      </c>
      <c r="K441" s="26">
        <f t="shared" si="205"/>
        <v>0</v>
      </c>
      <c r="L441" s="26">
        <f t="shared" si="205"/>
        <v>0</v>
      </c>
      <c r="M441" s="26">
        <f t="shared" si="205"/>
        <v>0</v>
      </c>
      <c r="N441" s="26">
        <f t="shared" si="205"/>
        <v>0</v>
      </c>
      <c r="O441" s="26">
        <f t="shared" si="205"/>
        <v>0</v>
      </c>
      <c r="P441" s="26">
        <f t="shared" si="205"/>
        <v>0</v>
      </c>
      <c r="Q441" s="26">
        <f t="shared" si="205"/>
        <v>0</v>
      </c>
      <c r="R441" s="26">
        <f t="shared" si="205"/>
        <v>0</v>
      </c>
      <c r="S441" s="26">
        <f t="shared" si="205"/>
        <v>0</v>
      </c>
      <c r="T441" s="26">
        <f t="shared" si="205"/>
        <v>0</v>
      </c>
      <c r="U441" s="26">
        <f t="shared" si="205"/>
        <v>0</v>
      </c>
      <c r="V441" s="26">
        <f t="shared" si="205"/>
        <v>0</v>
      </c>
      <c r="W441" s="26">
        <f t="shared" si="205"/>
        <v>0</v>
      </c>
      <c r="X441" s="26">
        <f t="shared" si="205"/>
        <v>0</v>
      </c>
      <c r="Y441" s="26">
        <f t="shared" si="205"/>
        <v>0</v>
      </c>
      <c r="Z441" s="26">
        <f t="shared" si="205"/>
        <v>0</v>
      </c>
      <c r="AA441" s="26">
        <f t="shared" si="205"/>
        <v>0</v>
      </c>
      <c r="AB441" s="26">
        <f t="shared" si="205"/>
        <v>0</v>
      </c>
      <c r="AC441" s="26">
        <f t="shared" si="205"/>
        <v>0</v>
      </c>
      <c r="AD441" s="26">
        <f t="shared" si="205"/>
        <v>0</v>
      </c>
      <c r="AE441" s="26">
        <f t="shared" si="205"/>
        <v>0</v>
      </c>
      <c r="AF441" s="26">
        <f t="shared" si="205"/>
        <v>0</v>
      </c>
      <c r="AG441" s="26">
        <f t="shared" si="205"/>
        <v>0</v>
      </c>
      <c r="AH441" s="26">
        <f t="shared" si="205"/>
        <v>0</v>
      </c>
      <c r="AI441" s="26">
        <f t="shared" si="205"/>
        <v>0</v>
      </c>
      <c r="AJ441" s="26">
        <f t="shared" si="205"/>
        <v>0</v>
      </c>
      <c r="AK441" s="26">
        <f t="shared" si="205"/>
        <v>0</v>
      </c>
      <c r="AL441" s="26">
        <f t="shared" si="205"/>
        <v>0</v>
      </c>
      <c r="AM441" s="26">
        <f t="shared" ref="AM441:BO441" si="206">AM439*AM440</f>
        <v>0</v>
      </c>
      <c r="AN441" s="26">
        <f t="shared" si="206"/>
        <v>0</v>
      </c>
      <c r="AO441" s="26">
        <f t="shared" si="206"/>
        <v>0</v>
      </c>
      <c r="AP441" s="26">
        <f t="shared" si="206"/>
        <v>0</v>
      </c>
      <c r="AQ441" s="26">
        <f t="shared" si="206"/>
        <v>0</v>
      </c>
      <c r="AR441" s="26">
        <f t="shared" si="206"/>
        <v>0</v>
      </c>
      <c r="AS441" s="26">
        <f t="shared" si="206"/>
        <v>0</v>
      </c>
      <c r="AT441" s="26">
        <f t="shared" si="206"/>
        <v>0</v>
      </c>
      <c r="AU441" s="26">
        <f t="shared" si="206"/>
        <v>0</v>
      </c>
      <c r="AV441" s="26">
        <f t="shared" si="206"/>
        <v>0</v>
      </c>
      <c r="AW441" s="26">
        <f t="shared" si="206"/>
        <v>0</v>
      </c>
      <c r="AX441" s="26">
        <f t="shared" si="206"/>
        <v>0</v>
      </c>
      <c r="AY441" s="26">
        <f t="shared" si="206"/>
        <v>0</v>
      </c>
      <c r="AZ441" s="26">
        <f t="shared" si="206"/>
        <v>0</v>
      </c>
      <c r="BA441" s="26">
        <f t="shared" si="206"/>
        <v>0</v>
      </c>
      <c r="BB441" s="26">
        <f t="shared" si="206"/>
        <v>0</v>
      </c>
      <c r="BC441" s="26">
        <f t="shared" si="206"/>
        <v>0</v>
      </c>
      <c r="BD441" s="26">
        <f t="shared" si="206"/>
        <v>0</v>
      </c>
      <c r="BE441" s="26">
        <f t="shared" si="206"/>
        <v>0</v>
      </c>
      <c r="BF441" s="26">
        <f t="shared" si="206"/>
        <v>0</v>
      </c>
      <c r="BG441" s="26">
        <f t="shared" si="206"/>
        <v>0</v>
      </c>
      <c r="BH441" s="26">
        <f t="shared" si="206"/>
        <v>0</v>
      </c>
      <c r="BI441" s="26">
        <f t="shared" si="206"/>
        <v>0</v>
      </c>
      <c r="BJ441" s="26">
        <f t="shared" si="206"/>
        <v>0</v>
      </c>
      <c r="BK441" s="26">
        <f t="shared" si="206"/>
        <v>0</v>
      </c>
      <c r="BL441" s="26">
        <f t="shared" si="206"/>
        <v>0</v>
      </c>
      <c r="BM441" s="26">
        <f t="shared" si="206"/>
        <v>0</v>
      </c>
      <c r="BN441" s="26">
        <f t="shared" si="206"/>
        <v>0</v>
      </c>
      <c r="BO441" s="26">
        <f t="shared" si="206"/>
        <v>0</v>
      </c>
    </row>
    <row r="442" spans="1:67" outlineLevel="1" x14ac:dyDescent="0.15">
      <c r="A442" s="48" t="s">
        <v>761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1" x14ac:dyDescent="0.15">
      <c r="A443" s="48" t="s">
        <v>63</v>
      </c>
      <c r="G443" s="26">
        <f t="shared" ref="G443:AL443" si="207">G441+G442</f>
        <v>0</v>
      </c>
      <c r="H443" s="26">
        <f t="shared" si="207"/>
        <v>0</v>
      </c>
      <c r="I443" s="26">
        <f t="shared" si="207"/>
        <v>0</v>
      </c>
      <c r="J443" s="26">
        <f t="shared" si="207"/>
        <v>0</v>
      </c>
      <c r="K443" s="26">
        <f t="shared" si="207"/>
        <v>0</v>
      </c>
      <c r="L443" s="26">
        <f t="shared" si="207"/>
        <v>0</v>
      </c>
      <c r="M443" s="26">
        <f t="shared" si="207"/>
        <v>0</v>
      </c>
      <c r="N443" s="26">
        <f t="shared" si="207"/>
        <v>0</v>
      </c>
      <c r="O443" s="26">
        <f t="shared" si="207"/>
        <v>0</v>
      </c>
      <c r="P443" s="26">
        <f t="shared" si="207"/>
        <v>0</v>
      </c>
      <c r="Q443" s="26">
        <f t="shared" si="207"/>
        <v>0</v>
      </c>
      <c r="R443" s="26">
        <f t="shared" si="207"/>
        <v>0</v>
      </c>
      <c r="S443" s="26">
        <f t="shared" si="207"/>
        <v>0</v>
      </c>
      <c r="T443" s="26">
        <f t="shared" si="207"/>
        <v>0</v>
      </c>
      <c r="U443" s="26">
        <f t="shared" si="207"/>
        <v>0</v>
      </c>
      <c r="V443" s="26">
        <f t="shared" si="207"/>
        <v>0</v>
      </c>
      <c r="W443" s="26">
        <f t="shared" si="207"/>
        <v>0</v>
      </c>
      <c r="X443" s="26">
        <f t="shared" si="207"/>
        <v>0</v>
      </c>
      <c r="Y443" s="26">
        <f t="shared" si="207"/>
        <v>0</v>
      </c>
      <c r="Z443" s="26">
        <f t="shared" si="207"/>
        <v>0</v>
      </c>
      <c r="AA443" s="26">
        <f t="shared" si="207"/>
        <v>0</v>
      </c>
      <c r="AB443" s="26">
        <f t="shared" si="207"/>
        <v>0</v>
      </c>
      <c r="AC443" s="26">
        <f t="shared" si="207"/>
        <v>0</v>
      </c>
      <c r="AD443" s="26">
        <f t="shared" si="207"/>
        <v>0</v>
      </c>
      <c r="AE443" s="26">
        <f t="shared" si="207"/>
        <v>0</v>
      </c>
      <c r="AF443" s="26">
        <f t="shared" si="207"/>
        <v>0</v>
      </c>
      <c r="AG443" s="26">
        <f t="shared" si="207"/>
        <v>0</v>
      </c>
      <c r="AH443" s="26">
        <f t="shared" si="207"/>
        <v>0</v>
      </c>
      <c r="AI443" s="26">
        <f t="shared" si="207"/>
        <v>0</v>
      </c>
      <c r="AJ443" s="26">
        <f t="shared" si="207"/>
        <v>0</v>
      </c>
      <c r="AK443" s="26">
        <f t="shared" si="207"/>
        <v>0</v>
      </c>
      <c r="AL443" s="26">
        <f t="shared" si="207"/>
        <v>0</v>
      </c>
      <c r="AM443" s="26">
        <f t="shared" ref="AM443:BO443" si="208">AM441+AM442</f>
        <v>0</v>
      </c>
      <c r="AN443" s="26">
        <f t="shared" si="208"/>
        <v>0</v>
      </c>
      <c r="AO443" s="26">
        <f t="shared" si="208"/>
        <v>0</v>
      </c>
      <c r="AP443" s="26">
        <f t="shared" si="208"/>
        <v>0</v>
      </c>
      <c r="AQ443" s="26">
        <f t="shared" si="208"/>
        <v>0</v>
      </c>
      <c r="AR443" s="26">
        <f t="shared" si="208"/>
        <v>0</v>
      </c>
      <c r="AS443" s="26">
        <f t="shared" si="208"/>
        <v>0</v>
      </c>
      <c r="AT443" s="26">
        <f t="shared" si="208"/>
        <v>0</v>
      </c>
      <c r="AU443" s="26">
        <f t="shared" si="208"/>
        <v>0</v>
      </c>
      <c r="AV443" s="26">
        <f t="shared" si="208"/>
        <v>0</v>
      </c>
      <c r="AW443" s="26">
        <f t="shared" si="208"/>
        <v>0</v>
      </c>
      <c r="AX443" s="26">
        <f t="shared" si="208"/>
        <v>0</v>
      </c>
      <c r="AY443" s="26">
        <f t="shared" si="208"/>
        <v>0</v>
      </c>
      <c r="AZ443" s="26">
        <f t="shared" si="208"/>
        <v>0</v>
      </c>
      <c r="BA443" s="26">
        <f t="shared" si="208"/>
        <v>0</v>
      </c>
      <c r="BB443" s="26">
        <f t="shared" si="208"/>
        <v>0</v>
      </c>
      <c r="BC443" s="26">
        <f t="shared" si="208"/>
        <v>0</v>
      </c>
      <c r="BD443" s="26">
        <f t="shared" si="208"/>
        <v>0</v>
      </c>
      <c r="BE443" s="26">
        <f t="shared" si="208"/>
        <v>0</v>
      </c>
      <c r="BF443" s="26">
        <f t="shared" si="208"/>
        <v>0</v>
      </c>
      <c r="BG443" s="26">
        <f t="shared" si="208"/>
        <v>0</v>
      </c>
      <c r="BH443" s="26">
        <f t="shared" si="208"/>
        <v>0</v>
      </c>
      <c r="BI443" s="26">
        <f t="shared" si="208"/>
        <v>0</v>
      </c>
      <c r="BJ443" s="26">
        <f t="shared" si="208"/>
        <v>0</v>
      </c>
      <c r="BK443" s="26">
        <f t="shared" si="208"/>
        <v>0</v>
      </c>
      <c r="BL443" s="26">
        <f t="shared" si="208"/>
        <v>0</v>
      </c>
      <c r="BM443" s="26">
        <f t="shared" si="208"/>
        <v>0</v>
      </c>
      <c r="BN443" s="26">
        <f t="shared" si="208"/>
        <v>0</v>
      </c>
      <c r="BO443" s="26">
        <f t="shared" si="208"/>
        <v>0</v>
      </c>
    </row>
    <row r="444" spans="1:67" outlineLevel="1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1" x14ac:dyDescent="0.15">
      <c r="A445" s="33" t="s">
        <v>86</v>
      </c>
      <c r="G445" s="26">
        <f t="shared" ref="G445:AL445" si="209">G104*$C104</f>
        <v>0</v>
      </c>
      <c r="H445" s="26">
        <f t="shared" si="209"/>
        <v>0</v>
      </c>
      <c r="I445" s="26">
        <f t="shared" si="209"/>
        <v>0</v>
      </c>
      <c r="J445" s="26">
        <f t="shared" si="209"/>
        <v>0</v>
      </c>
      <c r="K445" s="26">
        <f t="shared" si="209"/>
        <v>0</v>
      </c>
      <c r="L445" s="26">
        <f t="shared" si="209"/>
        <v>0</v>
      </c>
      <c r="M445" s="26">
        <f t="shared" si="209"/>
        <v>0</v>
      </c>
      <c r="N445" s="26">
        <f t="shared" si="209"/>
        <v>0</v>
      </c>
      <c r="O445" s="26">
        <f t="shared" si="209"/>
        <v>0</v>
      </c>
      <c r="P445" s="26">
        <f t="shared" si="209"/>
        <v>0</v>
      </c>
      <c r="Q445" s="26">
        <f t="shared" si="209"/>
        <v>0</v>
      </c>
      <c r="R445" s="26">
        <f t="shared" si="209"/>
        <v>0</v>
      </c>
      <c r="S445" s="26">
        <f t="shared" si="209"/>
        <v>0</v>
      </c>
      <c r="T445" s="26">
        <f t="shared" si="209"/>
        <v>0</v>
      </c>
      <c r="U445" s="26">
        <f t="shared" si="209"/>
        <v>0</v>
      </c>
      <c r="V445" s="26">
        <f t="shared" si="209"/>
        <v>0</v>
      </c>
      <c r="W445" s="26">
        <f t="shared" si="209"/>
        <v>0</v>
      </c>
      <c r="X445" s="26">
        <f t="shared" si="209"/>
        <v>0</v>
      </c>
      <c r="Y445" s="26">
        <f t="shared" si="209"/>
        <v>0</v>
      </c>
      <c r="Z445" s="26">
        <f t="shared" si="209"/>
        <v>0</v>
      </c>
      <c r="AA445" s="26">
        <f t="shared" si="209"/>
        <v>0</v>
      </c>
      <c r="AB445" s="26">
        <f t="shared" si="209"/>
        <v>0</v>
      </c>
      <c r="AC445" s="26">
        <f t="shared" si="209"/>
        <v>0</v>
      </c>
      <c r="AD445" s="26">
        <f t="shared" si="209"/>
        <v>0</v>
      </c>
      <c r="AE445" s="26">
        <f t="shared" si="209"/>
        <v>0</v>
      </c>
      <c r="AF445" s="26">
        <f t="shared" si="209"/>
        <v>0</v>
      </c>
      <c r="AG445" s="26">
        <f t="shared" si="209"/>
        <v>0</v>
      </c>
      <c r="AH445" s="26">
        <f t="shared" si="209"/>
        <v>0</v>
      </c>
      <c r="AI445" s="26">
        <f t="shared" si="209"/>
        <v>0</v>
      </c>
      <c r="AJ445" s="26">
        <f t="shared" si="209"/>
        <v>0</v>
      </c>
      <c r="AK445" s="26">
        <f t="shared" si="209"/>
        <v>0</v>
      </c>
      <c r="AL445" s="26">
        <f t="shared" si="209"/>
        <v>0</v>
      </c>
      <c r="AM445" s="26">
        <f t="shared" ref="AM445:BO445" si="210">AM104*$C104</f>
        <v>0</v>
      </c>
      <c r="AN445" s="26">
        <f t="shared" si="210"/>
        <v>0</v>
      </c>
      <c r="AO445" s="26">
        <f t="shared" si="210"/>
        <v>0</v>
      </c>
      <c r="AP445" s="26">
        <f t="shared" si="210"/>
        <v>0</v>
      </c>
      <c r="AQ445" s="26">
        <f t="shared" si="210"/>
        <v>0</v>
      </c>
      <c r="AR445" s="26">
        <f t="shared" si="210"/>
        <v>0</v>
      </c>
      <c r="AS445" s="26">
        <f t="shared" si="210"/>
        <v>0</v>
      </c>
      <c r="AT445" s="26">
        <f t="shared" si="210"/>
        <v>0</v>
      </c>
      <c r="AU445" s="26">
        <f t="shared" si="210"/>
        <v>0</v>
      </c>
      <c r="AV445" s="26">
        <f t="shared" si="210"/>
        <v>0</v>
      </c>
      <c r="AW445" s="26">
        <f t="shared" si="210"/>
        <v>0</v>
      </c>
      <c r="AX445" s="26">
        <f t="shared" si="210"/>
        <v>0</v>
      </c>
      <c r="AY445" s="26">
        <f t="shared" si="210"/>
        <v>0</v>
      </c>
      <c r="AZ445" s="26">
        <f t="shared" si="210"/>
        <v>0</v>
      </c>
      <c r="BA445" s="26">
        <f t="shared" si="210"/>
        <v>0</v>
      </c>
      <c r="BB445" s="26">
        <f t="shared" si="210"/>
        <v>0</v>
      </c>
      <c r="BC445" s="26">
        <f t="shared" si="210"/>
        <v>0</v>
      </c>
      <c r="BD445" s="26">
        <f t="shared" si="210"/>
        <v>0</v>
      </c>
      <c r="BE445" s="26">
        <f t="shared" si="210"/>
        <v>0</v>
      </c>
      <c r="BF445" s="26">
        <f t="shared" si="210"/>
        <v>0</v>
      </c>
      <c r="BG445" s="26">
        <f t="shared" si="210"/>
        <v>0</v>
      </c>
      <c r="BH445" s="26">
        <f t="shared" si="210"/>
        <v>0</v>
      </c>
      <c r="BI445" s="26">
        <f t="shared" si="210"/>
        <v>0</v>
      </c>
      <c r="BJ445" s="26">
        <f t="shared" si="210"/>
        <v>0</v>
      </c>
      <c r="BK445" s="26">
        <f t="shared" si="210"/>
        <v>0</v>
      </c>
      <c r="BL445" s="26">
        <f t="shared" si="210"/>
        <v>0</v>
      </c>
      <c r="BM445" s="26">
        <f t="shared" si="210"/>
        <v>0</v>
      </c>
      <c r="BN445" s="26">
        <f t="shared" si="210"/>
        <v>0</v>
      </c>
      <c r="BO445" s="26">
        <f t="shared" si="210"/>
        <v>0</v>
      </c>
    </row>
    <row r="446" spans="1:67" outlineLevel="1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1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1" x14ac:dyDescent="0.15">
      <c r="A448" s="48" t="s">
        <v>75</v>
      </c>
      <c r="G448" s="26">
        <f>G106*$C106</f>
        <v>0</v>
      </c>
      <c r="H448" s="26">
        <f t="shared" ref="H448:BO448" si="211">H106*$C106</f>
        <v>2000000</v>
      </c>
      <c r="I448" s="26">
        <f t="shared" si="211"/>
        <v>2000000</v>
      </c>
      <c r="J448" s="26">
        <f t="shared" si="211"/>
        <v>2000000</v>
      </c>
      <c r="K448" s="26">
        <f t="shared" si="211"/>
        <v>2000000</v>
      </c>
      <c r="L448" s="26">
        <f t="shared" si="211"/>
        <v>2000000</v>
      </c>
      <c r="M448" s="26">
        <f t="shared" si="211"/>
        <v>2000000</v>
      </c>
      <c r="N448" s="26">
        <f t="shared" si="211"/>
        <v>2000000</v>
      </c>
      <c r="O448" s="26">
        <f t="shared" si="211"/>
        <v>2000000</v>
      </c>
      <c r="P448" s="26">
        <f t="shared" si="211"/>
        <v>2000000</v>
      </c>
      <c r="Q448" s="26">
        <f t="shared" si="211"/>
        <v>2000000</v>
      </c>
      <c r="R448" s="26">
        <f t="shared" si="211"/>
        <v>2000000</v>
      </c>
      <c r="S448" s="26">
        <f t="shared" si="211"/>
        <v>2000000</v>
      </c>
      <c r="T448" s="26">
        <f t="shared" si="211"/>
        <v>2000000</v>
      </c>
      <c r="U448" s="26">
        <f t="shared" si="211"/>
        <v>2000000</v>
      </c>
      <c r="V448" s="26">
        <f t="shared" si="211"/>
        <v>2000000</v>
      </c>
      <c r="W448" s="26">
        <f t="shared" si="211"/>
        <v>2000000</v>
      </c>
      <c r="X448" s="26">
        <f t="shared" si="211"/>
        <v>2000000</v>
      </c>
      <c r="Y448" s="26">
        <f t="shared" si="211"/>
        <v>2000000</v>
      </c>
      <c r="Z448" s="26">
        <f t="shared" si="211"/>
        <v>2000000</v>
      </c>
      <c r="AA448" s="26">
        <f t="shared" si="211"/>
        <v>2000000</v>
      </c>
      <c r="AB448" s="26">
        <f t="shared" si="211"/>
        <v>2000000</v>
      </c>
      <c r="AC448" s="26">
        <f t="shared" si="211"/>
        <v>2000000</v>
      </c>
      <c r="AD448" s="26">
        <f t="shared" si="211"/>
        <v>2000000</v>
      </c>
      <c r="AE448" s="26">
        <f t="shared" si="211"/>
        <v>2000000</v>
      </c>
      <c r="AF448" s="26">
        <f t="shared" si="211"/>
        <v>2000000</v>
      </c>
      <c r="AG448" s="26">
        <f t="shared" si="211"/>
        <v>2000000</v>
      </c>
      <c r="AH448" s="26">
        <f t="shared" si="211"/>
        <v>2000000</v>
      </c>
      <c r="AI448" s="26">
        <f t="shared" si="211"/>
        <v>2000000</v>
      </c>
      <c r="AJ448" s="26">
        <f t="shared" si="211"/>
        <v>2000000</v>
      </c>
      <c r="AK448" s="26">
        <f t="shared" si="211"/>
        <v>2000000</v>
      </c>
      <c r="AL448" s="26">
        <f t="shared" si="211"/>
        <v>2000000</v>
      </c>
      <c r="AM448" s="26">
        <f t="shared" si="211"/>
        <v>2000000</v>
      </c>
      <c r="AN448" s="26">
        <f t="shared" si="211"/>
        <v>2000000</v>
      </c>
      <c r="AO448" s="26">
        <f t="shared" si="211"/>
        <v>2000000</v>
      </c>
      <c r="AP448" s="26">
        <f t="shared" si="211"/>
        <v>2000000</v>
      </c>
      <c r="AQ448" s="26">
        <f t="shared" si="211"/>
        <v>2000000</v>
      </c>
      <c r="AR448" s="26">
        <f t="shared" si="211"/>
        <v>2000000</v>
      </c>
      <c r="AS448" s="26">
        <f t="shared" si="211"/>
        <v>2000000</v>
      </c>
      <c r="AT448" s="26">
        <f t="shared" si="211"/>
        <v>2000000</v>
      </c>
      <c r="AU448" s="26">
        <f t="shared" si="211"/>
        <v>2000000</v>
      </c>
      <c r="AV448" s="26">
        <f t="shared" si="211"/>
        <v>2000000</v>
      </c>
      <c r="AW448" s="26">
        <f t="shared" si="211"/>
        <v>2000000</v>
      </c>
      <c r="AX448" s="26">
        <f t="shared" si="211"/>
        <v>2000000</v>
      </c>
      <c r="AY448" s="26">
        <f t="shared" si="211"/>
        <v>2000000</v>
      </c>
      <c r="AZ448" s="26">
        <f t="shared" si="211"/>
        <v>2000000</v>
      </c>
      <c r="BA448" s="26">
        <f t="shared" si="211"/>
        <v>2000000</v>
      </c>
      <c r="BB448" s="26">
        <f t="shared" si="211"/>
        <v>2000000</v>
      </c>
      <c r="BC448" s="26">
        <f t="shared" si="211"/>
        <v>2000000</v>
      </c>
      <c r="BD448" s="26">
        <f t="shared" si="211"/>
        <v>2000000</v>
      </c>
      <c r="BE448" s="26">
        <f t="shared" si="211"/>
        <v>2000000</v>
      </c>
      <c r="BF448" s="26">
        <f t="shared" si="211"/>
        <v>2000000</v>
      </c>
      <c r="BG448" s="26">
        <f t="shared" si="211"/>
        <v>2000000</v>
      </c>
      <c r="BH448" s="26">
        <f t="shared" si="211"/>
        <v>2000000</v>
      </c>
      <c r="BI448" s="26">
        <f t="shared" si="211"/>
        <v>2000000</v>
      </c>
      <c r="BJ448" s="26">
        <f t="shared" si="211"/>
        <v>2000000</v>
      </c>
      <c r="BK448" s="26">
        <f t="shared" si="211"/>
        <v>2000000</v>
      </c>
      <c r="BL448" s="26">
        <f t="shared" si="211"/>
        <v>2000000</v>
      </c>
      <c r="BM448" s="26">
        <f t="shared" si="211"/>
        <v>2000000</v>
      </c>
      <c r="BN448" s="26">
        <f t="shared" si="211"/>
        <v>2000000</v>
      </c>
      <c r="BO448" s="26">
        <f t="shared" si="211"/>
        <v>2000000</v>
      </c>
    </row>
    <row r="449" spans="1:67" outlineLevel="1" x14ac:dyDescent="0.15">
      <c r="A449" s="48" t="s">
        <v>62</v>
      </c>
      <c r="G449" s="23">
        <f>STAFFPLAN_CWS!$B137</f>
        <v>0</v>
      </c>
      <c r="H449" s="23">
        <f>STAFFPLAN_CWS!$C137</f>
        <v>0</v>
      </c>
      <c r="I449" s="23">
        <f>STAFFPLAN_CWS!$C137</f>
        <v>0</v>
      </c>
      <c r="J449" s="23">
        <f>STAFFPLAN_CWS!$C137</f>
        <v>0</v>
      </c>
      <c r="K449" s="23">
        <f>STAFFPLAN_CWS!$C137</f>
        <v>0</v>
      </c>
      <c r="L449" s="23">
        <f>STAFFPLAN_CWS!$C137</f>
        <v>0</v>
      </c>
      <c r="M449" s="23">
        <f>STAFFPLAN_CWS!$C137</f>
        <v>0</v>
      </c>
      <c r="N449" s="23">
        <f>STAFFPLAN_CWS!$C137</f>
        <v>0</v>
      </c>
      <c r="O449" s="23">
        <f>STAFFPLAN_CWS!$C137</f>
        <v>0</v>
      </c>
      <c r="P449" s="23">
        <f>STAFFPLAN_CWS!$C137</f>
        <v>0</v>
      </c>
      <c r="Q449" s="23">
        <f>STAFFPLAN_CWS!$C137</f>
        <v>0</v>
      </c>
      <c r="R449" s="23">
        <f>STAFFPLAN_CWS!$C137</f>
        <v>0</v>
      </c>
      <c r="S449" s="23">
        <f>STAFFPLAN_CWS!$C137</f>
        <v>0</v>
      </c>
      <c r="T449" s="23">
        <f>STAFFPLAN_CWS!$D137</f>
        <v>0.8</v>
      </c>
      <c r="U449" s="23">
        <f>STAFFPLAN_CWS!$D137</f>
        <v>0.8</v>
      </c>
      <c r="V449" s="23">
        <f>STAFFPLAN_CWS!$D137</f>
        <v>0.8</v>
      </c>
      <c r="W449" s="23">
        <f>STAFFPLAN_CWS!$D137</f>
        <v>0.8</v>
      </c>
      <c r="X449" s="23">
        <f>STAFFPLAN_CWS!$D137</f>
        <v>0.8</v>
      </c>
      <c r="Y449" s="23">
        <f>STAFFPLAN_CWS!$D137</f>
        <v>0.8</v>
      </c>
      <c r="Z449" s="23">
        <f>STAFFPLAN_CWS!$D137</f>
        <v>0.8</v>
      </c>
      <c r="AA449" s="23">
        <f>STAFFPLAN_CWS!$D137</f>
        <v>0.8</v>
      </c>
      <c r="AB449" s="23">
        <f>STAFFPLAN_CWS!$D137</f>
        <v>0.8</v>
      </c>
      <c r="AC449" s="23">
        <f>STAFFPLAN_CWS!$D137</f>
        <v>0.8</v>
      </c>
      <c r="AD449" s="23">
        <f>STAFFPLAN_CWS!$D137</f>
        <v>0.8</v>
      </c>
      <c r="AE449" s="23">
        <f>STAFFPLAN_CWS!$D137</f>
        <v>0.8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1" x14ac:dyDescent="0.15">
      <c r="A450" s="48" t="s">
        <v>76</v>
      </c>
      <c r="G450" s="26">
        <f t="shared" ref="G450:AL450" si="212">G448*G449</f>
        <v>0</v>
      </c>
      <c r="H450" s="26">
        <f t="shared" si="212"/>
        <v>0</v>
      </c>
      <c r="I450" s="26">
        <f t="shared" si="212"/>
        <v>0</v>
      </c>
      <c r="J450" s="26">
        <f t="shared" si="212"/>
        <v>0</v>
      </c>
      <c r="K450" s="26">
        <f t="shared" si="212"/>
        <v>0</v>
      </c>
      <c r="L450" s="26">
        <f t="shared" si="212"/>
        <v>0</v>
      </c>
      <c r="M450" s="26">
        <f t="shared" si="212"/>
        <v>0</v>
      </c>
      <c r="N450" s="26">
        <f t="shared" si="212"/>
        <v>0</v>
      </c>
      <c r="O450" s="26">
        <f t="shared" si="212"/>
        <v>0</v>
      </c>
      <c r="P450" s="26">
        <f t="shared" si="212"/>
        <v>0</v>
      </c>
      <c r="Q450" s="26">
        <f t="shared" si="212"/>
        <v>0</v>
      </c>
      <c r="R450" s="26">
        <f t="shared" si="212"/>
        <v>0</v>
      </c>
      <c r="S450" s="26">
        <f t="shared" si="212"/>
        <v>0</v>
      </c>
      <c r="T450" s="26">
        <f t="shared" si="212"/>
        <v>1600000</v>
      </c>
      <c r="U450" s="26">
        <f t="shared" si="212"/>
        <v>1600000</v>
      </c>
      <c r="V450" s="26">
        <f t="shared" si="212"/>
        <v>1600000</v>
      </c>
      <c r="W450" s="26">
        <f t="shared" si="212"/>
        <v>1600000</v>
      </c>
      <c r="X450" s="26">
        <f t="shared" si="212"/>
        <v>1600000</v>
      </c>
      <c r="Y450" s="26">
        <f t="shared" si="212"/>
        <v>1600000</v>
      </c>
      <c r="Z450" s="26">
        <f t="shared" si="212"/>
        <v>1600000</v>
      </c>
      <c r="AA450" s="26">
        <f t="shared" si="212"/>
        <v>1600000</v>
      </c>
      <c r="AB450" s="26">
        <f t="shared" si="212"/>
        <v>1600000</v>
      </c>
      <c r="AC450" s="26">
        <f t="shared" si="212"/>
        <v>1600000</v>
      </c>
      <c r="AD450" s="26">
        <f t="shared" si="212"/>
        <v>1600000</v>
      </c>
      <c r="AE450" s="26">
        <f t="shared" si="212"/>
        <v>1600000</v>
      </c>
      <c r="AF450" s="26">
        <f t="shared" si="212"/>
        <v>1600000</v>
      </c>
      <c r="AG450" s="26">
        <f t="shared" si="212"/>
        <v>1600000</v>
      </c>
      <c r="AH450" s="26">
        <f t="shared" si="212"/>
        <v>1600000</v>
      </c>
      <c r="AI450" s="26">
        <f t="shared" si="212"/>
        <v>1600000</v>
      </c>
      <c r="AJ450" s="26">
        <f t="shared" si="212"/>
        <v>1600000</v>
      </c>
      <c r="AK450" s="26">
        <f t="shared" si="212"/>
        <v>1600000</v>
      </c>
      <c r="AL450" s="26">
        <f t="shared" si="212"/>
        <v>1600000</v>
      </c>
      <c r="AM450" s="26">
        <f t="shared" ref="AM450:BO450" si="213">AM448*AM449</f>
        <v>1600000</v>
      </c>
      <c r="AN450" s="26">
        <f t="shared" si="213"/>
        <v>1600000</v>
      </c>
      <c r="AO450" s="26">
        <f t="shared" si="213"/>
        <v>1600000</v>
      </c>
      <c r="AP450" s="26">
        <f t="shared" si="213"/>
        <v>1600000</v>
      </c>
      <c r="AQ450" s="26">
        <f t="shared" si="213"/>
        <v>1600000</v>
      </c>
      <c r="AR450" s="26">
        <f t="shared" si="213"/>
        <v>1800000</v>
      </c>
      <c r="AS450" s="26">
        <f t="shared" si="213"/>
        <v>1800000</v>
      </c>
      <c r="AT450" s="26">
        <f t="shared" si="213"/>
        <v>1800000</v>
      </c>
      <c r="AU450" s="26">
        <f t="shared" si="213"/>
        <v>1800000</v>
      </c>
      <c r="AV450" s="26">
        <f t="shared" si="213"/>
        <v>1800000</v>
      </c>
      <c r="AW450" s="26">
        <f t="shared" si="213"/>
        <v>1800000</v>
      </c>
      <c r="AX450" s="26">
        <f t="shared" si="213"/>
        <v>1800000</v>
      </c>
      <c r="AY450" s="26">
        <f t="shared" si="213"/>
        <v>1800000</v>
      </c>
      <c r="AZ450" s="26">
        <f t="shared" si="213"/>
        <v>1800000</v>
      </c>
      <c r="BA450" s="26">
        <f t="shared" si="213"/>
        <v>1800000</v>
      </c>
      <c r="BB450" s="26">
        <f t="shared" si="213"/>
        <v>1800000</v>
      </c>
      <c r="BC450" s="26">
        <f t="shared" si="213"/>
        <v>1800000</v>
      </c>
      <c r="BD450" s="26">
        <f t="shared" si="213"/>
        <v>2000000</v>
      </c>
      <c r="BE450" s="26">
        <f t="shared" si="213"/>
        <v>2000000</v>
      </c>
      <c r="BF450" s="26">
        <f t="shared" si="213"/>
        <v>2000000</v>
      </c>
      <c r="BG450" s="26">
        <f t="shared" si="213"/>
        <v>2000000</v>
      </c>
      <c r="BH450" s="26">
        <f t="shared" si="213"/>
        <v>2000000</v>
      </c>
      <c r="BI450" s="26">
        <f t="shared" si="213"/>
        <v>2000000</v>
      </c>
      <c r="BJ450" s="26">
        <f t="shared" si="213"/>
        <v>2000000</v>
      </c>
      <c r="BK450" s="26">
        <f t="shared" si="213"/>
        <v>2000000</v>
      </c>
      <c r="BL450" s="26">
        <f t="shared" si="213"/>
        <v>2000000</v>
      </c>
      <c r="BM450" s="26">
        <f t="shared" si="213"/>
        <v>2000000</v>
      </c>
      <c r="BN450" s="26">
        <f t="shared" si="213"/>
        <v>2000000</v>
      </c>
      <c r="BO450" s="26">
        <f t="shared" si="213"/>
        <v>2000000</v>
      </c>
    </row>
    <row r="451" spans="1:67" outlineLevel="1" x14ac:dyDescent="0.15">
      <c r="A451" s="48" t="s">
        <v>761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1" x14ac:dyDescent="0.15">
      <c r="A452" s="48" t="s">
        <v>63</v>
      </c>
      <c r="G452" s="26">
        <f t="shared" ref="G452:AL452" si="214">G450+G451</f>
        <v>0</v>
      </c>
      <c r="H452" s="26">
        <f t="shared" si="214"/>
        <v>0</v>
      </c>
      <c r="I452" s="26">
        <f t="shared" si="214"/>
        <v>0</v>
      </c>
      <c r="J452" s="26">
        <f t="shared" si="214"/>
        <v>0</v>
      </c>
      <c r="K452" s="26">
        <f t="shared" si="214"/>
        <v>0</v>
      </c>
      <c r="L452" s="26">
        <f t="shared" si="214"/>
        <v>0</v>
      </c>
      <c r="M452" s="26">
        <f t="shared" si="214"/>
        <v>0</v>
      </c>
      <c r="N452" s="26">
        <f t="shared" si="214"/>
        <v>0</v>
      </c>
      <c r="O452" s="26">
        <f t="shared" si="214"/>
        <v>0</v>
      </c>
      <c r="P452" s="26">
        <f t="shared" si="214"/>
        <v>0</v>
      </c>
      <c r="Q452" s="26">
        <f t="shared" si="214"/>
        <v>0</v>
      </c>
      <c r="R452" s="26">
        <f t="shared" si="214"/>
        <v>0</v>
      </c>
      <c r="S452" s="26">
        <f t="shared" si="214"/>
        <v>0</v>
      </c>
      <c r="T452" s="26">
        <f t="shared" si="214"/>
        <v>1600000</v>
      </c>
      <c r="U452" s="26">
        <f t="shared" si="214"/>
        <v>1600000</v>
      </c>
      <c r="V452" s="26">
        <f t="shared" si="214"/>
        <v>1600000</v>
      </c>
      <c r="W452" s="26">
        <f t="shared" si="214"/>
        <v>1600000</v>
      </c>
      <c r="X452" s="26">
        <f t="shared" si="214"/>
        <v>1600000</v>
      </c>
      <c r="Y452" s="26">
        <f t="shared" si="214"/>
        <v>1600000</v>
      </c>
      <c r="Z452" s="26">
        <f t="shared" si="214"/>
        <v>1600000</v>
      </c>
      <c r="AA452" s="26">
        <f t="shared" si="214"/>
        <v>1600000</v>
      </c>
      <c r="AB452" s="26">
        <f t="shared" si="214"/>
        <v>1600000</v>
      </c>
      <c r="AC452" s="26">
        <f t="shared" si="214"/>
        <v>1600000</v>
      </c>
      <c r="AD452" s="26">
        <f t="shared" si="214"/>
        <v>1600000</v>
      </c>
      <c r="AE452" s="26">
        <f t="shared" si="214"/>
        <v>1600000</v>
      </c>
      <c r="AF452" s="26">
        <f t="shared" si="214"/>
        <v>1600000</v>
      </c>
      <c r="AG452" s="26">
        <f t="shared" si="214"/>
        <v>1600000</v>
      </c>
      <c r="AH452" s="26">
        <f t="shared" si="214"/>
        <v>1600000</v>
      </c>
      <c r="AI452" s="26">
        <f t="shared" si="214"/>
        <v>1600000</v>
      </c>
      <c r="AJ452" s="26">
        <f t="shared" si="214"/>
        <v>1600000</v>
      </c>
      <c r="AK452" s="26">
        <f t="shared" si="214"/>
        <v>1600000</v>
      </c>
      <c r="AL452" s="26">
        <f t="shared" si="214"/>
        <v>1600000</v>
      </c>
      <c r="AM452" s="26">
        <f t="shared" ref="AM452:BO452" si="215">AM450+AM451</f>
        <v>1600000</v>
      </c>
      <c r="AN452" s="26">
        <f t="shared" si="215"/>
        <v>1600000</v>
      </c>
      <c r="AO452" s="26">
        <f t="shared" si="215"/>
        <v>1600000</v>
      </c>
      <c r="AP452" s="26">
        <f t="shared" si="215"/>
        <v>1600000</v>
      </c>
      <c r="AQ452" s="26">
        <f t="shared" si="215"/>
        <v>1600000</v>
      </c>
      <c r="AR452" s="26">
        <f t="shared" si="215"/>
        <v>1800000</v>
      </c>
      <c r="AS452" s="26">
        <f t="shared" si="215"/>
        <v>1800000</v>
      </c>
      <c r="AT452" s="26">
        <f t="shared" si="215"/>
        <v>1800000</v>
      </c>
      <c r="AU452" s="26">
        <f t="shared" si="215"/>
        <v>1800000</v>
      </c>
      <c r="AV452" s="26">
        <f t="shared" si="215"/>
        <v>1800000</v>
      </c>
      <c r="AW452" s="26">
        <f t="shared" si="215"/>
        <v>1800000</v>
      </c>
      <c r="AX452" s="26">
        <f t="shared" si="215"/>
        <v>1800000</v>
      </c>
      <c r="AY452" s="26">
        <f t="shared" si="215"/>
        <v>1800000</v>
      </c>
      <c r="AZ452" s="26">
        <f t="shared" si="215"/>
        <v>1800000</v>
      </c>
      <c r="BA452" s="26">
        <f t="shared" si="215"/>
        <v>1800000</v>
      </c>
      <c r="BB452" s="26">
        <f t="shared" si="215"/>
        <v>1800000</v>
      </c>
      <c r="BC452" s="26">
        <f t="shared" si="215"/>
        <v>1800000</v>
      </c>
      <c r="BD452" s="26">
        <f t="shared" si="215"/>
        <v>2000000</v>
      </c>
      <c r="BE452" s="26">
        <f t="shared" si="215"/>
        <v>2000000</v>
      </c>
      <c r="BF452" s="26">
        <f t="shared" si="215"/>
        <v>2000000</v>
      </c>
      <c r="BG452" s="26">
        <f t="shared" si="215"/>
        <v>2000000</v>
      </c>
      <c r="BH452" s="26">
        <f t="shared" si="215"/>
        <v>2000000</v>
      </c>
      <c r="BI452" s="26">
        <f t="shared" si="215"/>
        <v>2000000</v>
      </c>
      <c r="BJ452" s="26">
        <f t="shared" si="215"/>
        <v>2000000</v>
      </c>
      <c r="BK452" s="26">
        <f t="shared" si="215"/>
        <v>2000000</v>
      </c>
      <c r="BL452" s="26">
        <f t="shared" si="215"/>
        <v>2000000</v>
      </c>
      <c r="BM452" s="26">
        <f t="shared" si="215"/>
        <v>2000000</v>
      </c>
      <c r="BN452" s="26">
        <f t="shared" si="215"/>
        <v>2000000</v>
      </c>
      <c r="BO452" s="26">
        <f t="shared" si="215"/>
        <v>2000000</v>
      </c>
    </row>
    <row r="453" spans="1:67" outlineLevel="1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1" x14ac:dyDescent="0.15">
      <c r="A454" s="33" t="s">
        <v>86</v>
      </c>
      <c r="G454" s="26">
        <f t="shared" ref="G454:AL454" si="216">G116*$C116</f>
        <v>0</v>
      </c>
      <c r="H454" s="26">
        <f t="shared" si="216"/>
        <v>0</v>
      </c>
      <c r="I454" s="26">
        <f t="shared" si="216"/>
        <v>0</v>
      </c>
      <c r="J454" s="26">
        <f t="shared" si="216"/>
        <v>0</v>
      </c>
      <c r="K454" s="26">
        <f t="shared" si="216"/>
        <v>0</v>
      </c>
      <c r="L454" s="26">
        <f t="shared" si="216"/>
        <v>0</v>
      </c>
      <c r="M454" s="26">
        <f t="shared" si="216"/>
        <v>0</v>
      </c>
      <c r="N454" s="26">
        <f t="shared" si="216"/>
        <v>0</v>
      </c>
      <c r="O454" s="26">
        <f t="shared" si="216"/>
        <v>0</v>
      </c>
      <c r="P454" s="26">
        <f t="shared" si="216"/>
        <v>0</v>
      </c>
      <c r="Q454" s="26">
        <f t="shared" si="216"/>
        <v>0</v>
      </c>
      <c r="R454" s="26">
        <f t="shared" si="216"/>
        <v>0</v>
      </c>
      <c r="S454" s="26">
        <f t="shared" si="216"/>
        <v>0</v>
      </c>
      <c r="T454" s="26">
        <f t="shared" si="216"/>
        <v>0</v>
      </c>
      <c r="U454" s="26">
        <f t="shared" si="216"/>
        <v>0</v>
      </c>
      <c r="V454" s="26">
        <f t="shared" si="216"/>
        <v>0</v>
      </c>
      <c r="W454" s="26">
        <f t="shared" si="216"/>
        <v>0</v>
      </c>
      <c r="X454" s="26">
        <f t="shared" si="216"/>
        <v>0</v>
      </c>
      <c r="Y454" s="26">
        <f t="shared" si="216"/>
        <v>0</v>
      </c>
      <c r="Z454" s="26">
        <f t="shared" si="216"/>
        <v>0</v>
      </c>
      <c r="AA454" s="26">
        <f t="shared" si="216"/>
        <v>0</v>
      </c>
      <c r="AB454" s="26">
        <f t="shared" si="216"/>
        <v>0</v>
      </c>
      <c r="AC454" s="26">
        <f t="shared" si="216"/>
        <v>0</v>
      </c>
      <c r="AD454" s="26">
        <f t="shared" si="216"/>
        <v>0</v>
      </c>
      <c r="AE454" s="26">
        <f t="shared" si="216"/>
        <v>0</v>
      </c>
      <c r="AF454" s="26">
        <f t="shared" si="216"/>
        <v>0</v>
      </c>
      <c r="AG454" s="26">
        <f t="shared" si="216"/>
        <v>0</v>
      </c>
      <c r="AH454" s="26">
        <f t="shared" si="216"/>
        <v>0</v>
      </c>
      <c r="AI454" s="26">
        <f t="shared" si="216"/>
        <v>0</v>
      </c>
      <c r="AJ454" s="26">
        <f t="shared" si="216"/>
        <v>0</v>
      </c>
      <c r="AK454" s="26">
        <f t="shared" si="216"/>
        <v>0</v>
      </c>
      <c r="AL454" s="26">
        <f t="shared" si="216"/>
        <v>0</v>
      </c>
      <c r="AM454" s="26">
        <f t="shared" ref="AM454:BO454" si="217">AM116*$C116</f>
        <v>0</v>
      </c>
      <c r="AN454" s="26">
        <f t="shared" si="217"/>
        <v>0</v>
      </c>
      <c r="AO454" s="26">
        <f t="shared" si="217"/>
        <v>0</v>
      </c>
      <c r="AP454" s="26">
        <f t="shared" si="217"/>
        <v>0</v>
      </c>
      <c r="AQ454" s="26">
        <f t="shared" si="217"/>
        <v>0</v>
      </c>
      <c r="AR454" s="26">
        <f t="shared" si="217"/>
        <v>0</v>
      </c>
      <c r="AS454" s="26">
        <f t="shared" si="217"/>
        <v>0</v>
      </c>
      <c r="AT454" s="26">
        <f t="shared" si="217"/>
        <v>0</v>
      </c>
      <c r="AU454" s="26">
        <f t="shared" si="217"/>
        <v>0</v>
      </c>
      <c r="AV454" s="26">
        <f t="shared" si="217"/>
        <v>0</v>
      </c>
      <c r="AW454" s="26">
        <f t="shared" si="217"/>
        <v>0</v>
      </c>
      <c r="AX454" s="26">
        <f t="shared" si="217"/>
        <v>0</v>
      </c>
      <c r="AY454" s="26">
        <f t="shared" si="217"/>
        <v>0</v>
      </c>
      <c r="AZ454" s="26">
        <f t="shared" si="217"/>
        <v>0</v>
      </c>
      <c r="BA454" s="26">
        <f t="shared" si="217"/>
        <v>0</v>
      </c>
      <c r="BB454" s="26">
        <f t="shared" si="217"/>
        <v>0</v>
      </c>
      <c r="BC454" s="26">
        <f t="shared" si="217"/>
        <v>0</v>
      </c>
      <c r="BD454" s="26">
        <f t="shared" si="217"/>
        <v>0</v>
      </c>
      <c r="BE454" s="26">
        <f t="shared" si="217"/>
        <v>0</v>
      </c>
      <c r="BF454" s="26">
        <f t="shared" si="217"/>
        <v>0</v>
      </c>
      <c r="BG454" s="26">
        <f t="shared" si="217"/>
        <v>0</v>
      </c>
      <c r="BH454" s="26">
        <f t="shared" si="217"/>
        <v>0</v>
      </c>
      <c r="BI454" s="26">
        <f t="shared" si="217"/>
        <v>0</v>
      </c>
      <c r="BJ454" s="26">
        <f t="shared" si="217"/>
        <v>0</v>
      </c>
      <c r="BK454" s="26">
        <f t="shared" si="217"/>
        <v>0</v>
      </c>
      <c r="BL454" s="26">
        <f t="shared" si="217"/>
        <v>0</v>
      </c>
      <c r="BM454" s="26">
        <f t="shared" si="217"/>
        <v>0</v>
      </c>
      <c r="BN454" s="26">
        <f t="shared" si="217"/>
        <v>0</v>
      </c>
      <c r="BO454" s="26">
        <f t="shared" si="217"/>
        <v>0</v>
      </c>
    </row>
    <row r="455" spans="1:67" outlineLevel="1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1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1" x14ac:dyDescent="0.15">
      <c r="A457" s="48" t="s">
        <v>75</v>
      </c>
      <c r="G457" s="26">
        <f t="shared" ref="G457:AL457" si="218">G118*$C118</f>
        <v>0</v>
      </c>
      <c r="H457" s="26">
        <f t="shared" si="218"/>
        <v>0</v>
      </c>
      <c r="I457" s="26">
        <f t="shared" si="218"/>
        <v>0</v>
      </c>
      <c r="J457" s="26">
        <f t="shared" si="218"/>
        <v>0</v>
      </c>
      <c r="K457" s="26">
        <f t="shared" si="218"/>
        <v>0</v>
      </c>
      <c r="L457" s="26">
        <f t="shared" si="218"/>
        <v>0</v>
      </c>
      <c r="M457" s="26">
        <f t="shared" si="218"/>
        <v>0</v>
      </c>
      <c r="N457" s="26">
        <f t="shared" si="218"/>
        <v>0</v>
      </c>
      <c r="O457" s="26">
        <f t="shared" si="218"/>
        <v>0</v>
      </c>
      <c r="P457" s="26">
        <f t="shared" si="218"/>
        <v>0</v>
      </c>
      <c r="Q457" s="26">
        <f t="shared" si="218"/>
        <v>0</v>
      </c>
      <c r="R457" s="26">
        <f t="shared" si="218"/>
        <v>0</v>
      </c>
      <c r="S457" s="26">
        <f t="shared" si="218"/>
        <v>0</v>
      </c>
      <c r="T457" s="26">
        <f t="shared" si="218"/>
        <v>0</v>
      </c>
      <c r="U457" s="26">
        <f t="shared" si="218"/>
        <v>0</v>
      </c>
      <c r="V457" s="26">
        <f t="shared" si="218"/>
        <v>0</v>
      </c>
      <c r="W457" s="26">
        <f t="shared" si="218"/>
        <v>0</v>
      </c>
      <c r="X457" s="26">
        <f t="shared" si="218"/>
        <v>0</v>
      </c>
      <c r="Y457" s="26">
        <f t="shared" si="218"/>
        <v>0</v>
      </c>
      <c r="Z457" s="26">
        <f t="shared" si="218"/>
        <v>0</v>
      </c>
      <c r="AA457" s="26">
        <f t="shared" si="218"/>
        <v>0</v>
      </c>
      <c r="AB457" s="26">
        <f t="shared" si="218"/>
        <v>0</v>
      </c>
      <c r="AC457" s="26">
        <f t="shared" si="218"/>
        <v>0</v>
      </c>
      <c r="AD457" s="26">
        <f t="shared" si="218"/>
        <v>0</v>
      </c>
      <c r="AE457" s="26">
        <f t="shared" si="218"/>
        <v>0</v>
      </c>
      <c r="AF457" s="26">
        <f t="shared" si="218"/>
        <v>0</v>
      </c>
      <c r="AG457" s="26">
        <f t="shared" si="218"/>
        <v>0</v>
      </c>
      <c r="AH457" s="26">
        <f t="shared" si="218"/>
        <v>0</v>
      </c>
      <c r="AI457" s="26">
        <f t="shared" si="218"/>
        <v>0</v>
      </c>
      <c r="AJ457" s="26">
        <f t="shared" si="218"/>
        <v>0</v>
      </c>
      <c r="AK457" s="26">
        <f t="shared" si="218"/>
        <v>0</v>
      </c>
      <c r="AL457" s="26">
        <f t="shared" si="218"/>
        <v>0</v>
      </c>
      <c r="AM457" s="26">
        <f t="shared" ref="AM457:BO457" si="219">AM118*$C118</f>
        <v>0</v>
      </c>
      <c r="AN457" s="26">
        <f t="shared" si="219"/>
        <v>0</v>
      </c>
      <c r="AO457" s="26">
        <f t="shared" si="219"/>
        <v>0</v>
      </c>
      <c r="AP457" s="26">
        <f t="shared" si="219"/>
        <v>0</v>
      </c>
      <c r="AQ457" s="26">
        <f t="shared" si="219"/>
        <v>0</v>
      </c>
      <c r="AR457" s="26">
        <f t="shared" si="219"/>
        <v>0</v>
      </c>
      <c r="AS457" s="26">
        <f t="shared" si="219"/>
        <v>0</v>
      </c>
      <c r="AT457" s="26">
        <f t="shared" si="219"/>
        <v>0</v>
      </c>
      <c r="AU457" s="26">
        <f t="shared" si="219"/>
        <v>0</v>
      </c>
      <c r="AV457" s="26">
        <f t="shared" si="219"/>
        <v>0</v>
      </c>
      <c r="AW457" s="26">
        <f t="shared" si="219"/>
        <v>0</v>
      </c>
      <c r="AX457" s="26">
        <f t="shared" si="219"/>
        <v>0</v>
      </c>
      <c r="AY457" s="26">
        <f t="shared" si="219"/>
        <v>0</v>
      </c>
      <c r="AZ457" s="26">
        <f t="shared" si="219"/>
        <v>0</v>
      </c>
      <c r="BA457" s="26">
        <f t="shared" si="219"/>
        <v>0</v>
      </c>
      <c r="BB457" s="26">
        <f t="shared" si="219"/>
        <v>0</v>
      </c>
      <c r="BC457" s="26">
        <f t="shared" si="219"/>
        <v>0</v>
      </c>
      <c r="BD457" s="26">
        <f t="shared" si="219"/>
        <v>0</v>
      </c>
      <c r="BE457" s="26">
        <f t="shared" si="219"/>
        <v>0</v>
      </c>
      <c r="BF457" s="26">
        <f t="shared" si="219"/>
        <v>0</v>
      </c>
      <c r="BG457" s="26">
        <f t="shared" si="219"/>
        <v>0</v>
      </c>
      <c r="BH457" s="26">
        <f t="shared" si="219"/>
        <v>0</v>
      </c>
      <c r="BI457" s="26">
        <f t="shared" si="219"/>
        <v>0</v>
      </c>
      <c r="BJ457" s="26">
        <f t="shared" si="219"/>
        <v>0</v>
      </c>
      <c r="BK457" s="26">
        <f t="shared" si="219"/>
        <v>0</v>
      </c>
      <c r="BL457" s="26">
        <f t="shared" si="219"/>
        <v>0</v>
      </c>
      <c r="BM457" s="26">
        <f t="shared" si="219"/>
        <v>0</v>
      </c>
      <c r="BN457" s="26">
        <f t="shared" si="219"/>
        <v>0</v>
      </c>
      <c r="BO457" s="26">
        <f t="shared" si="219"/>
        <v>0</v>
      </c>
    </row>
    <row r="458" spans="1:67" outlineLevel="1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1" x14ac:dyDescent="0.15">
      <c r="A459" s="48" t="s">
        <v>76</v>
      </c>
      <c r="G459" s="26">
        <f t="shared" ref="G459:AL459" si="220">G457*G458</f>
        <v>0</v>
      </c>
      <c r="H459" s="26">
        <f t="shared" si="220"/>
        <v>0</v>
      </c>
      <c r="I459" s="26">
        <f t="shared" si="220"/>
        <v>0</v>
      </c>
      <c r="J459" s="26">
        <f t="shared" si="220"/>
        <v>0</v>
      </c>
      <c r="K459" s="26">
        <f t="shared" si="220"/>
        <v>0</v>
      </c>
      <c r="L459" s="26">
        <f t="shared" si="220"/>
        <v>0</v>
      </c>
      <c r="M459" s="26">
        <f t="shared" si="220"/>
        <v>0</v>
      </c>
      <c r="N459" s="26">
        <f t="shared" si="220"/>
        <v>0</v>
      </c>
      <c r="O459" s="26">
        <f t="shared" si="220"/>
        <v>0</v>
      </c>
      <c r="P459" s="26">
        <f t="shared" si="220"/>
        <v>0</v>
      </c>
      <c r="Q459" s="26">
        <f t="shared" si="220"/>
        <v>0</v>
      </c>
      <c r="R459" s="26">
        <f t="shared" si="220"/>
        <v>0</v>
      </c>
      <c r="S459" s="26">
        <f t="shared" si="220"/>
        <v>0</v>
      </c>
      <c r="T459" s="26">
        <f t="shared" si="220"/>
        <v>0</v>
      </c>
      <c r="U459" s="26">
        <f t="shared" si="220"/>
        <v>0</v>
      </c>
      <c r="V459" s="26">
        <f t="shared" si="220"/>
        <v>0</v>
      </c>
      <c r="W459" s="26">
        <f t="shared" si="220"/>
        <v>0</v>
      </c>
      <c r="X459" s="26">
        <f t="shared" si="220"/>
        <v>0</v>
      </c>
      <c r="Y459" s="26">
        <f t="shared" si="220"/>
        <v>0</v>
      </c>
      <c r="Z459" s="26">
        <f t="shared" si="220"/>
        <v>0</v>
      </c>
      <c r="AA459" s="26">
        <f t="shared" si="220"/>
        <v>0</v>
      </c>
      <c r="AB459" s="26">
        <f t="shared" si="220"/>
        <v>0</v>
      </c>
      <c r="AC459" s="26">
        <f t="shared" si="220"/>
        <v>0</v>
      </c>
      <c r="AD459" s="26">
        <f t="shared" si="220"/>
        <v>0</v>
      </c>
      <c r="AE459" s="26">
        <f t="shared" si="220"/>
        <v>0</v>
      </c>
      <c r="AF459" s="26">
        <f t="shared" si="220"/>
        <v>0</v>
      </c>
      <c r="AG459" s="26">
        <f t="shared" si="220"/>
        <v>0</v>
      </c>
      <c r="AH459" s="26">
        <f t="shared" si="220"/>
        <v>0</v>
      </c>
      <c r="AI459" s="26">
        <f t="shared" si="220"/>
        <v>0</v>
      </c>
      <c r="AJ459" s="26">
        <f t="shared" si="220"/>
        <v>0</v>
      </c>
      <c r="AK459" s="26">
        <f t="shared" si="220"/>
        <v>0</v>
      </c>
      <c r="AL459" s="26">
        <f t="shared" si="220"/>
        <v>0</v>
      </c>
      <c r="AM459" s="26">
        <f t="shared" ref="AM459:BO459" si="221">AM457*AM458</f>
        <v>0</v>
      </c>
      <c r="AN459" s="26">
        <f t="shared" si="221"/>
        <v>0</v>
      </c>
      <c r="AO459" s="26">
        <f t="shared" si="221"/>
        <v>0</v>
      </c>
      <c r="AP459" s="26">
        <f t="shared" si="221"/>
        <v>0</v>
      </c>
      <c r="AQ459" s="26">
        <f t="shared" si="221"/>
        <v>0</v>
      </c>
      <c r="AR459" s="26">
        <f t="shared" si="221"/>
        <v>0</v>
      </c>
      <c r="AS459" s="26">
        <f t="shared" si="221"/>
        <v>0</v>
      </c>
      <c r="AT459" s="26">
        <f t="shared" si="221"/>
        <v>0</v>
      </c>
      <c r="AU459" s="26">
        <f t="shared" si="221"/>
        <v>0</v>
      </c>
      <c r="AV459" s="26">
        <f t="shared" si="221"/>
        <v>0</v>
      </c>
      <c r="AW459" s="26">
        <f t="shared" si="221"/>
        <v>0</v>
      </c>
      <c r="AX459" s="26">
        <f t="shared" si="221"/>
        <v>0</v>
      </c>
      <c r="AY459" s="26">
        <f t="shared" si="221"/>
        <v>0</v>
      </c>
      <c r="AZ459" s="26">
        <f t="shared" si="221"/>
        <v>0</v>
      </c>
      <c r="BA459" s="26">
        <f t="shared" si="221"/>
        <v>0</v>
      </c>
      <c r="BB459" s="26">
        <f t="shared" si="221"/>
        <v>0</v>
      </c>
      <c r="BC459" s="26">
        <f t="shared" si="221"/>
        <v>0</v>
      </c>
      <c r="BD459" s="26">
        <f t="shared" si="221"/>
        <v>0</v>
      </c>
      <c r="BE459" s="26">
        <f t="shared" si="221"/>
        <v>0</v>
      </c>
      <c r="BF459" s="26">
        <f t="shared" si="221"/>
        <v>0</v>
      </c>
      <c r="BG459" s="26">
        <f t="shared" si="221"/>
        <v>0</v>
      </c>
      <c r="BH459" s="26">
        <f t="shared" si="221"/>
        <v>0</v>
      </c>
      <c r="BI459" s="26">
        <f t="shared" si="221"/>
        <v>0</v>
      </c>
      <c r="BJ459" s="26">
        <f t="shared" si="221"/>
        <v>0</v>
      </c>
      <c r="BK459" s="26">
        <f t="shared" si="221"/>
        <v>0</v>
      </c>
      <c r="BL459" s="26">
        <f t="shared" si="221"/>
        <v>0</v>
      </c>
      <c r="BM459" s="26">
        <f t="shared" si="221"/>
        <v>0</v>
      </c>
      <c r="BN459" s="26">
        <f t="shared" si="221"/>
        <v>0</v>
      </c>
      <c r="BO459" s="26">
        <f t="shared" si="221"/>
        <v>0</v>
      </c>
    </row>
    <row r="460" spans="1:67" outlineLevel="1" x14ac:dyDescent="0.15">
      <c r="A460" s="48" t="s">
        <v>761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1" x14ac:dyDescent="0.15">
      <c r="A461" s="48" t="s">
        <v>63</v>
      </c>
      <c r="G461" s="26">
        <f t="shared" ref="G461:AL461" si="222">G459+G460</f>
        <v>0</v>
      </c>
      <c r="H461" s="26">
        <f t="shared" si="222"/>
        <v>0</v>
      </c>
      <c r="I461" s="26">
        <f t="shared" si="222"/>
        <v>0</v>
      </c>
      <c r="J461" s="26">
        <f t="shared" si="222"/>
        <v>0</v>
      </c>
      <c r="K461" s="26">
        <f t="shared" si="222"/>
        <v>0</v>
      </c>
      <c r="L461" s="26">
        <f t="shared" si="222"/>
        <v>0</v>
      </c>
      <c r="M461" s="26">
        <f t="shared" si="222"/>
        <v>0</v>
      </c>
      <c r="N461" s="26">
        <f t="shared" si="222"/>
        <v>0</v>
      </c>
      <c r="O461" s="26">
        <f t="shared" si="222"/>
        <v>0</v>
      </c>
      <c r="P461" s="26">
        <f t="shared" si="222"/>
        <v>0</v>
      </c>
      <c r="Q461" s="26">
        <f t="shared" si="222"/>
        <v>0</v>
      </c>
      <c r="R461" s="26">
        <f t="shared" si="222"/>
        <v>0</v>
      </c>
      <c r="S461" s="26">
        <f t="shared" si="222"/>
        <v>0</v>
      </c>
      <c r="T461" s="26">
        <f t="shared" si="222"/>
        <v>0</v>
      </c>
      <c r="U461" s="26">
        <f t="shared" si="222"/>
        <v>0</v>
      </c>
      <c r="V461" s="26">
        <f t="shared" si="222"/>
        <v>0</v>
      </c>
      <c r="W461" s="26">
        <f t="shared" si="222"/>
        <v>0</v>
      </c>
      <c r="X461" s="26">
        <f t="shared" si="222"/>
        <v>0</v>
      </c>
      <c r="Y461" s="26">
        <f t="shared" si="222"/>
        <v>0</v>
      </c>
      <c r="Z461" s="26">
        <f t="shared" si="222"/>
        <v>0</v>
      </c>
      <c r="AA461" s="26">
        <f t="shared" si="222"/>
        <v>0</v>
      </c>
      <c r="AB461" s="26">
        <f t="shared" si="222"/>
        <v>0</v>
      </c>
      <c r="AC461" s="26">
        <f t="shared" si="222"/>
        <v>0</v>
      </c>
      <c r="AD461" s="26">
        <f t="shared" si="222"/>
        <v>0</v>
      </c>
      <c r="AE461" s="26">
        <f t="shared" si="222"/>
        <v>0</v>
      </c>
      <c r="AF461" s="26">
        <f t="shared" si="222"/>
        <v>0</v>
      </c>
      <c r="AG461" s="26">
        <f t="shared" si="222"/>
        <v>0</v>
      </c>
      <c r="AH461" s="26">
        <f t="shared" si="222"/>
        <v>0</v>
      </c>
      <c r="AI461" s="26">
        <f t="shared" si="222"/>
        <v>0</v>
      </c>
      <c r="AJ461" s="26">
        <f t="shared" si="222"/>
        <v>0</v>
      </c>
      <c r="AK461" s="26">
        <f t="shared" si="222"/>
        <v>0</v>
      </c>
      <c r="AL461" s="26">
        <f t="shared" si="222"/>
        <v>0</v>
      </c>
      <c r="AM461" s="26">
        <f t="shared" ref="AM461:BO461" si="223">AM459+AM460</f>
        <v>0</v>
      </c>
      <c r="AN461" s="26">
        <f t="shared" si="223"/>
        <v>0</v>
      </c>
      <c r="AO461" s="26">
        <f t="shared" si="223"/>
        <v>0</v>
      </c>
      <c r="AP461" s="26">
        <f t="shared" si="223"/>
        <v>0</v>
      </c>
      <c r="AQ461" s="26">
        <f t="shared" si="223"/>
        <v>0</v>
      </c>
      <c r="AR461" s="26">
        <f t="shared" si="223"/>
        <v>0</v>
      </c>
      <c r="AS461" s="26">
        <f t="shared" si="223"/>
        <v>0</v>
      </c>
      <c r="AT461" s="26">
        <f t="shared" si="223"/>
        <v>0</v>
      </c>
      <c r="AU461" s="26">
        <f t="shared" si="223"/>
        <v>0</v>
      </c>
      <c r="AV461" s="26">
        <f t="shared" si="223"/>
        <v>0</v>
      </c>
      <c r="AW461" s="26">
        <f t="shared" si="223"/>
        <v>0</v>
      </c>
      <c r="AX461" s="26">
        <f t="shared" si="223"/>
        <v>0</v>
      </c>
      <c r="AY461" s="26">
        <f t="shared" si="223"/>
        <v>0</v>
      </c>
      <c r="AZ461" s="26">
        <f t="shared" si="223"/>
        <v>0</v>
      </c>
      <c r="BA461" s="26">
        <f t="shared" si="223"/>
        <v>0</v>
      </c>
      <c r="BB461" s="26">
        <f t="shared" si="223"/>
        <v>0</v>
      </c>
      <c r="BC461" s="26">
        <f t="shared" si="223"/>
        <v>0</v>
      </c>
      <c r="BD461" s="26">
        <f t="shared" si="223"/>
        <v>0</v>
      </c>
      <c r="BE461" s="26">
        <f t="shared" si="223"/>
        <v>0</v>
      </c>
      <c r="BF461" s="26">
        <f t="shared" si="223"/>
        <v>0</v>
      </c>
      <c r="BG461" s="26">
        <f t="shared" si="223"/>
        <v>0</v>
      </c>
      <c r="BH461" s="26">
        <f t="shared" si="223"/>
        <v>0</v>
      </c>
      <c r="BI461" s="26">
        <f t="shared" si="223"/>
        <v>0</v>
      </c>
      <c r="BJ461" s="26">
        <f t="shared" si="223"/>
        <v>0</v>
      </c>
      <c r="BK461" s="26">
        <f t="shared" si="223"/>
        <v>0</v>
      </c>
      <c r="BL461" s="26">
        <f t="shared" si="223"/>
        <v>0</v>
      </c>
      <c r="BM461" s="26">
        <f t="shared" si="223"/>
        <v>0</v>
      </c>
      <c r="BN461" s="26">
        <f t="shared" si="223"/>
        <v>0</v>
      </c>
      <c r="BO461" s="26">
        <f t="shared" si="223"/>
        <v>0</v>
      </c>
    </row>
    <row r="462" spans="1:67" outlineLevel="1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1" x14ac:dyDescent="0.15">
      <c r="A463" s="33" t="s">
        <v>86</v>
      </c>
      <c r="G463" s="26">
        <f t="shared" ref="G463:AL463" si="224">G119*$C119</f>
        <v>0</v>
      </c>
      <c r="H463" s="26">
        <f t="shared" si="224"/>
        <v>0</v>
      </c>
      <c r="I463" s="26">
        <f t="shared" si="224"/>
        <v>0</v>
      </c>
      <c r="J463" s="26">
        <f t="shared" si="224"/>
        <v>0</v>
      </c>
      <c r="K463" s="26">
        <f t="shared" si="224"/>
        <v>0</v>
      </c>
      <c r="L463" s="26">
        <f t="shared" si="224"/>
        <v>0</v>
      </c>
      <c r="M463" s="26">
        <f t="shared" si="224"/>
        <v>0</v>
      </c>
      <c r="N463" s="26">
        <f t="shared" si="224"/>
        <v>0</v>
      </c>
      <c r="O463" s="26">
        <f t="shared" si="224"/>
        <v>0</v>
      </c>
      <c r="P463" s="26">
        <f t="shared" si="224"/>
        <v>0</v>
      </c>
      <c r="Q463" s="26">
        <f t="shared" si="224"/>
        <v>0</v>
      </c>
      <c r="R463" s="26">
        <f t="shared" si="224"/>
        <v>0</v>
      </c>
      <c r="S463" s="26">
        <f t="shared" si="224"/>
        <v>0</v>
      </c>
      <c r="T463" s="26">
        <f t="shared" si="224"/>
        <v>0</v>
      </c>
      <c r="U463" s="26">
        <f t="shared" si="224"/>
        <v>0</v>
      </c>
      <c r="V463" s="26">
        <f t="shared" si="224"/>
        <v>0</v>
      </c>
      <c r="W463" s="26">
        <f t="shared" si="224"/>
        <v>0</v>
      </c>
      <c r="X463" s="26">
        <f t="shared" si="224"/>
        <v>0</v>
      </c>
      <c r="Y463" s="26">
        <f t="shared" si="224"/>
        <v>0</v>
      </c>
      <c r="Z463" s="26">
        <f t="shared" si="224"/>
        <v>0</v>
      </c>
      <c r="AA463" s="26">
        <f t="shared" si="224"/>
        <v>0</v>
      </c>
      <c r="AB463" s="26">
        <f t="shared" si="224"/>
        <v>0</v>
      </c>
      <c r="AC463" s="26">
        <f t="shared" si="224"/>
        <v>0</v>
      </c>
      <c r="AD463" s="26">
        <f t="shared" si="224"/>
        <v>0</v>
      </c>
      <c r="AE463" s="26">
        <f t="shared" si="224"/>
        <v>0</v>
      </c>
      <c r="AF463" s="26">
        <f t="shared" si="224"/>
        <v>0</v>
      </c>
      <c r="AG463" s="26">
        <f t="shared" si="224"/>
        <v>0</v>
      </c>
      <c r="AH463" s="26">
        <f t="shared" si="224"/>
        <v>0</v>
      </c>
      <c r="AI463" s="26">
        <f t="shared" si="224"/>
        <v>0</v>
      </c>
      <c r="AJ463" s="26">
        <f t="shared" si="224"/>
        <v>0</v>
      </c>
      <c r="AK463" s="26">
        <f t="shared" si="224"/>
        <v>0</v>
      </c>
      <c r="AL463" s="26">
        <f t="shared" si="224"/>
        <v>0</v>
      </c>
      <c r="AM463" s="26">
        <f t="shared" ref="AM463:BO463" si="225">AM119*$C119</f>
        <v>0</v>
      </c>
      <c r="AN463" s="26">
        <f t="shared" si="225"/>
        <v>0</v>
      </c>
      <c r="AO463" s="26">
        <f t="shared" si="225"/>
        <v>0</v>
      </c>
      <c r="AP463" s="26">
        <f t="shared" si="225"/>
        <v>0</v>
      </c>
      <c r="AQ463" s="26">
        <f t="shared" si="225"/>
        <v>0</v>
      </c>
      <c r="AR463" s="26">
        <f t="shared" si="225"/>
        <v>0</v>
      </c>
      <c r="AS463" s="26">
        <f t="shared" si="225"/>
        <v>0</v>
      </c>
      <c r="AT463" s="26">
        <f t="shared" si="225"/>
        <v>0</v>
      </c>
      <c r="AU463" s="26">
        <f t="shared" si="225"/>
        <v>0</v>
      </c>
      <c r="AV463" s="26">
        <f t="shared" si="225"/>
        <v>0</v>
      </c>
      <c r="AW463" s="26">
        <f t="shared" si="225"/>
        <v>0</v>
      </c>
      <c r="AX463" s="26">
        <f t="shared" si="225"/>
        <v>0</v>
      </c>
      <c r="AY463" s="26">
        <f t="shared" si="225"/>
        <v>0</v>
      </c>
      <c r="AZ463" s="26">
        <f t="shared" si="225"/>
        <v>0</v>
      </c>
      <c r="BA463" s="26">
        <f t="shared" si="225"/>
        <v>0</v>
      </c>
      <c r="BB463" s="26">
        <f t="shared" si="225"/>
        <v>0</v>
      </c>
      <c r="BC463" s="26">
        <f t="shared" si="225"/>
        <v>0</v>
      </c>
      <c r="BD463" s="26">
        <f t="shared" si="225"/>
        <v>0</v>
      </c>
      <c r="BE463" s="26">
        <f t="shared" si="225"/>
        <v>0</v>
      </c>
      <c r="BF463" s="26">
        <f t="shared" si="225"/>
        <v>0</v>
      </c>
      <c r="BG463" s="26">
        <f t="shared" si="225"/>
        <v>0</v>
      </c>
      <c r="BH463" s="26">
        <f t="shared" si="225"/>
        <v>0</v>
      </c>
      <c r="BI463" s="26">
        <f t="shared" si="225"/>
        <v>0</v>
      </c>
      <c r="BJ463" s="26">
        <f t="shared" si="225"/>
        <v>0</v>
      </c>
      <c r="BK463" s="26">
        <f t="shared" si="225"/>
        <v>0</v>
      </c>
      <c r="BL463" s="26">
        <f t="shared" si="225"/>
        <v>0</v>
      </c>
      <c r="BM463" s="26">
        <f t="shared" si="225"/>
        <v>0</v>
      </c>
      <c r="BN463" s="26">
        <f t="shared" si="225"/>
        <v>0</v>
      </c>
      <c r="BO463" s="26">
        <f t="shared" si="225"/>
        <v>0</v>
      </c>
    </row>
    <row r="464" spans="1:67" outlineLevel="1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1" x14ac:dyDescent="0.15">
      <c r="A465" s="14" t="s">
        <v>115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1" x14ac:dyDescent="0.15">
      <c r="A466" s="48" t="s">
        <v>75</v>
      </c>
      <c r="G466" s="26">
        <f t="shared" ref="G466:AL466" si="226">G112*$C112</f>
        <v>0</v>
      </c>
      <c r="H466" s="26">
        <f t="shared" si="226"/>
        <v>0</v>
      </c>
      <c r="I466" s="26">
        <f t="shared" si="226"/>
        <v>0</v>
      </c>
      <c r="J466" s="26">
        <f t="shared" si="226"/>
        <v>0</v>
      </c>
      <c r="K466" s="26">
        <f t="shared" si="226"/>
        <v>0</v>
      </c>
      <c r="L466" s="26">
        <f t="shared" si="226"/>
        <v>0</v>
      </c>
      <c r="M466" s="26">
        <f t="shared" si="226"/>
        <v>0</v>
      </c>
      <c r="N466" s="26">
        <f t="shared" si="226"/>
        <v>0</v>
      </c>
      <c r="O466" s="26">
        <f t="shared" si="226"/>
        <v>0</v>
      </c>
      <c r="P466" s="26">
        <f t="shared" si="226"/>
        <v>0</v>
      </c>
      <c r="Q466" s="26">
        <f t="shared" si="226"/>
        <v>0</v>
      </c>
      <c r="R466" s="26">
        <f t="shared" si="226"/>
        <v>0</v>
      </c>
      <c r="S466" s="26">
        <f t="shared" si="226"/>
        <v>0</v>
      </c>
      <c r="T466" s="26">
        <f t="shared" si="226"/>
        <v>0</v>
      </c>
      <c r="U466" s="26">
        <f t="shared" si="226"/>
        <v>0</v>
      </c>
      <c r="V466" s="26">
        <f t="shared" si="226"/>
        <v>0</v>
      </c>
      <c r="W466" s="26">
        <f t="shared" si="226"/>
        <v>0</v>
      </c>
      <c r="X466" s="26">
        <f t="shared" si="226"/>
        <v>0</v>
      </c>
      <c r="Y466" s="26">
        <f t="shared" si="226"/>
        <v>0</v>
      </c>
      <c r="Z466" s="26">
        <f t="shared" si="226"/>
        <v>0</v>
      </c>
      <c r="AA466" s="26">
        <f t="shared" si="226"/>
        <v>0</v>
      </c>
      <c r="AB466" s="26">
        <f t="shared" si="226"/>
        <v>0</v>
      </c>
      <c r="AC466" s="26">
        <f t="shared" si="226"/>
        <v>0</v>
      </c>
      <c r="AD466" s="26">
        <f t="shared" si="226"/>
        <v>0</v>
      </c>
      <c r="AE466" s="26">
        <f t="shared" si="226"/>
        <v>0</v>
      </c>
      <c r="AF466" s="26">
        <f t="shared" si="226"/>
        <v>0</v>
      </c>
      <c r="AG466" s="26">
        <f t="shared" si="226"/>
        <v>0</v>
      </c>
      <c r="AH466" s="26">
        <f t="shared" si="226"/>
        <v>0</v>
      </c>
      <c r="AI466" s="26">
        <f t="shared" si="226"/>
        <v>0</v>
      </c>
      <c r="AJ466" s="26">
        <f t="shared" si="226"/>
        <v>0</v>
      </c>
      <c r="AK466" s="26">
        <f t="shared" si="226"/>
        <v>0</v>
      </c>
      <c r="AL466" s="26">
        <f t="shared" si="226"/>
        <v>0</v>
      </c>
      <c r="AM466" s="26">
        <f t="shared" ref="AM466:BO466" si="227">AM112*$C112</f>
        <v>0</v>
      </c>
      <c r="AN466" s="26">
        <f t="shared" si="227"/>
        <v>0</v>
      </c>
      <c r="AO466" s="26">
        <f t="shared" si="227"/>
        <v>0</v>
      </c>
      <c r="AP466" s="26">
        <f t="shared" si="227"/>
        <v>0</v>
      </c>
      <c r="AQ466" s="26">
        <f t="shared" si="227"/>
        <v>0</v>
      </c>
      <c r="AR466" s="26">
        <f t="shared" si="227"/>
        <v>0</v>
      </c>
      <c r="AS466" s="26">
        <f t="shared" si="227"/>
        <v>0</v>
      </c>
      <c r="AT466" s="26">
        <f t="shared" si="227"/>
        <v>0</v>
      </c>
      <c r="AU466" s="26">
        <f t="shared" si="227"/>
        <v>0</v>
      </c>
      <c r="AV466" s="26">
        <f t="shared" si="227"/>
        <v>0</v>
      </c>
      <c r="AW466" s="26">
        <f t="shared" si="227"/>
        <v>0</v>
      </c>
      <c r="AX466" s="26">
        <f t="shared" si="227"/>
        <v>0</v>
      </c>
      <c r="AY466" s="26">
        <f t="shared" si="227"/>
        <v>0</v>
      </c>
      <c r="AZ466" s="26">
        <f t="shared" si="227"/>
        <v>0</v>
      </c>
      <c r="BA466" s="26">
        <f t="shared" si="227"/>
        <v>0</v>
      </c>
      <c r="BB466" s="26">
        <f t="shared" si="227"/>
        <v>0</v>
      </c>
      <c r="BC466" s="26">
        <f t="shared" si="227"/>
        <v>0</v>
      </c>
      <c r="BD466" s="26">
        <f t="shared" si="227"/>
        <v>0</v>
      </c>
      <c r="BE466" s="26">
        <f t="shared" si="227"/>
        <v>0</v>
      </c>
      <c r="BF466" s="26">
        <f t="shared" si="227"/>
        <v>0</v>
      </c>
      <c r="BG466" s="26">
        <f t="shared" si="227"/>
        <v>0</v>
      </c>
      <c r="BH466" s="26">
        <f t="shared" si="227"/>
        <v>0</v>
      </c>
      <c r="BI466" s="26">
        <f t="shared" si="227"/>
        <v>0</v>
      </c>
      <c r="BJ466" s="26">
        <f t="shared" si="227"/>
        <v>0</v>
      </c>
      <c r="BK466" s="26">
        <f t="shared" si="227"/>
        <v>0</v>
      </c>
      <c r="BL466" s="26">
        <f t="shared" si="227"/>
        <v>0</v>
      </c>
      <c r="BM466" s="26">
        <f t="shared" si="227"/>
        <v>0</v>
      </c>
      <c r="BN466" s="26">
        <f t="shared" si="227"/>
        <v>0</v>
      </c>
      <c r="BO466" s="26">
        <f t="shared" si="227"/>
        <v>0</v>
      </c>
    </row>
    <row r="467" spans="1:67" outlineLevel="1" x14ac:dyDescent="0.15">
      <c r="A467" s="48" t="s">
        <v>62</v>
      </c>
      <c r="G467" s="23">
        <f>STAFFPLAN_CWS!$B145</f>
        <v>0</v>
      </c>
      <c r="H467" s="23">
        <f>STAFFPLAN_CWS!$C145</f>
        <v>0.9</v>
      </c>
      <c r="I467" s="23">
        <f>STAFFPLAN_CWS!$C145</f>
        <v>0.9</v>
      </c>
      <c r="J467" s="23">
        <f>STAFFPLAN_CWS!$C145</f>
        <v>0.9</v>
      </c>
      <c r="K467" s="23">
        <f>STAFFPLAN_CWS!$C145</f>
        <v>0.9</v>
      </c>
      <c r="L467" s="23">
        <f>STAFFPLAN_CWS!$C145</f>
        <v>0.9</v>
      </c>
      <c r="M467" s="23">
        <f>STAFFPLAN_CWS!$C145</f>
        <v>0.9</v>
      </c>
      <c r="N467" s="23">
        <f>STAFFPLAN_CWS!$C145</f>
        <v>0.9</v>
      </c>
      <c r="O467" s="23">
        <f>STAFFPLAN_CWS!$C145</f>
        <v>0.9</v>
      </c>
      <c r="P467" s="23">
        <f>STAFFPLAN_CWS!$C145</f>
        <v>0.9</v>
      </c>
      <c r="Q467" s="23">
        <f>STAFFPLAN_CWS!$C145</f>
        <v>0.9</v>
      </c>
      <c r="R467" s="23">
        <f>STAFFPLAN_CWS!$C145</f>
        <v>0.9</v>
      </c>
      <c r="S467" s="23">
        <f>STAFFPLAN_CWS!$C145</f>
        <v>0.9</v>
      </c>
      <c r="T467" s="23">
        <f>STAFFPLAN_CWS!$D145</f>
        <v>0.9</v>
      </c>
      <c r="U467" s="23">
        <f>STAFFPLAN_CWS!$D145</f>
        <v>0.9</v>
      </c>
      <c r="V467" s="23">
        <f>STAFFPLAN_CWS!$D145</f>
        <v>0.9</v>
      </c>
      <c r="W467" s="23">
        <f>STAFFPLAN_CWS!$D145</f>
        <v>0.9</v>
      </c>
      <c r="X467" s="23">
        <f>STAFFPLAN_CWS!$D145</f>
        <v>0.9</v>
      </c>
      <c r="Y467" s="23">
        <f>STAFFPLAN_CWS!$D145</f>
        <v>0.9</v>
      </c>
      <c r="Z467" s="23">
        <f>STAFFPLAN_CWS!$D145</f>
        <v>0.9</v>
      </c>
      <c r="AA467" s="23">
        <f>STAFFPLAN_CWS!$D145</f>
        <v>0.9</v>
      </c>
      <c r="AB467" s="23">
        <f>STAFFPLAN_CWS!$D145</f>
        <v>0.9</v>
      </c>
      <c r="AC467" s="23">
        <f>STAFFPLAN_CWS!$D145</f>
        <v>0.9</v>
      </c>
      <c r="AD467" s="23">
        <f>STAFFPLAN_CWS!$D145</f>
        <v>0.9</v>
      </c>
      <c r="AE467" s="23">
        <f>STAFFPLAN_CWS!$D145</f>
        <v>0.9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1" x14ac:dyDescent="0.15">
      <c r="A468" s="48" t="s">
        <v>76</v>
      </c>
      <c r="G468" s="26">
        <f t="shared" ref="G468:AL468" si="228">G466*G467</f>
        <v>0</v>
      </c>
      <c r="H468" s="26">
        <f t="shared" si="228"/>
        <v>0</v>
      </c>
      <c r="I468" s="26">
        <f t="shared" si="228"/>
        <v>0</v>
      </c>
      <c r="J468" s="26">
        <f t="shared" si="228"/>
        <v>0</v>
      </c>
      <c r="K468" s="26">
        <f t="shared" si="228"/>
        <v>0</v>
      </c>
      <c r="L468" s="26">
        <f t="shared" si="228"/>
        <v>0</v>
      </c>
      <c r="M468" s="26">
        <f t="shared" si="228"/>
        <v>0</v>
      </c>
      <c r="N468" s="26">
        <f t="shared" si="228"/>
        <v>0</v>
      </c>
      <c r="O468" s="26">
        <f t="shared" si="228"/>
        <v>0</v>
      </c>
      <c r="P468" s="26">
        <f t="shared" si="228"/>
        <v>0</v>
      </c>
      <c r="Q468" s="26">
        <f t="shared" si="228"/>
        <v>0</v>
      </c>
      <c r="R468" s="26">
        <f t="shared" si="228"/>
        <v>0</v>
      </c>
      <c r="S468" s="26">
        <f t="shared" si="228"/>
        <v>0</v>
      </c>
      <c r="T468" s="26">
        <f t="shared" si="228"/>
        <v>0</v>
      </c>
      <c r="U468" s="26">
        <f t="shared" si="228"/>
        <v>0</v>
      </c>
      <c r="V468" s="26">
        <f t="shared" si="228"/>
        <v>0</v>
      </c>
      <c r="W468" s="26">
        <f t="shared" si="228"/>
        <v>0</v>
      </c>
      <c r="X468" s="26">
        <f t="shared" si="228"/>
        <v>0</v>
      </c>
      <c r="Y468" s="26">
        <f t="shared" si="228"/>
        <v>0</v>
      </c>
      <c r="Z468" s="26">
        <f t="shared" si="228"/>
        <v>0</v>
      </c>
      <c r="AA468" s="26">
        <f t="shared" si="228"/>
        <v>0</v>
      </c>
      <c r="AB468" s="26">
        <f t="shared" si="228"/>
        <v>0</v>
      </c>
      <c r="AC468" s="26">
        <f t="shared" si="228"/>
        <v>0</v>
      </c>
      <c r="AD468" s="26">
        <f t="shared" si="228"/>
        <v>0</v>
      </c>
      <c r="AE468" s="26">
        <f t="shared" si="228"/>
        <v>0</v>
      </c>
      <c r="AF468" s="26">
        <f t="shared" si="228"/>
        <v>0</v>
      </c>
      <c r="AG468" s="26">
        <f t="shared" si="228"/>
        <v>0</v>
      </c>
      <c r="AH468" s="26">
        <f t="shared" si="228"/>
        <v>0</v>
      </c>
      <c r="AI468" s="26">
        <f t="shared" si="228"/>
        <v>0</v>
      </c>
      <c r="AJ468" s="26">
        <f t="shared" si="228"/>
        <v>0</v>
      </c>
      <c r="AK468" s="26">
        <f t="shared" si="228"/>
        <v>0</v>
      </c>
      <c r="AL468" s="26">
        <f t="shared" si="228"/>
        <v>0</v>
      </c>
      <c r="AM468" s="26">
        <f t="shared" ref="AM468:BO468" si="229">AM466*AM467</f>
        <v>0</v>
      </c>
      <c r="AN468" s="26">
        <f t="shared" si="229"/>
        <v>0</v>
      </c>
      <c r="AO468" s="26">
        <f t="shared" si="229"/>
        <v>0</v>
      </c>
      <c r="AP468" s="26">
        <f t="shared" si="229"/>
        <v>0</v>
      </c>
      <c r="AQ468" s="26">
        <f t="shared" si="229"/>
        <v>0</v>
      </c>
      <c r="AR468" s="26">
        <f t="shared" si="229"/>
        <v>0</v>
      </c>
      <c r="AS468" s="26">
        <f t="shared" si="229"/>
        <v>0</v>
      </c>
      <c r="AT468" s="26">
        <f t="shared" si="229"/>
        <v>0</v>
      </c>
      <c r="AU468" s="26">
        <f t="shared" si="229"/>
        <v>0</v>
      </c>
      <c r="AV468" s="26">
        <f t="shared" si="229"/>
        <v>0</v>
      </c>
      <c r="AW468" s="26">
        <f t="shared" si="229"/>
        <v>0</v>
      </c>
      <c r="AX468" s="26">
        <f t="shared" si="229"/>
        <v>0</v>
      </c>
      <c r="AY468" s="26">
        <f t="shared" si="229"/>
        <v>0</v>
      </c>
      <c r="AZ468" s="26">
        <f t="shared" si="229"/>
        <v>0</v>
      </c>
      <c r="BA468" s="26">
        <f t="shared" si="229"/>
        <v>0</v>
      </c>
      <c r="BB468" s="26">
        <f t="shared" si="229"/>
        <v>0</v>
      </c>
      <c r="BC468" s="26">
        <f t="shared" si="229"/>
        <v>0</v>
      </c>
      <c r="BD468" s="26">
        <f t="shared" si="229"/>
        <v>0</v>
      </c>
      <c r="BE468" s="26">
        <f t="shared" si="229"/>
        <v>0</v>
      </c>
      <c r="BF468" s="26">
        <f t="shared" si="229"/>
        <v>0</v>
      </c>
      <c r="BG468" s="26">
        <f t="shared" si="229"/>
        <v>0</v>
      </c>
      <c r="BH468" s="26">
        <f t="shared" si="229"/>
        <v>0</v>
      </c>
      <c r="BI468" s="26">
        <f t="shared" si="229"/>
        <v>0</v>
      </c>
      <c r="BJ468" s="26">
        <f t="shared" si="229"/>
        <v>0</v>
      </c>
      <c r="BK468" s="26">
        <f t="shared" si="229"/>
        <v>0</v>
      </c>
      <c r="BL468" s="26">
        <f t="shared" si="229"/>
        <v>0</v>
      </c>
      <c r="BM468" s="26">
        <f t="shared" si="229"/>
        <v>0</v>
      </c>
      <c r="BN468" s="26">
        <f t="shared" si="229"/>
        <v>0</v>
      </c>
      <c r="BO468" s="26">
        <f t="shared" si="229"/>
        <v>0</v>
      </c>
    </row>
    <row r="469" spans="1:67" outlineLevel="1" x14ac:dyDescent="0.15">
      <c r="A469" s="48" t="s">
        <v>761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1" x14ac:dyDescent="0.15">
      <c r="A470" s="48" t="s">
        <v>63</v>
      </c>
      <c r="G470" s="26">
        <f t="shared" ref="G470:AL470" si="230">G468+G469</f>
        <v>0</v>
      </c>
      <c r="H470" s="26">
        <f t="shared" si="230"/>
        <v>0</v>
      </c>
      <c r="I470" s="26">
        <f t="shared" si="230"/>
        <v>0</v>
      </c>
      <c r="J470" s="26">
        <f t="shared" si="230"/>
        <v>0</v>
      </c>
      <c r="K470" s="26">
        <f t="shared" si="230"/>
        <v>0</v>
      </c>
      <c r="L470" s="26">
        <f t="shared" si="230"/>
        <v>0</v>
      </c>
      <c r="M470" s="26">
        <f t="shared" si="230"/>
        <v>0</v>
      </c>
      <c r="N470" s="26">
        <f t="shared" si="230"/>
        <v>0</v>
      </c>
      <c r="O470" s="26">
        <f t="shared" si="230"/>
        <v>0</v>
      </c>
      <c r="P470" s="26">
        <f t="shared" si="230"/>
        <v>0</v>
      </c>
      <c r="Q470" s="26">
        <f t="shared" si="230"/>
        <v>0</v>
      </c>
      <c r="R470" s="26">
        <f t="shared" si="230"/>
        <v>0</v>
      </c>
      <c r="S470" s="26">
        <f t="shared" si="230"/>
        <v>0</v>
      </c>
      <c r="T470" s="26">
        <f t="shared" si="230"/>
        <v>0</v>
      </c>
      <c r="U470" s="26">
        <f t="shared" si="230"/>
        <v>0</v>
      </c>
      <c r="V470" s="26">
        <f t="shared" si="230"/>
        <v>0</v>
      </c>
      <c r="W470" s="26">
        <f t="shared" si="230"/>
        <v>0</v>
      </c>
      <c r="X470" s="26">
        <f t="shared" si="230"/>
        <v>0</v>
      </c>
      <c r="Y470" s="26">
        <f t="shared" si="230"/>
        <v>0</v>
      </c>
      <c r="Z470" s="26">
        <f t="shared" si="230"/>
        <v>0</v>
      </c>
      <c r="AA470" s="26">
        <f t="shared" si="230"/>
        <v>0</v>
      </c>
      <c r="AB470" s="26">
        <f t="shared" si="230"/>
        <v>0</v>
      </c>
      <c r="AC470" s="26">
        <f t="shared" si="230"/>
        <v>0</v>
      </c>
      <c r="AD470" s="26">
        <f t="shared" si="230"/>
        <v>0</v>
      </c>
      <c r="AE470" s="26">
        <f t="shared" si="230"/>
        <v>0</v>
      </c>
      <c r="AF470" s="26">
        <f t="shared" si="230"/>
        <v>0</v>
      </c>
      <c r="AG470" s="26">
        <f t="shared" si="230"/>
        <v>0</v>
      </c>
      <c r="AH470" s="26">
        <f t="shared" si="230"/>
        <v>0</v>
      </c>
      <c r="AI470" s="26">
        <f t="shared" si="230"/>
        <v>0</v>
      </c>
      <c r="AJ470" s="26">
        <f t="shared" si="230"/>
        <v>0</v>
      </c>
      <c r="AK470" s="26">
        <f t="shared" si="230"/>
        <v>0</v>
      </c>
      <c r="AL470" s="26">
        <f t="shared" si="230"/>
        <v>0</v>
      </c>
      <c r="AM470" s="26">
        <f t="shared" ref="AM470:BO470" si="231">AM468+AM469</f>
        <v>0</v>
      </c>
      <c r="AN470" s="26">
        <f t="shared" si="231"/>
        <v>0</v>
      </c>
      <c r="AO470" s="26">
        <f t="shared" si="231"/>
        <v>0</v>
      </c>
      <c r="AP470" s="26">
        <f t="shared" si="231"/>
        <v>0</v>
      </c>
      <c r="AQ470" s="26">
        <f t="shared" si="231"/>
        <v>0</v>
      </c>
      <c r="AR470" s="26">
        <f t="shared" si="231"/>
        <v>0</v>
      </c>
      <c r="AS470" s="26">
        <f t="shared" si="231"/>
        <v>0</v>
      </c>
      <c r="AT470" s="26">
        <f t="shared" si="231"/>
        <v>0</v>
      </c>
      <c r="AU470" s="26">
        <f t="shared" si="231"/>
        <v>0</v>
      </c>
      <c r="AV470" s="26">
        <f t="shared" si="231"/>
        <v>0</v>
      </c>
      <c r="AW470" s="26">
        <f t="shared" si="231"/>
        <v>0</v>
      </c>
      <c r="AX470" s="26">
        <f t="shared" si="231"/>
        <v>0</v>
      </c>
      <c r="AY470" s="26">
        <f t="shared" si="231"/>
        <v>0</v>
      </c>
      <c r="AZ470" s="26">
        <f t="shared" si="231"/>
        <v>0</v>
      </c>
      <c r="BA470" s="26">
        <f t="shared" si="231"/>
        <v>0</v>
      </c>
      <c r="BB470" s="26">
        <f t="shared" si="231"/>
        <v>0</v>
      </c>
      <c r="BC470" s="26">
        <f t="shared" si="231"/>
        <v>0</v>
      </c>
      <c r="BD470" s="26">
        <f t="shared" si="231"/>
        <v>0</v>
      </c>
      <c r="BE470" s="26">
        <f t="shared" si="231"/>
        <v>0</v>
      </c>
      <c r="BF470" s="26">
        <f t="shared" si="231"/>
        <v>0</v>
      </c>
      <c r="BG470" s="26">
        <f t="shared" si="231"/>
        <v>0</v>
      </c>
      <c r="BH470" s="26">
        <f t="shared" si="231"/>
        <v>0</v>
      </c>
      <c r="BI470" s="26">
        <f t="shared" si="231"/>
        <v>0</v>
      </c>
      <c r="BJ470" s="26">
        <f t="shared" si="231"/>
        <v>0</v>
      </c>
      <c r="BK470" s="26">
        <f t="shared" si="231"/>
        <v>0</v>
      </c>
      <c r="BL470" s="26">
        <f t="shared" si="231"/>
        <v>0</v>
      </c>
      <c r="BM470" s="26">
        <f t="shared" si="231"/>
        <v>0</v>
      </c>
      <c r="BN470" s="26">
        <f t="shared" si="231"/>
        <v>0</v>
      </c>
      <c r="BO470" s="26">
        <f t="shared" si="231"/>
        <v>0</v>
      </c>
    </row>
    <row r="471" spans="1:67" outlineLevel="1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1" x14ac:dyDescent="0.15">
      <c r="A472" s="33" t="s">
        <v>86</v>
      </c>
      <c r="G472" s="26">
        <f t="shared" ref="G472:AL472" si="232">G113*$C113</f>
        <v>0</v>
      </c>
      <c r="H472" s="26">
        <f t="shared" si="232"/>
        <v>0</v>
      </c>
      <c r="I472" s="26">
        <f t="shared" si="232"/>
        <v>0</v>
      </c>
      <c r="J472" s="26">
        <f t="shared" si="232"/>
        <v>0</v>
      </c>
      <c r="K472" s="26">
        <f t="shared" si="232"/>
        <v>0</v>
      </c>
      <c r="L472" s="26">
        <f t="shared" si="232"/>
        <v>0</v>
      </c>
      <c r="M472" s="26">
        <f t="shared" si="232"/>
        <v>0</v>
      </c>
      <c r="N472" s="26">
        <f t="shared" si="232"/>
        <v>0</v>
      </c>
      <c r="O472" s="26">
        <f t="shared" si="232"/>
        <v>0</v>
      </c>
      <c r="P472" s="26">
        <f t="shared" si="232"/>
        <v>0</v>
      </c>
      <c r="Q472" s="26">
        <f t="shared" si="232"/>
        <v>0</v>
      </c>
      <c r="R472" s="26">
        <f t="shared" si="232"/>
        <v>0</v>
      </c>
      <c r="S472" s="26">
        <f t="shared" si="232"/>
        <v>0</v>
      </c>
      <c r="T472" s="26">
        <f t="shared" si="232"/>
        <v>0</v>
      </c>
      <c r="U472" s="26">
        <f t="shared" si="232"/>
        <v>0</v>
      </c>
      <c r="V472" s="26">
        <f t="shared" si="232"/>
        <v>0</v>
      </c>
      <c r="W472" s="26">
        <f t="shared" si="232"/>
        <v>0</v>
      </c>
      <c r="X472" s="26">
        <f t="shared" si="232"/>
        <v>0</v>
      </c>
      <c r="Y472" s="26">
        <f t="shared" si="232"/>
        <v>0</v>
      </c>
      <c r="Z472" s="26">
        <f t="shared" si="232"/>
        <v>0</v>
      </c>
      <c r="AA472" s="26">
        <f t="shared" si="232"/>
        <v>0</v>
      </c>
      <c r="AB472" s="26">
        <f t="shared" si="232"/>
        <v>0</v>
      </c>
      <c r="AC472" s="26">
        <f t="shared" si="232"/>
        <v>0</v>
      </c>
      <c r="AD472" s="26">
        <f t="shared" si="232"/>
        <v>0</v>
      </c>
      <c r="AE472" s="26">
        <f t="shared" si="232"/>
        <v>0</v>
      </c>
      <c r="AF472" s="26">
        <f t="shared" si="232"/>
        <v>0</v>
      </c>
      <c r="AG472" s="26">
        <f t="shared" si="232"/>
        <v>0</v>
      </c>
      <c r="AH472" s="26">
        <f t="shared" si="232"/>
        <v>0</v>
      </c>
      <c r="AI472" s="26">
        <f t="shared" si="232"/>
        <v>0</v>
      </c>
      <c r="AJ472" s="26">
        <f t="shared" si="232"/>
        <v>0</v>
      </c>
      <c r="AK472" s="26">
        <f t="shared" si="232"/>
        <v>0</v>
      </c>
      <c r="AL472" s="26">
        <f t="shared" si="232"/>
        <v>0</v>
      </c>
      <c r="AM472" s="26">
        <f t="shared" ref="AM472:BO472" si="233">AM113*$C113</f>
        <v>0</v>
      </c>
      <c r="AN472" s="26">
        <f t="shared" si="233"/>
        <v>0</v>
      </c>
      <c r="AO472" s="26">
        <f t="shared" si="233"/>
        <v>0</v>
      </c>
      <c r="AP472" s="26">
        <f t="shared" si="233"/>
        <v>0</v>
      </c>
      <c r="AQ472" s="26">
        <f t="shared" si="233"/>
        <v>0</v>
      </c>
      <c r="AR472" s="26">
        <f t="shared" si="233"/>
        <v>0</v>
      </c>
      <c r="AS472" s="26">
        <f t="shared" si="233"/>
        <v>0</v>
      </c>
      <c r="AT472" s="26">
        <f t="shared" si="233"/>
        <v>0</v>
      </c>
      <c r="AU472" s="26">
        <f t="shared" si="233"/>
        <v>0</v>
      </c>
      <c r="AV472" s="26">
        <f t="shared" si="233"/>
        <v>0</v>
      </c>
      <c r="AW472" s="26">
        <f t="shared" si="233"/>
        <v>0</v>
      </c>
      <c r="AX472" s="26">
        <f t="shared" si="233"/>
        <v>0</v>
      </c>
      <c r="AY472" s="26">
        <f t="shared" si="233"/>
        <v>0</v>
      </c>
      <c r="AZ472" s="26">
        <f t="shared" si="233"/>
        <v>0</v>
      </c>
      <c r="BA472" s="26">
        <f t="shared" si="233"/>
        <v>0</v>
      </c>
      <c r="BB472" s="26">
        <f t="shared" si="233"/>
        <v>0</v>
      </c>
      <c r="BC472" s="26">
        <f t="shared" si="233"/>
        <v>0</v>
      </c>
      <c r="BD472" s="26">
        <f t="shared" si="233"/>
        <v>0</v>
      </c>
      <c r="BE472" s="26">
        <f t="shared" si="233"/>
        <v>0</v>
      </c>
      <c r="BF472" s="26">
        <f t="shared" si="233"/>
        <v>0</v>
      </c>
      <c r="BG472" s="26">
        <f t="shared" si="233"/>
        <v>0</v>
      </c>
      <c r="BH472" s="26">
        <f t="shared" si="233"/>
        <v>0</v>
      </c>
      <c r="BI472" s="26">
        <f t="shared" si="233"/>
        <v>0</v>
      </c>
      <c r="BJ472" s="26">
        <f t="shared" si="233"/>
        <v>0</v>
      </c>
      <c r="BK472" s="26">
        <f t="shared" si="233"/>
        <v>0</v>
      </c>
      <c r="BL472" s="26">
        <f t="shared" si="233"/>
        <v>0</v>
      </c>
      <c r="BM472" s="26">
        <f t="shared" si="233"/>
        <v>0</v>
      </c>
      <c r="BN472" s="26">
        <f t="shared" si="233"/>
        <v>0</v>
      </c>
      <c r="BO472" s="26">
        <f t="shared" si="233"/>
        <v>0</v>
      </c>
    </row>
    <row r="473" spans="1:67" outlineLevel="1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1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1" x14ac:dyDescent="0.15">
      <c r="A475" s="48" t="s">
        <v>75</v>
      </c>
      <c r="G475" s="26">
        <f t="shared" ref="G475:AL475" si="234">G115*$C115</f>
        <v>0</v>
      </c>
      <c r="H475" s="26">
        <f t="shared" si="234"/>
        <v>0</v>
      </c>
      <c r="I475" s="26">
        <f t="shared" si="234"/>
        <v>0</v>
      </c>
      <c r="J475" s="26">
        <f t="shared" si="234"/>
        <v>0</v>
      </c>
      <c r="K475" s="26">
        <f t="shared" si="234"/>
        <v>0</v>
      </c>
      <c r="L475" s="26">
        <f t="shared" si="234"/>
        <v>0</v>
      </c>
      <c r="M475" s="26">
        <f t="shared" si="234"/>
        <v>0</v>
      </c>
      <c r="N475" s="26">
        <f t="shared" si="234"/>
        <v>0</v>
      </c>
      <c r="O475" s="26">
        <f t="shared" si="234"/>
        <v>0</v>
      </c>
      <c r="P475" s="26">
        <f t="shared" si="234"/>
        <v>0</v>
      </c>
      <c r="Q475" s="26">
        <f t="shared" si="234"/>
        <v>0</v>
      </c>
      <c r="R475" s="26">
        <f t="shared" si="234"/>
        <v>0</v>
      </c>
      <c r="S475" s="26">
        <f t="shared" si="234"/>
        <v>0</v>
      </c>
      <c r="T475" s="26">
        <f t="shared" si="234"/>
        <v>0</v>
      </c>
      <c r="U475" s="26">
        <f t="shared" si="234"/>
        <v>0</v>
      </c>
      <c r="V475" s="26">
        <f t="shared" si="234"/>
        <v>0</v>
      </c>
      <c r="W475" s="26">
        <f t="shared" si="234"/>
        <v>0</v>
      </c>
      <c r="X475" s="26">
        <f t="shared" si="234"/>
        <v>0</v>
      </c>
      <c r="Y475" s="26">
        <f t="shared" si="234"/>
        <v>0</v>
      </c>
      <c r="Z475" s="26">
        <f t="shared" si="234"/>
        <v>0</v>
      </c>
      <c r="AA475" s="26">
        <f t="shared" si="234"/>
        <v>0</v>
      </c>
      <c r="AB475" s="26">
        <f t="shared" si="234"/>
        <v>0</v>
      </c>
      <c r="AC475" s="26">
        <f t="shared" si="234"/>
        <v>0</v>
      </c>
      <c r="AD475" s="26">
        <f t="shared" si="234"/>
        <v>0</v>
      </c>
      <c r="AE475" s="26">
        <f t="shared" si="234"/>
        <v>0</v>
      </c>
      <c r="AF475" s="26">
        <f t="shared" si="234"/>
        <v>0</v>
      </c>
      <c r="AG475" s="26">
        <f t="shared" si="234"/>
        <v>0</v>
      </c>
      <c r="AH475" s="26">
        <f t="shared" si="234"/>
        <v>0</v>
      </c>
      <c r="AI475" s="26">
        <f t="shared" si="234"/>
        <v>0</v>
      </c>
      <c r="AJ475" s="26">
        <f t="shared" si="234"/>
        <v>0</v>
      </c>
      <c r="AK475" s="26">
        <f t="shared" si="234"/>
        <v>0</v>
      </c>
      <c r="AL475" s="26">
        <f t="shared" si="234"/>
        <v>0</v>
      </c>
      <c r="AM475" s="26">
        <f t="shared" ref="AM475:BO475" si="235">AM115*$C115</f>
        <v>0</v>
      </c>
      <c r="AN475" s="26">
        <f t="shared" si="235"/>
        <v>0</v>
      </c>
      <c r="AO475" s="26">
        <f t="shared" si="235"/>
        <v>0</v>
      </c>
      <c r="AP475" s="26">
        <f t="shared" si="235"/>
        <v>0</v>
      </c>
      <c r="AQ475" s="26">
        <f t="shared" si="235"/>
        <v>0</v>
      </c>
      <c r="AR475" s="26">
        <f t="shared" si="235"/>
        <v>0</v>
      </c>
      <c r="AS475" s="26">
        <f t="shared" si="235"/>
        <v>0</v>
      </c>
      <c r="AT475" s="26">
        <f t="shared" si="235"/>
        <v>0</v>
      </c>
      <c r="AU475" s="26">
        <f t="shared" si="235"/>
        <v>0</v>
      </c>
      <c r="AV475" s="26">
        <f t="shared" si="235"/>
        <v>0</v>
      </c>
      <c r="AW475" s="26">
        <f t="shared" si="235"/>
        <v>0</v>
      </c>
      <c r="AX475" s="26">
        <f t="shared" si="235"/>
        <v>0</v>
      </c>
      <c r="AY475" s="26">
        <f t="shared" si="235"/>
        <v>0</v>
      </c>
      <c r="AZ475" s="26">
        <f t="shared" si="235"/>
        <v>0</v>
      </c>
      <c r="BA475" s="26">
        <f t="shared" si="235"/>
        <v>0</v>
      </c>
      <c r="BB475" s="26">
        <f t="shared" si="235"/>
        <v>0</v>
      </c>
      <c r="BC475" s="26">
        <f t="shared" si="235"/>
        <v>0</v>
      </c>
      <c r="BD475" s="26">
        <f t="shared" si="235"/>
        <v>0</v>
      </c>
      <c r="BE475" s="26">
        <f t="shared" si="235"/>
        <v>0</v>
      </c>
      <c r="BF475" s="26">
        <f t="shared" si="235"/>
        <v>0</v>
      </c>
      <c r="BG475" s="26">
        <f t="shared" si="235"/>
        <v>0</v>
      </c>
      <c r="BH475" s="26">
        <f t="shared" si="235"/>
        <v>0</v>
      </c>
      <c r="BI475" s="26">
        <f t="shared" si="235"/>
        <v>0</v>
      </c>
      <c r="BJ475" s="26">
        <f t="shared" si="235"/>
        <v>0</v>
      </c>
      <c r="BK475" s="26">
        <f t="shared" si="235"/>
        <v>0</v>
      </c>
      <c r="BL475" s="26">
        <f t="shared" si="235"/>
        <v>0</v>
      </c>
      <c r="BM475" s="26">
        <f t="shared" si="235"/>
        <v>0</v>
      </c>
      <c r="BN475" s="26">
        <f t="shared" si="235"/>
        <v>0</v>
      </c>
      <c r="BO475" s="26">
        <f t="shared" si="235"/>
        <v>0</v>
      </c>
    </row>
    <row r="476" spans="1:67" outlineLevel="1" x14ac:dyDescent="0.15">
      <c r="A476" s="48" t="s">
        <v>62</v>
      </c>
      <c r="G476" s="23">
        <f>STAFFPLAN_CWS!$B149</f>
        <v>0</v>
      </c>
      <c r="H476" s="23">
        <f>STAFFPLAN_CWS!$C149</f>
        <v>0.9</v>
      </c>
      <c r="I476" s="23">
        <f>STAFFPLAN_CWS!$C149</f>
        <v>0.9</v>
      </c>
      <c r="J476" s="23">
        <f>STAFFPLAN_CWS!$C149</f>
        <v>0.9</v>
      </c>
      <c r="K476" s="23">
        <f>STAFFPLAN_CWS!$C149</f>
        <v>0.9</v>
      </c>
      <c r="L476" s="23">
        <f>STAFFPLAN_CWS!$C149</f>
        <v>0.9</v>
      </c>
      <c r="M476" s="23">
        <f>STAFFPLAN_CWS!$C149</f>
        <v>0.9</v>
      </c>
      <c r="N476" s="23">
        <f>STAFFPLAN_CWS!$C149</f>
        <v>0.9</v>
      </c>
      <c r="O476" s="23">
        <f>STAFFPLAN_CWS!$C149</f>
        <v>0.9</v>
      </c>
      <c r="P476" s="23">
        <f>STAFFPLAN_CWS!$C149</f>
        <v>0.9</v>
      </c>
      <c r="Q476" s="23">
        <f>STAFFPLAN_CWS!$C149</f>
        <v>0.9</v>
      </c>
      <c r="R476" s="23">
        <f>STAFFPLAN_CWS!$C149</f>
        <v>0.9</v>
      </c>
      <c r="S476" s="23">
        <f>STAFFPLAN_CWS!$C149</f>
        <v>0.9</v>
      </c>
      <c r="T476" s="23">
        <f>STAFFPLAN_CWS!$D149</f>
        <v>0.9</v>
      </c>
      <c r="U476" s="23">
        <f>STAFFPLAN_CWS!$D149</f>
        <v>0.9</v>
      </c>
      <c r="V476" s="23">
        <f>STAFFPLAN_CWS!$D149</f>
        <v>0.9</v>
      </c>
      <c r="W476" s="23">
        <f>STAFFPLAN_CWS!$D149</f>
        <v>0.9</v>
      </c>
      <c r="X476" s="23">
        <f>STAFFPLAN_CWS!$D149</f>
        <v>0.9</v>
      </c>
      <c r="Y476" s="23">
        <f>STAFFPLAN_CWS!$D149</f>
        <v>0.9</v>
      </c>
      <c r="Z476" s="23">
        <f>STAFFPLAN_CWS!$D149</f>
        <v>0.9</v>
      </c>
      <c r="AA476" s="23">
        <f>STAFFPLAN_CWS!$D149</f>
        <v>0.9</v>
      </c>
      <c r="AB476" s="23">
        <f>STAFFPLAN_CWS!$D149</f>
        <v>0.9</v>
      </c>
      <c r="AC476" s="23">
        <f>STAFFPLAN_CWS!$D149</f>
        <v>0.9</v>
      </c>
      <c r="AD476" s="23">
        <f>STAFFPLAN_CWS!$D149</f>
        <v>0.9</v>
      </c>
      <c r="AE476" s="23">
        <f>STAFFPLAN_CWS!$D149</f>
        <v>0.9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1" x14ac:dyDescent="0.15">
      <c r="A477" s="48" t="s">
        <v>76</v>
      </c>
      <c r="G477" s="26">
        <f t="shared" ref="G477:AL477" si="236">G475*G476</f>
        <v>0</v>
      </c>
      <c r="H477" s="26">
        <f t="shared" si="236"/>
        <v>0</v>
      </c>
      <c r="I477" s="26">
        <f t="shared" si="236"/>
        <v>0</v>
      </c>
      <c r="J477" s="26">
        <f t="shared" si="236"/>
        <v>0</v>
      </c>
      <c r="K477" s="26">
        <f t="shared" si="236"/>
        <v>0</v>
      </c>
      <c r="L477" s="26">
        <f t="shared" si="236"/>
        <v>0</v>
      </c>
      <c r="M477" s="26">
        <f t="shared" si="236"/>
        <v>0</v>
      </c>
      <c r="N477" s="26">
        <f t="shared" si="236"/>
        <v>0</v>
      </c>
      <c r="O477" s="26">
        <f t="shared" si="236"/>
        <v>0</v>
      </c>
      <c r="P477" s="26">
        <f t="shared" si="236"/>
        <v>0</v>
      </c>
      <c r="Q477" s="26">
        <f t="shared" si="236"/>
        <v>0</v>
      </c>
      <c r="R477" s="26">
        <f t="shared" si="236"/>
        <v>0</v>
      </c>
      <c r="S477" s="26">
        <f t="shared" si="236"/>
        <v>0</v>
      </c>
      <c r="T477" s="26">
        <f t="shared" si="236"/>
        <v>0</v>
      </c>
      <c r="U477" s="26">
        <f t="shared" si="236"/>
        <v>0</v>
      </c>
      <c r="V477" s="26">
        <f t="shared" si="236"/>
        <v>0</v>
      </c>
      <c r="W477" s="26">
        <f t="shared" si="236"/>
        <v>0</v>
      </c>
      <c r="X477" s="26">
        <f t="shared" si="236"/>
        <v>0</v>
      </c>
      <c r="Y477" s="26">
        <f t="shared" si="236"/>
        <v>0</v>
      </c>
      <c r="Z477" s="26">
        <f t="shared" si="236"/>
        <v>0</v>
      </c>
      <c r="AA477" s="26">
        <f t="shared" si="236"/>
        <v>0</v>
      </c>
      <c r="AB477" s="26">
        <f t="shared" si="236"/>
        <v>0</v>
      </c>
      <c r="AC477" s="26">
        <f t="shared" si="236"/>
        <v>0</v>
      </c>
      <c r="AD477" s="26">
        <f t="shared" si="236"/>
        <v>0</v>
      </c>
      <c r="AE477" s="26">
        <f t="shared" si="236"/>
        <v>0</v>
      </c>
      <c r="AF477" s="26">
        <f t="shared" si="236"/>
        <v>0</v>
      </c>
      <c r="AG477" s="26">
        <f t="shared" si="236"/>
        <v>0</v>
      </c>
      <c r="AH477" s="26">
        <f t="shared" si="236"/>
        <v>0</v>
      </c>
      <c r="AI477" s="26">
        <f t="shared" si="236"/>
        <v>0</v>
      </c>
      <c r="AJ477" s="26">
        <f t="shared" si="236"/>
        <v>0</v>
      </c>
      <c r="AK477" s="26">
        <f t="shared" si="236"/>
        <v>0</v>
      </c>
      <c r="AL477" s="26">
        <f t="shared" si="236"/>
        <v>0</v>
      </c>
      <c r="AM477" s="26">
        <f t="shared" ref="AM477:BO477" si="237">AM475*AM476</f>
        <v>0</v>
      </c>
      <c r="AN477" s="26">
        <f t="shared" si="237"/>
        <v>0</v>
      </c>
      <c r="AO477" s="26">
        <f t="shared" si="237"/>
        <v>0</v>
      </c>
      <c r="AP477" s="26">
        <f t="shared" si="237"/>
        <v>0</v>
      </c>
      <c r="AQ477" s="26">
        <f t="shared" si="237"/>
        <v>0</v>
      </c>
      <c r="AR477" s="26">
        <f t="shared" si="237"/>
        <v>0</v>
      </c>
      <c r="AS477" s="26">
        <f t="shared" si="237"/>
        <v>0</v>
      </c>
      <c r="AT477" s="26">
        <f t="shared" si="237"/>
        <v>0</v>
      </c>
      <c r="AU477" s="26">
        <f t="shared" si="237"/>
        <v>0</v>
      </c>
      <c r="AV477" s="26">
        <f t="shared" si="237"/>
        <v>0</v>
      </c>
      <c r="AW477" s="26">
        <f t="shared" si="237"/>
        <v>0</v>
      </c>
      <c r="AX477" s="26">
        <f t="shared" si="237"/>
        <v>0</v>
      </c>
      <c r="AY477" s="26">
        <f t="shared" si="237"/>
        <v>0</v>
      </c>
      <c r="AZ477" s="26">
        <f t="shared" si="237"/>
        <v>0</v>
      </c>
      <c r="BA477" s="26">
        <f t="shared" si="237"/>
        <v>0</v>
      </c>
      <c r="BB477" s="26">
        <f t="shared" si="237"/>
        <v>0</v>
      </c>
      <c r="BC477" s="26">
        <f t="shared" si="237"/>
        <v>0</v>
      </c>
      <c r="BD477" s="26">
        <f t="shared" si="237"/>
        <v>0</v>
      </c>
      <c r="BE477" s="26">
        <f t="shared" si="237"/>
        <v>0</v>
      </c>
      <c r="BF477" s="26">
        <f t="shared" si="237"/>
        <v>0</v>
      </c>
      <c r="BG477" s="26">
        <f t="shared" si="237"/>
        <v>0</v>
      </c>
      <c r="BH477" s="26">
        <f t="shared" si="237"/>
        <v>0</v>
      </c>
      <c r="BI477" s="26">
        <f t="shared" si="237"/>
        <v>0</v>
      </c>
      <c r="BJ477" s="26">
        <f t="shared" si="237"/>
        <v>0</v>
      </c>
      <c r="BK477" s="26">
        <f t="shared" si="237"/>
        <v>0</v>
      </c>
      <c r="BL477" s="26">
        <f t="shared" si="237"/>
        <v>0</v>
      </c>
      <c r="BM477" s="26">
        <f t="shared" si="237"/>
        <v>0</v>
      </c>
      <c r="BN477" s="26">
        <f t="shared" si="237"/>
        <v>0</v>
      </c>
      <c r="BO477" s="26">
        <f t="shared" si="237"/>
        <v>0</v>
      </c>
    </row>
    <row r="478" spans="1:67" outlineLevel="1" x14ac:dyDescent="0.15">
      <c r="A478" s="48" t="s">
        <v>761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1" x14ac:dyDescent="0.15">
      <c r="A479" s="48" t="s">
        <v>63</v>
      </c>
      <c r="G479" s="26">
        <f t="shared" ref="G479:AL479" si="238">G477+G478</f>
        <v>0</v>
      </c>
      <c r="H479" s="26">
        <f t="shared" si="238"/>
        <v>0</v>
      </c>
      <c r="I479" s="26">
        <f t="shared" si="238"/>
        <v>0</v>
      </c>
      <c r="J479" s="26">
        <f t="shared" si="238"/>
        <v>0</v>
      </c>
      <c r="K479" s="26">
        <f t="shared" si="238"/>
        <v>0</v>
      </c>
      <c r="L479" s="26">
        <f t="shared" si="238"/>
        <v>0</v>
      </c>
      <c r="M479" s="26">
        <f t="shared" si="238"/>
        <v>0</v>
      </c>
      <c r="N479" s="26">
        <f t="shared" si="238"/>
        <v>0</v>
      </c>
      <c r="O479" s="26">
        <f t="shared" si="238"/>
        <v>0</v>
      </c>
      <c r="P479" s="26">
        <f t="shared" si="238"/>
        <v>0</v>
      </c>
      <c r="Q479" s="26">
        <f t="shared" si="238"/>
        <v>0</v>
      </c>
      <c r="R479" s="26">
        <f t="shared" si="238"/>
        <v>0</v>
      </c>
      <c r="S479" s="26">
        <f t="shared" si="238"/>
        <v>0</v>
      </c>
      <c r="T479" s="26">
        <f t="shared" si="238"/>
        <v>0</v>
      </c>
      <c r="U479" s="26">
        <f t="shared" si="238"/>
        <v>0</v>
      </c>
      <c r="V479" s="26">
        <f t="shared" si="238"/>
        <v>0</v>
      </c>
      <c r="W479" s="26">
        <f t="shared" si="238"/>
        <v>0</v>
      </c>
      <c r="X479" s="26">
        <f t="shared" si="238"/>
        <v>0</v>
      </c>
      <c r="Y479" s="26">
        <f t="shared" si="238"/>
        <v>0</v>
      </c>
      <c r="Z479" s="26">
        <f t="shared" si="238"/>
        <v>0</v>
      </c>
      <c r="AA479" s="26">
        <f t="shared" si="238"/>
        <v>0</v>
      </c>
      <c r="AB479" s="26">
        <f t="shared" si="238"/>
        <v>0</v>
      </c>
      <c r="AC479" s="26">
        <f t="shared" si="238"/>
        <v>0</v>
      </c>
      <c r="AD479" s="26">
        <f t="shared" si="238"/>
        <v>0</v>
      </c>
      <c r="AE479" s="26">
        <f t="shared" si="238"/>
        <v>0</v>
      </c>
      <c r="AF479" s="26">
        <f t="shared" si="238"/>
        <v>0</v>
      </c>
      <c r="AG479" s="26">
        <f t="shared" si="238"/>
        <v>0</v>
      </c>
      <c r="AH479" s="26">
        <f t="shared" si="238"/>
        <v>0</v>
      </c>
      <c r="AI479" s="26">
        <f t="shared" si="238"/>
        <v>0</v>
      </c>
      <c r="AJ479" s="26">
        <f t="shared" si="238"/>
        <v>0</v>
      </c>
      <c r="AK479" s="26">
        <f t="shared" si="238"/>
        <v>0</v>
      </c>
      <c r="AL479" s="26">
        <f t="shared" si="238"/>
        <v>0</v>
      </c>
      <c r="AM479" s="26">
        <f t="shared" ref="AM479:BO479" si="239">AM477+AM478</f>
        <v>0</v>
      </c>
      <c r="AN479" s="26">
        <f t="shared" si="239"/>
        <v>0</v>
      </c>
      <c r="AO479" s="26">
        <f t="shared" si="239"/>
        <v>0</v>
      </c>
      <c r="AP479" s="26">
        <f t="shared" si="239"/>
        <v>0</v>
      </c>
      <c r="AQ479" s="26">
        <f t="shared" si="239"/>
        <v>0</v>
      </c>
      <c r="AR479" s="26">
        <f t="shared" si="239"/>
        <v>0</v>
      </c>
      <c r="AS479" s="26">
        <f t="shared" si="239"/>
        <v>0</v>
      </c>
      <c r="AT479" s="26">
        <f t="shared" si="239"/>
        <v>0</v>
      </c>
      <c r="AU479" s="26">
        <f t="shared" si="239"/>
        <v>0</v>
      </c>
      <c r="AV479" s="26">
        <f t="shared" si="239"/>
        <v>0</v>
      </c>
      <c r="AW479" s="26">
        <f t="shared" si="239"/>
        <v>0</v>
      </c>
      <c r="AX479" s="26">
        <f t="shared" si="239"/>
        <v>0</v>
      </c>
      <c r="AY479" s="26">
        <f t="shared" si="239"/>
        <v>0</v>
      </c>
      <c r="AZ479" s="26">
        <f t="shared" si="239"/>
        <v>0</v>
      </c>
      <c r="BA479" s="26">
        <f t="shared" si="239"/>
        <v>0</v>
      </c>
      <c r="BB479" s="26">
        <f t="shared" si="239"/>
        <v>0</v>
      </c>
      <c r="BC479" s="26">
        <f t="shared" si="239"/>
        <v>0</v>
      </c>
      <c r="BD479" s="26">
        <f t="shared" si="239"/>
        <v>0</v>
      </c>
      <c r="BE479" s="26">
        <f t="shared" si="239"/>
        <v>0</v>
      </c>
      <c r="BF479" s="26">
        <f t="shared" si="239"/>
        <v>0</v>
      </c>
      <c r="BG479" s="26">
        <f t="shared" si="239"/>
        <v>0</v>
      </c>
      <c r="BH479" s="26">
        <f t="shared" si="239"/>
        <v>0</v>
      </c>
      <c r="BI479" s="26">
        <f t="shared" si="239"/>
        <v>0</v>
      </c>
      <c r="BJ479" s="26">
        <f t="shared" si="239"/>
        <v>0</v>
      </c>
      <c r="BK479" s="26">
        <f t="shared" si="239"/>
        <v>0</v>
      </c>
      <c r="BL479" s="26">
        <f t="shared" si="239"/>
        <v>0</v>
      </c>
      <c r="BM479" s="26">
        <f t="shared" si="239"/>
        <v>0</v>
      </c>
      <c r="BN479" s="26">
        <f t="shared" si="239"/>
        <v>0</v>
      </c>
      <c r="BO479" s="26">
        <f t="shared" si="239"/>
        <v>0</v>
      </c>
    </row>
    <row r="480" spans="1:67" outlineLevel="1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1" x14ac:dyDescent="0.15">
      <c r="A481" s="33" t="s">
        <v>86</v>
      </c>
      <c r="G481" s="26">
        <f t="shared" ref="G481:AL481" si="240">G116*$C116</f>
        <v>0</v>
      </c>
      <c r="H481" s="26">
        <f t="shared" si="240"/>
        <v>0</v>
      </c>
      <c r="I481" s="26">
        <f t="shared" si="240"/>
        <v>0</v>
      </c>
      <c r="J481" s="26">
        <f t="shared" si="240"/>
        <v>0</v>
      </c>
      <c r="K481" s="26">
        <f t="shared" si="240"/>
        <v>0</v>
      </c>
      <c r="L481" s="26">
        <f t="shared" si="240"/>
        <v>0</v>
      </c>
      <c r="M481" s="26">
        <f t="shared" si="240"/>
        <v>0</v>
      </c>
      <c r="N481" s="26">
        <f t="shared" si="240"/>
        <v>0</v>
      </c>
      <c r="O481" s="26">
        <f t="shared" si="240"/>
        <v>0</v>
      </c>
      <c r="P481" s="26">
        <f t="shared" si="240"/>
        <v>0</v>
      </c>
      <c r="Q481" s="26">
        <f t="shared" si="240"/>
        <v>0</v>
      </c>
      <c r="R481" s="26">
        <f t="shared" si="240"/>
        <v>0</v>
      </c>
      <c r="S481" s="26">
        <f t="shared" si="240"/>
        <v>0</v>
      </c>
      <c r="T481" s="26">
        <f t="shared" si="240"/>
        <v>0</v>
      </c>
      <c r="U481" s="26">
        <f t="shared" si="240"/>
        <v>0</v>
      </c>
      <c r="V481" s="26">
        <f t="shared" si="240"/>
        <v>0</v>
      </c>
      <c r="W481" s="26">
        <f t="shared" si="240"/>
        <v>0</v>
      </c>
      <c r="X481" s="26">
        <f t="shared" si="240"/>
        <v>0</v>
      </c>
      <c r="Y481" s="26">
        <f t="shared" si="240"/>
        <v>0</v>
      </c>
      <c r="Z481" s="26">
        <f t="shared" si="240"/>
        <v>0</v>
      </c>
      <c r="AA481" s="26">
        <f t="shared" si="240"/>
        <v>0</v>
      </c>
      <c r="AB481" s="26">
        <f t="shared" si="240"/>
        <v>0</v>
      </c>
      <c r="AC481" s="26">
        <f t="shared" si="240"/>
        <v>0</v>
      </c>
      <c r="AD481" s="26">
        <f t="shared" si="240"/>
        <v>0</v>
      </c>
      <c r="AE481" s="26">
        <f t="shared" si="240"/>
        <v>0</v>
      </c>
      <c r="AF481" s="26">
        <f t="shared" si="240"/>
        <v>0</v>
      </c>
      <c r="AG481" s="26">
        <f t="shared" si="240"/>
        <v>0</v>
      </c>
      <c r="AH481" s="26">
        <f t="shared" si="240"/>
        <v>0</v>
      </c>
      <c r="AI481" s="26">
        <f t="shared" si="240"/>
        <v>0</v>
      </c>
      <c r="AJ481" s="26">
        <f t="shared" si="240"/>
        <v>0</v>
      </c>
      <c r="AK481" s="26">
        <f t="shared" si="240"/>
        <v>0</v>
      </c>
      <c r="AL481" s="26">
        <f t="shared" si="240"/>
        <v>0</v>
      </c>
      <c r="AM481" s="26">
        <f t="shared" ref="AM481:BO481" si="241">AM116*$C116</f>
        <v>0</v>
      </c>
      <c r="AN481" s="26">
        <f t="shared" si="241"/>
        <v>0</v>
      </c>
      <c r="AO481" s="26">
        <f t="shared" si="241"/>
        <v>0</v>
      </c>
      <c r="AP481" s="26">
        <f t="shared" si="241"/>
        <v>0</v>
      </c>
      <c r="AQ481" s="26">
        <f t="shared" si="241"/>
        <v>0</v>
      </c>
      <c r="AR481" s="26">
        <f t="shared" si="241"/>
        <v>0</v>
      </c>
      <c r="AS481" s="26">
        <f t="shared" si="241"/>
        <v>0</v>
      </c>
      <c r="AT481" s="26">
        <f t="shared" si="241"/>
        <v>0</v>
      </c>
      <c r="AU481" s="26">
        <f t="shared" si="241"/>
        <v>0</v>
      </c>
      <c r="AV481" s="26">
        <f t="shared" si="241"/>
        <v>0</v>
      </c>
      <c r="AW481" s="26">
        <f t="shared" si="241"/>
        <v>0</v>
      </c>
      <c r="AX481" s="26">
        <f t="shared" si="241"/>
        <v>0</v>
      </c>
      <c r="AY481" s="26">
        <f t="shared" si="241"/>
        <v>0</v>
      </c>
      <c r="AZ481" s="26">
        <f t="shared" si="241"/>
        <v>0</v>
      </c>
      <c r="BA481" s="26">
        <f t="shared" si="241"/>
        <v>0</v>
      </c>
      <c r="BB481" s="26">
        <f t="shared" si="241"/>
        <v>0</v>
      </c>
      <c r="BC481" s="26">
        <f t="shared" si="241"/>
        <v>0</v>
      </c>
      <c r="BD481" s="26">
        <f t="shared" si="241"/>
        <v>0</v>
      </c>
      <c r="BE481" s="26">
        <f t="shared" si="241"/>
        <v>0</v>
      </c>
      <c r="BF481" s="26">
        <f t="shared" si="241"/>
        <v>0</v>
      </c>
      <c r="BG481" s="26">
        <f t="shared" si="241"/>
        <v>0</v>
      </c>
      <c r="BH481" s="26">
        <f t="shared" si="241"/>
        <v>0</v>
      </c>
      <c r="BI481" s="26">
        <f t="shared" si="241"/>
        <v>0</v>
      </c>
      <c r="BJ481" s="26">
        <f t="shared" si="241"/>
        <v>0</v>
      </c>
      <c r="BK481" s="26">
        <f t="shared" si="241"/>
        <v>0</v>
      </c>
      <c r="BL481" s="26">
        <f t="shared" si="241"/>
        <v>0</v>
      </c>
      <c r="BM481" s="26">
        <f t="shared" si="241"/>
        <v>0</v>
      </c>
      <c r="BN481" s="26">
        <f t="shared" si="241"/>
        <v>0</v>
      </c>
      <c r="BO481" s="26">
        <f t="shared" si="241"/>
        <v>0</v>
      </c>
    </row>
    <row r="482" spans="1:67" outlineLevel="1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1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1" x14ac:dyDescent="0.15">
      <c r="A484" s="48" t="s">
        <v>75</v>
      </c>
      <c r="G484" s="26">
        <f t="shared" ref="G484:AL484" si="242">G118*$C118</f>
        <v>0</v>
      </c>
      <c r="H484" s="26">
        <f t="shared" si="242"/>
        <v>0</v>
      </c>
      <c r="I484" s="26">
        <f t="shared" si="242"/>
        <v>0</v>
      </c>
      <c r="J484" s="26">
        <f t="shared" si="242"/>
        <v>0</v>
      </c>
      <c r="K484" s="26">
        <f t="shared" si="242"/>
        <v>0</v>
      </c>
      <c r="L484" s="26">
        <f t="shared" si="242"/>
        <v>0</v>
      </c>
      <c r="M484" s="26">
        <f t="shared" si="242"/>
        <v>0</v>
      </c>
      <c r="N484" s="26">
        <f t="shared" si="242"/>
        <v>0</v>
      </c>
      <c r="O484" s="26">
        <f t="shared" si="242"/>
        <v>0</v>
      </c>
      <c r="P484" s="26">
        <f t="shared" si="242"/>
        <v>0</v>
      </c>
      <c r="Q484" s="26">
        <f t="shared" si="242"/>
        <v>0</v>
      </c>
      <c r="R484" s="26">
        <f t="shared" si="242"/>
        <v>0</v>
      </c>
      <c r="S484" s="26">
        <f t="shared" si="242"/>
        <v>0</v>
      </c>
      <c r="T484" s="26">
        <f t="shared" si="242"/>
        <v>0</v>
      </c>
      <c r="U484" s="26">
        <f t="shared" si="242"/>
        <v>0</v>
      </c>
      <c r="V484" s="26">
        <f t="shared" si="242"/>
        <v>0</v>
      </c>
      <c r="W484" s="26">
        <f t="shared" si="242"/>
        <v>0</v>
      </c>
      <c r="X484" s="26">
        <f t="shared" si="242"/>
        <v>0</v>
      </c>
      <c r="Y484" s="26">
        <f t="shared" si="242"/>
        <v>0</v>
      </c>
      <c r="Z484" s="26">
        <f t="shared" si="242"/>
        <v>0</v>
      </c>
      <c r="AA484" s="26">
        <f t="shared" si="242"/>
        <v>0</v>
      </c>
      <c r="AB484" s="26">
        <f t="shared" si="242"/>
        <v>0</v>
      </c>
      <c r="AC484" s="26">
        <f t="shared" si="242"/>
        <v>0</v>
      </c>
      <c r="AD484" s="26">
        <f t="shared" si="242"/>
        <v>0</v>
      </c>
      <c r="AE484" s="26">
        <f t="shared" si="242"/>
        <v>0</v>
      </c>
      <c r="AF484" s="26">
        <f t="shared" si="242"/>
        <v>0</v>
      </c>
      <c r="AG484" s="26">
        <f t="shared" si="242"/>
        <v>0</v>
      </c>
      <c r="AH484" s="26">
        <f t="shared" si="242"/>
        <v>0</v>
      </c>
      <c r="AI484" s="26">
        <f t="shared" si="242"/>
        <v>0</v>
      </c>
      <c r="AJ484" s="26">
        <f t="shared" si="242"/>
        <v>0</v>
      </c>
      <c r="AK484" s="26">
        <f t="shared" si="242"/>
        <v>0</v>
      </c>
      <c r="AL484" s="26">
        <f t="shared" si="242"/>
        <v>0</v>
      </c>
      <c r="AM484" s="26">
        <f t="shared" ref="AM484:BO484" si="243">AM118*$C118</f>
        <v>0</v>
      </c>
      <c r="AN484" s="26">
        <f t="shared" si="243"/>
        <v>0</v>
      </c>
      <c r="AO484" s="26">
        <f t="shared" si="243"/>
        <v>0</v>
      </c>
      <c r="AP484" s="26">
        <f t="shared" si="243"/>
        <v>0</v>
      </c>
      <c r="AQ484" s="26">
        <f t="shared" si="243"/>
        <v>0</v>
      </c>
      <c r="AR484" s="26">
        <f t="shared" si="243"/>
        <v>0</v>
      </c>
      <c r="AS484" s="26">
        <f t="shared" si="243"/>
        <v>0</v>
      </c>
      <c r="AT484" s="26">
        <f t="shared" si="243"/>
        <v>0</v>
      </c>
      <c r="AU484" s="26">
        <f t="shared" si="243"/>
        <v>0</v>
      </c>
      <c r="AV484" s="26">
        <f t="shared" si="243"/>
        <v>0</v>
      </c>
      <c r="AW484" s="26">
        <f t="shared" si="243"/>
        <v>0</v>
      </c>
      <c r="AX484" s="26">
        <f t="shared" si="243"/>
        <v>0</v>
      </c>
      <c r="AY484" s="26">
        <f t="shared" si="243"/>
        <v>0</v>
      </c>
      <c r="AZ484" s="26">
        <f t="shared" si="243"/>
        <v>0</v>
      </c>
      <c r="BA484" s="26">
        <f t="shared" si="243"/>
        <v>0</v>
      </c>
      <c r="BB484" s="26">
        <f t="shared" si="243"/>
        <v>0</v>
      </c>
      <c r="BC484" s="26">
        <f t="shared" si="243"/>
        <v>0</v>
      </c>
      <c r="BD484" s="26">
        <f t="shared" si="243"/>
        <v>0</v>
      </c>
      <c r="BE484" s="26">
        <f t="shared" si="243"/>
        <v>0</v>
      </c>
      <c r="BF484" s="26">
        <f t="shared" si="243"/>
        <v>0</v>
      </c>
      <c r="BG484" s="26">
        <f t="shared" si="243"/>
        <v>0</v>
      </c>
      <c r="BH484" s="26">
        <f t="shared" si="243"/>
        <v>0</v>
      </c>
      <c r="BI484" s="26">
        <f t="shared" si="243"/>
        <v>0</v>
      </c>
      <c r="BJ484" s="26">
        <f t="shared" si="243"/>
        <v>0</v>
      </c>
      <c r="BK484" s="26">
        <f t="shared" si="243"/>
        <v>0</v>
      </c>
      <c r="BL484" s="26">
        <f t="shared" si="243"/>
        <v>0</v>
      </c>
      <c r="BM484" s="26">
        <f t="shared" si="243"/>
        <v>0</v>
      </c>
      <c r="BN484" s="26">
        <f t="shared" si="243"/>
        <v>0</v>
      </c>
      <c r="BO484" s="26">
        <f t="shared" si="243"/>
        <v>0</v>
      </c>
    </row>
    <row r="485" spans="1:67" outlineLevel="1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1" x14ac:dyDescent="0.15">
      <c r="A486" s="48" t="s">
        <v>76</v>
      </c>
      <c r="G486" s="26">
        <f t="shared" ref="G486:AL486" si="244">G484*G485</f>
        <v>0</v>
      </c>
      <c r="H486" s="26">
        <f t="shared" si="244"/>
        <v>0</v>
      </c>
      <c r="I486" s="26">
        <f t="shared" si="244"/>
        <v>0</v>
      </c>
      <c r="J486" s="26">
        <f t="shared" si="244"/>
        <v>0</v>
      </c>
      <c r="K486" s="26">
        <f t="shared" si="244"/>
        <v>0</v>
      </c>
      <c r="L486" s="26">
        <f t="shared" si="244"/>
        <v>0</v>
      </c>
      <c r="M486" s="26">
        <f t="shared" si="244"/>
        <v>0</v>
      </c>
      <c r="N486" s="26">
        <f t="shared" si="244"/>
        <v>0</v>
      </c>
      <c r="O486" s="26">
        <f t="shared" si="244"/>
        <v>0</v>
      </c>
      <c r="P486" s="26">
        <f t="shared" si="244"/>
        <v>0</v>
      </c>
      <c r="Q486" s="26">
        <f t="shared" si="244"/>
        <v>0</v>
      </c>
      <c r="R486" s="26">
        <f t="shared" si="244"/>
        <v>0</v>
      </c>
      <c r="S486" s="26">
        <f t="shared" si="244"/>
        <v>0</v>
      </c>
      <c r="T486" s="26">
        <f t="shared" si="244"/>
        <v>0</v>
      </c>
      <c r="U486" s="26">
        <f t="shared" si="244"/>
        <v>0</v>
      </c>
      <c r="V486" s="26">
        <f t="shared" si="244"/>
        <v>0</v>
      </c>
      <c r="W486" s="26">
        <f t="shared" si="244"/>
        <v>0</v>
      </c>
      <c r="X486" s="26">
        <f t="shared" si="244"/>
        <v>0</v>
      </c>
      <c r="Y486" s="26">
        <f t="shared" si="244"/>
        <v>0</v>
      </c>
      <c r="Z486" s="26">
        <f t="shared" si="244"/>
        <v>0</v>
      </c>
      <c r="AA486" s="26">
        <f t="shared" si="244"/>
        <v>0</v>
      </c>
      <c r="AB486" s="26">
        <f t="shared" si="244"/>
        <v>0</v>
      </c>
      <c r="AC486" s="26">
        <f t="shared" si="244"/>
        <v>0</v>
      </c>
      <c r="AD486" s="26">
        <f t="shared" si="244"/>
        <v>0</v>
      </c>
      <c r="AE486" s="26">
        <f t="shared" si="244"/>
        <v>0</v>
      </c>
      <c r="AF486" s="26">
        <f t="shared" si="244"/>
        <v>0</v>
      </c>
      <c r="AG486" s="26">
        <f t="shared" si="244"/>
        <v>0</v>
      </c>
      <c r="AH486" s="26">
        <f t="shared" si="244"/>
        <v>0</v>
      </c>
      <c r="AI486" s="26">
        <f t="shared" si="244"/>
        <v>0</v>
      </c>
      <c r="AJ486" s="26">
        <f t="shared" si="244"/>
        <v>0</v>
      </c>
      <c r="AK486" s="26">
        <f t="shared" si="244"/>
        <v>0</v>
      </c>
      <c r="AL486" s="26">
        <f t="shared" si="244"/>
        <v>0</v>
      </c>
      <c r="AM486" s="26">
        <f t="shared" ref="AM486:BO486" si="245">AM484*AM485</f>
        <v>0</v>
      </c>
      <c r="AN486" s="26">
        <f t="shared" si="245"/>
        <v>0</v>
      </c>
      <c r="AO486" s="26">
        <f t="shared" si="245"/>
        <v>0</v>
      </c>
      <c r="AP486" s="26">
        <f t="shared" si="245"/>
        <v>0</v>
      </c>
      <c r="AQ486" s="26">
        <f t="shared" si="245"/>
        <v>0</v>
      </c>
      <c r="AR486" s="26">
        <f t="shared" si="245"/>
        <v>0</v>
      </c>
      <c r="AS486" s="26">
        <f t="shared" si="245"/>
        <v>0</v>
      </c>
      <c r="AT486" s="26">
        <f t="shared" si="245"/>
        <v>0</v>
      </c>
      <c r="AU486" s="26">
        <f t="shared" si="245"/>
        <v>0</v>
      </c>
      <c r="AV486" s="26">
        <f t="shared" si="245"/>
        <v>0</v>
      </c>
      <c r="AW486" s="26">
        <f t="shared" si="245"/>
        <v>0</v>
      </c>
      <c r="AX486" s="26">
        <f t="shared" si="245"/>
        <v>0</v>
      </c>
      <c r="AY486" s="26">
        <f t="shared" si="245"/>
        <v>0</v>
      </c>
      <c r="AZ486" s="26">
        <f t="shared" si="245"/>
        <v>0</v>
      </c>
      <c r="BA486" s="26">
        <f t="shared" si="245"/>
        <v>0</v>
      </c>
      <c r="BB486" s="26">
        <f t="shared" si="245"/>
        <v>0</v>
      </c>
      <c r="BC486" s="26">
        <f t="shared" si="245"/>
        <v>0</v>
      </c>
      <c r="BD486" s="26">
        <f t="shared" si="245"/>
        <v>0</v>
      </c>
      <c r="BE486" s="26">
        <f t="shared" si="245"/>
        <v>0</v>
      </c>
      <c r="BF486" s="26">
        <f t="shared" si="245"/>
        <v>0</v>
      </c>
      <c r="BG486" s="26">
        <f t="shared" si="245"/>
        <v>0</v>
      </c>
      <c r="BH486" s="26">
        <f t="shared" si="245"/>
        <v>0</v>
      </c>
      <c r="BI486" s="26">
        <f t="shared" si="245"/>
        <v>0</v>
      </c>
      <c r="BJ486" s="26">
        <f t="shared" si="245"/>
        <v>0</v>
      </c>
      <c r="BK486" s="26">
        <f t="shared" si="245"/>
        <v>0</v>
      </c>
      <c r="BL486" s="26">
        <f t="shared" si="245"/>
        <v>0</v>
      </c>
      <c r="BM486" s="26">
        <f t="shared" si="245"/>
        <v>0</v>
      </c>
      <c r="BN486" s="26">
        <f t="shared" si="245"/>
        <v>0</v>
      </c>
      <c r="BO486" s="26">
        <f t="shared" si="245"/>
        <v>0</v>
      </c>
    </row>
    <row r="487" spans="1:67" outlineLevel="1" x14ac:dyDescent="0.15">
      <c r="A487" s="48" t="s">
        <v>761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1" x14ac:dyDescent="0.15">
      <c r="A488" s="48" t="s">
        <v>63</v>
      </c>
      <c r="G488" s="26">
        <f t="shared" ref="G488:AL488" si="246">G486+G487</f>
        <v>0</v>
      </c>
      <c r="H488" s="26">
        <f t="shared" si="246"/>
        <v>0</v>
      </c>
      <c r="I488" s="26">
        <f t="shared" si="246"/>
        <v>0</v>
      </c>
      <c r="J488" s="26">
        <f t="shared" si="246"/>
        <v>0</v>
      </c>
      <c r="K488" s="26">
        <f t="shared" si="246"/>
        <v>0</v>
      </c>
      <c r="L488" s="26">
        <f t="shared" si="246"/>
        <v>0</v>
      </c>
      <c r="M488" s="26">
        <f t="shared" si="246"/>
        <v>0</v>
      </c>
      <c r="N488" s="26">
        <f t="shared" si="246"/>
        <v>0</v>
      </c>
      <c r="O488" s="26">
        <f t="shared" si="246"/>
        <v>0</v>
      </c>
      <c r="P488" s="26">
        <f t="shared" si="246"/>
        <v>0</v>
      </c>
      <c r="Q488" s="26">
        <f t="shared" si="246"/>
        <v>0</v>
      </c>
      <c r="R488" s="26">
        <f t="shared" si="246"/>
        <v>0</v>
      </c>
      <c r="S488" s="26">
        <f t="shared" si="246"/>
        <v>0</v>
      </c>
      <c r="T488" s="26">
        <f t="shared" si="246"/>
        <v>0</v>
      </c>
      <c r="U488" s="26">
        <f t="shared" si="246"/>
        <v>0</v>
      </c>
      <c r="V488" s="26">
        <f t="shared" si="246"/>
        <v>0</v>
      </c>
      <c r="W488" s="26">
        <f t="shared" si="246"/>
        <v>0</v>
      </c>
      <c r="X488" s="26">
        <f t="shared" si="246"/>
        <v>0</v>
      </c>
      <c r="Y488" s="26">
        <f t="shared" si="246"/>
        <v>0</v>
      </c>
      <c r="Z488" s="26">
        <f t="shared" si="246"/>
        <v>0</v>
      </c>
      <c r="AA488" s="26">
        <f t="shared" si="246"/>
        <v>0</v>
      </c>
      <c r="AB488" s="26">
        <f t="shared" si="246"/>
        <v>0</v>
      </c>
      <c r="AC488" s="26">
        <f t="shared" si="246"/>
        <v>0</v>
      </c>
      <c r="AD488" s="26">
        <f t="shared" si="246"/>
        <v>0</v>
      </c>
      <c r="AE488" s="26">
        <f t="shared" si="246"/>
        <v>0</v>
      </c>
      <c r="AF488" s="26">
        <f t="shared" si="246"/>
        <v>0</v>
      </c>
      <c r="AG488" s="26">
        <f t="shared" si="246"/>
        <v>0</v>
      </c>
      <c r="AH488" s="26">
        <f t="shared" si="246"/>
        <v>0</v>
      </c>
      <c r="AI488" s="26">
        <f t="shared" si="246"/>
        <v>0</v>
      </c>
      <c r="AJ488" s="26">
        <f t="shared" si="246"/>
        <v>0</v>
      </c>
      <c r="AK488" s="26">
        <f t="shared" si="246"/>
        <v>0</v>
      </c>
      <c r="AL488" s="26">
        <f t="shared" si="246"/>
        <v>0</v>
      </c>
      <c r="AM488" s="26">
        <f t="shared" ref="AM488:BO488" si="247">AM486+AM487</f>
        <v>0</v>
      </c>
      <c r="AN488" s="26">
        <f t="shared" si="247"/>
        <v>0</v>
      </c>
      <c r="AO488" s="26">
        <f t="shared" si="247"/>
        <v>0</v>
      </c>
      <c r="AP488" s="26">
        <f t="shared" si="247"/>
        <v>0</v>
      </c>
      <c r="AQ488" s="26">
        <f t="shared" si="247"/>
        <v>0</v>
      </c>
      <c r="AR488" s="26">
        <f t="shared" si="247"/>
        <v>0</v>
      </c>
      <c r="AS488" s="26">
        <f t="shared" si="247"/>
        <v>0</v>
      </c>
      <c r="AT488" s="26">
        <f t="shared" si="247"/>
        <v>0</v>
      </c>
      <c r="AU488" s="26">
        <f t="shared" si="247"/>
        <v>0</v>
      </c>
      <c r="AV488" s="26">
        <f t="shared" si="247"/>
        <v>0</v>
      </c>
      <c r="AW488" s="26">
        <f t="shared" si="247"/>
        <v>0</v>
      </c>
      <c r="AX488" s="26">
        <f t="shared" si="247"/>
        <v>0</v>
      </c>
      <c r="AY488" s="26">
        <f t="shared" si="247"/>
        <v>0</v>
      </c>
      <c r="AZ488" s="26">
        <f t="shared" si="247"/>
        <v>0</v>
      </c>
      <c r="BA488" s="26">
        <f t="shared" si="247"/>
        <v>0</v>
      </c>
      <c r="BB488" s="26">
        <f t="shared" si="247"/>
        <v>0</v>
      </c>
      <c r="BC488" s="26">
        <f t="shared" si="247"/>
        <v>0</v>
      </c>
      <c r="BD488" s="26">
        <f t="shared" si="247"/>
        <v>0</v>
      </c>
      <c r="BE488" s="26">
        <f t="shared" si="247"/>
        <v>0</v>
      </c>
      <c r="BF488" s="26">
        <f t="shared" si="247"/>
        <v>0</v>
      </c>
      <c r="BG488" s="26">
        <f t="shared" si="247"/>
        <v>0</v>
      </c>
      <c r="BH488" s="26">
        <f t="shared" si="247"/>
        <v>0</v>
      </c>
      <c r="BI488" s="26">
        <f t="shared" si="247"/>
        <v>0</v>
      </c>
      <c r="BJ488" s="26">
        <f t="shared" si="247"/>
        <v>0</v>
      </c>
      <c r="BK488" s="26">
        <f t="shared" si="247"/>
        <v>0</v>
      </c>
      <c r="BL488" s="26">
        <f t="shared" si="247"/>
        <v>0</v>
      </c>
      <c r="BM488" s="26">
        <f t="shared" si="247"/>
        <v>0</v>
      </c>
      <c r="BN488" s="26">
        <f t="shared" si="247"/>
        <v>0</v>
      </c>
      <c r="BO488" s="26">
        <f t="shared" si="247"/>
        <v>0</v>
      </c>
    </row>
    <row r="489" spans="1:67" outlineLevel="1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1" x14ac:dyDescent="0.15">
      <c r="A490" s="33" t="s">
        <v>86</v>
      </c>
      <c r="G490" s="26">
        <f t="shared" ref="G490:AL490" si="248">G119*$C119</f>
        <v>0</v>
      </c>
      <c r="H490" s="26">
        <f t="shared" si="248"/>
        <v>0</v>
      </c>
      <c r="I490" s="26">
        <f t="shared" si="248"/>
        <v>0</v>
      </c>
      <c r="J490" s="26">
        <f t="shared" si="248"/>
        <v>0</v>
      </c>
      <c r="K490" s="26">
        <f t="shared" si="248"/>
        <v>0</v>
      </c>
      <c r="L490" s="26">
        <f t="shared" si="248"/>
        <v>0</v>
      </c>
      <c r="M490" s="26">
        <f t="shared" si="248"/>
        <v>0</v>
      </c>
      <c r="N490" s="26">
        <f t="shared" si="248"/>
        <v>0</v>
      </c>
      <c r="O490" s="26">
        <f t="shared" si="248"/>
        <v>0</v>
      </c>
      <c r="P490" s="26">
        <f t="shared" si="248"/>
        <v>0</v>
      </c>
      <c r="Q490" s="26">
        <f t="shared" si="248"/>
        <v>0</v>
      </c>
      <c r="R490" s="26">
        <f t="shared" si="248"/>
        <v>0</v>
      </c>
      <c r="S490" s="26">
        <f t="shared" si="248"/>
        <v>0</v>
      </c>
      <c r="T490" s="26">
        <f t="shared" si="248"/>
        <v>0</v>
      </c>
      <c r="U490" s="26">
        <f t="shared" si="248"/>
        <v>0</v>
      </c>
      <c r="V490" s="26">
        <f t="shared" si="248"/>
        <v>0</v>
      </c>
      <c r="W490" s="26">
        <f t="shared" si="248"/>
        <v>0</v>
      </c>
      <c r="X490" s="26">
        <f t="shared" si="248"/>
        <v>0</v>
      </c>
      <c r="Y490" s="26">
        <f t="shared" si="248"/>
        <v>0</v>
      </c>
      <c r="Z490" s="26">
        <f t="shared" si="248"/>
        <v>0</v>
      </c>
      <c r="AA490" s="26">
        <f t="shared" si="248"/>
        <v>0</v>
      </c>
      <c r="AB490" s="26">
        <f t="shared" si="248"/>
        <v>0</v>
      </c>
      <c r="AC490" s="26">
        <f t="shared" si="248"/>
        <v>0</v>
      </c>
      <c r="AD490" s="26">
        <f t="shared" si="248"/>
        <v>0</v>
      </c>
      <c r="AE490" s="26">
        <f t="shared" si="248"/>
        <v>0</v>
      </c>
      <c r="AF490" s="26">
        <f t="shared" si="248"/>
        <v>0</v>
      </c>
      <c r="AG490" s="26">
        <f t="shared" si="248"/>
        <v>0</v>
      </c>
      <c r="AH490" s="26">
        <f t="shared" si="248"/>
        <v>0</v>
      </c>
      <c r="AI490" s="26">
        <f t="shared" si="248"/>
        <v>0</v>
      </c>
      <c r="AJ490" s="26">
        <f t="shared" si="248"/>
        <v>0</v>
      </c>
      <c r="AK490" s="26">
        <f t="shared" si="248"/>
        <v>0</v>
      </c>
      <c r="AL490" s="26">
        <f t="shared" si="248"/>
        <v>0</v>
      </c>
      <c r="AM490" s="26">
        <f t="shared" ref="AM490:BO490" si="249">AM119*$C119</f>
        <v>0</v>
      </c>
      <c r="AN490" s="26">
        <f t="shared" si="249"/>
        <v>0</v>
      </c>
      <c r="AO490" s="26">
        <f t="shared" si="249"/>
        <v>0</v>
      </c>
      <c r="AP490" s="26">
        <f t="shared" si="249"/>
        <v>0</v>
      </c>
      <c r="AQ490" s="26">
        <f t="shared" si="249"/>
        <v>0</v>
      </c>
      <c r="AR490" s="26">
        <f t="shared" si="249"/>
        <v>0</v>
      </c>
      <c r="AS490" s="26">
        <f t="shared" si="249"/>
        <v>0</v>
      </c>
      <c r="AT490" s="26">
        <f t="shared" si="249"/>
        <v>0</v>
      </c>
      <c r="AU490" s="26">
        <f t="shared" si="249"/>
        <v>0</v>
      </c>
      <c r="AV490" s="26">
        <f t="shared" si="249"/>
        <v>0</v>
      </c>
      <c r="AW490" s="26">
        <f t="shared" si="249"/>
        <v>0</v>
      </c>
      <c r="AX490" s="26">
        <f t="shared" si="249"/>
        <v>0</v>
      </c>
      <c r="AY490" s="26">
        <f t="shared" si="249"/>
        <v>0</v>
      </c>
      <c r="AZ490" s="26">
        <f t="shared" si="249"/>
        <v>0</v>
      </c>
      <c r="BA490" s="26">
        <f t="shared" si="249"/>
        <v>0</v>
      </c>
      <c r="BB490" s="26">
        <f t="shared" si="249"/>
        <v>0</v>
      </c>
      <c r="BC490" s="26">
        <f t="shared" si="249"/>
        <v>0</v>
      </c>
      <c r="BD490" s="26">
        <f t="shared" si="249"/>
        <v>0</v>
      </c>
      <c r="BE490" s="26">
        <f t="shared" si="249"/>
        <v>0</v>
      </c>
      <c r="BF490" s="26">
        <f t="shared" si="249"/>
        <v>0</v>
      </c>
      <c r="BG490" s="26">
        <f t="shared" si="249"/>
        <v>0</v>
      </c>
      <c r="BH490" s="26">
        <f t="shared" si="249"/>
        <v>0</v>
      </c>
      <c r="BI490" s="26">
        <f t="shared" si="249"/>
        <v>0</v>
      </c>
      <c r="BJ490" s="26">
        <f t="shared" si="249"/>
        <v>0</v>
      </c>
      <c r="BK490" s="26">
        <f t="shared" si="249"/>
        <v>0</v>
      </c>
      <c r="BL490" s="26">
        <f t="shared" si="249"/>
        <v>0</v>
      </c>
      <c r="BM490" s="26">
        <f t="shared" si="249"/>
        <v>0</v>
      </c>
      <c r="BN490" s="26">
        <f t="shared" si="249"/>
        <v>0</v>
      </c>
      <c r="BO490" s="26">
        <f t="shared" si="249"/>
        <v>0</v>
      </c>
    </row>
    <row r="491" spans="1:67" outlineLevel="1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1" x14ac:dyDescent="0.15">
      <c r="A492" s="14" t="s">
        <v>116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1" x14ac:dyDescent="0.15">
      <c r="A493" s="48" t="s">
        <v>75</v>
      </c>
      <c r="G493" s="26">
        <f t="shared" ref="G493:AL493" si="250">G121*$C121</f>
        <v>0</v>
      </c>
      <c r="H493" s="26">
        <f t="shared" si="250"/>
        <v>0</v>
      </c>
      <c r="I493" s="26">
        <f t="shared" si="250"/>
        <v>0</v>
      </c>
      <c r="J493" s="26">
        <f t="shared" si="250"/>
        <v>0</v>
      </c>
      <c r="K493" s="26">
        <f t="shared" si="250"/>
        <v>0</v>
      </c>
      <c r="L493" s="26">
        <f t="shared" si="250"/>
        <v>0</v>
      </c>
      <c r="M493" s="26">
        <f t="shared" si="250"/>
        <v>0</v>
      </c>
      <c r="N493" s="26">
        <f t="shared" si="250"/>
        <v>0</v>
      </c>
      <c r="O493" s="26">
        <f t="shared" si="250"/>
        <v>0</v>
      </c>
      <c r="P493" s="26">
        <f t="shared" si="250"/>
        <v>0</v>
      </c>
      <c r="Q493" s="26">
        <f t="shared" si="250"/>
        <v>0</v>
      </c>
      <c r="R493" s="26">
        <f t="shared" si="250"/>
        <v>0</v>
      </c>
      <c r="S493" s="26">
        <f t="shared" si="250"/>
        <v>0</v>
      </c>
      <c r="T493" s="26">
        <f t="shared" si="250"/>
        <v>0</v>
      </c>
      <c r="U493" s="26">
        <f t="shared" si="250"/>
        <v>0</v>
      </c>
      <c r="V493" s="26">
        <f t="shared" si="250"/>
        <v>0</v>
      </c>
      <c r="W493" s="26">
        <f t="shared" si="250"/>
        <v>0</v>
      </c>
      <c r="X493" s="26">
        <f t="shared" si="250"/>
        <v>0</v>
      </c>
      <c r="Y493" s="26">
        <f t="shared" si="250"/>
        <v>0</v>
      </c>
      <c r="Z493" s="26">
        <f t="shared" si="250"/>
        <v>0</v>
      </c>
      <c r="AA493" s="26">
        <f t="shared" si="250"/>
        <v>0</v>
      </c>
      <c r="AB493" s="26">
        <f t="shared" si="250"/>
        <v>0</v>
      </c>
      <c r="AC493" s="26">
        <f t="shared" si="250"/>
        <v>0</v>
      </c>
      <c r="AD493" s="26">
        <f t="shared" si="250"/>
        <v>0</v>
      </c>
      <c r="AE493" s="26">
        <f t="shared" si="250"/>
        <v>0</v>
      </c>
      <c r="AF493" s="26">
        <f t="shared" si="250"/>
        <v>0</v>
      </c>
      <c r="AG493" s="26">
        <f t="shared" si="250"/>
        <v>0</v>
      </c>
      <c r="AH493" s="26">
        <f t="shared" si="250"/>
        <v>0</v>
      </c>
      <c r="AI493" s="26">
        <f t="shared" si="250"/>
        <v>0</v>
      </c>
      <c r="AJ493" s="26">
        <f t="shared" si="250"/>
        <v>0</v>
      </c>
      <c r="AK493" s="26">
        <f t="shared" si="250"/>
        <v>0</v>
      </c>
      <c r="AL493" s="26">
        <f t="shared" si="250"/>
        <v>0</v>
      </c>
      <c r="AM493" s="26">
        <f t="shared" ref="AM493:BO493" si="251">AM121*$C121</f>
        <v>0</v>
      </c>
      <c r="AN493" s="26">
        <f t="shared" si="251"/>
        <v>0</v>
      </c>
      <c r="AO493" s="26">
        <f t="shared" si="251"/>
        <v>0</v>
      </c>
      <c r="AP493" s="26">
        <f t="shared" si="251"/>
        <v>0</v>
      </c>
      <c r="AQ493" s="26">
        <f t="shared" si="251"/>
        <v>0</v>
      </c>
      <c r="AR493" s="26">
        <f t="shared" si="251"/>
        <v>0</v>
      </c>
      <c r="AS493" s="26">
        <f t="shared" si="251"/>
        <v>0</v>
      </c>
      <c r="AT493" s="26">
        <f t="shared" si="251"/>
        <v>0</v>
      </c>
      <c r="AU493" s="26">
        <f t="shared" si="251"/>
        <v>0</v>
      </c>
      <c r="AV493" s="26">
        <f t="shared" si="251"/>
        <v>0</v>
      </c>
      <c r="AW493" s="26">
        <f t="shared" si="251"/>
        <v>0</v>
      </c>
      <c r="AX493" s="26">
        <f t="shared" si="251"/>
        <v>0</v>
      </c>
      <c r="AY493" s="26">
        <f t="shared" si="251"/>
        <v>0</v>
      </c>
      <c r="AZ493" s="26">
        <f t="shared" si="251"/>
        <v>0</v>
      </c>
      <c r="BA493" s="26">
        <f t="shared" si="251"/>
        <v>0</v>
      </c>
      <c r="BB493" s="26">
        <f t="shared" si="251"/>
        <v>0</v>
      </c>
      <c r="BC493" s="26">
        <f t="shared" si="251"/>
        <v>0</v>
      </c>
      <c r="BD493" s="26">
        <f t="shared" si="251"/>
        <v>0</v>
      </c>
      <c r="BE493" s="26">
        <f t="shared" si="251"/>
        <v>0</v>
      </c>
      <c r="BF493" s="26">
        <f t="shared" si="251"/>
        <v>0</v>
      </c>
      <c r="BG493" s="26">
        <f t="shared" si="251"/>
        <v>0</v>
      </c>
      <c r="BH493" s="26">
        <f t="shared" si="251"/>
        <v>0</v>
      </c>
      <c r="BI493" s="26">
        <f t="shared" si="251"/>
        <v>0</v>
      </c>
      <c r="BJ493" s="26">
        <f t="shared" si="251"/>
        <v>0</v>
      </c>
      <c r="BK493" s="26">
        <f t="shared" si="251"/>
        <v>0</v>
      </c>
      <c r="BL493" s="26">
        <f t="shared" si="251"/>
        <v>0</v>
      </c>
      <c r="BM493" s="26">
        <f t="shared" si="251"/>
        <v>0</v>
      </c>
      <c r="BN493" s="26">
        <f t="shared" si="251"/>
        <v>0</v>
      </c>
      <c r="BO493" s="26">
        <f t="shared" si="251"/>
        <v>0</v>
      </c>
    </row>
    <row r="494" spans="1:67" outlineLevel="1" x14ac:dyDescent="0.15">
      <c r="A494" s="48" t="s">
        <v>62</v>
      </c>
      <c r="G494" s="23">
        <f>STAFFPLAN_CWS!$B157</f>
        <v>0</v>
      </c>
      <c r="H494" s="23">
        <f>STAFFPLAN_CWS!$C157</f>
        <v>0</v>
      </c>
      <c r="I494" s="23">
        <f>STAFFPLAN_CWS!$C157</f>
        <v>0</v>
      </c>
      <c r="J494" s="23">
        <f>STAFFPLAN_CWS!$C157</f>
        <v>0</v>
      </c>
      <c r="K494" s="23">
        <f>STAFFPLAN_CWS!$C157</f>
        <v>0</v>
      </c>
      <c r="L494" s="23">
        <f>STAFFPLAN_CWS!$C157</f>
        <v>0</v>
      </c>
      <c r="M494" s="23">
        <f>STAFFPLAN_CWS!$C157</f>
        <v>0</v>
      </c>
      <c r="N494" s="23">
        <f>STAFFPLAN_CWS!$C157</f>
        <v>0</v>
      </c>
      <c r="O494" s="23">
        <f>STAFFPLAN_CWS!$C157</f>
        <v>0</v>
      </c>
      <c r="P494" s="23">
        <f>STAFFPLAN_CWS!$C157</f>
        <v>0</v>
      </c>
      <c r="Q494" s="23">
        <f>STAFFPLAN_CWS!$C157</f>
        <v>0</v>
      </c>
      <c r="R494" s="23">
        <f>STAFFPLAN_CWS!$C157</f>
        <v>0</v>
      </c>
      <c r="S494" s="23">
        <f>STAFFPLAN_CWS!$C157</f>
        <v>0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1" x14ac:dyDescent="0.15">
      <c r="A495" s="48" t="s">
        <v>76</v>
      </c>
      <c r="G495" s="26">
        <f t="shared" ref="G495:AL495" si="252">G493*G494</f>
        <v>0</v>
      </c>
      <c r="H495" s="26">
        <f t="shared" si="252"/>
        <v>0</v>
      </c>
      <c r="I495" s="26">
        <f t="shared" si="252"/>
        <v>0</v>
      </c>
      <c r="J495" s="26">
        <f t="shared" si="252"/>
        <v>0</v>
      </c>
      <c r="K495" s="26">
        <f t="shared" si="252"/>
        <v>0</v>
      </c>
      <c r="L495" s="26">
        <f t="shared" si="252"/>
        <v>0</v>
      </c>
      <c r="M495" s="26">
        <f t="shared" si="252"/>
        <v>0</v>
      </c>
      <c r="N495" s="26">
        <f t="shared" si="252"/>
        <v>0</v>
      </c>
      <c r="O495" s="26">
        <f t="shared" si="252"/>
        <v>0</v>
      </c>
      <c r="P495" s="26">
        <f t="shared" si="252"/>
        <v>0</v>
      </c>
      <c r="Q495" s="26">
        <f t="shared" si="252"/>
        <v>0</v>
      </c>
      <c r="R495" s="26">
        <f t="shared" si="252"/>
        <v>0</v>
      </c>
      <c r="S495" s="26">
        <f t="shared" si="252"/>
        <v>0</v>
      </c>
      <c r="T495" s="26">
        <f t="shared" si="252"/>
        <v>0</v>
      </c>
      <c r="U495" s="26">
        <f t="shared" si="252"/>
        <v>0</v>
      </c>
      <c r="V495" s="26">
        <f t="shared" si="252"/>
        <v>0</v>
      </c>
      <c r="W495" s="26">
        <f t="shared" si="252"/>
        <v>0</v>
      </c>
      <c r="X495" s="26">
        <f t="shared" si="252"/>
        <v>0</v>
      </c>
      <c r="Y495" s="26">
        <f t="shared" si="252"/>
        <v>0</v>
      </c>
      <c r="Z495" s="26">
        <f t="shared" si="252"/>
        <v>0</v>
      </c>
      <c r="AA495" s="26">
        <f t="shared" si="252"/>
        <v>0</v>
      </c>
      <c r="AB495" s="26">
        <f t="shared" si="252"/>
        <v>0</v>
      </c>
      <c r="AC495" s="26">
        <f t="shared" si="252"/>
        <v>0</v>
      </c>
      <c r="AD495" s="26">
        <f t="shared" si="252"/>
        <v>0</v>
      </c>
      <c r="AE495" s="26">
        <f t="shared" si="252"/>
        <v>0</v>
      </c>
      <c r="AF495" s="26">
        <f t="shared" si="252"/>
        <v>0</v>
      </c>
      <c r="AG495" s="26">
        <f t="shared" si="252"/>
        <v>0</v>
      </c>
      <c r="AH495" s="26">
        <f t="shared" si="252"/>
        <v>0</v>
      </c>
      <c r="AI495" s="26">
        <f t="shared" si="252"/>
        <v>0</v>
      </c>
      <c r="AJ495" s="26">
        <f t="shared" si="252"/>
        <v>0</v>
      </c>
      <c r="AK495" s="26">
        <f t="shared" si="252"/>
        <v>0</v>
      </c>
      <c r="AL495" s="26">
        <f t="shared" si="252"/>
        <v>0</v>
      </c>
      <c r="AM495" s="26">
        <f t="shared" ref="AM495:BO495" si="253">AM493*AM494</f>
        <v>0</v>
      </c>
      <c r="AN495" s="26">
        <f t="shared" si="253"/>
        <v>0</v>
      </c>
      <c r="AO495" s="26">
        <f t="shared" si="253"/>
        <v>0</v>
      </c>
      <c r="AP495" s="26">
        <f t="shared" si="253"/>
        <v>0</v>
      </c>
      <c r="AQ495" s="26">
        <f t="shared" si="253"/>
        <v>0</v>
      </c>
      <c r="AR495" s="26">
        <f t="shared" si="253"/>
        <v>0</v>
      </c>
      <c r="AS495" s="26">
        <f t="shared" si="253"/>
        <v>0</v>
      </c>
      <c r="AT495" s="26">
        <f t="shared" si="253"/>
        <v>0</v>
      </c>
      <c r="AU495" s="26">
        <f t="shared" si="253"/>
        <v>0</v>
      </c>
      <c r="AV495" s="26">
        <f t="shared" si="253"/>
        <v>0</v>
      </c>
      <c r="AW495" s="26">
        <f t="shared" si="253"/>
        <v>0</v>
      </c>
      <c r="AX495" s="26">
        <f t="shared" si="253"/>
        <v>0</v>
      </c>
      <c r="AY495" s="26">
        <f t="shared" si="253"/>
        <v>0</v>
      </c>
      <c r="AZ495" s="26">
        <f t="shared" si="253"/>
        <v>0</v>
      </c>
      <c r="BA495" s="26">
        <f t="shared" si="253"/>
        <v>0</v>
      </c>
      <c r="BB495" s="26">
        <f t="shared" si="253"/>
        <v>0</v>
      </c>
      <c r="BC495" s="26">
        <f t="shared" si="253"/>
        <v>0</v>
      </c>
      <c r="BD495" s="26">
        <f t="shared" si="253"/>
        <v>0</v>
      </c>
      <c r="BE495" s="26">
        <f t="shared" si="253"/>
        <v>0</v>
      </c>
      <c r="BF495" s="26">
        <f t="shared" si="253"/>
        <v>0</v>
      </c>
      <c r="BG495" s="26">
        <f t="shared" si="253"/>
        <v>0</v>
      </c>
      <c r="BH495" s="26">
        <f t="shared" si="253"/>
        <v>0</v>
      </c>
      <c r="BI495" s="26">
        <f t="shared" si="253"/>
        <v>0</v>
      </c>
      <c r="BJ495" s="26">
        <f t="shared" si="253"/>
        <v>0</v>
      </c>
      <c r="BK495" s="26">
        <f t="shared" si="253"/>
        <v>0</v>
      </c>
      <c r="BL495" s="26">
        <f t="shared" si="253"/>
        <v>0</v>
      </c>
      <c r="BM495" s="26">
        <f t="shared" si="253"/>
        <v>0</v>
      </c>
      <c r="BN495" s="26">
        <f t="shared" si="253"/>
        <v>0</v>
      </c>
      <c r="BO495" s="26">
        <f t="shared" si="253"/>
        <v>0</v>
      </c>
    </row>
    <row r="496" spans="1:67" outlineLevel="1" x14ac:dyDescent="0.15">
      <c r="A496" s="48" t="s">
        <v>761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1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1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1" x14ac:dyDescent="0.15">
      <c r="A499" s="33" t="s">
        <v>86</v>
      </c>
      <c r="G499" s="26">
        <f t="shared" ref="G499:AL499" si="254">G122*$C122</f>
        <v>0</v>
      </c>
      <c r="H499" s="26">
        <f t="shared" si="254"/>
        <v>0</v>
      </c>
      <c r="I499" s="26">
        <f t="shared" si="254"/>
        <v>0</v>
      </c>
      <c r="J499" s="26">
        <f t="shared" si="254"/>
        <v>0</v>
      </c>
      <c r="K499" s="26">
        <f t="shared" si="254"/>
        <v>0</v>
      </c>
      <c r="L499" s="26">
        <f t="shared" si="254"/>
        <v>0</v>
      </c>
      <c r="M499" s="26">
        <f t="shared" si="254"/>
        <v>0</v>
      </c>
      <c r="N499" s="26">
        <f t="shared" si="254"/>
        <v>0</v>
      </c>
      <c r="O499" s="26">
        <f t="shared" si="254"/>
        <v>0</v>
      </c>
      <c r="P499" s="26">
        <f t="shared" si="254"/>
        <v>0</v>
      </c>
      <c r="Q499" s="26">
        <f t="shared" si="254"/>
        <v>0</v>
      </c>
      <c r="R499" s="26">
        <f t="shared" si="254"/>
        <v>0</v>
      </c>
      <c r="S499" s="26">
        <f t="shared" si="254"/>
        <v>0</v>
      </c>
      <c r="T499" s="26">
        <f t="shared" si="254"/>
        <v>0</v>
      </c>
      <c r="U499" s="26">
        <f t="shared" si="254"/>
        <v>0</v>
      </c>
      <c r="V499" s="26">
        <f t="shared" si="254"/>
        <v>0</v>
      </c>
      <c r="W499" s="26">
        <f t="shared" si="254"/>
        <v>0</v>
      </c>
      <c r="X499" s="26">
        <f t="shared" si="254"/>
        <v>0</v>
      </c>
      <c r="Y499" s="26">
        <f t="shared" si="254"/>
        <v>0</v>
      </c>
      <c r="Z499" s="26">
        <f t="shared" si="254"/>
        <v>0</v>
      </c>
      <c r="AA499" s="26">
        <f t="shared" si="254"/>
        <v>0</v>
      </c>
      <c r="AB499" s="26">
        <f t="shared" si="254"/>
        <v>0</v>
      </c>
      <c r="AC499" s="26">
        <f t="shared" si="254"/>
        <v>0</v>
      </c>
      <c r="AD499" s="26">
        <f t="shared" si="254"/>
        <v>0</v>
      </c>
      <c r="AE499" s="26">
        <f t="shared" si="254"/>
        <v>0</v>
      </c>
      <c r="AF499" s="26">
        <f t="shared" si="254"/>
        <v>0</v>
      </c>
      <c r="AG499" s="26">
        <f t="shared" si="254"/>
        <v>0</v>
      </c>
      <c r="AH499" s="26">
        <f t="shared" si="254"/>
        <v>0</v>
      </c>
      <c r="AI499" s="26">
        <f t="shared" si="254"/>
        <v>0</v>
      </c>
      <c r="AJ499" s="26">
        <f t="shared" si="254"/>
        <v>0</v>
      </c>
      <c r="AK499" s="26">
        <f t="shared" si="254"/>
        <v>0</v>
      </c>
      <c r="AL499" s="26">
        <f t="shared" si="254"/>
        <v>0</v>
      </c>
      <c r="AM499" s="26">
        <f t="shared" ref="AM499:BO499" si="255">AM122*$C122</f>
        <v>0</v>
      </c>
      <c r="AN499" s="26">
        <f t="shared" si="255"/>
        <v>0</v>
      </c>
      <c r="AO499" s="26">
        <f t="shared" si="255"/>
        <v>0</v>
      </c>
      <c r="AP499" s="26">
        <f t="shared" si="255"/>
        <v>0</v>
      </c>
      <c r="AQ499" s="26">
        <f t="shared" si="255"/>
        <v>0</v>
      </c>
      <c r="AR499" s="26">
        <f t="shared" si="255"/>
        <v>0</v>
      </c>
      <c r="AS499" s="26">
        <f t="shared" si="255"/>
        <v>0</v>
      </c>
      <c r="AT499" s="26">
        <f t="shared" si="255"/>
        <v>0</v>
      </c>
      <c r="AU499" s="26">
        <f t="shared" si="255"/>
        <v>0</v>
      </c>
      <c r="AV499" s="26">
        <f t="shared" si="255"/>
        <v>0</v>
      </c>
      <c r="AW499" s="26">
        <f t="shared" si="255"/>
        <v>0</v>
      </c>
      <c r="AX499" s="26">
        <f t="shared" si="255"/>
        <v>0</v>
      </c>
      <c r="AY499" s="26">
        <f t="shared" si="255"/>
        <v>0</v>
      </c>
      <c r="AZ499" s="26">
        <f t="shared" si="255"/>
        <v>0</v>
      </c>
      <c r="BA499" s="26">
        <f t="shared" si="255"/>
        <v>0</v>
      </c>
      <c r="BB499" s="26">
        <f t="shared" si="255"/>
        <v>0</v>
      </c>
      <c r="BC499" s="26">
        <f t="shared" si="255"/>
        <v>0</v>
      </c>
      <c r="BD499" s="26">
        <f t="shared" si="255"/>
        <v>0</v>
      </c>
      <c r="BE499" s="26">
        <f t="shared" si="255"/>
        <v>0</v>
      </c>
      <c r="BF499" s="26">
        <f t="shared" si="255"/>
        <v>0</v>
      </c>
      <c r="BG499" s="26">
        <f t="shared" si="255"/>
        <v>0</v>
      </c>
      <c r="BH499" s="26">
        <f t="shared" si="255"/>
        <v>0</v>
      </c>
      <c r="BI499" s="26">
        <f t="shared" si="255"/>
        <v>0</v>
      </c>
      <c r="BJ499" s="26">
        <f t="shared" si="255"/>
        <v>0</v>
      </c>
      <c r="BK499" s="26">
        <f t="shared" si="255"/>
        <v>0</v>
      </c>
      <c r="BL499" s="26">
        <f t="shared" si="255"/>
        <v>0</v>
      </c>
      <c r="BM499" s="26">
        <f t="shared" si="255"/>
        <v>0</v>
      </c>
      <c r="BN499" s="26">
        <f t="shared" si="255"/>
        <v>0</v>
      </c>
      <c r="BO499" s="26">
        <f t="shared" si="255"/>
        <v>0</v>
      </c>
    </row>
    <row r="500" spans="1:67" outlineLevel="1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1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1" x14ac:dyDescent="0.15">
      <c r="A502" s="48" t="s">
        <v>75</v>
      </c>
      <c r="G502" s="26">
        <f t="shared" ref="G502:AL502" si="256">G124*$C124</f>
        <v>0</v>
      </c>
      <c r="H502" s="26">
        <f t="shared" si="256"/>
        <v>0</v>
      </c>
      <c r="I502" s="26">
        <f t="shared" si="256"/>
        <v>0</v>
      </c>
      <c r="J502" s="26">
        <f t="shared" si="256"/>
        <v>0</v>
      </c>
      <c r="K502" s="26">
        <f t="shared" si="256"/>
        <v>0</v>
      </c>
      <c r="L502" s="26">
        <f t="shared" si="256"/>
        <v>0</v>
      </c>
      <c r="M502" s="26">
        <f t="shared" si="256"/>
        <v>0</v>
      </c>
      <c r="N502" s="26">
        <f t="shared" si="256"/>
        <v>0</v>
      </c>
      <c r="O502" s="26">
        <f t="shared" si="256"/>
        <v>0</v>
      </c>
      <c r="P502" s="26">
        <f t="shared" si="256"/>
        <v>0</v>
      </c>
      <c r="Q502" s="26">
        <f t="shared" si="256"/>
        <v>0</v>
      </c>
      <c r="R502" s="26">
        <f t="shared" si="256"/>
        <v>0</v>
      </c>
      <c r="S502" s="26">
        <f t="shared" si="256"/>
        <v>0</v>
      </c>
      <c r="T502" s="26">
        <f t="shared" si="256"/>
        <v>0</v>
      </c>
      <c r="U502" s="26">
        <f t="shared" si="256"/>
        <v>0</v>
      </c>
      <c r="V502" s="26">
        <f t="shared" si="256"/>
        <v>0</v>
      </c>
      <c r="W502" s="26">
        <f t="shared" si="256"/>
        <v>0</v>
      </c>
      <c r="X502" s="26">
        <f t="shared" si="256"/>
        <v>0</v>
      </c>
      <c r="Y502" s="26">
        <f t="shared" si="256"/>
        <v>0</v>
      </c>
      <c r="Z502" s="26">
        <f t="shared" si="256"/>
        <v>0</v>
      </c>
      <c r="AA502" s="26">
        <f t="shared" si="256"/>
        <v>0</v>
      </c>
      <c r="AB502" s="26">
        <f t="shared" si="256"/>
        <v>0</v>
      </c>
      <c r="AC502" s="26">
        <f t="shared" si="256"/>
        <v>0</v>
      </c>
      <c r="AD502" s="26">
        <f t="shared" si="256"/>
        <v>0</v>
      </c>
      <c r="AE502" s="26">
        <f t="shared" si="256"/>
        <v>0</v>
      </c>
      <c r="AF502" s="26">
        <f t="shared" si="256"/>
        <v>0</v>
      </c>
      <c r="AG502" s="26">
        <f t="shared" si="256"/>
        <v>0</v>
      </c>
      <c r="AH502" s="26">
        <f t="shared" si="256"/>
        <v>0</v>
      </c>
      <c r="AI502" s="26">
        <f t="shared" si="256"/>
        <v>0</v>
      </c>
      <c r="AJ502" s="26">
        <f t="shared" si="256"/>
        <v>0</v>
      </c>
      <c r="AK502" s="26">
        <f t="shared" si="256"/>
        <v>0</v>
      </c>
      <c r="AL502" s="26">
        <f t="shared" si="256"/>
        <v>0</v>
      </c>
      <c r="AM502" s="26">
        <f t="shared" ref="AM502:BO502" si="257">AM124*$C124</f>
        <v>0</v>
      </c>
      <c r="AN502" s="26">
        <f t="shared" si="257"/>
        <v>0</v>
      </c>
      <c r="AO502" s="26">
        <f t="shared" si="257"/>
        <v>0</v>
      </c>
      <c r="AP502" s="26">
        <f t="shared" si="257"/>
        <v>0</v>
      </c>
      <c r="AQ502" s="26">
        <f t="shared" si="257"/>
        <v>0</v>
      </c>
      <c r="AR502" s="26">
        <f t="shared" si="257"/>
        <v>0</v>
      </c>
      <c r="AS502" s="26">
        <f t="shared" si="257"/>
        <v>0</v>
      </c>
      <c r="AT502" s="26">
        <f t="shared" si="257"/>
        <v>0</v>
      </c>
      <c r="AU502" s="26">
        <f t="shared" si="257"/>
        <v>0</v>
      </c>
      <c r="AV502" s="26">
        <f t="shared" si="257"/>
        <v>0</v>
      </c>
      <c r="AW502" s="26">
        <f t="shared" si="257"/>
        <v>0</v>
      </c>
      <c r="AX502" s="26">
        <f t="shared" si="257"/>
        <v>0</v>
      </c>
      <c r="AY502" s="26">
        <f t="shared" si="257"/>
        <v>0</v>
      </c>
      <c r="AZ502" s="26">
        <f t="shared" si="257"/>
        <v>0</v>
      </c>
      <c r="BA502" s="26">
        <f t="shared" si="257"/>
        <v>0</v>
      </c>
      <c r="BB502" s="26">
        <f t="shared" si="257"/>
        <v>0</v>
      </c>
      <c r="BC502" s="26">
        <f t="shared" si="257"/>
        <v>0</v>
      </c>
      <c r="BD502" s="26">
        <f t="shared" si="257"/>
        <v>0</v>
      </c>
      <c r="BE502" s="26">
        <f t="shared" si="257"/>
        <v>0</v>
      </c>
      <c r="BF502" s="26">
        <f t="shared" si="257"/>
        <v>0</v>
      </c>
      <c r="BG502" s="26">
        <f t="shared" si="257"/>
        <v>0</v>
      </c>
      <c r="BH502" s="26">
        <f t="shared" si="257"/>
        <v>0</v>
      </c>
      <c r="BI502" s="26">
        <f t="shared" si="257"/>
        <v>0</v>
      </c>
      <c r="BJ502" s="26">
        <f t="shared" si="257"/>
        <v>0</v>
      </c>
      <c r="BK502" s="26">
        <f t="shared" si="257"/>
        <v>0</v>
      </c>
      <c r="BL502" s="26">
        <f t="shared" si="257"/>
        <v>0</v>
      </c>
      <c r="BM502" s="26">
        <f t="shared" si="257"/>
        <v>0</v>
      </c>
      <c r="BN502" s="26">
        <f t="shared" si="257"/>
        <v>0</v>
      </c>
      <c r="BO502" s="26">
        <f t="shared" si="257"/>
        <v>0</v>
      </c>
    </row>
    <row r="503" spans="1:67" outlineLevel="1" x14ac:dyDescent="0.15">
      <c r="A503" s="48" t="s">
        <v>62</v>
      </c>
      <c r="G503" s="23">
        <f>STAFFPLAN_CWS!$B161</f>
        <v>0</v>
      </c>
      <c r="H503" s="23">
        <f>STAFFPLAN_CWS!$C161</f>
        <v>0</v>
      </c>
      <c r="I503" s="23">
        <f>STAFFPLAN_CWS!$C161</f>
        <v>0</v>
      </c>
      <c r="J503" s="23">
        <f>STAFFPLAN_CWS!$C161</f>
        <v>0</v>
      </c>
      <c r="K503" s="23">
        <f>STAFFPLAN_CWS!$C161</f>
        <v>0</v>
      </c>
      <c r="L503" s="23">
        <f>STAFFPLAN_CWS!$C161</f>
        <v>0</v>
      </c>
      <c r="M503" s="23">
        <f>STAFFPLAN_CWS!$C161</f>
        <v>0</v>
      </c>
      <c r="N503" s="23">
        <f>STAFFPLAN_CWS!$C161</f>
        <v>0</v>
      </c>
      <c r="O503" s="23">
        <f>STAFFPLAN_CWS!$C161</f>
        <v>0</v>
      </c>
      <c r="P503" s="23">
        <f>STAFFPLAN_CWS!$C161</f>
        <v>0</v>
      </c>
      <c r="Q503" s="23">
        <f>STAFFPLAN_CWS!$C161</f>
        <v>0</v>
      </c>
      <c r="R503" s="23">
        <f>STAFFPLAN_CWS!$C161</f>
        <v>0</v>
      </c>
      <c r="S503" s="23">
        <f>STAFFPLAN_CWS!$C161</f>
        <v>0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1" x14ac:dyDescent="0.15">
      <c r="A504" s="48" t="s">
        <v>76</v>
      </c>
      <c r="G504" s="26">
        <f t="shared" ref="G504:AL504" si="258">G502*G503</f>
        <v>0</v>
      </c>
      <c r="H504" s="26">
        <f t="shared" si="258"/>
        <v>0</v>
      </c>
      <c r="I504" s="26">
        <f t="shared" si="258"/>
        <v>0</v>
      </c>
      <c r="J504" s="26">
        <f t="shared" si="258"/>
        <v>0</v>
      </c>
      <c r="K504" s="26">
        <f t="shared" si="258"/>
        <v>0</v>
      </c>
      <c r="L504" s="26">
        <f t="shared" si="258"/>
        <v>0</v>
      </c>
      <c r="M504" s="26">
        <f t="shared" si="258"/>
        <v>0</v>
      </c>
      <c r="N504" s="26">
        <f t="shared" si="258"/>
        <v>0</v>
      </c>
      <c r="O504" s="26">
        <f t="shared" si="258"/>
        <v>0</v>
      </c>
      <c r="P504" s="26">
        <f t="shared" si="258"/>
        <v>0</v>
      </c>
      <c r="Q504" s="26">
        <f t="shared" si="258"/>
        <v>0</v>
      </c>
      <c r="R504" s="26">
        <f t="shared" si="258"/>
        <v>0</v>
      </c>
      <c r="S504" s="26">
        <f t="shared" si="258"/>
        <v>0</v>
      </c>
      <c r="T504" s="26">
        <f t="shared" si="258"/>
        <v>0</v>
      </c>
      <c r="U504" s="26">
        <f t="shared" si="258"/>
        <v>0</v>
      </c>
      <c r="V504" s="26">
        <f t="shared" si="258"/>
        <v>0</v>
      </c>
      <c r="W504" s="26">
        <f t="shared" si="258"/>
        <v>0</v>
      </c>
      <c r="X504" s="26">
        <f t="shared" si="258"/>
        <v>0</v>
      </c>
      <c r="Y504" s="26">
        <f t="shared" si="258"/>
        <v>0</v>
      </c>
      <c r="Z504" s="26">
        <f t="shared" si="258"/>
        <v>0</v>
      </c>
      <c r="AA504" s="26">
        <f t="shared" si="258"/>
        <v>0</v>
      </c>
      <c r="AB504" s="26">
        <f t="shared" si="258"/>
        <v>0</v>
      </c>
      <c r="AC504" s="26">
        <f t="shared" si="258"/>
        <v>0</v>
      </c>
      <c r="AD504" s="26">
        <f t="shared" si="258"/>
        <v>0</v>
      </c>
      <c r="AE504" s="26">
        <f t="shared" si="258"/>
        <v>0</v>
      </c>
      <c r="AF504" s="26">
        <f t="shared" si="258"/>
        <v>0</v>
      </c>
      <c r="AG504" s="26">
        <f t="shared" si="258"/>
        <v>0</v>
      </c>
      <c r="AH504" s="26">
        <f t="shared" si="258"/>
        <v>0</v>
      </c>
      <c r="AI504" s="26">
        <f t="shared" si="258"/>
        <v>0</v>
      </c>
      <c r="AJ504" s="26">
        <f t="shared" si="258"/>
        <v>0</v>
      </c>
      <c r="AK504" s="26">
        <f t="shared" si="258"/>
        <v>0</v>
      </c>
      <c r="AL504" s="26">
        <f t="shared" si="258"/>
        <v>0</v>
      </c>
      <c r="AM504" s="26">
        <f t="shared" ref="AM504:BO504" si="259">AM502*AM503</f>
        <v>0</v>
      </c>
      <c r="AN504" s="26">
        <f t="shared" si="259"/>
        <v>0</v>
      </c>
      <c r="AO504" s="26">
        <f t="shared" si="259"/>
        <v>0</v>
      </c>
      <c r="AP504" s="26">
        <f t="shared" si="259"/>
        <v>0</v>
      </c>
      <c r="AQ504" s="26">
        <f t="shared" si="259"/>
        <v>0</v>
      </c>
      <c r="AR504" s="26">
        <f t="shared" si="259"/>
        <v>0</v>
      </c>
      <c r="AS504" s="26">
        <f t="shared" si="259"/>
        <v>0</v>
      </c>
      <c r="AT504" s="26">
        <f t="shared" si="259"/>
        <v>0</v>
      </c>
      <c r="AU504" s="26">
        <f t="shared" si="259"/>
        <v>0</v>
      </c>
      <c r="AV504" s="26">
        <f t="shared" si="259"/>
        <v>0</v>
      </c>
      <c r="AW504" s="26">
        <f t="shared" si="259"/>
        <v>0</v>
      </c>
      <c r="AX504" s="26">
        <f t="shared" si="259"/>
        <v>0</v>
      </c>
      <c r="AY504" s="26">
        <f t="shared" si="259"/>
        <v>0</v>
      </c>
      <c r="AZ504" s="26">
        <f t="shared" si="259"/>
        <v>0</v>
      </c>
      <c r="BA504" s="26">
        <f t="shared" si="259"/>
        <v>0</v>
      </c>
      <c r="BB504" s="26">
        <f t="shared" si="259"/>
        <v>0</v>
      </c>
      <c r="BC504" s="26">
        <f t="shared" si="259"/>
        <v>0</v>
      </c>
      <c r="BD504" s="26">
        <f t="shared" si="259"/>
        <v>0</v>
      </c>
      <c r="BE504" s="26">
        <f t="shared" si="259"/>
        <v>0</v>
      </c>
      <c r="BF504" s="26">
        <f t="shared" si="259"/>
        <v>0</v>
      </c>
      <c r="BG504" s="26">
        <f t="shared" si="259"/>
        <v>0</v>
      </c>
      <c r="BH504" s="26">
        <f t="shared" si="259"/>
        <v>0</v>
      </c>
      <c r="BI504" s="26">
        <f t="shared" si="259"/>
        <v>0</v>
      </c>
      <c r="BJ504" s="26">
        <f t="shared" si="259"/>
        <v>0</v>
      </c>
      <c r="BK504" s="26">
        <f t="shared" si="259"/>
        <v>0</v>
      </c>
      <c r="BL504" s="26">
        <f t="shared" si="259"/>
        <v>0</v>
      </c>
      <c r="BM504" s="26">
        <f t="shared" si="259"/>
        <v>0</v>
      </c>
      <c r="BN504" s="26">
        <f t="shared" si="259"/>
        <v>0</v>
      </c>
      <c r="BO504" s="26">
        <f t="shared" si="259"/>
        <v>0</v>
      </c>
    </row>
    <row r="505" spans="1:67" outlineLevel="1" x14ac:dyDescent="0.15">
      <c r="A505" s="48" t="s">
        <v>761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1" x14ac:dyDescent="0.15">
      <c r="A506" s="48" t="s">
        <v>63</v>
      </c>
      <c r="G506" s="26">
        <f t="shared" ref="G506:AL506" si="260">G504+G505</f>
        <v>0</v>
      </c>
      <c r="H506" s="26">
        <f t="shared" si="260"/>
        <v>0</v>
      </c>
      <c r="I506" s="26">
        <f t="shared" si="260"/>
        <v>0</v>
      </c>
      <c r="J506" s="26">
        <f t="shared" si="260"/>
        <v>0</v>
      </c>
      <c r="K506" s="26">
        <f t="shared" si="260"/>
        <v>0</v>
      </c>
      <c r="L506" s="26">
        <f t="shared" si="260"/>
        <v>0</v>
      </c>
      <c r="M506" s="26">
        <f t="shared" si="260"/>
        <v>0</v>
      </c>
      <c r="N506" s="26">
        <f t="shared" si="260"/>
        <v>0</v>
      </c>
      <c r="O506" s="26">
        <f t="shared" si="260"/>
        <v>0</v>
      </c>
      <c r="P506" s="26">
        <f t="shared" si="260"/>
        <v>0</v>
      </c>
      <c r="Q506" s="26">
        <f t="shared" si="260"/>
        <v>0</v>
      </c>
      <c r="R506" s="26">
        <f t="shared" si="260"/>
        <v>0</v>
      </c>
      <c r="S506" s="26">
        <f t="shared" si="260"/>
        <v>0</v>
      </c>
      <c r="T506" s="26">
        <f t="shared" si="260"/>
        <v>0</v>
      </c>
      <c r="U506" s="26">
        <f t="shared" si="260"/>
        <v>0</v>
      </c>
      <c r="V506" s="26">
        <f t="shared" si="260"/>
        <v>0</v>
      </c>
      <c r="W506" s="26">
        <f t="shared" si="260"/>
        <v>0</v>
      </c>
      <c r="X506" s="26">
        <f t="shared" si="260"/>
        <v>0</v>
      </c>
      <c r="Y506" s="26">
        <f t="shared" si="260"/>
        <v>0</v>
      </c>
      <c r="Z506" s="26">
        <f t="shared" si="260"/>
        <v>0</v>
      </c>
      <c r="AA506" s="26">
        <f t="shared" si="260"/>
        <v>0</v>
      </c>
      <c r="AB506" s="26">
        <f t="shared" si="260"/>
        <v>0</v>
      </c>
      <c r="AC506" s="26">
        <f t="shared" si="260"/>
        <v>0</v>
      </c>
      <c r="AD506" s="26">
        <f t="shared" si="260"/>
        <v>0</v>
      </c>
      <c r="AE506" s="26">
        <f t="shared" si="260"/>
        <v>0</v>
      </c>
      <c r="AF506" s="26">
        <f t="shared" si="260"/>
        <v>0</v>
      </c>
      <c r="AG506" s="26">
        <f t="shared" si="260"/>
        <v>0</v>
      </c>
      <c r="AH506" s="26">
        <f t="shared" si="260"/>
        <v>0</v>
      </c>
      <c r="AI506" s="26">
        <f t="shared" si="260"/>
        <v>0</v>
      </c>
      <c r="AJ506" s="26">
        <f t="shared" si="260"/>
        <v>0</v>
      </c>
      <c r="AK506" s="26">
        <f t="shared" si="260"/>
        <v>0</v>
      </c>
      <c r="AL506" s="26">
        <f t="shared" si="260"/>
        <v>0</v>
      </c>
      <c r="AM506" s="26">
        <f t="shared" ref="AM506:BO506" si="261">AM504+AM505</f>
        <v>0</v>
      </c>
      <c r="AN506" s="26">
        <f t="shared" si="261"/>
        <v>0</v>
      </c>
      <c r="AO506" s="26">
        <f t="shared" si="261"/>
        <v>0</v>
      </c>
      <c r="AP506" s="26">
        <f t="shared" si="261"/>
        <v>0</v>
      </c>
      <c r="AQ506" s="26">
        <f t="shared" si="261"/>
        <v>0</v>
      </c>
      <c r="AR506" s="26">
        <f t="shared" si="261"/>
        <v>0</v>
      </c>
      <c r="AS506" s="26">
        <f t="shared" si="261"/>
        <v>0</v>
      </c>
      <c r="AT506" s="26">
        <f t="shared" si="261"/>
        <v>0</v>
      </c>
      <c r="AU506" s="26">
        <f t="shared" si="261"/>
        <v>0</v>
      </c>
      <c r="AV506" s="26">
        <f t="shared" si="261"/>
        <v>0</v>
      </c>
      <c r="AW506" s="26">
        <f t="shared" si="261"/>
        <v>0</v>
      </c>
      <c r="AX506" s="26">
        <f t="shared" si="261"/>
        <v>0</v>
      </c>
      <c r="AY506" s="26">
        <f t="shared" si="261"/>
        <v>0</v>
      </c>
      <c r="AZ506" s="26">
        <f t="shared" si="261"/>
        <v>0</v>
      </c>
      <c r="BA506" s="26">
        <f t="shared" si="261"/>
        <v>0</v>
      </c>
      <c r="BB506" s="26">
        <f t="shared" si="261"/>
        <v>0</v>
      </c>
      <c r="BC506" s="26">
        <f t="shared" si="261"/>
        <v>0</v>
      </c>
      <c r="BD506" s="26">
        <f t="shared" si="261"/>
        <v>0</v>
      </c>
      <c r="BE506" s="26">
        <f t="shared" si="261"/>
        <v>0</v>
      </c>
      <c r="BF506" s="26">
        <f t="shared" si="261"/>
        <v>0</v>
      </c>
      <c r="BG506" s="26">
        <f t="shared" si="261"/>
        <v>0</v>
      </c>
      <c r="BH506" s="26">
        <f t="shared" si="261"/>
        <v>0</v>
      </c>
      <c r="BI506" s="26">
        <f t="shared" si="261"/>
        <v>0</v>
      </c>
      <c r="BJ506" s="26">
        <f t="shared" si="261"/>
        <v>0</v>
      </c>
      <c r="BK506" s="26">
        <f t="shared" si="261"/>
        <v>0</v>
      </c>
      <c r="BL506" s="26">
        <f t="shared" si="261"/>
        <v>0</v>
      </c>
      <c r="BM506" s="26">
        <f t="shared" si="261"/>
        <v>0</v>
      </c>
      <c r="BN506" s="26">
        <f t="shared" si="261"/>
        <v>0</v>
      </c>
      <c r="BO506" s="26">
        <f t="shared" si="261"/>
        <v>0</v>
      </c>
    </row>
    <row r="507" spans="1:67" outlineLevel="1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1" x14ac:dyDescent="0.15">
      <c r="A508" s="33" t="s">
        <v>86</v>
      </c>
      <c r="G508" s="26">
        <f t="shared" ref="G508:AL508" si="262">G125*$C125</f>
        <v>0</v>
      </c>
      <c r="H508" s="26">
        <f t="shared" si="262"/>
        <v>0</v>
      </c>
      <c r="I508" s="26">
        <f t="shared" si="262"/>
        <v>0</v>
      </c>
      <c r="J508" s="26">
        <f t="shared" si="262"/>
        <v>0</v>
      </c>
      <c r="K508" s="26">
        <f t="shared" si="262"/>
        <v>0</v>
      </c>
      <c r="L508" s="26">
        <f t="shared" si="262"/>
        <v>0</v>
      </c>
      <c r="M508" s="26">
        <f t="shared" si="262"/>
        <v>0</v>
      </c>
      <c r="N508" s="26">
        <f t="shared" si="262"/>
        <v>0</v>
      </c>
      <c r="O508" s="26">
        <f t="shared" si="262"/>
        <v>0</v>
      </c>
      <c r="P508" s="26">
        <f t="shared" si="262"/>
        <v>0</v>
      </c>
      <c r="Q508" s="26">
        <f t="shared" si="262"/>
        <v>0</v>
      </c>
      <c r="R508" s="26">
        <f t="shared" si="262"/>
        <v>0</v>
      </c>
      <c r="S508" s="26">
        <f t="shared" si="262"/>
        <v>0</v>
      </c>
      <c r="T508" s="26">
        <f t="shared" si="262"/>
        <v>0</v>
      </c>
      <c r="U508" s="26">
        <f t="shared" si="262"/>
        <v>0</v>
      </c>
      <c r="V508" s="26">
        <f t="shared" si="262"/>
        <v>0</v>
      </c>
      <c r="W508" s="26">
        <f t="shared" si="262"/>
        <v>0</v>
      </c>
      <c r="X508" s="26">
        <f t="shared" si="262"/>
        <v>0</v>
      </c>
      <c r="Y508" s="26">
        <f t="shared" si="262"/>
        <v>0</v>
      </c>
      <c r="Z508" s="26">
        <f t="shared" si="262"/>
        <v>0</v>
      </c>
      <c r="AA508" s="26">
        <f t="shared" si="262"/>
        <v>0</v>
      </c>
      <c r="AB508" s="26">
        <f t="shared" si="262"/>
        <v>0</v>
      </c>
      <c r="AC508" s="26">
        <f t="shared" si="262"/>
        <v>0</v>
      </c>
      <c r="AD508" s="26">
        <f t="shared" si="262"/>
        <v>0</v>
      </c>
      <c r="AE508" s="26">
        <f t="shared" si="262"/>
        <v>0</v>
      </c>
      <c r="AF508" s="26">
        <f t="shared" si="262"/>
        <v>0</v>
      </c>
      <c r="AG508" s="26">
        <f t="shared" si="262"/>
        <v>0</v>
      </c>
      <c r="AH508" s="26">
        <f t="shared" si="262"/>
        <v>0</v>
      </c>
      <c r="AI508" s="26">
        <f t="shared" si="262"/>
        <v>0</v>
      </c>
      <c r="AJ508" s="26">
        <f t="shared" si="262"/>
        <v>0</v>
      </c>
      <c r="AK508" s="26">
        <f t="shared" si="262"/>
        <v>0</v>
      </c>
      <c r="AL508" s="26">
        <f t="shared" si="262"/>
        <v>0</v>
      </c>
      <c r="AM508" s="26">
        <f t="shared" ref="AM508:BO508" si="263">AM125*$C125</f>
        <v>0</v>
      </c>
      <c r="AN508" s="26">
        <f t="shared" si="263"/>
        <v>0</v>
      </c>
      <c r="AO508" s="26">
        <f t="shared" si="263"/>
        <v>0</v>
      </c>
      <c r="AP508" s="26">
        <f t="shared" si="263"/>
        <v>0</v>
      </c>
      <c r="AQ508" s="26">
        <f t="shared" si="263"/>
        <v>0</v>
      </c>
      <c r="AR508" s="26">
        <f t="shared" si="263"/>
        <v>0</v>
      </c>
      <c r="AS508" s="26">
        <f t="shared" si="263"/>
        <v>0</v>
      </c>
      <c r="AT508" s="26">
        <f t="shared" si="263"/>
        <v>0</v>
      </c>
      <c r="AU508" s="26">
        <f t="shared" si="263"/>
        <v>0</v>
      </c>
      <c r="AV508" s="26">
        <f t="shared" si="263"/>
        <v>0</v>
      </c>
      <c r="AW508" s="26">
        <f t="shared" si="263"/>
        <v>0</v>
      </c>
      <c r="AX508" s="26">
        <f t="shared" si="263"/>
        <v>0</v>
      </c>
      <c r="AY508" s="26">
        <f t="shared" si="263"/>
        <v>0</v>
      </c>
      <c r="AZ508" s="26">
        <f t="shared" si="263"/>
        <v>0</v>
      </c>
      <c r="BA508" s="26">
        <f t="shared" si="263"/>
        <v>0</v>
      </c>
      <c r="BB508" s="26">
        <f t="shared" si="263"/>
        <v>0</v>
      </c>
      <c r="BC508" s="26">
        <f t="shared" si="263"/>
        <v>0</v>
      </c>
      <c r="BD508" s="26">
        <f t="shared" si="263"/>
        <v>0</v>
      </c>
      <c r="BE508" s="26">
        <f t="shared" si="263"/>
        <v>0</v>
      </c>
      <c r="BF508" s="26">
        <f t="shared" si="263"/>
        <v>0</v>
      </c>
      <c r="BG508" s="26">
        <f t="shared" si="263"/>
        <v>0</v>
      </c>
      <c r="BH508" s="26">
        <f t="shared" si="263"/>
        <v>0</v>
      </c>
      <c r="BI508" s="26">
        <f t="shared" si="263"/>
        <v>0</v>
      </c>
      <c r="BJ508" s="26">
        <f t="shared" si="263"/>
        <v>0</v>
      </c>
      <c r="BK508" s="26">
        <f t="shared" si="263"/>
        <v>0</v>
      </c>
      <c r="BL508" s="26">
        <f t="shared" si="263"/>
        <v>0</v>
      </c>
      <c r="BM508" s="26">
        <f t="shared" si="263"/>
        <v>0</v>
      </c>
      <c r="BN508" s="26">
        <f t="shared" si="263"/>
        <v>0</v>
      </c>
      <c r="BO508" s="26">
        <f t="shared" si="263"/>
        <v>0</v>
      </c>
    </row>
    <row r="509" spans="1:67" outlineLevel="1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1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1" x14ac:dyDescent="0.15">
      <c r="A511" s="48" t="s">
        <v>75</v>
      </c>
      <c r="G511" s="26">
        <f t="shared" ref="G511:AL511" si="264">G127*$C127</f>
        <v>0</v>
      </c>
      <c r="H511" s="26">
        <f t="shared" si="264"/>
        <v>0</v>
      </c>
      <c r="I511" s="26">
        <f t="shared" si="264"/>
        <v>0</v>
      </c>
      <c r="J511" s="26">
        <f t="shared" si="264"/>
        <v>0</v>
      </c>
      <c r="K511" s="26">
        <f t="shared" si="264"/>
        <v>0</v>
      </c>
      <c r="L511" s="26">
        <f t="shared" si="264"/>
        <v>0</v>
      </c>
      <c r="M511" s="26">
        <f t="shared" si="264"/>
        <v>0</v>
      </c>
      <c r="N511" s="26">
        <f t="shared" si="264"/>
        <v>0</v>
      </c>
      <c r="O511" s="26">
        <f t="shared" si="264"/>
        <v>0</v>
      </c>
      <c r="P511" s="26">
        <f t="shared" si="264"/>
        <v>0</v>
      </c>
      <c r="Q511" s="26">
        <f t="shared" si="264"/>
        <v>0</v>
      </c>
      <c r="R511" s="26">
        <f t="shared" si="264"/>
        <v>0</v>
      </c>
      <c r="S511" s="26">
        <f t="shared" si="264"/>
        <v>0</v>
      </c>
      <c r="T511" s="26">
        <f t="shared" si="264"/>
        <v>0</v>
      </c>
      <c r="U511" s="26">
        <f t="shared" si="264"/>
        <v>0</v>
      </c>
      <c r="V511" s="26">
        <f t="shared" si="264"/>
        <v>0</v>
      </c>
      <c r="W511" s="26">
        <f t="shared" si="264"/>
        <v>0</v>
      </c>
      <c r="X511" s="26">
        <f t="shared" si="264"/>
        <v>0</v>
      </c>
      <c r="Y511" s="26">
        <f t="shared" si="264"/>
        <v>0</v>
      </c>
      <c r="Z511" s="26">
        <f t="shared" si="264"/>
        <v>0</v>
      </c>
      <c r="AA511" s="26">
        <f t="shared" si="264"/>
        <v>0</v>
      </c>
      <c r="AB511" s="26">
        <f t="shared" si="264"/>
        <v>0</v>
      </c>
      <c r="AC511" s="26">
        <f t="shared" si="264"/>
        <v>0</v>
      </c>
      <c r="AD511" s="26">
        <f t="shared" si="264"/>
        <v>0</v>
      </c>
      <c r="AE511" s="26">
        <f t="shared" si="264"/>
        <v>0</v>
      </c>
      <c r="AF511" s="26">
        <f t="shared" si="264"/>
        <v>0</v>
      </c>
      <c r="AG511" s="26">
        <f t="shared" si="264"/>
        <v>0</v>
      </c>
      <c r="AH511" s="26">
        <f t="shared" si="264"/>
        <v>0</v>
      </c>
      <c r="AI511" s="26">
        <f t="shared" si="264"/>
        <v>0</v>
      </c>
      <c r="AJ511" s="26">
        <f t="shared" si="264"/>
        <v>0</v>
      </c>
      <c r="AK511" s="26">
        <f t="shared" si="264"/>
        <v>0</v>
      </c>
      <c r="AL511" s="26">
        <f t="shared" si="264"/>
        <v>0</v>
      </c>
      <c r="AM511" s="26">
        <f t="shared" ref="AM511:BO511" si="265">AM127*$C127</f>
        <v>0</v>
      </c>
      <c r="AN511" s="26">
        <f t="shared" si="265"/>
        <v>0</v>
      </c>
      <c r="AO511" s="26">
        <f t="shared" si="265"/>
        <v>0</v>
      </c>
      <c r="AP511" s="26">
        <f t="shared" si="265"/>
        <v>0</v>
      </c>
      <c r="AQ511" s="26">
        <f t="shared" si="265"/>
        <v>0</v>
      </c>
      <c r="AR511" s="26">
        <f t="shared" si="265"/>
        <v>0</v>
      </c>
      <c r="AS511" s="26">
        <f t="shared" si="265"/>
        <v>0</v>
      </c>
      <c r="AT511" s="26">
        <f t="shared" si="265"/>
        <v>0</v>
      </c>
      <c r="AU511" s="26">
        <f t="shared" si="265"/>
        <v>0</v>
      </c>
      <c r="AV511" s="26">
        <f t="shared" si="265"/>
        <v>0</v>
      </c>
      <c r="AW511" s="26">
        <f t="shared" si="265"/>
        <v>0</v>
      </c>
      <c r="AX511" s="26">
        <f t="shared" si="265"/>
        <v>0</v>
      </c>
      <c r="AY511" s="26">
        <f t="shared" si="265"/>
        <v>0</v>
      </c>
      <c r="AZ511" s="26">
        <f t="shared" si="265"/>
        <v>0</v>
      </c>
      <c r="BA511" s="26">
        <f t="shared" si="265"/>
        <v>0</v>
      </c>
      <c r="BB511" s="26">
        <f t="shared" si="265"/>
        <v>0</v>
      </c>
      <c r="BC511" s="26">
        <f t="shared" si="265"/>
        <v>0</v>
      </c>
      <c r="BD511" s="26">
        <f t="shared" si="265"/>
        <v>0</v>
      </c>
      <c r="BE511" s="26">
        <f t="shared" si="265"/>
        <v>0</v>
      </c>
      <c r="BF511" s="26">
        <f t="shared" si="265"/>
        <v>0</v>
      </c>
      <c r="BG511" s="26">
        <f t="shared" si="265"/>
        <v>0</v>
      </c>
      <c r="BH511" s="26">
        <f t="shared" si="265"/>
        <v>0</v>
      </c>
      <c r="BI511" s="26">
        <f t="shared" si="265"/>
        <v>0</v>
      </c>
      <c r="BJ511" s="26">
        <f t="shared" si="265"/>
        <v>0</v>
      </c>
      <c r="BK511" s="26">
        <f t="shared" si="265"/>
        <v>0</v>
      </c>
      <c r="BL511" s="26">
        <f t="shared" si="265"/>
        <v>0</v>
      </c>
      <c r="BM511" s="26">
        <f t="shared" si="265"/>
        <v>0</v>
      </c>
      <c r="BN511" s="26">
        <f t="shared" si="265"/>
        <v>0</v>
      </c>
      <c r="BO511" s="26">
        <f t="shared" si="265"/>
        <v>0</v>
      </c>
    </row>
    <row r="512" spans="1:67" outlineLevel="1" x14ac:dyDescent="0.15">
      <c r="A512" s="48" t="s">
        <v>62</v>
      </c>
      <c r="G512" s="23">
        <f>STAFFPLAN_CWS!$B165</f>
        <v>0</v>
      </c>
      <c r="H512" s="23">
        <f>STAFFPLAN_CWS!$C165</f>
        <v>0.8</v>
      </c>
      <c r="I512" s="23">
        <f>STAFFPLAN_CWS!$C165</f>
        <v>0.8</v>
      </c>
      <c r="J512" s="23">
        <f>STAFFPLAN_CWS!$C165</f>
        <v>0.8</v>
      </c>
      <c r="K512" s="23">
        <f>STAFFPLAN_CWS!$C165</f>
        <v>0.8</v>
      </c>
      <c r="L512" s="23">
        <f>STAFFPLAN_CWS!$C165</f>
        <v>0.8</v>
      </c>
      <c r="M512" s="23">
        <f>STAFFPLAN_CWS!$C165</f>
        <v>0.8</v>
      </c>
      <c r="N512" s="23">
        <f>STAFFPLAN_CWS!$C165</f>
        <v>0.8</v>
      </c>
      <c r="O512" s="23">
        <f>STAFFPLAN_CWS!$C165</f>
        <v>0.8</v>
      </c>
      <c r="P512" s="23">
        <f>STAFFPLAN_CWS!$C165</f>
        <v>0.8</v>
      </c>
      <c r="Q512" s="23">
        <f>STAFFPLAN_CWS!$C165</f>
        <v>0.8</v>
      </c>
      <c r="R512" s="23">
        <f>STAFFPLAN_CWS!$C165</f>
        <v>0.8</v>
      </c>
      <c r="S512" s="23">
        <f>STAFFPLAN_CWS!$C165</f>
        <v>0.8</v>
      </c>
      <c r="T512" s="23">
        <f>STAFFPLAN_CWS!$D165</f>
        <v>0.9</v>
      </c>
      <c r="U512" s="23">
        <f>STAFFPLAN_CWS!$D165</f>
        <v>0.9</v>
      </c>
      <c r="V512" s="23">
        <f>STAFFPLAN_CWS!$D165</f>
        <v>0.9</v>
      </c>
      <c r="W512" s="23">
        <f>STAFFPLAN_CWS!$D165</f>
        <v>0.9</v>
      </c>
      <c r="X512" s="23">
        <f>STAFFPLAN_CWS!$D165</f>
        <v>0.9</v>
      </c>
      <c r="Y512" s="23">
        <f>STAFFPLAN_CWS!$D165</f>
        <v>0.9</v>
      </c>
      <c r="Z512" s="23">
        <f>STAFFPLAN_CWS!$D165</f>
        <v>0.9</v>
      </c>
      <c r="AA512" s="23">
        <f>STAFFPLAN_CWS!$D165</f>
        <v>0.9</v>
      </c>
      <c r="AB512" s="23">
        <f>STAFFPLAN_CWS!$D165</f>
        <v>0.9</v>
      </c>
      <c r="AC512" s="23">
        <f>STAFFPLAN_CWS!$D165</f>
        <v>0.9</v>
      </c>
      <c r="AD512" s="23">
        <f>STAFFPLAN_CWS!$D165</f>
        <v>0.9</v>
      </c>
      <c r="AE512" s="23">
        <f>STAFFPLAN_CWS!$D165</f>
        <v>0.9</v>
      </c>
      <c r="AF512" s="23">
        <f>STAFFPLAN_CWS!$E165</f>
        <v>0.9</v>
      </c>
      <c r="AG512" s="23">
        <f>STAFFPLAN_CWS!$E165</f>
        <v>0.9</v>
      </c>
      <c r="AH512" s="23">
        <f>STAFFPLAN_CWS!$E165</f>
        <v>0.9</v>
      </c>
      <c r="AI512" s="23">
        <f>STAFFPLAN_CWS!$E165</f>
        <v>0.9</v>
      </c>
      <c r="AJ512" s="23">
        <f>STAFFPLAN_CWS!$E165</f>
        <v>0.9</v>
      </c>
      <c r="AK512" s="23">
        <f>STAFFPLAN_CWS!$E165</f>
        <v>0.9</v>
      </c>
      <c r="AL512" s="23">
        <f>STAFFPLAN_CWS!$E165</f>
        <v>0.9</v>
      </c>
      <c r="AM512" s="23">
        <f>STAFFPLAN_CWS!$E165</f>
        <v>0.9</v>
      </c>
      <c r="AN512" s="23">
        <f>STAFFPLAN_CWS!$E165</f>
        <v>0.9</v>
      </c>
      <c r="AO512" s="23">
        <f>STAFFPLAN_CWS!$E165</f>
        <v>0.9</v>
      </c>
      <c r="AP512" s="23">
        <f>STAFFPLAN_CWS!$E165</f>
        <v>0.9</v>
      </c>
      <c r="AQ512" s="23">
        <f>STAFFPLAN_CWS!$E165</f>
        <v>0.9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1" x14ac:dyDescent="0.15">
      <c r="A513" s="48" t="s">
        <v>76</v>
      </c>
      <c r="G513" s="26">
        <f t="shared" ref="G513:AL513" si="266">G511*G512</f>
        <v>0</v>
      </c>
      <c r="H513" s="26">
        <f t="shared" si="266"/>
        <v>0</v>
      </c>
      <c r="I513" s="26">
        <f t="shared" si="266"/>
        <v>0</v>
      </c>
      <c r="J513" s="26">
        <f t="shared" si="266"/>
        <v>0</v>
      </c>
      <c r="K513" s="26">
        <f t="shared" si="266"/>
        <v>0</v>
      </c>
      <c r="L513" s="26">
        <f t="shared" si="266"/>
        <v>0</v>
      </c>
      <c r="M513" s="26">
        <f t="shared" si="266"/>
        <v>0</v>
      </c>
      <c r="N513" s="26">
        <f t="shared" si="266"/>
        <v>0</v>
      </c>
      <c r="O513" s="26">
        <f t="shared" si="266"/>
        <v>0</v>
      </c>
      <c r="P513" s="26">
        <f t="shared" si="266"/>
        <v>0</v>
      </c>
      <c r="Q513" s="26">
        <f t="shared" si="266"/>
        <v>0</v>
      </c>
      <c r="R513" s="26">
        <f t="shared" si="266"/>
        <v>0</v>
      </c>
      <c r="S513" s="26">
        <f t="shared" si="266"/>
        <v>0</v>
      </c>
      <c r="T513" s="26">
        <f t="shared" si="266"/>
        <v>0</v>
      </c>
      <c r="U513" s="26">
        <f t="shared" si="266"/>
        <v>0</v>
      </c>
      <c r="V513" s="26">
        <f t="shared" si="266"/>
        <v>0</v>
      </c>
      <c r="W513" s="26">
        <f t="shared" si="266"/>
        <v>0</v>
      </c>
      <c r="X513" s="26">
        <f t="shared" si="266"/>
        <v>0</v>
      </c>
      <c r="Y513" s="26">
        <f t="shared" si="266"/>
        <v>0</v>
      </c>
      <c r="Z513" s="26">
        <f t="shared" si="266"/>
        <v>0</v>
      </c>
      <c r="AA513" s="26">
        <f t="shared" si="266"/>
        <v>0</v>
      </c>
      <c r="AB513" s="26">
        <f t="shared" si="266"/>
        <v>0</v>
      </c>
      <c r="AC513" s="26">
        <f t="shared" si="266"/>
        <v>0</v>
      </c>
      <c r="AD513" s="26">
        <f t="shared" si="266"/>
        <v>0</v>
      </c>
      <c r="AE513" s="26">
        <f t="shared" si="266"/>
        <v>0</v>
      </c>
      <c r="AF513" s="26">
        <f t="shared" si="266"/>
        <v>0</v>
      </c>
      <c r="AG513" s="26">
        <f t="shared" si="266"/>
        <v>0</v>
      </c>
      <c r="AH513" s="26">
        <f t="shared" si="266"/>
        <v>0</v>
      </c>
      <c r="AI513" s="26">
        <f t="shared" si="266"/>
        <v>0</v>
      </c>
      <c r="AJ513" s="26">
        <f t="shared" si="266"/>
        <v>0</v>
      </c>
      <c r="AK513" s="26">
        <f t="shared" si="266"/>
        <v>0</v>
      </c>
      <c r="AL513" s="26">
        <f t="shared" si="266"/>
        <v>0</v>
      </c>
      <c r="AM513" s="26">
        <f t="shared" ref="AM513:BO513" si="267">AM511*AM512</f>
        <v>0</v>
      </c>
      <c r="AN513" s="26">
        <f t="shared" si="267"/>
        <v>0</v>
      </c>
      <c r="AO513" s="26">
        <f t="shared" si="267"/>
        <v>0</v>
      </c>
      <c r="AP513" s="26">
        <f t="shared" si="267"/>
        <v>0</v>
      </c>
      <c r="AQ513" s="26">
        <f t="shared" si="267"/>
        <v>0</v>
      </c>
      <c r="AR513" s="26">
        <f t="shared" si="267"/>
        <v>0</v>
      </c>
      <c r="AS513" s="26">
        <f t="shared" si="267"/>
        <v>0</v>
      </c>
      <c r="AT513" s="26">
        <f t="shared" si="267"/>
        <v>0</v>
      </c>
      <c r="AU513" s="26">
        <f t="shared" si="267"/>
        <v>0</v>
      </c>
      <c r="AV513" s="26">
        <f t="shared" si="267"/>
        <v>0</v>
      </c>
      <c r="AW513" s="26">
        <f t="shared" si="267"/>
        <v>0</v>
      </c>
      <c r="AX513" s="26">
        <f t="shared" si="267"/>
        <v>0</v>
      </c>
      <c r="AY513" s="26">
        <f t="shared" si="267"/>
        <v>0</v>
      </c>
      <c r="AZ513" s="26">
        <f t="shared" si="267"/>
        <v>0</v>
      </c>
      <c r="BA513" s="26">
        <f t="shared" si="267"/>
        <v>0</v>
      </c>
      <c r="BB513" s="26">
        <f t="shared" si="267"/>
        <v>0</v>
      </c>
      <c r="BC513" s="26">
        <f t="shared" si="267"/>
        <v>0</v>
      </c>
      <c r="BD513" s="26">
        <f t="shared" si="267"/>
        <v>0</v>
      </c>
      <c r="BE513" s="26">
        <f t="shared" si="267"/>
        <v>0</v>
      </c>
      <c r="BF513" s="26">
        <f t="shared" si="267"/>
        <v>0</v>
      </c>
      <c r="BG513" s="26">
        <f t="shared" si="267"/>
        <v>0</v>
      </c>
      <c r="BH513" s="26">
        <f t="shared" si="267"/>
        <v>0</v>
      </c>
      <c r="BI513" s="26">
        <f t="shared" si="267"/>
        <v>0</v>
      </c>
      <c r="BJ513" s="26">
        <f t="shared" si="267"/>
        <v>0</v>
      </c>
      <c r="BK513" s="26">
        <f t="shared" si="267"/>
        <v>0</v>
      </c>
      <c r="BL513" s="26">
        <f t="shared" si="267"/>
        <v>0</v>
      </c>
      <c r="BM513" s="26">
        <f t="shared" si="267"/>
        <v>0</v>
      </c>
      <c r="BN513" s="26">
        <f t="shared" si="267"/>
        <v>0</v>
      </c>
      <c r="BO513" s="26">
        <f t="shared" si="267"/>
        <v>0</v>
      </c>
    </row>
    <row r="514" spans="1:67" outlineLevel="1" x14ac:dyDescent="0.15">
      <c r="A514" s="48" t="s">
        <v>761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1" x14ac:dyDescent="0.15">
      <c r="A515" s="48" t="s">
        <v>63</v>
      </c>
      <c r="G515" s="26">
        <f t="shared" ref="G515:AL515" si="268">G513+G514</f>
        <v>0</v>
      </c>
      <c r="H515" s="26">
        <f t="shared" si="268"/>
        <v>0</v>
      </c>
      <c r="I515" s="26">
        <f t="shared" si="268"/>
        <v>0</v>
      </c>
      <c r="J515" s="26">
        <f t="shared" si="268"/>
        <v>0</v>
      </c>
      <c r="K515" s="26">
        <f t="shared" si="268"/>
        <v>0</v>
      </c>
      <c r="L515" s="26">
        <f t="shared" si="268"/>
        <v>0</v>
      </c>
      <c r="M515" s="26">
        <f t="shared" si="268"/>
        <v>0</v>
      </c>
      <c r="N515" s="26">
        <f t="shared" si="268"/>
        <v>0</v>
      </c>
      <c r="O515" s="26">
        <f t="shared" si="268"/>
        <v>0</v>
      </c>
      <c r="P515" s="26">
        <f t="shared" si="268"/>
        <v>0</v>
      </c>
      <c r="Q515" s="26">
        <f t="shared" si="268"/>
        <v>0</v>
      </c>
      <c r="R515" s="26">
        <f t="shared" si="268"/>
        <v>0</v>
      </c>
      <c r="S515" s="26">
        <f t="shared" si="268"/>
        <v>0</v>
      </c>
      <c r="T515" s="26">
        <f t="shared" si="268"/>
        <v>0</v>
      </c>
      <c r="U515" s="26">
        <f t="shared" si="268"/>
        <v>0</v>
      </c>
      <c r="V515" s="26">
        <f t="shared" si="268"/>
        <v>0</v>
      </c>
      <c r="W515" s="26">
        <f t="shared" si="268"/>
        <v>0</v>
      </c>
      <c r="X515" s="26">
        <f t="shared" si="268"/>
        <v>0</v>
      </c>
      <c r="Y515" s="26">
        <f t="shared" si="268"/>
        <v>0</v>
      </c>
      <c r="Z515" s="26">
        <f t="shared" si="268"/>
        <v>0</v>
      </c>
      <c r="AA515" s="26">
        <f t="shared" si="268"/>
        <v>0</v>
      </c>
      <c r="AB515" s="26">
        <f t="shared" si="268"/>
        <v>0</v>
      </c>
      <c r="AC515" s="26">
        <f t="shared" si="268"/>
        <v>0</v>
      </c>
      <c r="AD515" s="26">
        <f t="shared" si="268"/>
        <v>0</v>
      </c>
      <c r="AE515" s="26">
        <f t="shared" si="268"/>
        <v>0</v>
      </c>
      <c r="AF515" s="26">
        <f t="shared" si="268"/>
        <v>0</v>
      </c>
      <c r="AG515" s="26">
        <f t="shared" si="268"/>
        <v>0</v>
      </c>
      <c r="AH515" s="26">
        <f t="shared" si="268"/>
        <v>0</v>
      </c>
      <c r="AI515" s="26">
        <f t="shared" si="268"/>
        <v>0</v>
      </c>
      <c r="AJ515" s="26">
        <f t="shared" si="268"/>
        <v>0</v>
      </c>
      <c r="AK515" s="26">
        <f t="shared" si="268"/>
        <v>0</v>
      </c>
      <c r="AL515" s="26">
        <f t="shared" si="268"/>
        <v>0</v>
      </c>
      <c r="AM515" s="26">
        <f t="shared" ref="AM515:BO515" si="269">AM513+AM514</f>
        <v>0</v>
      </c>
      <c r="AN515" s="26">
        <f t="shared" si="269"/>
        <v>0</v>
      </c>
      <c r="AO515" s="26">
        <f t="shared" si="269"/>
        <v>0</v>
      </c>
      <c r="AP515" s="26">
        <f t="shared" si="269"/>
        <v>0</v>
      </c>
      <c r="AQ515" s="26">
        <f t="shared" si="269"/>
        <v>0</v>
      </c>
      <c r="AR515" s="26">
        <f t="shared" si="269"/>
        <v>0</v>
      </c>
      <c r="AS515" s="26">
        <f t="shared" si="269"/>
        <v>0</v>
      </c>
      <c r="AT515" s="26">
        <f t="shared" si="269"/>
        <v>0</v>
      </c>
      <c r="AU515" s="26">
        <f t="shared" si="269"/>
        <v>0</v>
      </c>
      <c r="AV515" s="26">
        <f t="shared" si="269"/>
        <v>0</v>
      </c>
      <c r="AW515" s="26">
        <f t="shared" si="269"/>
        <v>0</v>
      </c>
      <c r="AX515" s="26">
        <f t="shared" si="269"/>
        <v>0</v>
      </c>
      <c r="AY515" s="26">
        <f t="shared" si="269"/>
        <v>0</v>
      </c>
      <c r="AZ515" s="26">
        <f t="shared" si="269"/>
        <v>0</v>
      </c>
      <c r="BA515" s="26">
        <f t="shared" si="269"/>
        <v>0</v>
      </c>
      <c r="BB515" s="26">
        <f t="shared" si="269"/>
        <v>0</v>
      </c>
      <c r="BC515" s="26">
        <f t="shared" si="269"/>
        <v>0</v>
      </c>
      <c r="BD515" s="26">
        <f t="shared" si="269"/>
        <v>0</v>
      </c>
      <c r="BE515" s="26">
        <f t="shared" si="269"/>
        <v>0</v>
      </c>
      <c r="BF515" s="26">
        <f t="shared" si="269"/>
        <v>0</v>
      </c>
      <c r="BG515" s="26">
        <f t="shared" si="269"/>
        <v>0</v>
      </c>
      <c r="BH515" s="26">
        <f t="shared" si="269"/>
        <v>0</v>
      </c>
      <c r="BI515" s="26">
        <f t="shared" si="269"/>
        <v>0</v>
      </c>
      <c r="BJ515" s="26">
        <f t="shared" si="269"/>
        <v>0</v>
      </c>
      <c r="BK515" s="26">
        <f t="shared" si="269"/>
        <v>0</v>
      </c>
      <c r="BL515" s="26">
        <f t="shared" si="269"/>
        <v>0</v>
      </c>
      <c r="BM515" s="26">
        <f t="shared" si="269"/>
        <v>0</v>
      </c>
      <c r="BN515" s="26">
        <f t="shared" si="269"/>
        <v>0</v>
      </c>
      <c r="BO515" s="26">
        <f t="shared" si="269"/>
        <v>0</v>
      </c>
    </row>
    <row r="516" spans="1:67" outlineLevel="1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1" x14ac:dyDescent="0.15">
      <c r="A517" s="33" t="s">
        <v>86</v>
      </c>
      <c r="G517" s="26">
        <f t="shared" ref="G517:AL517" si="270">G128*$C128</f>
        <v>0</v>
      </c>
      <c r="H517" s="26">
        <f t="shared" si="270"/>
        <v>0</v>
      </c>
      <c r="I517" s="26">
        <f t="shared" si="270"/>
        <v>0</v>
      </c>
      <c r="J517" s="26">
        <f t="shared" si="270"/>
        <v>0</v>
      </c>
      <c r="K517" s="26">
        <f t="shared" si="270"/>
        <v>0</v>
      </c>
      <c r="L517" s="26">
        <f t="shared" si="270"/>
        <v>0</v>
      </c>
      <c r="M517" s="26">
        <f t="shared" si="270"/>
        <v>0</v>
      </c>
      <c r="N517" s="26">
        <f t="shared" si="270"/>
        <v>0</v>
      </c>
      <c r="O517" s="26">
        <f t="shared" si="270"/>
        <v>0</v>
      </c>
      <c r="P517" s="26">
        <f t="shared" si="270"/>
        <v>0</v>
      </c>
      <c r="Q517" s="26">
        <f t="shared" si="270"/>
        <v>0</v>
      </c>
      <c r="R517" s="26">
        <f t="shared" si="270"/>
        <v>0</v>
      </c>
      <c r="S517" s="26">
        <f t="shared" si="270"/>
        <v>0</v>
      </c>
      <c r="T517" s="26">
        <f t="shared" si="270"/>
        <v>0</v>
      </c>
      <c r="U517" s="26">
        <f t="shared" si="270"/>
        <v>0</v>
      </c>
      <c r="V517" s="26">
        <f t="shared" si="270"/>
        <v>0</v>
      </c>
      <c r="W517" s="26">
        <f t="shared" si="270"/>
        <v>0</v>
      </c>
      <c r="X517" s="26">
        <f t="shared" si="270"/>
        <v>0</v>
      </c>
      <c r="Y517" s="26">
        <f t="shared" si="270"/>
        <v>0</v>
      </c>
      <c r="Z517" s="26">
        <f t="shared" si="270"/>
        <v>0</v>
      </c>
      <c r="AA517" s="26">
        <f t="shared" si="270"/>
        <v>0</v>
      </c>
      <c r="AB517" s="26">
        <f t="shared" si="270"/>
        <v>0</v>
      </c>
      <c r="AC517" s="26">
        <f t="shared" si="270"/>
        <v>0</v>
      </c>
      <c r="AD517" s="26">
        <f t="shared" si="270"/>
        <v>0</v>
      </c>
      <c r="AE517" s="26">
        <f t="shared" si="270"/>
        <v>0</v>
      </c>
      <c r="AF517" s="26">
        <f t="shared" si="270"/>
        <v>0</v>
      </c>
      <c r="AG517" s="26">
        <f t="shared" si="270"/>
        <v>0</v>
      </c>
      <c r="AH517" s="26">
        <f t="shared" si="270"/>
        <v>0</v>
      </c>
      <c r="AI517" s="26">
        <f t="shared" si="270"/>
        <v>0</v>
      </c>
      <c r="AJ517" s="26">
        <f t="shared" si="270"/>
        <v>0</v>
      </c>
      <c r="AK517" s="26">
        <f t="shared" si="270"/>
        <v>0</v>
      </c>
      <c r="AL517" s="26">
        <f t="shared" si="270"/>
        <v>0</v>
      </c>
      <c r="AM517" s="26">
        <f t="shared" ref="AM517:BO517" si="271">AM128*$C128</f>
        <v>0</v>
      </c>
      <c r="AN517" s="26">
        <f t="shared" si="271"/>
        <v>0</v>
      </c>
      <c r="AO517" s="26">
        <f t="shared" si="271"/>
        <v>0</v>
      </c>
      <c r="AP517" s="26">
        <f t="shared" si="271"/>
        <v>0</v>
      </c>
      <c r="AQ517" s="26">
        <f t="shared" si="271"/>
        <v>0</v>
      </c>
      <c r="AR517" s="26">
        <f t="shared" si="271"/>
        <v>0</v>
      </c>
      <c r="AS517" s="26">
        <f t="shared" si="271"/>
        <v>0</v>
      </c>
      <c r="AT517" s="26">
        <f t="shared" si="271"/>
        <v>0</v>
      </c>
      <c r="AU517" s="26">
        <f t="shared" si="271"/>
        <v>0</v>
      </c>
      <c r="AV517" s="26">
        <f t="shared" si="271"/>
        <v>0</v>
      </c>
      <c r="AW517" s="26">
        <f t="shared" si="271"/>
        <v>0</v>
      </c>
      <c r="AX517" s="26">
        <f t="shared" si="271"/>
        <v>0</v>
      </c>
      <c r="AY517" s="26">
        <f t="shared" si="271"/>
        <v>0</v>
      </c>
      <c r="AZ517" s="26">
        <f t="shared" si="271"/>
        <v>0</v>
      </c>
      <c r="BA517" s="26">
        <f t="shared" si="271"/>
        <v>0</v>
      </c>
      <c r="BB517" s="26">
        <f t="shared" si="271"/>
        <v>0</v>
      </c>
      <c r="BC517" s="26">
        <f t="shared" si="271"/>
        <v>0</v>
      </c>
      <c r="BD517" s="26">
        <f t="shared" si="271"/>
        <v>0</v>
      </c>
      <c r="BE517" s="26">
        <f t="shared" si="271"/>
        <v>0</v>
      </c>
      <c r="BF517" s="26">
        <f t="shared" si="271"/>
        <v>0</v>
      </c>
      <c r="BG517" s="26">
        <f t="shared" si="271"/>
        <v>0</v>
      </c>
      <c r="BH517" s="26">
        <f t="shared" si="271"/>
        <v>0</v>
      </c>
      <c r="BI517" s="26">
        <f t="shared" si="271"/>
        <v>0</v>
      </c>
      <c r="BJ517" s="26">
        <f t="shared" si="271"/>
        <v>0</v>
      </c>
      <c r="BK517" s="26">
        <f t="shared" si="271"/>
        <v>0</v>
      </c>
      <c r="BL517" s="26">
        <f t="shared" si="271"/>
        <v>0</v>
      </c>
      <c r="BM517" s="26">
        <f t="shared" si="271"/>
        <v>0</v>
      </c>
      <c r="BN517" s="26">
        <f t="shared" si="271"/>
        <v>0</v>
      </c>
      <c r="BO517" s="26">
        <f t="shared" si="271"/>
        <v>0</v>
      </c>
    </row>
    <row r="518" spans="1:67" outlineLevel="1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1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1" x14ac:dyDescent="0.15">
      <c r="A520" s="48" t="s">
        <v>75</v>
      </c>
      <c r="G520" s="26">
        <f t="shared" ref="G520:AL520" si="272">G130*$C130</f>
        <v>0</v>
      </c>
      <c r="H520" s="26">
        <f t="shared" si="272"/>
        <v>0</v>
      </c>
      <c r="I520" s="26">
        <f t="shared" si="272"/>
        <v>0</v>
      </c>
      <c r="J520" s="26">
        <f t="shared" si="272"/>
        <v>0</v>
      </c>
      <c r="K520" s="26">
        <f t="shared" si="272"/>
        <v>0</v>
      </c>
      <c r="L520" s="26">
        <f t="shared" si="272"/>
        <v>0</v>
      </c>
      <c r="M520" s="26">
        <f t="shared" si="272"/>
        <v>0</v>
      </c>
      <c r="N520" s="26">
        <f t="shared" si="272"/>
        <v>0</v>
      </c>
      <c r="O520" s="26">
        <f t="shared" si="272"/>
        <v>0</v>
      </c>
      <c r="P520" s="26">
        <f t="shared" si="272"/>
        <v>0</v>
      </c>
      <c r="Q520" s="26">
        <f t="shared" si="272"/>
        <v>0</v>
      </c>
      <c r="R520" s="26">
        <f t="shared" si="272"/>
        <v>0</v>
      </c>
      <c r="S520" s="26">
        <f t="shared" si="272"/>
        <v>0</v>
      </c>
      <c r="T520" s="26">
        <f t="shared" si="272"/>
        <v>0</v>
      </c>
      <c r="U520" s="26">
        <f t="shared" si="272"/>
        <v>0</v>
      </c>
      <c r="V520" s="26">
        <f t="shared" si="272"/>
        <v>0</v>
      </c>
      <c r="W520" s="26">
        <f t="shared" si="272"/>
        <v>0</v>
      </c>
      <c r="X520" s="26">
        <f t="shared" si="272"/>
        <v>0</v>
      </c>
      <c r="Y520" s="26">
        <f t="shared" si="272"/>
        <v>0</v>
      </c>
      <c r="Z520" s="26">
        <f t="shared" si="272"/>
        <v>0</v>
      </c>
      <c r="AA520" s="26">
        <f t="shared" si="272"/>
        <v>0</v>
      </c>
      <c r="AB520" s="26">
        <f t="shared" si="272"/>
        <v>0</v>
      </c>
      <c r="AC520" s="26">
        <f t="shared" si="272"/>
        <v>0</v>
      </c>
      <c r="AD520" s="26">
        <f t="shared" si="272"/>
        <v>0</v>
      </c>
      <c r="AE520" s="26">
        <f t="shared" si="272"/>
        <v>0</v>
      </c>
      <c r="AF520" s="26">
        <f t="shared" si="272"/>
        <v>0</v>
      </c>
      <c r="AG520" s="26">
        <f t="shared" si="272"/>
        <v>0</v>
      </c>
      <c r="AH520" s="26">
        <f t="shared" si="272"/>
        <v>0</v>
      </c>
      <c r="AI520" s="26">
        <f t="shared" si="272"/>
        <v>0</v>
      </c>
      <c r="AJ520" s="26">
        <f t="shared" si="272"/>
        <v>0</v>
      </c>
      <c r="AK520" s="26">
        <f t="shared" si="272"/>
        <v>0</v>
      </c>
      <c r="AL520" s="26">
        <f t="shared" si="272"/>
        <v>0</v>
      </c>
      <c r="AM520" s="26">
        <f t="shared" ref="AM520:BO520" si="273">AM130*$C130</f>
        <v>0</v>
      </c>
      <c r="AN520" s="26">
        <f t="shared" si="273"/>
        <v>0</v>
      </c>
      <c r="AO520" s="26">
        <f t="shared" si="273"/>
        <v>0</v>
      </c>
      <c r="AP520" s="26">
        <f t="shared" si="273"/>
        <v>0</v>
      </c>
      <c r="AQ520" s="26">
        <f t="shared" si="273"/>
        <v>0</v>
      </c>
      <c r="AR520" s="26">
        <f t="shared" si="273"/>
        <v>0</v>
      </c>
      <c r="AS520" s="26">
        <f t="shared" si="273"/>
        <v>0</v>
      </c>
      <c r="AT520" s="26">
        <f t="shared" si="273"/>
        <v>0</v>
      </c>
      <c r="AU520" s="26">
        <f t="shared" si="273"/>
        <v>0</v>
      </c>
      <c r="AV520" s="26">
        <f t="shared" si="273"/>
        <v>0</v>
      </c>
      <c r="AW520" s="26">
        <f t="shared" si="273"/>
        <v>0</v>
      </c>
      <c r="AX520" s="26">
        <f t="shared" si="273"/>
        <v>0</v>
      </c>
      <c r="AY520" s="26">
        <f t="shared" si="273"/>
        <v>0</v>
      </c>
      <c r="AZ520" s="26">
        <f t="shared" si="273"/>
        <v>0</v>
      </c>
      <c r="BA520" s="26">
        <f t="shared" si="273"/>
        <v>0</v>
      </c>
      <c r="BB520" s="26">
        <f t="shared" si="273"/>
        <v>0</v>
      </c>
      <c r="BC520" s="26">
        <f t="shared" si="273"/>
        <v>0</v>
      </c>
      <c r="BD520" s="26">
        <f t="shared" si="273"/>
        <v>0</v>
      </c>
      <c r="BE520" s="26">
        <f t="shared" si="273"/>
        <v>0</v>
      </c>
      <c r="BF520" s="26">
        <f t="shared" si="273"/>
        <v>0</v>
      </c>
      <c r="BG520" s="26">
        <f t="shared" si="273"/>
        <v>0</v>
      </c>
      <c r="BH520" s="26">
        <f t="shared" si="273"/>
        <v>0</v>
      </c>
      <c r="BI520" s="26">
        <f t="shared" si="273"/>
        <v>0</v>
      </c>
      <c r="BJ520" s="26">
        <f t="shared" si="273"/>
        <v>0</v>
      </c>
      <c r="BK520" s="26">
        <f t="shared" si="273"/>
        <v>0</v>
      </c>
      <c r="BL520" s="26">
        <f t="shared" si="273"/>
        <v>0</v>
      </c>
      <c r="BM520" s="26">
        <f t="shared" si="273"/>
        <v>0</v>
      </c>
      <c r="BN520" s="26">
        <f t="shared" si="273"/>
        <v>0</v>
      </c>
      <c r="BO520" s="26">
        <f t="shared" si="273"/>
        <v>0</v>
      </c>
    </row>
    <row r="521" spans="1:67" outlineLevel="1" x14ac:dyDescent="0.15">
      <c r="A521" s="48" t="s">
        <v>62</v>
      </c>
      <c r="G521" s="23">
        <f>STAFFPLAN_CWS!$B169</f>
        <v>0</v>
      </c>
      <c r="H521" s="23">
        <f>STAFFPLAN_CWS!$C169</f>
        <v>0.8</v>
      </c>
      <c r="I521" s="23">
        <f>STAFFPLAN_CWS!$C169</f>
        <v>0.8</v>
      </c>
      <c r="J521" s="23">
        <f>STAFFPLAN_CWS!$C169</f>
        <v>0.8</v>
      </c>
      <c r="K521" s="23">
        <f>STAFFPLAN_CWS!$C169</f>
        <v>0.8</v>
      </c>
      <c r="L521" s="23">
        <f>STAFFPLAN_CWS!$C169</f>
        <v>0.8</v>
      </c>
      <c r="M521" s="23">
        <f>STAFFPLAN_CWS!$C169</f>
        <v>0.8</v>
      </c>
      <c r="N521" s="23">
        <f>STAFFPLAN_CWS!$C169</f>
        <v>0.8</v>
      </c>
      <c r="O521" s="23">
        <f>STAFFPLAN_CWS!$C169</f>
        <v>0.8</v>
      </c>
      <c r="P521" s="23">
        <f>STAFFPLAN_CWS!$C169</f>
        <v>0.8</v>
      </c>
      <c r="Q521" s="23">
        <f>STAFFPLAN_CWS!$C169</f>
        <v>0.8</v>
      </c>
      <c r="R521" s="23">
        <f>STAFFPLAN_CWS!$C169</f>
        <v>0.8</v>
      </c>
      <c r="S521" s="23">
        <f>STAFFPLAN_CWS!$C169</f>
        <v>0.8</v>
      </c>
      <c r="T521" s="23">
        <f>STAFFPLAN_CWS!$D169</f>
        <v>0.9</v>
      </c>
      <c r="U521" s="23">
        <f>STAFFPLAN_CWS!$D169</f>
        <v>0.9</v>
      </c>
      <c r="V521" s="23">
        <f>STAFFPLAN_CWS!$D169</f>
        <v>0.9</v>
      </c>
      <c r="W521" s="23">
        <f>STAFFPLAN_CWS!$D169</f>
        <v>0.9</v>
      </c>
      <c r="X521" s="23">
        <f>STAFFPLAN_CWS!$D169</f>
        <v>0.9</v>
      </c>
      <c r="Y521" s="23">
        <f>STAFFPLAN_CWS!$D169</f>
        <v>0.9</v>
      </c>
      <c r="Z521" s="23">
        <f>STAFFPLAN_CWS!$D169</f>
        <v>0.9</v>
      </c>
      <c r="AA521" s="23">
        <f>STAFFPLAN_CWS!$D169</f>
        <v>0.9</v>
      </c>
      <c r="AB521" s="23">
        <f>STAFFPLAN_CWS!$D169</f>
        <v>0.9</v>
      </c>
      <c r="AC521" s="23">
        <f>STAFFPLAN_CWS!$D169</f>
        <v>0.9</v>
      </c>
      <c r="AD521" s="23">
        <f>STAFFPLAN_CWS!$D169</f>
        <v>0.9</v>
      </c>
      <c r="AE521" s="23">
        <f>STAFFPLAN_CWS!$D169</f>
        <v>0.9</v>
      </c>
      <c r="AF521" s="23">
        <f>STAFFPLAN_CWS!$E169</f>
        <v>0.9</v>
      </c>
      <c r="AG521" s="23">
        <f>STAFFPLAN_CWS!$E169</f>
        <v>0.9</v>
      </c>
      <c r="AH521" s="23">
        <f>STAFFPLAN_CWS!$E169</f>
        <v>0.9</v>
      </c>
      <c r="AI521" s="23">
        <f>STAFFPLAN_CWS!$E169</f>
        <v>0.9</v>
      </c>
      <c r="AJ521" s="23">
        <f>STAFFPLAN_CWS!$E169</f>
        <v>0.9</v>
      </c>
      <c r="AK521" s="23">
        <f>STAFFPLAN_CWS!$E169</f>
        <v>0.9</v>
      </c>
      <c r="AL521" s="23">
        <f>STAFFPLAN_CWS!$E169</f>
        <v>0.9</v>
      </c>
      <c r="AM521" s="23">
        <f>STAFFPLAN_CWS!$E169</f>
        <v>0.9</v>
      </c>
      <c r="AN521" s="23">
        <f>STAFFPLAN_CWS!$E169</f>
        <v>0.9</v>
      </c>
      <c r="AO521" s="23">
        <f>STAFFPLAN_CWS!$E169</f>
        <v>0.9</v>
      </c>
      <c r="AP521" s="23">
        <f>STAFFPLAN_CWS!$E169</f>
        <v>0.9</v>
      </c>
      <c r="AQ521" s="23">
        <f>STAFFPLAN_CWS!$E169</f>
        <v>0.9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1" x14ac:dyDescent="0.15">
      <c r="A522" s="48" t="s">
        <v>76</v>
      </c>
      <c r="G522" s="26">
        <f t="shared" ref="G522:AL522" si="274">G520*G521</f>
        <v>0</v>
      </c>
      <c r="H522" s="26">
        <f t="shared" si="274"/>
        <v>0</v>
      </c>
      <c r="I522" s="26">
        <f t="shared" si="274"/>
        <v>0</v>
      </c>
      <c r="J522" s="26">
        <f t="shared" si="274"/>
        <v>0</v>
      </c>
      <c r="K522" s="26">
        <f t="shared" si="274"/>
        <v>0</v>
      </c>
      <c r="L522" s="26">
        <f t="shared" si="274"/>
        <v>0</v>
      </c>
      <c r="M522" s="26">
        <f t="shared" si="274"/>
        <v>0</v>
      </c>
      <c r="N522" s="26">
        <f t="shared" si="274"/>
        <v>0</v>
      </c>
      <c r="O522" s="26">
        <f t="shared" si="274"/>
        <v>0</v>
      </c>
      <c r="P522" s="26">
        <f t="shared" si="274"/>
        <v>0</v>
      </c>
      <c r="Q522" s="26">
        <f t="shared" si="274"/>
        <v>0</v>
      </c>
      <c r="R522" s="26">
        <f t="shared" si="274"/>
        <v>0</v>
      </c>
      <c r="S522" s="26">
        <f t="shared" si="274"/>
        <v>0</v>
      </c>
      <c r="T522" s="26">
        <f t="shared" si="274"/>
        <v>0</v>
      </c>
      <c r="U522" s="26">
        <f t="shared" si="274"/>
        <v>0</v>
      </c>
      <c r="V522" s="26">
        <f t="shared" si="274"/>
        <v>0</v>
      </c>
      <c r="W522" s="26">
        <f t="shared" si="274"/>
        <v>0</v>
      </c>
      <c r="X522" s="26">
        <f t="shared" si="274"/>
        <v>0</v>
      </c>
      <c r="Y522" s="26">
        <f t="shared" si="274"/>
        <v>0</v>
      </c>
      <c r="Z522" s="26">
        <f t="shared" si="274"/>
        <v>0</v>
      </c>
      <c r="AA522" s="26">
        <f t="shared" si="274"/>
        <v>0</v>
      </c>
      <c r="AB522" s="26">
        <f t="shared" si="274"/>
        <v>0</v>
      </c>
      <c r="AC522" s="26">
        <f t="shared" si="274"/>
        <v>0</v>
      </c>
      <c r="AD522" s="26">
        <f t="shared" si="274"/>
        <v>0</v>
      </c>
      <c r="AE522" s="26">
        <f t="shared" si="274"/>
        <v>0</v>
      </c>
      <c r="AF522" s="26">
        <f t="shared" si="274"/>
        <v>0</v>
      </c>
      <c r="AG522" s="26">
        <f t="shared" si="274"/>
        <v>0</v>
      </c>
      <c r="AH522" s="26">
        <f t="shared" si="274"/>
        <v>0</v>
      </c>
      <c r="AI522" s="26">
        <f t="shared" si="274"/>
        <v>0</v>
      </c>
      <c r="AJ522" s="26">
        <f t="shared" si="274"/>
        <v>0</v>
      </c>
      <c r="AK522" s="26">
        <f t="shared" si="274"/>
        <v>0</v>
      </c>
      <c r="AL522" s="26">
        <f t="shared" si="274"/>
        <v>0</v>
      </c>
      <c r="AM522" s="26">
        <f t="shared" ref="AM522:BO522" si="275">AM520*AM521</f>
        <v>0</v>
      </c>
      <c r="AN522" s="26">
        <f t="shared" si="275"/>
        <v>0</v>
      </c>
      <c r="AO522" s="26">
        <f t="shared" si="275"/>
        <v>0</v>
      </c>
      <c r="AP522" s="26">
        <f t="shared" si="275"/>
        <v>0</v>
      </c>
      <c r="AQ522" s="26">
        <f t="shared" si="275"/>
        <v>0</v>
      </c>
      <c r="AR522" s="26">
        <f t="shared" si="275"/>
        <v>0</v>
      </c>
      <c r="AS522" s="26">
        <f t="shared" si="275"/>
        <v>0</v>
      </c>
      <c r="AT522" s="26">
        <f t="shared" si="275"/>
        <v>0</v>
      </c>
      <c r="AU522" s="26">
        <f t="shared" si="275"/>
        <v>0</v>
      </c>
      <c r="AV522" s="26">
        <f t="shared" si="275"/>
        <v>0</v>
      </c>
      <c r="AW522" s="26">
        <f t="shared" si="275"/>
        <v>0</v>
      </c>
      <c r="AX522" s="26">
        <f t="shared" si="275"/>
        <v>0</v>
      </c>
      <c r="AY522" s="26">
        <f t="shared" si="275"/>
        <v>0</v>
      </c>
      <c r="AZ522" s="26">
        <f t="shared" si="275"/>
        <v>0</v>
      </c>
      <c r="BA522" s="26">
        <f t="shared" si="275"/>
        <v>0</v>
      </c>
      <c r="BB522" s="26">
        <f t="shared" si="275"/>
        <v>0</v>
      </c>
      <c r="BC522" s="26">
        <f t="shared" si="275"/>
        <v>0</v>
      </c>
      <c r="BD522" s="26">
        <f t="shared" si="275"/>
        <v>0</v>
      </c>
      <c r="BE522" s="26">
        <f t="shared" si="275"/>
        <v>0</v>
      </c>
      <c r="BF522" s="26">
        <f t="shared" si="275"/>
        <v>0</v>
      </c>
      <c r="BG522" s="26">
        <f t="shared" si="275"/>
        <v>0</v>
      </c>
      <c r="BH522" s="26">
        <f t="shared" si="275"/>
        <v>0</v>
      </c>
      <c r="BI522" s="26">
        <f t="shared" si="275"/>
        <v>0</v>
      </c>
      <c r="BJ522" s="26">
        <f t="shared" si="275"/>
        <v>0</v>
      </c>
      <c r="BK522" s="26">
        <f t="shared" si="275"/>
        <v>0</v>
      </c>
      <c r="BL522" s="26">
        <f t="shared" si="275"/>
        <v>0</v>
      </c>
      <c r="BM522" s="26">
        <f t="shared" si="275"/>
        <v>0</v>
      </c>
      <c r="BN522" s="26">
        <f t="shared" si="275"/>
        <v>0</v>
      </c>
      <c r="BO522" s="26">
        <f t="shared" si="275"/>
        <v>0</v>
      </c>
    </row>
    <row r="523" spans="1:67" outlineLevel="1" x14ac:dyDescent="0.15">
      <c r="A523" s="48" t="s">
        <v>761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1" x14ac:dyDescent="0.15">
      <c r="A524" s="48" t="s">
        <v>63</v>
      </c>
      <c r="G524" s="26">
        <f t="shared" ref="G524:AL524" si="276">G522+G523</f>
        <v>0</v>
      </c>
      <c r="H524" s="26">
        <f t="shared" si="276"/>
        <v>0</v>
      </c>
      <c r="I524" s="26">
        <f t="shared" si="276"/>
        <v>0</v>
      </c>
      <c r="J524" s="26">
        <f t="shared" si="276"/>
        <v>0</v>
      </c>
      <c r="K524" s="26">
        <f t="shared" si="276"/>
        <v>0</v>
      </c>
      <c r="L524" s="26">
        <f t="shared" si="276"/>
        <v>0</v>
      </c>
      <c r="M524" s="26">
        <f t="shared" si="276"/>
        <v>0</v>
      </c>
      <c r="N524" s="26">
        <f t="shared" si="276"/>
        <v>0</v>
      </c>
      <c r="O524" s="26">
        <f t="shared" si="276"/>
        <v>0</v>
      </c>
      <c r="P524" s="26">
        <f t="shared" si="276"/>
        <v>0</v>
      </c>
      <c r="Q524" s="26">
        <f t="shared" si="276"/>
        <v>0</v>
      </c>
      <c r="R524" s="26">
        <f t="shared" si="276"/>
        <v>0</v>
      </c>
      <c r="S524" s="26">
        <f t="shared" si="276"/>
        <v>0</v>
      </c>
      <c r="T524" s="26">
        <f t="shared" si="276"/>
        <v>0</v>
      </c>
      <c r="U524" s="26">
        <f t="shared" si="276"/>
        <v>0</v>
      </c>
      <c r="V524" s="26">
        <f t="shared" si="276"/>
        <v>0</v>
      </c>
      <c r="W524" s="26">
        <f t="shared" si="276"/>
        <v>0</v>
      </c>
      <c r="X524" s="26">
        <f t="shared" si="276"/>
        <v>0</v>
      </c>
      <c r="Y524" s="26">
        <f t="shared" si="276"/>
        <v>0</v>
      </c>
      <c r="Z524" s="26">
        <f t="shared" si="276"/>
        <v>0</v>
      </c>
      <c r="AA524" s="26">
        <f t="shared" si="276"/>
        <v>0</v>
      </c>
      <c r="AB524" s="26">
        <f t="shared" si="276"/>
        <v>0</v>
      </c>
      <c r="AC524" s="26">
        <f t="shared" si="276"/>
        <v>0</v>
      </c>
      <c r="AD524" s="26">
        <f t="shared" si="276"/>
        <v>0</v>
      </c>
      <c r="AE524" s="26">
        <f t="shared" si="276"/>
        <v>0</v>
      </c>
      <c r="AF524" s="26">
        <f t="shared" si="276"/>
        <v>0</v>
      </c>
      <c r="AG524" s="26">
        <f t="shared" si="276"/>
        <v>0</v>
      </c>
      <c r="AH524" s="26">
        <f t="shared" si="276"/>
        <v>0</v>
      </c>
      <c r="AI524" s="26">
        <f t="shared" si="276"/>
        <v>0</v>
      </c>
      <c r="AJ524" s="26">
        <f t="shared" si="276"/>
        <v>0</v>
      </c>
      <c r="AK524" s="26">
        <f t="shared" si="276"/>
        <v>0</v>
      </c>
      <c r="AL524" s="26">
        <f t="shared" si="276"/>
        <v>0</v>
      </c>
      <c r="AM524" s="26">
        <f t="shared" ref="AM524:BO524" si="277">AM522+AM523</f>
        <v>0</v>
      </c>
      <c r="AN524" s="26">
        <f t="shared" si="277"/>
        <v>0</v>
      </c>
      <c r="AO524" s="26">
        <f t="shared" si="277"/>
        <v>0</v>
      </c>
      <c r="AP524" s="26">
        <f t="shared" si="277"/>
        <v>0</v>
      </c>
      <c r="AQ524" s="26">
        <f t="shared" si="277"/>
        <v>0</v>
      </c>
      <c r="AR524" s="26">
        <f t="shared" si="277"/>
        <v>0</v>
      </c>
      <c r="AS524" s="26">
        <f t="shared" si="277"/>
        <v>0</v>
      </c>
      <c r="AT524" s="26">
        <f t="shared" si="277"/>
        <v>0</v>
      </c>
      <c r="AU524" s="26">
        <f t="shared" si="277"/>
        <v>0</v>
      </c>
      <c r="AV524" s="26">
        <f t="shared" si="277"/>
        <v>0</v>
      </c>
      <c r="AW524" s="26">
        <f t="shared" si="277"/>
        <v>0</v>
      </c>
      <c r="AX524" s="26">
        <f t="shared" si="277"/>
        <v>0</v>
      </c>
      <c r="AY524" s="26">
        <f t="shared" si="277"/>
        <v>0</v>
      </c>
      <c r="AZ524" s="26">
        <f t="shared" si="277"/>
        <v>0</v>
      </c>
      <c r="BA524" s="26">
        <f t="shared" si="277"/>
        <v>0</v>
      </c>
      <c r="BB524" s="26">
        <f t="shared" si="277"/>
        <v>0</v>
      </c>
      <c r="BC524" s="26">
        <f t="shared" si="277"/>
        <v>0</v>
      </c>
      <c r="BD524" s="26">
        <f t="shared" si="277"/>
        <v>0</v>
      </c>
      <c r="BE524" s="26">
        <f t="shared" si="277"/>
        <v>0</v>
      </c>
      <c r="BF524" s="26">
        <f t="shared" si="277"/>
        <v>0</v>
      </c>
      <c r="BG524" s="26">
        <f t="shared" si="277"/>
        <v>0</v>
      </c>
      <c r="BH524" s="26">
        <f t="shared" si="277"/>
        <v>0</v>
      </c>
      <c r="BI524" s="26">
        <f t="shared" si="277"/>
        <v>0</v>
      </c>
      <c r="BJ524" s="26">
        <f t="shared" si="277"/>
        <v>0</v>
      </c>
      <c r="BK524" s="26">
        <f t="shared" si="277"/>
        <v>0</v>
      </c>
      <c r="BL524" s="26">
        <f t="shared" si="277"/>
        <v>0</v>
      </c>
      <c r="BM524" s="26">
        <f t="shared" si="277"/>
        <v>0</v>
      </c>
      <c r="BN524" s="26">
        <f t="shared" si="277"/>
        <v>0</v>
      </c>
      <c r="BO524" s="26">
        <f t="shared" si="277"/>
        <v>0</v>
      </c>
    </row>
    <row r="525" spans="1:67" outlineLevel="1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1" x14ac:dyDescent="0.15">
      <c r="A526" s="33" t="s">
        <v>86</v>
      </c>
      <c r="G526" s="26">
        <f t="shared" ref="G526:AL526" si="278">G131*$C131</f>
        <v>0</v>
      </c>
      <c r="H526" s="26">
        <f t="shared" si="278"/>
        <v>0</v>
      </c>
      <c r="I526" s="26">
        <f t="shared" si="278"/>
        <v>0</v>
      </c>
      <c r="J526" s="26">
        <f t="shared" si="278"/>
        <v>0</v>
      </c>
      <c r="K526" s="26">
        <f t="shared" si="278"/>
        <v>0</v>
      </c>
      <c r="L526" s="26">
        <f t="shared" si="278"/>
        <v>0</v>
      </c>
      <c r="M526" s="26">
        <f t="shared" si="278"/>
        <v>0</v>
      </c>
      <c r="N526" s="26">
        <f t="shared" si="278"/>
        <v>0</v>
      </c>
      <c r="O526" s="26">
        <f t="shared" si="278"/>
        <v>0</v>
      </c>
      <c r="P526" s="26">
        <f t="shared" si="278"/>
        <v>0</v>
      </c>
      <c r="Q526" s="26">
        <f t="shared" si="278"/>
        <v>0</v>
      </c>
      <c r="R526" s="26">
        <f t="shared" si="278"/>
        <v>0</v>
      </c>
      <c r="S526" s="26">
        <f t="shared" si="278"/>
        <v>0</v>
      </c>
      <c r="T526" s="26">
        <f t="shared" si="278"/>
        <v>0</v>
      </c>
      <c r="U526" s="26">
        <f t="shared" si="278"/>
        <v>0</v>
      </c>
      <c r="V526" s="26">
        <f t="shared" si="278"/>
        <v>0</v>
      </c>
      <c r="W526" s="26">
        <f t="shared" si="278"/>
        <v>0</v>
      </c>
      <c r="X526" s="26">
        <f t="shared" si="278"/>
        <v>0</v>
      </c>
      <c r="Y526" s="26">
        <f t="shared" si="278"/>
        <v>0</v>
      </c>
      <c r="Z526" s="26">
        <f t="shared" si="278"/>
        <v>0</v>
      </c>
      <c r="AA526" s="26">
        <f t="shared" si="278"/>
        <v>0</v>
      </c>
      <c r="AB526" s="26">
        <f t="shared" si="278"/>
        <v>0</v>
      </c>
      <c r="AC526" s="26">
        <f t="shared" si="278"/>
        <v>0</v>
      </c>
      <c r="AD526" s="26">
        <f t="shared" si="278"/>
        <v>0</v>
      </c>
      <c r="AE526" s="26">
        <f t="shared" si="278"/>
        <v>0</v>
      </c>
      <c r="AF526" s="26">
        <f t="shared" si="278"/>
        <v>0</v>
      </c>
      <c r="AG526" s="26">
        <f t="shared" si="278"/>
        <v>0</v>
      </c>
      <c r="AH526" s="26">
        <f t="shared" si="278"/>
        <v>0</v>
      </c>
      <c r="AI526" s="26">
        <f t="shared" si="278"/>
        <v>0</v>
      </c>
      <c r="AJ526" s="26">
        <f t="shared" si="278"/>
        <v>0</v>
      </c>
      <c r="AK526" s="26">
        <f t="shared" si="278"/>
        <v>0</v>
      </c>
      <c r="AL526" s="26">
        <f t="shared" si="278"/>
        <v>0</v>
      </c>
      <c r="AM526" s="26">
        <f t="shared" ref="AM526:BO526" si="279">AM131*$C131</f>
        <v>0</v>
      </c>
      <c r="AN526" s="26">
        <f t="shared" si="279"/>
        <v>0</v>
      </c>
      <c r="AO526" s="26">
        <f t="shared" si="279"/>
        <v>0</v>
      </c>
      <c r="AP526" s="26">
        <f t="shared" si="279"/>
        <v>0</v>
      </c>
      <c r="AQ526" s="26">
        <f t="shared" si="279"/>
        <v>0</v>
      </c>
      <c r="AR526" s="26">
        <f t="shared" si="279"/>
        <v>0</v>
      </c>
      <c r="AS526" s="26">
        <f t="shared" si="279"/>
        <v>0</v>
      </c>
      <c r="AT526" s="26">
        <f t="shared" si="279"/>
        <v>0</v>
      </c>
      <c r="AU526" s="26">
        <f t="shared" si="279"/>
        <v>0</v>
      </c>
      <c r="AV526" s="26">
        <f t="shared" si="279"/>
        <v>0</v>
      </c>
      <c r="AW526" s="26">
        <f t="shared" si="279"/>
        <v>0</v>
      </c>
      <c r="AX526" s="26">
        <f t="shared" si="279"/>
        <v>0</v>
      </c>
      <c r="AY526" s="26">
        <f t="shared" si="279"/>
        <v>0</v>
      </c>
      <c r="AZ526" s="26">
        <f t="shared" si="279"/>
        <v>0</v>
      </c>
      <c r="BA526" s="26">
        <f t="shared" si="279"/>
        <v>0</v>
      </c>
      <c r="BB526" s="26">
        <f t="shared" si="279"/>
        <v>0</v>
      </c>
      <c r="BC526" s="26">
        <f t="shared" si="279"/>
        <v>0</v>
      </c>
      <c r="BD526" s="26">
        <f t="shared" si="279"/>
        <v>0</v>
      </c>
      <c r="BE526" s="26">
        <f t="shared" si="279"/>
        <v>0</v>
      </c>
      <c r="BF526" s="26">
        <f t="shared" si="279"/>
        <v>0</v>
      </c>
      <c r="BG526" s="26">
        <f t="shared" si="279"/>
        <v>0</v>
      </c>
      <c r="BH526" s="26">
        <f t="shared" si="279"/>
        <v>0</v>
      </c>
      <c r="BI526" s="26">
        <f t="shared" si="279"/>
        <v>0</v>
      </c>
      <c r="BJ526" s="26">
        <f t="shared" si="279"/>
        <v>0</v>
      </c>
      <c r="BK526" s="26">
        <f t="shared" si="279"/>
        <v>0</v>
      </c>
      <c r="BL526" s="26">
        <f t="shared" si="279"/>
        <v>0</v>
      </c>
      <c r="BM526" s="26">
        <f t="shared" si="279"/>
        <v>0</v>
      </c>
      <c r="BN526" s="26">
        <f t="shared" si="279"/>
        <v>0</v>
      </c>
      <c r="BO526" s="26">
        <f t="shared" si="279"/>
        <v>0</v>
      </c>
    </row>
    <row r="527" spans="1:67" outlineLevel="1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1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1" x14ac:dyDescent="0.15">
      <c r="A529" s="48" t="s">
        <v>76</v>
      </c>
      <c r="G529" s="26">
        <f t="shared" ref="G529:AL529" si="280">G522+G513+G504+G495+G459+G450+G441+G432+G423+G414+G405+G396+G387+G486+G477+G468</f>
        <v>0</v>
      </c>
      <c r="H529" s="26">
        <f t="shared" si="280"/>
        <v>0</v>
      </c>
      <c r="I529" s="26">
        <f t="shared" si="280"/>
        <v>0</v>
      </c>
      <c r="J529" s="26">
        <f t="shared" si="280"/>
        <v>0</v>
      </c>
      <c r="K529" s="26">
        <f t="shared" si="280"/>
        <v>0</v>
      </c>
      <c r="L529" s="26">
        <f t="shared" si="280"/>
        <v>0</v>
      </c>
      <c r="M529" s="26">
        <f t="shared" si="280"/>
        <v>0</v>
      </c>
      <c r="N529" s="26">
        <f t="shared" si="280"/>
        <v>0</v>
      </c>
      <c r="O529" s="26">
        <f t="shared" si="280"/>
        <v>0</v>
      </c>
      <c r="P529" s="26">
        <f t="shared" si="280"/>
        <v>0</v>
      </c>
      <c r="Q529" s="26">
        <f t="shared" si="280"/>
        <v>0</v>
      </c>
      <c r="R529" s="26">
        <f t="shared" si="280"/>
        <v>0</v>
      </c>
      <c r="S529" s="26">
        <f t="shared" si="280"/>
        <v>0</v>
      </c>
      <c r="T529" s="26">
        <f t="shared" si="280"/>
        <v>1600000</v>
      </c>
      <c r="U529" s="26">
        <f t="shared" si="280"/>
        <v>1600000</v>
      </c>
      <c r="V529" s="26">
        <f t="shared" si="280"/>
        <v>1600000</v>
      </c>
      <c r="W529" s="26">
        <f t="shared" si="280"/>
        <v>1600000</v>
      </c>
      <c r="X529" s="26">
        <f t="shared" si="280"/>
        <v>1600000</v>
      </c>
      <c r="Y529" s="26">
        <f t="shared" si="280"/>
        <v>1600000</v>
      </c>
      <c r="Z529" s="26">
        <f t="shared" si="280"/>
        <v>1600000</v>
      </c>
      <c r="AA529" s="26">
        <f t="shared" si="280"/>
        <v>1600000</v>
      </c>
      <c r="AB529" s="26">
        <f t="shared" si="280"/>
        <v>1600000</v>
      </c>
      <c r="AC529" s="26">
        <f t="shared" si="280"/>
        <v>1600000</v>
      </c>
      <c r="AD529" s="26">
        <f t="shared" si="280"/>
        <v>1600000</v>
      </c>
      <c r="AE529" s="26">
        <f t="shared" si="280"/>
        <v>1600000</v>
      </c>
      <c r="AF529" s="26">
        <f t="shared" si="280"/>
        <v>1600000</v>
      </c>
      <c r="AG529" s="26">
        <f t="shared" si="280"/>
        <v>1600000</v>
      </c>
      <c r="AH529" s="26">
        <f t="shared" si="280"/>
        <v>1600000</v>
      </c>
      <c r="AI529" s="26">
        <f t="shared" si="280"/>
        <v>1600000</v>
      </c>
      <c r="AJ529" s="26">
        <f t="shared" si="280"/>
        <v>1600000</v>
      </c>
      <c r="AK529" s="26">
        <f t="shared" si="280"/>
        <v>1600000</v>
      </c>
      <c r="AL529" s="26">
        <f t="shared" si="280"/>
        <v>1600000</v>
      </c>
      <c r="AM529" s="26">
        <f t="shared" ref="AM529:BO529" si="281">AM522+AM513+AM504+AM495+AM459+AM450+AM441+AM432+AM423+AM414+AM405+AM396+AM387+AM486+AM477+AM468</f>
        <v>1600000</v>
      </c>
      <c r="AN529" s="26">
        <f t="shared" si="281"/>
        <v>1600000</v>
      </c>
      <c r="AO529" s="26">
        <f t="shared" si="281"/>
        <v>1600000</v>
      </c>
      <c r="AP529" s="26">
        <f t="shared" si="281"/>
        <v>1600000</v>
      </c>
      <c r="AQ529" s="26">
        <f t="shared" si="281"/>
        <v>1600000</v>
      </c>
      <c r="AR529" s="26">
        <f t="shared" si="281"/>
        <v>1800000</v>
      </c>
      <c r="AS529" s="26">
        <f t="shared" si="281"/>
        <v>1800000</v>
      </c>
      <c r="AT529" s="26">
        <f t="shared" si="281"/>
        <v>1800000</v>
      </c>
      <c r="AU529" s="26">
        <f t="shared" si="281"/>
        <v>1800000</v>
      </c>
      <c r="AV529" s="26">
        <f t="shared" si="281"/>
        <v>1800000</v>
      </c>
      <c r="AW529" s="26">
        <f t="shared" si="281"/>
        <v>1800000</v>
      </c>
      <c r="AX529" s="26">
        <f t="shared" si="281"/>
        <v>1800000</v>
      </c>
      <c r="AY529" s="26">
        <f t="shared" si="281"/>
        <v>1800000</v>
      </c>
      <c r="AZ529" s="26">
        <f t="shared" si="281"/>
        <v>1800000</v>
      </c>
      <c r="BA529" s="26">
        <f t="shared" si="281"/>
        <v>1800000</v>
      </c>
      <c r="BB529" s="26">
        <f t="shared" si="281"/>
        <v>1800000</v>
      </c>
      <c r="BC529" s="26">
        <f t="shared" si="281"/>
        <v>1800000</v>
      </c>
      <c r="BD529" s="26">
        <f t="shared" si="281"/>
        <v>2000000</v>
      </c>
      <c r="BE529" s="26">
        <f t="shared" si="281"/>
        <v>2000000</v>
      </c>
      <c r="BF529" s="26">
        <f t="shared" si="281"/>
        <v>2000000</v>
      </c>
      <c r="BG529" s="26">
        <f t="shared" si="281"/>
        <v>2000000</v>
      </c>
      <c r="BH529" s="26">
        <f t="shared" si="281"/>
        <v>2000000</v>
      </c>
      <c r="BI529" s="26">
        <f t="shared" si="281"/>
        <v>2000000</v>
      </c>
      <c r="BJ529" s="26">
        <f t="shared" si="281"/>
        <v>2000000</v>
      </c>
      <c r="BK529" s="26">
        <f t="shared" si="281"/>
        <v>2000000</v>
      </c>
      <c r="BL529" s="26">
        <f t="shared" si="281"/>
        <v>2000000</v>
      </c>
      <c r="BM529" s="26">
        <f t="shared" si="281"/>
        <v>2000000</v>
      </c>
      <c r="BN529" s="26">
        <f t="shared" si="281"/>
        <v>2000000</v>
      </c>
      <c r="BO529" s="26">
        <f t="shared" si="281"/>
        <v>2000000</v>
      </c>
      <c r="BP529" s="39">
        <f t="shared" ref="BP529:BP536" si="282">SUM(G529:BO529)</f>
        <v>84000000</v>
      </c>
    </row>
    <row r="530" spans="1:69" outlineLevel="1" x14ac:dyDescent="0.15">
      <c r="A530" s="48" t="s">
        <v>761</v>
      </c>
      <c r="G530" s="26">
        <f t="shared" ref="G530:AL530" si="283">G523+G514+G505+G496+G487+G478+G469+G460+G451+G442+G433+G424+G415+G406+G397+G388</f>
        <v>0</v>
      </c>
      <c r="H530" s="26">
        <f t="shared" si="283"/>
        <v>0</v>
      </c>
      <c r="I530" s="26">
        <f t="shared" si="283"/>
        <v>0</v>
      </c>
      <c r="J530" s="26">
        <f t="shared" si="283"/>
        <v>0</v>
      </c>
      <c r="K530" s="26">
        <f t="shared" si="283"/>
        <v>0</v>
      </c>
      <c r="L530" s="26">
        <f t="shared" si="283"/>
        <v>0</v>
      </c>
      <c r="M530" s="26">
        <f t="shared" si="283"/>
        <v>0</v>
      </c>
      <c r="N530" s="26">
        <f t="shared" si="283"/>
        <v>0</v>
      </c>
      <c r="O530" s="26">
        <f t="shared" si="283"/>
        <v>0</v>
      </c>
      <c r="P530" s="26">
        <f t="shared" si="283"/>
        <v>0</v>
      </c>
      <c r="Q530" s="26">
        <f t="shared" si="283"/>
        <v>0</v>
      </c>
      <c r="R530" s="26">
        <f t="shared" si="283"/>
        <v>0</v>
      </c>
      <c r="S530" s="26">
        <f t="shared" si="283"/>
        <v>0</v>
      </c>
      <c r="T530" s="26">
        <f t="shared" si="283"/>
        <v>0</v>
      </c>
      <c r="U530" s="26">
        <f t="shared" si="283"/>
        <v>0</v>
      </c>
      <c r="V530" s="26">
        <f t="shared" si="283"/>
        <v>0</v>
      </c>
      <c r="W530" s="26">
        <f t="shared" si="283"/>
        <v>0</v>
      </c>
      <c r="X530" s="26">
        <f t="shared" si="283"/>
        <v>0</v>
      </c>
      <c r="Y530" s="26">
        <f t="shared" si="283"/>
        <v>0</v>
      </c>
      <c r="Z530" s="26">
        <f t="shared" si="283"/>
        <v>0</v>
      </c>
      <c r="AA530" s="26">
        <f t="shared" si="283"/>
        <v>0</v>
      </c>
      <c r="AB530" s="26">
        <f t="shared" si="283"/>
        <v>0</v>
      </c>
      <c r="AC530" s="26">
        <f t="shared" si="283"/>
        <v>0</v>
      </c>
      <c r="AD530" s="26">
        <f t="shared" si="283"/>
        <v>0</v>
      </c>
      <c r="AE530" s="26">
        <f t="shared" si="283"/>
        <v>0</v>
      </c>
      <c r="AF530" s="26">
        <f t="shared" si="283"/>
        <v>0</v>
      </c>
      <c r="AG530" s="26">
        <f t="shared" si="283"/>
        <v>0</v>
      </c>
      <c r="AH530" s="26">
        <f t="shared" si="283"/>
        <v>0</v>
      </c>
      <c r="AI530" s="26">
        <f t="shared" si="283"/>
        <v>0</v>
      </c>
      <c r="AJ530" s="26">
        <f t="shared" si="283"/>
        <v>0</v>
      </c>
      <c r="AK530" s="26">
        <f t="shared" si="283"/>
        <v>0</v>
      </c>
      <c r="AL530" s="26">
        <f t="shared" si="283"/>
        <v>0</v>
      </c>
      <c r="AM530" s="26">
        <f t="shared" ref="AM530:BO530" si="284">AM523+AM514+AM505+AM496+AM487+AM478+AM469+AM460+AM451+AM442+AM433+AM424+AM415+AM406+AM397+AM388</f>
        <v>0</v>
      </c>
      <c r="AN530" s="26">
        <f t="shared" si="284"/>
        <v>0</v>
      </c>
      <c r="AO530" s="26">
        <f t="shared" si="284"/>
        <v>0</v>
      </c>
      <c r="AP530" s="26">
        <f t="shared" si="284"/>
        <v>0</v>
      </c>
      <c r="AQ530" s="26">
        <f t="shared" si="284"/>
        <v>0</v>
      </c>
      <c r="AR530" s="26">
        <f t="shared" si="284"/>
        <v>0</v>
      </c>
      <c r="AS530" s="26">
        <f t="shared" si="284"/>
        <v>0</v>
      </c>
      <c r="AT530" s="26">
        <f t="shared" si="284"/>
        <v>0</v>
      </c>
      <c r="AU530" s="26">
        <f t="shared" si="284"/>
        <v>0</v>
      </c>
      <c r="AV530" s="26">
        <f t="shared" si="284"/>
        <v>0</v>
      </c>
      <c r="AW530" s="26">
        <f t="shared" si="284"/>
        <v>0</v>
      </c>
      <c r="AX530" s="26">
        <f t="shared" si="284"/>
        <v>0</v>
      </c>
      <c r="AY530" s="26">
        <f t="shared" si="284"/>
        <v>0</v>
      </c>
      <c r="AZ530" s="26">
        <f t="shared" si="284"/>
        <v>0</v>
      </c>
      <c r="BA530" s="26">
        <f t="shared" si="284"/>
        <v>0</v>
      </c>
      <c r="BB530" s="26">
        <f t="shared" si="284"/>
        <v>0</v>
      </c>
      <c r="BC530" s="26">
        <f t="shared" si="284"/>
        <v>0</v>
      </c>
      <c r="BD530" s="26">
        <f t="shared" si="284"/>
        <v>0</v>
      </c>
      <c r="BE530" s="26">
        <f t="shared" si="284"/>
        <v>0</v>
      </c>
      <c r="BF530" s="26">
        <f t="shared" si="284"/>
        <v>0</v>
      </c>
      <c r="BG530" s="26">
        <f t="shared" si="284"/>
        <v>0</v>
      </c>
      <c r="BH530" s="26">
        <f t="shared" si="284"/>
        <v>0</v>
      </c>
      <c r="BI530" s="26">
        <f t="shared" si="284"/>
        <v>0</v>
      </c>
      <c r="BJ530" s="26">
        <f t="shared" si="284"/>
        <v>0</v>
      </c>
      <c r="BK530" s="26">
        <f t="shared" si="284"/>
        <v>0</v>
      </c>
      <c r="BL530" s="26">
        <f t="shared" si="284"/>
        <v>0</v>
      </c>
      <c r="BM530" s="26">
        <f t="shared" si="284"/>
        <v>0</v>
      </c>
      <c r="BN530" s="26">
        <f t="shared" si="284"/>
        <v>0</v>
      </c>
      <c r="BO530" s="26">
        <f t="shared" si="284"/>
        <v>0</v>
      </c>
      <c r="BP530" s="39">
        <f t="shared" si="282"/>
        <v>0</v>
      </c>
    </row>
    <row r="531" spans="1:69" outlineLevel="1" x14ac:dyDescent="0.15">
      <c r="A531" s="48" t="s">
        <v>63</v>
      </c>
      <c r="G531" s="26">
        <f t="shared" ref="G531:AL531" si="285">G529+G530</f>
        <v>0</v>
      </c>
      <c r="H531" s="26">
        <f t="shared" si="285"/>
        <v>0</v>
      </c>
      <c r="I531" s="26">
        <f t="shared" si="285"/>
        <v>0</v>
      </c>
      <c r="J531" s="26">
        <f t="shared" si="285"/>
        <v>0</v>
      </c>
      <c r="K531" s="26">
        <f t="shared" si="285"/>
        <v>0</v>
      </c>
      <c r="L531" s="26">
        <f t="shared" si="285"/>
        <v>0</v>
      </c>
      <c r="M531" s="26">
        <f t="shared" si="285"/>
        <v>0</v>
      </c>
      <c r="N531" s="26">
        <f t="shared" si="285"/>
        <v>0</v>
      </c>
      <c r="O531" s="26">
        <f t="shared" si="285"/>
        <v>0</v>
      </c>
      <c r="P531" s="26">
        <f t="shared" si="285"/>
        <v>0</v>
      </c>
      <c r="Q531" s="26">
        <f t="shared" si="285"/>
        <v>0</v>
      </c>
      <c r="R531" s="26">
        <f t="shared" si="285"/>
        <v>0</v>
      </c>
      <c r="S531" s="26">
        <f t="shared" si="285"/>
        <v>0</v>
      </c>
      <c r="T531" s="26">
        <f t="shared" si="285"/>
        <v>1600000</v>
      </c>
      <c r="U531" s="26">
        <f t="shared" si="285"/>
        <v>1600000</v>
      </c>
      <c r="V531" s="26">
        <f t="shared" si="285"/>
        <v>1600000</v>
      </c>
      <c r="W531" s="26">
        <f t="shared" si="285"/>
        <v>1600000</v>
      </c>
      <c r="X531" s="26">
        <f t="shared" si="285"/>
        <v>1600000</v>
      </c>
      <c r="Y531" s="26">
        <f t="shared" si="285"/>
        <v>1600000</v>
      </c>
      <c r="Z531" s="26">
        <f t="shared" si="285"/>
        <v>1600000</v>
      </c>
      <c r="AA531" s="26">
        <f t="shared" si="285"/>
        <v>1600000</v>
      </c>
      <c r="AB531" s="26">
        <f t="shared" si="285"/>
        <v>1600000</v>
      </c>
      <c r="AC531" s="26">
        <f t="shared" si="285"/>
        <v>1600000</v>
      </c>
      <c r="AD531" s="26">
        <f t="shared" si="285"/>
        <v>1600000</v>
      </c>
      <c r="AE531" s="26">
        <f t="shared" si="285"/>
        <v>1600000</v>
      </c>
      <c r="AF531" s="26">
        <f t="shared" si="285"/>
        <v>1600000</v>
      </c>
      <c r="AG531" s="26">
        <f t="shared" si="285"/>
        <v>1600000</v>
      </c>
      <c r="AH531" s="26">
        <f t="shared" si="285"/>
        <v>1600000</v>
      </c>
      <c r="AI531" s="26">
        <f t="shared" si="285"/>
        <v>1600000</v>
      </c>
      <c r="AJ531" s="26">
        <f t="shared" si="285"/>
        <v>1600000</v>
      </c>
      <c r="AK531" s="26">
        <f t="shared" si="285"/>
        <v>1600000</v>
      </c>
      <c r="AL531" s="26">
        <f t="shared" si="285"/>
        <v>1600000</v>
      </c>
      <c r="AM531" s="26">
        <f t="shared" ref="AM531:BO531" si="286">AM529+AM530</f>
        <v>1600000</v>
      </c>
      <c r="AN531" s="26">
        <f t="shared" si="286"/>
        <v>1600000</v>
      </c>
      <c r="AO531" s="26">
        <f t="shared" si="286"/>
        <v>1600000</v>
      </c>
      <c r="AP531" s="26">
        <f t="shared" si="286"/>
        <v>1600000</v>
      </c>
      <c r="AQ531" s="26">
        <f t="shared" si="286"/>
        <v>1600000</v>
      </c>
      <c r="AR531" s="26">
        <f t="shared" si="286"/>
        <v>1800000</v>
      </c>
      <c r="AS531" s="26">
        <f t="shared" si="286"/>
        <v>1800000</v>
      </c>
      <c r="AT531" s="26">
        <f t="shared" si="286"/>
        <v>1800000</v>
      </c>
      <c r="AU531" s="26">
        <f t="shared" si="286"/>
        <v>1800000</v>
      </c>
      <c r="AV531" s="26">
        <f t="shared" si="286"/>
        <v>1800000</v>
      </c>
      <c r="AW531" s="26">
        <f t="shared" si="286"/>
        <v>1800000</v>
      </c>
      <c r="AX531" s="26">
        <f t="shared" si="286"/>
        <v>1800000</v>
      </c>
      <c r="AY531" s="26">
        <f t="shared" si="286"/>
        <v>1800000</v>
      </c>
      <c r="AZ531" s="26">
        <f t="shared" si="286"/>
        <v>1800000</v>
      </c>
      <c r="BA531" s="26">
        <f t="shared" si="286"/>
        <v>1800000</v>
      </c>
      <c r="BB531" s="26">
        <f t="shared" si="286"/>
        <v>1800000</v>
      </c>
      <c r="BC531" s="26">
        <f t="shared" si="286"/>
        <v>1800000</v>
      </c>
      <c r="BD531" s="26">
        <f t="shared" si="286"/>
        <v>2000000</v>
      </c>
      <c r="BE531" s="26">
        <f t="shared" si="286"/>
        <v>2000000</v>
      </c>
      <c r="BF531" s="26">
        <f t="shared" si="286"/>
        <v>2000000</v>
      </c>
      <c r="BG531" s="26">
        <f t="shared" si="286"/>
        <v>2000000</v>
      </c>
      <c r="BH531" s="26">
        <f t="shared" si="286"/>
        <v>2000000</v>
      </c>
      <c r="BI531" s="26">
        <f t="shared" si="286"/>
        <v>2000000</v>
      </c>
      <c r="BJ531" s="26">
        <f t="shared" si="286"/>
        <v>2000000</v>
      </c>
      <c r="BK531" s="26">
        <f t="shared" si="286"/>
        <v>2000000</v>
      </c>
      <c r="BL531" s="26">
        <f t="shared" si="286"/>
        <v>2000000</v>
      </c>
      <c r="BM531" s="26">
        <f t="shared" si="286"/>
        <v>2000000</v>
      </c>
      <c r="BN531" s="26">
        <f t="shared" si="286"/>
        <v>2000000</v>
      </c>
      <c r="BO531" s="26">
        <f t="shared" si="286"/>
        <v>2000000</v>
      </c>
      <c r="BP531" s="39">
        <f t="shared" si="282"/>
        <v>84000000</v>
      </c>
      <c r="BQ531" s="67">
        <f>BP529+BP530</f>
        <v>84000000</v>
      </c>
    </row>
    <row r="532" spans="1:69" outlineLevel="1" x14ac:dyDescent="0.15">
      <c r="A532" s="48"/>
      <c r="F532" s="40" t="s">
        <v>64</v>
      </c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0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19200000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19200000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21600000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24000000</v>
      </c>
      <c r="BP532" s="39">
        <f t="shared" si="282"/>
        <v>84000000</v>
      </c>
    </row>
    <row r="533" spans="1:69" outlineLevel="1" x14ac:dyDescent="0.15">
      <c r="A533" s="14" t="s">
        <v>87</v>
      </c>
      <c r="G533" s="26">
        <f t="shared" ref="G533:AL533" si="287">G526+G517+G508+G499+G463+G454+G445+G436+G427+G418+G409+G400+G391</f>
        <v>0</v>
      </c>
      <c r="H533" s="26">
        <f t="shared" si="287"/>
        <v>0</v>
      </c>
      <c r="I533" s="26">
        <f t="shared" si="287"/>
        <v>0</v>
      </c>
      <c r="J533" s="26">
        <f t="shared" si="287"/>
        <v>0</v>
      </c>
      <c r="K533" s="26">
        <f t="shared" si="287"/>
        <v>0</v>
      </c>
      <c r="L533" s="26">
        <f t="shared" si="287"/>
        <v>0</v>
      </c>
      <c r="M533" s="26">
        <f t="shared" si="287"/>
        <v>0</v>
      </c>
      <c r="N533" s="26">
        <f t="shared" si="287"/>
        <v>0</v>
      </c>
      <c r="O533" s="26">
        <f t="shared" si="287"/>
        <v>0</v>
      </c>
      <c r="P533" s="26">
        <f t="shared" si="287"/>
        <v>0</v>
      </c>
      <c r="Q533" s="26">
        <f t="shared" si="287"/>
        <v>0</v>
      </c>
      <c r="R533" s="26">
        <f t="shared" si="287"/>
        <v>0</v>
      </c>
      <c r="S533" s="26">
        <f t="shared" si="287"/>
        <v>0</v>
      </c>
      <c r="T533" s="26">
        <f t="shared" si="287"/>
        <v>0</v>
      </c>
      <c r="U533" s="26">
        <f t="shared" si="287"/>
        <v>0</v>
      </c>
      <c r="V533" s="26">
        <f t="shared" si="287"/>
        <v>0</v>
      </c>
      <c r="W533" s="26">
        <f t="shared" si="287"/>
        <v>0</v>
      </c>
      <c r="X533" s="26">
        <f t="shared" si="287"/>
        <v>0</v>
      </c>
      <c r="Y533" s="26">
        <f t="shared" si="287"/>
        <v>0</v>
      </c>
      <c r="Z533" s="26">
        <f t="shared" si="287"/>
        <v>0</v>
      </c>
      <c r="AA533" s="26">
        <f t="shared" si="287"/>
        <v>0</v>
      </c>
      <c r="AB533" s="26">
        <f t="shared" si="287"/>
        <v>0</v>
      </c>
      <c r="AC533" s="26">
        <f t="shared" si="287"/>
        <v>0</v>
      </c>
      <c r="AD533" s="26">
        <f t="shared" si="287"/>
        <v>0</v>
      </c>
      <c r="AE533" s="26">
        <f t="shared" si="287"/>
        <v>0</v>
      </c>
      <c r="AF533" s="26">
        <f t="shared" si="287"/>
        <v>0</v>
      </c>
      <c r="AG533" s="26">
        <f t="shared" si="287"/>
        <v>0</v>
      </c>
      <c r="AH533" s="26">
        <f t="shared" si="287"/>
        <v>0</v>
      </c>
      <c r="AI533" s="26">
        <f t="shared" si="287"/>
        <v>0</v>
      </c>
      <c r="AJ533" s="26">
        <f t="shared" si="287"/>
        <v>0</v>
      </c>
      <c r="AK533" s="26">
        <f t="shared" si="287"/>
        <v>0</v>
      </c>
      <c r="AL533" s="26">
        <f t="shared" si="287"/>
        <v>0</v>
      </c>
      <c r="AM533" s="26">
        <f t="shared" ref="AM533:BO533" si="288">AM526+AM517+AM508+AM499+AM463+AM454+AM445+AM436+AM427+AM418+AM409+AM400+AM391</f>
        <v>0</v>
      </c>
      <c r="AN533" s="26">
        <f t="shared" si="288"/>
        <v>0</v>
      </c>
      <c r="AO533" s="26">
        <f t="shared" si="288"/>
        <v>0</v>
      </c>
      <c r="AP533" s="26">
        <f t="shared" si="288"/>
        <v>0</v>
      </c>
      <c r="AQ533" s="26">
        <f t="shared" si="288"/>
        <v>0</v>
      </c>
      <c r="AR533" s="26">
        <f t="shared" si="288"/>
        <v>0</v>
      </c>
      <c r="AS533" s="26">
        <f t="shared" si="288"/>
        <v>0</v>
      </c>
      <c r="AT533" s="26">
        <f t="shared" si="288"/>
        <v>0</v>
      </c>
      <c r="AU533" s="26">
        <f t="shared" si="288"/>
        <v>0</v>
      </c>
      <c r="AV533" s="26">
        <f t="shared" si="288"/>
        <v>0</v>
      </c>
      <c r="AW533" s="26">
        <f t="shared" si="288"/>
        <v>0</v>
      </c>
      <c r="AX533" s="26">
        <f t="shared" si="288"/>
        <v>0</v>
      </c>
      <c r="AY533" s="26">
        <f t="shared" si="288"/>
        <v>0</v>
      </c>
      <c r="AZ533" s="26">
        <f t="shared" si="288"/>
        <v>0</v>
      </c>
      <c r="BA533" s="26">
        <f t="shared" si="288"/>
        <v>0</v>
      </c>
      <c r="BB533" s="26">
        <f t="shared" si="288"/>
        <v>0</v>
      </c>
      <c r="BC533" s="26">
        <f t="shared" si="288"/>
        <v>0</v>
      </c>
      <c r="BD533" s="26">
        <f t="shared" si="288"/>
        <v>0</v>
      </c>
      <c r="BE533" s="26">
        <f t="shared" si="288"/>
        <v>0</v>
      </c>
      <c r="BF533" s="26">
        <f t="shared" si="288"/>
        <v>0</v>
      </c>
      <c r="BG533" s="26">
        <f t="shared" si="288"/>
        <v>0</v>
      </c>
      <c r="BH533" s="26">
        <f t="shared" si="288"/>
        <v>0</v>
      </c>
      <c r="BI533" s="26">
        <f t="shared" si="288"/>
        <v>0</v>
      </c>
      <c r="BJ533" s="26">
        <f t="shared" si="288"/>
        <v>0</v>
      </c>
      <c r="BK533" s="26">
        <f t="shared" si="288"/>
        <v>0</v>
      </c>
      <c r="BL533" s="26">
        <f t="shared" si="288"/>
        <v>0</v>
      </c>
      <c r="BM533" s="26">
        <f t="shared" si="288"/>
        <v>0</v>
      </c>
      <c r="BN533" s="26">
        <f t="shared" si="288"/>
        <v>0</v>
      </c>
      <c r="BO533" s="26">
        <f t="shared" si="288"/>
        <v>0</v>
      </c>
      <c r="BP533" s="39">
        <f t="shared" si="282"/>
        <v>0</v>
      </c>
    </row>
    <row r="534" spans="1:69" outlineLevel="1" x14ac:dyDescent="0.15">
      <c r="A534" s="14"/>
      <c r="F534" s="40" t="s">
        <v>64</v>
      </c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282"/>
        <v>0</v>
      </c>
    </row>
    <row r="535" spans="1:69" outlineLevel="1" x14ac:dyDescent="0.15">
      <c r="A535" s="14" t="s">
        <v>763</v>
      </c>
      <c r="G535" s="26">
        <f t="shared" ref="G535:AL535" si="289">G533+G531</f>
        <v>0</v>
      </c>
      <c r="H535" s="26">
        <f t="shared" si="289"/>
        <v>0</v>
      </c>
      <c r="I535" s="26">
        <f t="shared" si="289"/>
        <v>0</v>
      </c>
      <c r="J535" s="26">
        <f t="shared" si="289"/>
        <v>0</v>
      </c>
      <c r="K535" s="26">
        <f t="shared" si="289"/>
        <v>0</v>
      </c>
      <c r="L535" s="26">
        <f t="shared" si="289"/>
        <v>0</v>
      </c>
      <c r="M535" s="26">
        <f t="shared" si="289"/>
        <v>0</v>
      </c>
      <c r="N535" s="26">
        <f t="shared" si="289"/>
        <v>0</v>
      </c>
      <c r="O535" s="26">
        <f t="shared" si="289"/>
        <v>0</v>
      </c>
      <c r="P535" s="26">
        <f t="shared" si="289"/>
        <v>0</v>
      </c>
      <c r="Q535" s="26">
        <f t="shared" si="289"/>
        <v>0</v>
      </c>
      <c r="R535" s="26">
        <f t="shared" si="289"/>
        <v>0</v>
      </c>
      <c r="S535" s="26">
        <f t="shared" si="289"/>
        <v>0</v>
      </c>
      <c r="T535" s="26">
        <f t="shared" si="289"/>
        <v>1600000</v>
      </c>
      <c r="U535" s="26">
        <f t="shared" si="289"/>
        <v>1600000</v>
      </c>
      <c r="V535" s="26">
        <f t="shared" si="289"/>
        <v>1600000</v>
      </c>
      <c r="W535" s="26">
        <f t="shared" si="289"/>
        <v>1600000</v>
      </c>
      <c r="X535" s="26">
        <f t="shared" si="289"/>
        <v>1600000</v>
      </c>
      <c r="Y535" s="26">
        <f t="shared" si="289"/>
        <v>1600000</v>
      </c>
      <c r="Z535" s="26">
        <f t="shared" si="289"/>
        <v>1600000</v>
      </c>
      <c r="AA535" s="26">
        <f t="shared" si="289"/>
        <v>1600000</v>
      </c>
      <c r="AB535" s="26">
        <f t="shared" si="289"/>
        <v>1600000</v>
      </c>
      <c r="AC535" s="26">
        <f t="shared" si="289"/>
        <v>1600000</v>
      </c>
      <c r="AD535" s="26">
        <f t="shared" si="289"/>
        <v>1600000</v>
      </c>
      <c r="AE535" s="26">
        <f t="shared" si="289"/>
        <v>1600000</v>
      </c>
      <c r="AF535" s="26">
        <f t="shared" si="289"/>
        <v>1600000</v>
      </c>
      <c r="AG535" s="26">
        <f t="shared" si="289"/>
        <v>1600000</v>
      </c>
      <c r="AH535" s="26">
        <f t="shared" si="289"/>
        <v>1600000</v>
      </c>
      <c r="AI535" s="26">
        <f t="shared" si="289"/>
        <v>1600000</v>
      </c>
      <c r="AJ535" s="26">
        <f t="shared" si="289"/>
        <v>1600000</v>
      </c>
      <c r="AK535" s="26">
        <f t="shared" si="289"/>
        <v>1600000</v>
      </c>
      <c r="AL535" s="26">
        <f t="shared" si="289"/>
        <v>1600000</v>
      </c>
      <c r="AM535" s="26">
        <f t="shared" ref="AM535:BO535" si="290">AM533+AM531</f>
        <v>1600000</v>
      </c>
      <c r="AN535" s="26">
        <f t="shared" si="290"/>
        <v>1600000</v>
      </c>
      <c r="AO535" s="26">
        <f t="shared" si="290"/>
        <v>1600000</v>
      </c>
      <c r="AP535" s="26">
        <f t="shared" si="290"/>
        <v>1600000</v>
      </c>
      <c r="AQ535" s="26">
        <f t="shared" si="290"/>
        <v>1600000</v>
      </c>
      <c r="AR535" s="26">
        <f t="shared" si="290"/>
        <v>1800000</v>
      </c>
      <c r="AS535" s="26">
        <f t="shared" si="290"/>
        <v>1800000</v>
      </c>
      <c r="AT535" s="26">
        <f t="shared" si="290"/>
        <v>1800000</v>
      </c>
      <c r="AU535" s="26">
        <f t="shared" si="290"/>
        <v>1800000</v>
      </c>
      <c r="AV535" s="26">
        <f t="shared" si="290"/>
        <v>1800000</v>
      </c>
      <c r="AW535" s="26">
        <f t="shared" si="290"/>
        <v>1800000</v>
      </c>
      <c r="AX535" s="26">
        <f t="shared" si="290"/>
        <v>1800000</v>
      </c>
      <c r="AY535" s="26">
        <f t="shared" si="290"/>
        <v>1800000</v>
      </c>
      <c r="AZ535" s="26">
        <f t="shared" si="290"/>
        <v>1800000</v>
      </c>
      <c r="BA535" s="26">
        <f t="shared" si="290"/>
        <v>1800000</v>
      </c>
      <c r="BB535" s="26">
        <f t="shared" si="290"/>
        <v>1800000</v>
      </c>
      <c r="BC535" s="26">
        <f t="shared" si="290"/>
        <v>1800000</v>
      </c>
      <c r="BD535" s="26">
        <f t="shared" si="290"/>
        <v>2000000</v>
      </c>
      <c r="BE535" s="26">
        <f t="shared" si="290"/>
        <v>2000000</v>
      </c>
      <c r="BF535" s="26">
        <f t="shared" si="290"/>
        <v>2000000</v>
      </c>
      <c r="BG535" s="26">
        <f t="shared" si="290"/>
        <v>2000000</v>
      </c>
      <c r="BH535" s="26">
        <f t="shared" si="290"/>
        <v>2000000</v>
      </c>
      <c r="BI535" s="26">
        <f t="shared" si="290"/>
        <v>2000000</v>
      </c>
      <c r="BJ535" s="26">
        <f t="shared" si="290"/>
        <v>2000000</v>
      </c>
      <c r="BK535" s="26">
        <f t="shared" si="290"/>
        <v>2000000</v>
      </c>
      <c r="BL535" s="26">
        <f t="shared" si="290"/>
        <v>2000000</v>
      </c>
      <c r="BM535" s="26">
        <f t="shared" si="290"/>
        <v>2000000</v>
      </c>
      <c r="BN535" s="26">
        <f t="shared" si="290"/>
        <v>2000000</v>
      </c>
      <c r="BO535" s="26">
        <f t="shared" si="290"/>
        <v>2000000</v>
      </c>
      <c r="BP535" s="39">
        <f t="shared" si="282"/>
        <v>84000000</v>
      </c>
    </row>
    <row r="536" spans="1:69" outlineLevel="1" x14ac:dyDescent="0.15">
      <c r="F536" s="40" t="s">
        <v>64</v>
      </c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0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19200000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19200000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21600000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24000000</v>
      </c>
      <c r="BP536" s="39">
        <f t="shared" si="282"/>
        <v>84000000</v>
      </c>
    </row>
    <row r="537" spans="1:69" outlineLevel="1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1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1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1" x14ac:dyDescent="0.15">
      <c r="A540" s="48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99200</v>
      </c>
      <c r="U540" s="26">
        <f>U531*STAFFPLAN_CWS!$D177</f>
        <v>99200</v>
      </c>
      <c r="V540" s="26">
        <f>V531*STAFFPLAN_CWS!$D177</f>
        <v>99200</v>
      </c>
      <c r="W540" s="26">
        <f>W531*STAFFPLAN_CWS!$D177</f>
        <v>99200</v>
      </c>
      <c r="X540" s="26">
        <f>X531*STAFFPLAN_CWS!$D177</f>
        <v>99200</v>
      </c>
      <c r="Y540" s="26">
        <f>Y531*STAFFPLAN_CWS!$D177</f>
        <v>99200</v>
      </c>
      <c r="Z540" s="26">
        <f>Z531*STAFFPLAN_CWS!$D177</f>
        <v>99200</v>
      </c>
      <c r="AA540" s="26">
        <f>AA531*STAFFPLAN_CWS!$D177</f>
        <v>99200</v>
      </c>
      <c r="AB540" s="26">
        <f>AB531*STAFFPLAN_CWS!$D177</f>
        <v>99200</v>
      </c>
      <c r="AC540" s="26">
        <f>AC531*STAFFPLAN_CWS!$D177</f>
        <v>99200</v>
      </c>
      <c r="AD540" s="26">
        <f>AD531*STAFFPLAN_CWS!$D177</f>
        <v>99200</v>
      </c>
      <c r="AE540" s="26">
        <f>AE531*STAFFPLAN_CWS!$D177</f>
        <v>99200</v>
      </c>
      <c r="AF540" s="26">
        <f>AF531*STAFFPLAN_CWS!$E177</f>
        <v>99200</v>
      </c>
      <c r="AG540" s="26">
        <f>AG531*STAFFPLAN_CWS!$E177</f>
        <v>99200</v>
      </c>
      <c r="AH540" s="26">
        <f>AH531*STAFFPLAN_CWS!$E177</f>
        <v>99200</v>
      </c>
      <c r="AI540" s="26">
        <f>AI531*STAFFPLAN_CWS!$E177</f>
        <v>99200</v>
      </c>
      <c r="AJ540" s="26">
        <f>AJ531*STAFFPLAN_CWS!$E177</f>
        <v>99200</v>
      </c>
      <c r="AK540" s="26">
        <f>AK531*STAFFPLAN_CWS!$E177</f>
        <v>99200</v>
      </c>
      <c r="AL540" s="26">
        <f>AL531*STAFFPLAN_CWS!$E177</f>
        <v>99200</v>
      </c>
      <c r="AM540" s="26">
        <f>AM531*STAFFPLAN_CWS!$E177</f>
        <v>99200</v>
      </c>
      <c r="AN540" s="26">
        <f>AN531*STAFFPLAN_CWS!$E177</f>
        <v>99200</v>
      </c>
      <c r="AO540" s="26">
        <f>AO531*STAFFPLAN_CWS!$E177</f>
        <v>99200</v>
      </c>
      <c r="AP540" s="26">
        <f>AP531*STAFFPLAN_CWS!$E177</f>
        <v>99200</v>
      </c>
      <c r="AQ540" s="26">
        <f>AQ531*STAFFPLAN_CWS!$E177</f>
        <v>99200</v>
      </c>
      <c r="AR540" s="26">
        <f>AR531*STAFFPLAN_CWS!$F177</f>
        <v>111600</v>
      </c>
      <c r="AS540" s="26">
        <f>AS531*STAFFPLAN_CWS!$F177</f>
        <v>111600</v>
      </c>
      <c r="AT540" s="26">
        <f>AT531*STAFFPLAN_CWS!$F177</f>
        <v>111600</v>
      </c>
      <c r="AU540" s="26">
        <f>AU531*STAFFPLAN_CWS!$F177</f>
        <v>111600</v>
      </c>
      <c r="AV540" s="26">
        <f>AV531*STAFFPLAN_CWS!$F177</f>
        <v>111600</v>
      </c>
      <c r="AW540" s="26">
        <f>AW531*STAFFPLAN_CWS!$F177</f>
        <v>111600</v>
      </c>
      <c r="AX540" s="26">
        <f>AX531*STAFFPLAN_CWS!$F177</f>
        <v>111600</v>
      </c>
      <c r="AY540" s="26">
        <f>AY531*STAFFPLAN_CWS!$F177</f>
        <v>111600</v>
      </c>
      <c r="AZ540" s="26">
        <f>AZ531*STAFFPLAN_CWS!$F177</f>
        <v>111600</v>
      </c>
      <c r="BA540" s="26">
        <f>BA531*STAFFPLAN_CWS!$F177</f>
        <v>111600</v>
      </c>
      <c r="BB540" s="26">
        <f>BB531*STAFFPLAN_CWS!$F177</f>
        <v>111600</v>
      </c>
      <c r="BC540" s="26">
        <f>BC531*STAFFPLAN_CWS!$F177</f>
        <v>111600</v>
      </c>
      <c r="BD540" s="26">
        <f>BD531*STAFFPLAN_CWS!$G177</f>
        <v>124000</v>
      </c>
      <c r="BE540" s="26">
        <f>BE531*STAFFPLAN_CWS!$G177</f>
        <v>124000</v>
      </c>
      <c r="BF540" s="26">
        <f>BF531*STAFFPLAN_CWS!$G177</f>
        <v>124000</v>
      </c>
      <c r="BG540" s="26">
        <f>BG531*STAFFPLAN_CWS!$G177</f>
        <v>124000</v>
      </c>
      <c r="BH540" s="26">
        <f>BH531*STAFFPLAN_CWS!$G177</f>
        <v>124000</v>
      </c>
      <c r="BI540" s="26">
        <f>BI531*STAFFPLAN_CWS!$G177</f>
        <v>124000</v>
      </c>
      <c r="BJ540" s="26">
        <f>BJ531*STAFFPLAN_CWS!$G177</f>
        <v>124000</v>
      </c>
      <c r="BK540" s="26">
        <f>BK531*STAFFPLAN_CWS!$G177</f>
        <v>124000</v>
      </c>
      <c r="BL540" s="26">
        <f>BL531*STAFFPLAN_CWS!$G177</f>
        <v>124000</v>
      </c>
      <c r="BM540" s="26">
        <f>BM531*STAFFPLAN_CWS!$G177</f>
        <v>124000</v>
      </c>
      <c r="BN540" s="26">
        <f>BN531*STAFFPLAN_CWS!$G177</f>
        <v>124000</v>
      </c>
      <c r="BO540" s="26">
        <f>BO531*STAFFPLAN_CWS!$G177</f>
        <v>124000</v>
      </c>
    </row>
    <row r="541" spans="1:69" outlineLevel="1" x14ac:dyDescent="0.15">
      <c r="A541" s="48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23200</v>
      </c>
      <c r="U541" s="26">
        <f>U531*STAFFPLAN_CWS!$D178</f>
        <v>23200</v>
      </c>
      <c r="V541" s="26">
        <f>V531*STAFFPLAN_CWS!$D178</f>
        <v>23200</v>
      </c>
      <c r="W541" s="26">
        <f>W531*STAFFPLAN_CWS!$D178</f>
        <v>23200</v>
      </c>
      <c r="X541" s="26">
        <f>X531*STAFFPLAN_CWS!$D178</f>
        <v>23200</v>
      </c>
      <c r="Y541" s="26">
        <f>Y531*STAFFPLAN_CWS!$D178</f>
        <v>23200</v>
      </c>
      <c r="Z541" s="26">
        <f>Z531*STAFFPLAN_CWS!$D178</f>
        <v>23200</v>
      </c>
      <c r="AA541" s="26">
        <f>AA531*STAFFPLAN_CWS!$D178</f>
        <v>23200</v>
      </c>
      <c r="AB541" s="26">
        <f>AB531*STAFFPLAN_CWS!$D178</f>
        <v>23200</v>
      </c>
      <c r="AC541" s="26">
        <f>AC531*STAFFPLAN_CWS!$D178</f>
        <v>23200</v>
      </c>
      <c r="AD541" s="26">
        <f>AD531*STAFFPLAN_CWS!$D178</f>
        <v>23200</v>
      </c>
      <c r="AE541" s="26">
        <f>AE531*STAFFPLAN_CWS!$D178</f>
        <v>23200</v>
      </c>
      <c r="AF541" s="26">
        <f>AF531*STAFFPLAN_CWS!$E178</f>
        <v>23200</v>
      </c>
      <c r="AG541" s="26">
        <f>AG531*STAFFPLAN_CWS!$E178</f>
        <v>23200</v>
      </c>
      <c r="AH541" s="26">
        <f>AH531*STAFFPLAN_CWS!$E178</f>
        <v>23200</v>
      </c>
      <c r="AI541" s="26">
        <f>AI531*STAFFPLAN_CWS!$E178</f>
        <v>23200</v>
      </c>
      <c r="AJ541" s="26">
        <f>AJ531*STAFFPLAN_CWS!$E178</f>
        <v>23200</v>
      </c>
      <c r="AK541" s="26">
        <f>AK531*STAFFPLAN_CWS!$E178</f>
        <v>23200</v>
      </c>
      <c r="AL541" s="26">
        <f>AL531*STAFFPLAN_CWS!$E178</f>
        <v>23200</v>
      </c>
      <c r="AM541" s="26">
        <f>AM531*STAFFPLAN_CWS!$E178</f>
        <v>23200</v>
      </c>
      <c r="AN541" s="26">
        <f>AN531*STAFFPLAN_CWS!$E178</f>
        <v>23200</v>
      </c>
      <c r="AO541" s="26">
        <f>AO531*STAFFPLAN_CWS!$E178</f>
        <v>23200</v>
      </c>
      <c r="AP541" s="26">
        <f>AP531*STAFFPLAN_CWS!$E178</f>
        <v>23200</v>
      </c>
      <c r="AQ541" s="26">
        <f>AQ531*STAFFPLAN_CWS!$E178</f>
        <v>23200</v>
      </c>
      <c r="AR541" s="26">
        <f>AR531*STAFFPLAN_CWS!$F178</f>
        <v>26100</v>
      </c>
      <c r="AS541" s="26">
        <f>AS531*STAFFPLAN_CWS!$F178</f>
        <v>26100</v>
      </c>
      <c r="AT541" s="26">
        <f>AT531*STAFFPLAN_CWS!$F178</f>
        <v>26100</v>
      </c>
      <c r="AU541" s="26">
        <f>AU531*STAFFPLAN_CWS!$F178</f>
        <v>26100</v>
      </c>
      <c r="AV541" s="26">
        <f>AV531*STAFFPLAN_CWS!$F178</f>
        <v>26100</v>
      </c>
      <c r="AW541" s="26">
        <f>AW531*STAFFPLAN_CWS!$F178</f>
        <v>26100</v>
      </c>
      <c r="AX541" s="26">
        <f>AX531*STAFFPLAN_CWS!$F178</f>
        <v>26100</v>
      </c>
      <c r="AY541" s="26">
        <f>AY531*STAFFPLAN_CWS!$F178</f>
        <v>26100</v>
      </c>
      <c r="AZ541" s="26">
        <f>AZ531*STAFFPLAN_CWS!$F178</f>
        <v>26100</v>
      </c>
      <c r="BA541" s="26">
        <f>BA531*STAFFPLAN_CWS!$F178</f>
        <v>26100</v>
      </c>
      <c r="BB541" s="26">
        <f>BB531*STAFFPLAN_CWS!$F178</f>
        <v>26100</v>
      </c>
      <c r="BC541" s="26">
        <f>BC531*STAFFPLAN_CWS!$F178</f>
        <v>26100</v>
      </c>
      <c r="BD541" s="26">
        <f>BD531*STAFFPLAN_CWS!$G178</f>
        <v>29000</v>
      </c>
      <c r="BE541" s="26">
        <f>BE531*STAFFPLAN_CWS!$G178</f>
        <v>29000</v>
      </c>
      <c r="BF541" s="26">
        <f>BF531*STAFFPLAN_CWS!$G178</f>
        <v>29000</v>
      </c>
      <c r="BG541" s="26">
        <f>BG531*STAFFPLAN_CWS!$G178</f>
        <v>29000</v>
      </c>
      <c r="BH541" s="26">
        <f>BH531*STAFFPLAN_CWS!$G178</f>
        <v>29000</v>
      </c>
      <c r="BI541" s="26">
        <f>BI531*STAFFPLAN_CWS!$G178</f>
        <v>29000</v>
      </c>
      <c r="BJ541" s="26">
        <f>BJ531*STAFFPLAN_CWS!$G178</f>
        <v>29000</v>
      </c>
      <c r="BK541" s="26">
        <f>BK531*STAFFPLAN_CWS!$G178</f>
        <v>29000</v>
      </c>
      <c r="BL541" s="26">
        <f>BL531*STAFFPLAN_CWS!$G178</f>
        <v>29000</v>
      </c>
      <c r="BM541" s="26">
        <f>BM531*STAFFPLAN_CWS!$G178</f>
        <v>29000</v>
      </c>
      <c r="BN541" s="26">
        <f>BN531*STAFFPLAN_CWS!$G178</f>
        <v>29000</v>
      </c>
      <c r="BO541" s="26">
        <f>BO531*STAFFPLAN_CWS!$G178</f>
        <v>29000</v>
      </c>
    </row>
    <row r="542" spans="1:69" outlineLevel="1" x14ac:dyDescent="0.15">
      <c r="A542" s="48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8800</v>
      </c>
      <c r="U542" s="26">
        <f>U531*STAFFPLAN_CWS!$D179</f>
        <v>8800</v>
      </c>
      <c r="V542" s="26">
        <f>V531*STAFFPLAN_CWS!$D179</f>
        <v>8800</v>
      </c>
      <c r="W542" s="26">
        <f>W531*STAFFPLAN_CWS!$D179</f>
        <v>8800</v>
      </c>
      <c r="X542" s="26">
        <f>X531*STAFFPLAN_CWS!$D179</f>
        <v>8800</v>
      </c>
      <c r="Y542" s="26">
        <f>Y531*STAFFPLAN_CWS!$D179</f>
        <v>8800</v>
      </c>
      <c r="Z542" s="26">
        <f>Z531*STAFFPLAN_CWS!$D179</f>
        <v>8800</v>
      </c>
      <c r="AA542" s="26">
        <f>AA531*STAFFPLAN_CWS!$D179</f>
        <v>8800</v>
      </c>
      <c r="AB542" s="26">
        <f>AB531*STAFFPLAN_CWS!$D179</f>
        <v>8800</v>
      </c>
      <c r="AC542" s="26">
        <f>AC531*STAFFPLAN_CWS!$D179</f>
        <v>8800</v>
      </c>
      <c r="AD542" s="26">
        <f>AD531*STAFFPLAN_CWS!$D179</f>
        <v>8800</v>
      </c>
      <c r="AE542" s="26">
        <f>AE531*STAFFPLAN_CWS!$D179</f>
        <v>8800</v>
      </c>
      <c r="AF542" s="26">
        <f>AF531*STAFFPLAN_CWS!$E179</f>
        <v>8800</v>
      </c>
      <c r="AG542" s="26">
        <f>AG531*STAFFPLAN_CWS!$E179</f>
        <v>8800</v>
      </c>
      <c r="AH542" s="26">
        <f>AH531*STAFFPLAN_CWS!$E179</f>
        <v>8800</v>
      </c>
      <c r="AI542" s="26">
        <f>AI531*STAFFPLAN_CWS!$E179</f>
        <v>8800</v>
      </c>
      <c r="AJ542" s="26">
        <f>AJ531*STAFFPLAN_CWS!$E179</f>
        <v>8800</v>
      </c>
      <c r="AK542" s="26">
        <f>AK531*STAFFPLAN_CWS!$E179</f>
        <v>8800</v>
      </c>
      <c r="AL542" s="26">
        <f>AL531*STAFFPLAN_CWS!$E179</f>
        <v>8800</v>
      </c>
      <c r="AM542" s="26">
        <f>AM531*STAFFPLAN_CWS!$E179</f>
        <v>8800</v>
      </c>
      <c r="AN542" s="26">
        <f>AN531*STAFFPLAN_CWS!$E179</f>
        <v>8800</v>
      </c>
      <c r="AO542" s="26">
        <f>AO531*STAFFPLAN_CWS!$E179</f>
        <v>8800</v>
      </c>
      <c r="AP542" s="26">
        <f>AP531*STAFFPLAN_CWS!$E179</f>
        <v>8800</v>
      </c>
      <c r="AQ542" s="26">
        <f>AQ531*STAFFPLAN_CWS!$E179</f>
        <v>8800</v>
      </c>
      <c r="AR542" s="26">
        <f>AR531*STAFFPLAN_CWS!$F179</f>
        <v>9900</v>
      </c>
      <c r="AS542" s="26">
        <f>AS531*STAFFPLAN_CWS!$F179</f>
        <v>9900</v>
      </c>
      <c r="AT542" s="26">
        <f>AT531*STAFFPLAN_CWS!$F179</f>
        <v>9900</v>
      </c>
      <c r="AU542" s="26">
        <f>AU531*STAFFPLAN_CWS!$F179</f>
        <v>9900</v>
      </c>
      <c r="AV542" s="26">
        <f>AV531*STAFFPLAN_CWS!$F179</f>
        <v>9900</v>
      </c>
      <c r="AW542" s="26">
        <f>AW531*STAFFPLAN_CWS!$F179</f>
        <v>9900</v>
      </c>
      <c r="AX542" s="26">
        <f>AX531*STAFFPLAN_CWS!$F179</f>
        <v>9900</v>
      </c>
      <c r="AY542" s="26">
        <f>AY531*STAFFPLAN_CWS!$F179</f>
        <v>9900</v>
      </c>
      <c r="AZ542" s="26">
        <f>AZ531*STAFFPLAN_CWS!$F179</f>
        <v>9900</v>
      </c>
      <c r="BA542" s="26">
        <f>BA531*STAFFPLAN_CWS!$F179</f>
        <v>9900</v>
      </c>
      <c r="BB542" s="26">
        <f>BB531*STAFFPLAN_CWS!$F179</f>
        <v>9900</v>
      </c>
      <c r="BC542" s="26">
        <f>BC531*STAFFPLAN_CWS!$F179</f>
        <v>9900</v>
      </c>
      <c r="BD542" s="26">
        <f>BD531*STAFFPLAN_CWS!$G179</f>
        <v>11000</v>
      </c>
      <c r="BE542" s="26">
        <f>BE531*STAFFPLAN_CWS!$G179</f>
        <v>11000</v>
      </c>
      <c r="BF542" s="26">
        <f>BF531*STAFFPLAN_CWS!$G179</f>
        <v>11000</v>
      </c>
      <c r="BG542" s="26">
        <f>BG531*STAFFPLAN_CWS!$G179</f>
        <v>11000</v>
      </c>
      <c r="BH542" s="26">
        <f>BH531*STAFFPLAN_CWS!$G179</f>
        <v>11000</v>
      </c>
      <c r="BI542" s="26">
        <f>BI531*STAFFPLAN_CWS!$G179</f>
        <v>11000</v>
      </c>
      <c r="BJ542" s="26">
        <f>BJ531*STAFFPLAN_CWS!$G179</f>
        <v>11000</v>
      </c>
      <c r="BK542" s="26">
        <f>BK531*STAFFPLAN_CWS!$G179</f>
        <v>11000</v>
      </c>
      <c r="BL542" s="26">
        <f>BL531*STAFFPLAN_CWS!$G179</f>
        <v>11000</v>
      </c>
      <c r="BM542" s="26">
        <f>BM531*STAFFPLAN_CWS!$G179</f>
        <v>11000</v>
      </c>
      <c r="BN542" s="26">
        <f>BN531*STAFFPLAN_CWS!$G179</f>
        <v>11000</v>
      </c>
      <c r="BO542" s="26">
        <f>BO531*STAFFPLAN_CWS!$G179</f>
        <v>11000</v>
      </c>
    </row>
    <row r="543" spans="1:69" outlineLevel="1" x14ac:dyDescent="0.15">
      <c r="A543" s="48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outlineLevel="1" x14ac:dyDescent="0.15">
      <c r="A544" s="48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12800</v>
      </c>
      <c r="U544" s="26">
        <f>U531*STAFFPLAN_CWS!$D181</f>
        <v>12800</v>
      </c>
      <c r="V544" s="26">
        <f>V531*STAFFPLAN_CWS!$D181</f>
        <v>12800</v>
      </c>
      <c r="W544" s="26">
        <f>W531*STAFFPLAN_CWS!$D181</f>
        <v>12800</v>
      </c>
      <c r="X544" s="26">
        <f>X531*STAFFPLAN_CWS!$D181</f>
        <v>12800</v>
      </c>
      <c r="Y544" s="26">
        <f>Y531*STAFFPLAN_CWS!$D181</f>
        <v>12800</v>
      </c>
      <c r="Z544" s="26">
        <f>Z531*STAFFPLAN_CWS!$D181</f>
        <v>12800</v>
      </c>
      <c r="AA544" s="26">
        <f>AA531*STAFFPLAN_CWS!$D181</f>
        <v>12800</v>
      </c>
      <c r="AB544" s="26">
        <f>AB531*STAFFPLAN_CWS!$D181</f>
        <v>12800</v>
      </c>
      <c r="AC544" s="26">
        <f>AC531*STAFFPLAN_CWS!$D181</f>
        <v>12800</v>
      </c>
      <c r="AD544" s="26">
        <f>AD531*STAFFPLAN_CWS!$D181</f>
        <v>12800</v>
      </c>
      <c r="AE544" s="26">
        <f>AE531*STAFFPLAN_CWS!$D181</f>
        <v>12800</v>
      </c>
      <c r="AF544" s="26">
        <f>AF531*STAFFPLAN_CWS!$E181</f>
        <v>12800</v>
      </c>
      <c r="AG544" s="26">
        <f>AG531*STAFFPLAN_CWS!$E181</f>
        <v>12800</v>
      </c>
      <c r="AH544" s="26">
        <f>AH531*STAFFPLAN_CWS!$E181</f>
        <v>12800</v>
      </c>
      <c r="AI544" s="26">
        <f>AI531*STAFFPLAN_CWS!$E181</f>
        <v>12800</v>
      </c>
      <c r="AJ544" s="26">
        <f>AJ531*STAFFPLAN_CWS!$E181</f>
        <v>12800</v>
      </c>
      <c r="AK544" s="26">
        <f>AK531*STAFFPLAN_CWS!$E181</f>
        <v>12800</v>
      </c>
      <c r="AL544" s="26">
        <f>AL531*STAFFPLAN_CWS!$E181</f>
        <v>12800</v>
      </c>
      <c r="AM544" s="26">
        <f>AM531*STAFFPLAN_CWS!$E181</f>
        <v>12800</v>
      </c>
      <c r="AN544" s="26">
        <f>AN531*STAFFPLAN_CWS!$E181</f>
        <v>12800</v>
      </c>
      <c r="AO544" s="26">
        <f>AO531*STAFFPLAN_CWS!$E181</f>
        <v>12800</v>
      </c>
      <c r="AP544" s="26">
        <f>AP531*STAFFPLAN_CWS!$E181</f>
        <v>12800</v>
      </c>
      <c r="AQ544" s="26">
        <f>AQ531*STAFFPLAN_CWS!$E181</f>
        <v>12800</v>
      </c>
      <c r="AR544" s="26">
        <f>AR531*STAFFPLAN_CWS!$F181</f>
        <v>14400</v>
      </c>
      <c r="AS544" s="26">
        <f>AS531*STAFFPLAN_CWS!$F181</f>
        <v>14400</v>
      </c>
      <c r="AT544" s="26">
        <f>AT531*STAFFPLAN_CWS!$F181</f>
        <v>14400</v>
      </c>
      <c r="AU544" s="26">
        <f>AU531*STAFFPLAN_CWS!$F181</f>
        <v>14400</v>
      </c>
      <c r="AV544" s="26">
        <f>AV531*STAFFPLAN_CWS!$F181</f>
        <v>14400</v>
      </c>
      <c r="AW544" s="26">
        <f>AW531*STAFFPLAN_CWS!$F181</f>
        <v>14400</v>
      </c>
      <c r="AX544" s="26">
        <f>AX531*STAFFPLAN_CWS!$F181</f>
        <v>14400</v>
      </c>
      <c r="AY544" s="26">
        <f>AY531*STAFFPLAN_CWS!$F181</f>
        <v>14400</v>
      </c>
      <c r="AZ544" s="26">
        <f>AZ531*STAFFPLAN_CWS!$F181</f>
        <v>14400</v>
      </c>
      <c r="BA544" s="26">
        <f>BA531*STAFFPLAN_CWS!$F181</f>
        <v>14400</v>
      </c>
      <c r="BB544" s="26">
        <f>BB531*STAFFPLAN_CWS!$F181</f>
        <v>14400</v>
      </c>
      <c r="BC544" s="26">
        <f>BC531*STAFFPLAN_CWS!$F181</f>
        <v>14400</v>
      </c>
      <c r="BD544" s="26">
        <f>BD531*STAFFPLAN_CWS!$G181</f>
        <v>16000</v>
      </c>
      <c r="BE544" s="26">
        <f>BE531*STAFFPLAN_CWS!$G181</f>
        <v>16000</v>
      </c>
      <c r="BF544" s="26">
        <f>BF531*STAFFPLAN_CWS!$G181</f>
        <v>16000</v>
      </c>
      <c r="BG544" s="26">
        <f>BG531*STAFFPLAN_CWS!$G181</f>
        <v>16000</v>
      </c>
      <c r="BH544" s="26">
        <f>BH531*STAFFPLAN_CWS!$G181</f>
        <v>16000</v>
      </c>
      <c r="BI544" s="26">
        <f>BI531*STAFFPLAN_CWS!$G181</f>
        <v>16000</v>
      </c>
      <c r="BJ544" s="26">
        <f>BJ531*STAFFPLAN_CWS!$G181</f>
        <v>16000</v>
      </c>
      <c r="BK544" s="26">
        <f>BK531*STAFFPLAN_CWS!$G181</f>
        <v>16000</v>
      </c>
      <c r="BL544" s="26">
        <f>BL531*STAFFPLAN_CWS!$G181</f>
        <v>16000</v>
      </c>
      <c r="BM544" s="26">
        <f>BM531*STAFFPLAN_CWS!$G181</f>
        <v>16000</v>
      </c>
      <c r="BN544" s="26">
        <f>BN531*STAFFPLAN_CWS!$G181</f>
        <v>16000</v>
      </c>
      <c r="BO544" s="26">
        <f>BO531*STAFFPLAN_CWS!$G181</f>
        <v>16000</v>
      </c>
    </row>
    <row r="545" spans="1:68" outlineLevel="1" x14ac:dyDescent="0.15">
      <c r="A545" s="14" t="s">
        <v>4</v>
      </c>
      <c r="G545" s="26">
        <f>SUM(G540:G544)</f>
        <v>0</v>
      </c>
      <c r="H545" s="26">
        <f>SUM(H540:H544)</f>
        <v>51.66666666666665</v>
      </c>
      <c r="I545" s="26">
        <f t="shared" ref="I545:AE545" si="291">SUM(I540:I544)</f>
        <v>51.66666666666665</v>
      </c>
      <c r="J545" s="26">
        <f t="shared" si="291"/>
        <v>51.66666666666665</v>
      </c>
      <c r="K545" s="26">
        <f t="shared" si="291"/>
        <v>51.66666666666665</v>
      </c>
      <c r="L545" s="26">
        <f t="shared" si="291"/>
        <v>51.66666666666665</v>
      </c>
      <c r="M545" s="26">
        <f t="shared" si="291"/>
        <v>51.66666666666665</v>
      </c>
      <c r="N545" s="26">
        <f t="shared" si="291"/>
        <v>51.66666666666665</v>
      </c>
      <c r="O545" s="26">
        <f t="shared" si="291"/>
        <v>51.66666666666665</v>
      </c>
      <c r="P545" s="26">
        <f t="shared" si="291"/>
        <v>51.66666666666665</v>
      </c>
      <c r="Q545" s="26">
        <f t="shared" si="291"/>
        <v>51.66666666666665</v>
      </c>
      <c r="R545" s="26">
        <f t="shared" si="291"/>
        <v>51.66666666666665</v>
      </c>
      <c r="S545" s="26">
        <f t="shared" si="291"/>
        <v>51.66666666666665</v>
      </c>
      <c r="T545" s="26">
        <f t="shared" si="291"/>
        <v>144051.66666666666</v>
      </c>
      <c r="U545" s="26">
        <f t="shared" si="291"/>
        <v>144051.66666666666</v>
      </c>
      <c r="V545" s="26">
        <f t="shared" si="291"/>
        <v>144051.66666666666</v>
      </c>
      <c r="W545" s="26">
        <f t="shared" si="291"/>
        <v>144051.66666666666</v>
      </c>
      <c r="X545" s="26">
        <f t="shared" si="291"/>
        <v>144051.66666666666</v>
      </c>
      <c r="Y545" s="26">
        <f t="shared" si="291"/>
        <v>144051.66666666666</v>
      </c>
      <c r="Z545" s="26">
        <f t="shared" si="291"/>
        <v>144051.66666666666</v>
      </c>
      <c r="AA545" s="26">
        <f t="shared" si="291"/>
        <v>144051.66666666666</v>
      </c>
      <c r="AB545" s="26">
        <f t="shared" si="291"/>
        <v>144051.66666666666</v>
      </c>
      <c r="AC545" s="26">
        <f t="shared" si="291"/>
        <v>144051.66666666666</v>
      </c>
      <c r="AD545" s="26">
        <f t="shared" si="291"/>
        <v>144051.66666666666</v>
      </c>
      <c r="AE545" s="26">
        <f t="shared" si="291"/>
        <v>144051.66666666666</v>
      </c>
      <c r="AF545" s="26">
        <f t="shared" ref="AF545:BO545" si="292">SUM(AF540:AF544)</f>
        <v>144051.66666666666</v>
      </c>
      <c r="AG545" s="26">
        <f t="shared" si="292"/>
        <v>144051.66666666666</v>
      </c>
      <c r="AH545" s="26">
        <f t="shared" si="292"/>
        <v>144051.66666666666</v>
      </c>
      <c r="AI545" s="26">
        <f t="shared" si="292"/>
        <v>144051.66666666666</v>
      </c>
      <c r="AJ545" s="26">
        <f t="shared" si="292"/>
        <v>144051.66666666666</v>
      </c>
      <c r="AK545" s="26">
        <f t="shared" si="292"/>
        <v>144051.66666666666</v>
      </c>
      <c r="AL545" s="26">
        <f t="shared" si="292"/>
        <v>144051.66666666666</v>
      </c>
      <c r="AM545" s="26">
        <f t="shared" si="292"/>
        <v>144051.66666666666</v>
      </c>
      <c r="AN545" s="26">
        <f t="shared" si="292"/>
        <v>144051.66666666666</v>
      </c>
      <c r="AO545" s="26">
        <f t="shared" si="292"/>
        <v>144051.66666666666</v>
      </c>
      <c r="AP545" s="26">
        <f t="shared" si="292"/>
        <v>144051.66666666666</v>
      </c>
      <c r="AQ545" s="26">
        <f t="shared" si="292"/>
        <v>144051.66666666666</v>
      </c>
      <c r="AR545" s="26">
        <f t="shared" si="292"/>
        <v>162051.66666666666</v>
      </c>
      <c r="AS545" s="26">
        <f t="shared" si="292"/>
        <v>162051.66666666666</v>
      </c>
      <c r="AT545" s="26">
        <f t="shared" si="292"/>
        <v>162051.66666666666</v>
      </c>
      <c r="AU545" s="26">
        <f t="shared" si="292"/>
        <v>162051.66666666666</v>
      </c>
      <c r="AV545" s="26">
        <f t="shared" si="292"/>
        <v>162051.66666666666</v>
      </c>
      <c r="AW545" s="26">
        <f t="shared" si="292"/>
        <v>162051.66666666666</v>
      </c>
      <c r="AX545" s="26">
        <f t="shared" si="292"/>
        <v>162051.66666666666</v>
      </c>
      <c r="AY545" s="26">
        <f t="shared" si="292"/>
        <v>162051.66666666666</v>
      </c>
      <c r="AZ545" s="26">
        <f t="shared" si="292"/>
        <v>162051.66666666666</v>
      </c>
      <c r="BA545" s="26">
        <f t="shared" si="292"/>
        <v>162051.66666666666</v>
      </c>
      <c r="BB545" s="26">
        <f t="shared" si="292"/>
        <v>162051.66666666666</v>
      </c>
      <c r="BC545" s="26">
        <f t="shared" si="292"/>
        <v>162051.66666666666</v>
      </c>
      <c r="BD545" s="26">
        <f t="shared" si="292"/>
        <v>180051.66666666666</v>
      </c>
      <c r="BE545" s="26">
        <f t="shared" si="292"/>
        <v>180051.66666666666</v>
      </c>
      <c r="BF545" s="26">
        <f t="shared" si="292"/>
        <v>180051.66666666666</v>
      </c>
      <c r="BG545" s="26">
        <f t="shared" si="292"/>
        <v>180051.66666666666</v>
      </c>
      <c r="BH545" s="26">
        <f t="shared" si="292"/>
        <v>180051.66666666666</v>
      </c>
      <c r="BI545" s="26">
        <f t="shared" si="292"/>
        <v>180051.66666666666</v>
      </c>
      <c r="BJ545" s="26">
        <f t="shared" si="292"/>
        <v>180051.66666666666</v>
      </c>
      <c r="BK545" s="26">
        <f t="shared" si="292"/>
        <v>180051.66666666666</v>
      </c>
      <c r="BL545" s="26">
        <f t="shared" si="292"/>
        <v>180051.66666666666</v>
      </c>
      <c r="BM545" s="26">
        <f t="shared" si="292"/>
        <v>180051.66666666666</v>
      </c>
      <c r="BN545" s="26">
        <f t="shared" si="292"/>
        <v>180051.66666666666</v>
      </c>
      <c r="BO545" s="26">
        <f t="shared" si="292"/>
        <v>180051.66666666666</v>
      </c>
      <c r="BP545" s="39">
        <f>SUM(H545:BO545)</f>
        <v>7563100.0000000047</v>
      </c>
    </row>
    <row r="546" spans="1:68" outlineLevel="1" x14ac:dyDescent="0.15">
      <c r="F546" s="40" t="s">
        <v>64</v>
      </c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619.99999999999966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1728620.0000000002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1728620.0000000002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1944620.0000000002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2160620.0000000005</v>
      </c>
      <c r="BP546" s="39">
        <f>SUM(H546:BO546)</f>
        <v>7563100.0000000019</v>
      </c>
    </row>
    <row r="547" spans="1:68" outlineLevel="1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1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9">
        <f>SUM(H548:BO548)</f>
        <v>117101.99999999997</v>
      </c>
    </row>
    <row r="549" spans="1:68" outlineLevel="1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48000</v>
      </c>
      <c r="AF549" s="26">
        <f>U531*STAFFPLAN_CWS!$E182</f>
        <v>48000</v>
      </c>
      <c r="AG549" s="26">
        <f>V531*STAFFPLAN_CWS!$E182</f>
        <v>48000</v>
      </c>
      <c r="AH549" s="26">
        <f>W531*STAFFPLAN_CWS!$E182</f>
        <v>48000</v>
      </c>
      <c r="AI549" s="26">
        <f>X531*STAFFPLAN_CWS!$E182</f>
        <v>48000</v>
      </c>
      <c r="AJ549" s="26">
        <f>Y531*STAFFPLAN_CWS!$E182</f>
        <v>48000</v>
      </c>
      <c r="AK549" s="26">
        <f>Z531*STAFFPLAN_CWS!$E182</f>
        <v>48000</v>
      </c>
      <c r="AL549" s="26">
        <f>AA531*STAFFPLAN_CWS!$E182</f>
        <v>48000</v>
      </c>
      <c r="AM549" s="26">
        <f>AB531*STAFFPLAN_CWS!$E182</f>
        <v>48000</v>
      </c>
      <c r="AN549" s="26">
        <f>AC531*STAFFPLAN_CWS!$E182</f>
        <v>48000</v>
      </c>
      <c r="AO549" s="26">
        <f>AD531*STAFFPLAN_CWS!$E182</f>
        <v>48000</v>
      </c>
      <c r="AP549" s="26">
        <f>AE531*STAFFPLAN_CWS!$E182</f>
        <v>48000</v>
      </c>
      <c r="AQ549" s="26">
        <f>AF531*STAFFPLAN_CWS!$E182</f>
        <v>48000</v>
      </c>
      <c r="AR549" s="26">
        <f>AG531*STAFFPLAN_CWS!$F182</f>
        <v>48000</v>
      </c>
      <c r="AS549" s="26">
        <f>AH531*STAFFPLAN_CWS!$F182</f>
        <v>48000</v>
      </c>
      <c r="AT549" s="26">
        <f>AI531*STAFFPLAN_CWS!$F182</f>
        <v>48000</v>
      </c>
      <c r="AU549" s="26">
        <f>AJ531*STAFFPLAN_CWS!$F182</f>
        <v>48000</v>
      </c>
      <c r="AV549" s="26">
        <f>AK531*STAFFPLAN_CWS!$F182</f>
        <v>48000</v>
      </c>
      <c r="AW549" s="26">
        <f>AL531*STAFFPLAN_CWS!$F182</f>
        <v>48000</v>
      </c>
      <c r="AX549" s="26">
        <f>AM531*STAFFPLAN_CWS!$F182</f>
        <v>48000</v>
      </c>
      <c r="AY549" s="26">
        <f>AN531*STAFFPLAN_CWS!$F182</f>
        <v>48000</v>
      </c>
      <c r="AZ549" s="26">
        <f>AO531*STAFFPLAN_CWS!$F182</f>
        <v>48000</v>
      </c>
      <c r="BA549" s="26">
        <f>AP531*STAFFPLAN_CWS!$F182</f>
        <v>48000</v>
      </c>
      <c r="BB549" s="26">
        <f>AQ531*STAFFPLAN_CWS!$F182</f>
        <v>48000</v>
      </c>
      <c r="BC549" s="26">
        <f>AR531*STAFFPLAN_CWS!$F182</f>
        <v>54000</v>
      </c>
      <c r="BD549" s="26">
        <f>AS531*STAFFPLAN_CWS!$G182</f>
        <v>54000</v>
      </c>
      <c r="BE549" s="26">
        <f>AT531*STAFFPLAN_CWS!$G182</f>
        <v>54000</v>
      </c>
      <c r="BF549" s="26">
        <f>AU531*STAFFPLAN_CWS!$G182</f>
        <v>54000</v>
      </c>
      <c r="BG549" s="26">
        <f>AV531*STAFFPLAN_CWS!$G182</f>
        <v>54000</v>
      </c>
      <c r="BH549" s="26">
        <f>AW531*STAFFPLAN_CWS!$G182</f>
        <v>54000</v>
      </c>
      <c r="BI549" s="26">
        <f>AX531*STAFFPLAN_CWS!$G182</f>
        <v>54000</v>
      </c>
      <c r="BJ549" s="26">
        <f>AY531*STAFFPLAN_CWS!$G182</f>
        <v>54000</v>
      </c>
      <c r="BK549" s="26">
        <f>AZ531*STAFFPLAN_CWS!$G182</f>
        <v>54000</v>
      </c>
      <c r="BL549" s="26">
        <f>BA531*STAFFPLAN_CWS!$G182</f>
        <v>54000</v>
      </c>
      <c r="BM549" s="26">
        <f>BB531*STAFFPLAN_CWS!$G182</f>
        <v>54000</v>
      </c>
      <c r="BN549" s="26">
        <f>BC531*STAFFPLAN_CWS!$G182</f>
        <v>54000</v>
      </c>
      <c r="BO549" s="26">
        <f>BD531*STAFFPLAN_CWS!$G182</f>
        <v>60000</v>
      </c>
      <c r="BP549" s="39">
        <f>SUM(H549:BO549)</f>
        <v>1860000</v>
      </c>
    </row>
    <row r="550" spans="1:68" outlineLevel="1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1" x14ac:dyDescent="0.15">
      <c r="A551" s="33" t="s">
        <v>90</v>
      </c>
      <c r="G551" s="26">
        <f t="shared" ref="G551:AL551" si="293">G549+G548</f>
        <v>0</v>
      </c>
      <c r="H551" s="26">
        <f t="shared" si="293"/>
        <v>0</v>
      </c>
      <c r="I551" s="26">
        <f t="shared" si="293"/>
        <v>0</v>
      </c>
      <c r="J551" s="26">
        <f t="shared" si="293"/>
        <v>0</v>
      </c>
      <c r="K551" s="26">
        <f t="shared" si="293"/>
        <v>1666.6666666666667</v>
      </c>
      <c r="L551" s="26">
        <f t="shared" si="293"/>
        <v>1666.6666666666667</v>
      </c>
      <c r="M551" s="26">
        <f t="shared" si="293"/>
        <v>1666.6666666666667</v>
      </c>
      <c r="N551" s="26">
        <f t="shared" si="293"/>
        <v>1666.6666666666667</v>
      </c>
      <c r="O551" s="26">
        <f t="shared" si="293"/>
        <v>1666.6666666666667</v>
      </c>
      <c r="P551" s="26">
        <f t="shared" si="293"/>
        <v>1666.6666666666667</v>
      </c>
      <c r="Q551" s="26">
        <f t="shared" si="293"/>
        <v>1666.6666666666667</v>
      </c>
      <c r="R551" s="26">
        <f t="shared" si="293"/>
        <v>1666.6666666666667</v>
      </c>
      <c r="S551" s="26">
        <f t="shared" si="293"/>
        <v>1666.6666666666667</v>
      </c>
      <c r="T551" s="26">
        <f t="shared" si="293"/>
        <v>1833.3333333333335</v>
      </c>
      <c r="U551" s="26">
        <f t="shared" si="293"/>
        <v>1833.3333333333335</v>
      </c>
      <c r="V551" s="26">
        <f t="shared" si="293"/>
        <v>1833.3333333333335</v>
      </c>
      <c r="W551" s="26">
        <f t="shared" si="293"/>
        <v>1833.3333333333335</v>
      </c>
      <c r="X551" s="26">
        <f t="shared" si="293"/>
        <v>1833.3333333333335</v>
      </c>
      <c r="Y551" s="26">
        <f t="shared" si="293"/>
        <v>1833.3333333333335</v>
      </c>
      <c r="Z551" s="26">
        <f t="shared" si="293"/>
        <v>1833.3333333333335</v>
      </c>
      <c r="AA551" s="26">
        <f t="shared" si="293"/>
        <v>1833.3333333333335</v>
      </c>
      <c r="AB551" s="26">
        <f t="shared" si="293"/>
        <v>1833.3333333333335</v>
      </c>
      <c r="AC551" s="26">
        <f t="shared" si="293"/>
        <v>1833.3333333333335</v>
      </c>
      <c r="AD551" s="26">
        <f t="shared" si="293"/>
        <v>1833.3333333333335</v>
      </c>
      <c r="AE551" s="26">
        <f t="shared" si="293"/>
        <v>49833.333333333336</v>
      </c>
      <c r="AF551" s="26">
        <f t="shared" si="293"/>
        <v>50016.666666666664</v>
      </c>
      <c r="AG551" s="26">
        <f t="shared" si="293"/>
        <v>50016.666666666664</v>
      </c>
      <c r="AH551" s="26">
        <f t="shared" si="293"/>
        <v>50016.666666666664</v>
      </c>
      <c r="AI551" s="26">
        <f t="shared" si="293"/>
        <v>50016.666666666664</v>
      </c>
      <c r="AJ551" s="26">
        <f t="shared" si="293"/>
        <v>50016.666666666664</v>
      </c>
      <c r="AK551" s="26">
        <f t="shared" si="293"/>
        <v>50016.666666666664</v>
      </c>
      <c r="AL551" s="26">
        <f t="shared" si="293"/>
        <v>50016.666666666664</v>
      </c>
      <c r="AM551" s="26">
        <f t="shared" ref="AM551:BO551" si="294">AM549+AM548</f>
        <v>50016.666666666664</v>
      </c>
      <c r="AN551" s="26">
        <f t="shared" si="294"/>
        <v>50016.666666666664</v>
      </c>
      <c r="AO551" s="26">
        <f t="shared" si="294"/>
        <v>50016.666666666664</v>
      </c>
      <c r="AP551" s="26">
        <f t="shared" si="294"/>
        <v>50016.666666666664</v>
      </c>
      <c r="AQ551" s="26">
        <f t="shared" si="294"/>
        <v>50016.666666666664</v>
      </c>
      <c r="AR551" s="26">
        <f t="shared" si="294"/>
        <v>50218.333333333336</v>
      </c>
      <c r="AS551" s="26">
        <f t="shared" si="294"/>
        <v>50218.333333333336</v>
      </c>
      <c r="AT551" s="26">
        <f t="shared" si="294"/>
        <v>50218.333333333336</v>
      </c>
      <c r="AU551" s="26">
        <f t="shared" si="294"/>
        <v>50218.333333333336</v>
      </c>
      <c r="AV551" s="26">
        <f t="shared" si="294"/>
        <v>50218.333333333336</v>
      </c>
      <c r="AW551" s="26">
        <f t="shared" si="294"/>
        <v>50218.333333333336</v>
      </c>
      <c r="AX551" s="26">
        <f t="shared" si="294"/>
        <v>50218.333333333336</v>
      </c>
      <c r="AY551" s="26">
        <f t="shared" si="294"/>
        <v>50218.333333333336</v>
      </c>
      <c r="AZ551" s="26">
        <f t="shared" si="294"/>
        <v>50218.333333333336</v>
      </c>
      <c r="BA551" s="26">
        <f t="shared" si="294"/>
        <v>50218.333333333336</v>
      </c>
      <c r="BB551" s="26">
        <f t="shared" si="294"/>
        <v>50218.333333333336</v>
      </c>
      <c r="BC551" s="26">
        <f t="shared" si="294"/>
        <v>56218.333333333336</v>
      </c>
      <c r="BD551" s="26">
        <f t="shared" si="294"/>
        <v>56440.166666666664</v>
      </c>
      <c r="BE551" s="26">
        <f t="shared" si="294"/>
        <v>56440.166666666664</v>
      </c>
      <c r="BF551" s="26">
        <f t="shared" si="294"/>
        <v>56440.166666666664</v>
      </c>
      <c r="BG551" s="26">
        <f t="shared" si="294"/>
        <v>56440.166666666664</v>
      </c>
      <c r="BH551" s="26">
        <f t="shared" si="294"/>
        <v>56440.166666666664</v>
      </c>
      <c r="BI551" s="26">
        <f t="shared" si="294"/>
        <v>56440.166666666664</v>
      </c>
      <c r="BJ551" s="26">
        <f t="shared" si="294"/>
        <v>56440.166666666664</v>
      </c>
      <c r="BK551" s="26">
        <f t="shared" si="294"/>
        <v>56440.166666666664</v>
      </c>
      <c r="BL551" s="26">
        <f t="shared" si="294"/>
        <v>56440.166666666664</v>
      </c>
      <c r="BM551" s="26">
        <f t="shared" si="294"/>
        <v>56440.166666666664</v>
      </c>
      <c r="BN551" s="26">
        <f t="shared" si="294"/>
        <v>56440.166666666664</v>
      </c>
      <c r="BO551" s="26">
        <f t="shared" si="294"/>
        <v>62440.166666666664</v>
      </c>
      <c r="BP551" s="39">
        <f>SUM(H551:BO551)</f>
        <v>1977102.0000000007</v>
      </c>
    </row>
    <row r="552" spans="1:68" outlineLevel="1" x14ac:dyDescent="0.15">
      <c r="F552" s="40" t="s">
        <v>64</v>
      </c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14999.999999999998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70000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600200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608620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683282</v>
      </c>
      <c r="BP552" s="39">
        <f>SUM(H552:BO552)</f>
        <v>1977102</v>
      </c>
    </row>
    <row r="553" spans="1:68" outlineLevel="1" x14ac:dyDescent="0.15">
      <c r="A553" s="14" t="s">
        <v>129</v>
      </c>
      <c r="G553" s="26">
        <f t="shared" ref="G553:AL553" si="295">G551+G545+G535</f>
        <v>0</v>
      </c>
      <c r="H553" s="26">
        <f t="shared" si="295"/>
        <v>51.66666666666665</v>
      </c>
      <c r="I553" s="26">
        <f t="shared" si="295"/>
        <v>51.66666666666665</v>
      </c>
      <c r="J553" s="26">
        <f t="shared" si="295"/>
        <v>51.66666666666665</v>
      </c>
      <c r="K553" s="26">
        <f t="shared" si="295"/>
        <v>1718.3333333333335</v>
      </c>
      <c r="L553" s="26">
        <f t="shared" si="295"/>
        <v>1718.3333333333335</v>
      </c>
      <c r="M553" s="26">
        <f t="shared" si="295"/>
        <v>1718.3333333333335</v>
      </c>
      <c r="N553" s="26">
        <f t="shared" si="295"/>
        <v>1718.3333333333335</v>
      </c>
      <c r="O553" s="26">
        <f t="shared" si="295"/>
        <v>1718.3333333333335</v>
      </c>
      <c r="P553" s="26">
        <f t="shared" si="295"/>
        <v>1718.3333333333335</v>
      </c>
      <c r="Q553" s="26">
        <f t="shared" si="295"/>
        <v>1718.3333333333335</v>
      </c>
      <c r="R553" s="26">
        <f t="shared" si="295"/>
        <v>1718.3333333333335</v>
      </c>
      <c r="S553" s="26">
        <f t="shared" si="295"/>
        <v>1718.3333333333335</v>
      </c>
      <c r="T553" s="26">
        <f t="shared" si="295"/>
        <v>1745885</v>
      </c>
      <c r="U553" s="26">
        <f t="shared" si="295"/>
        <v>1745885</v>
      </c>
      <c r="V553" s="26">
        <f t="shared" si="295"/>
        <v>1745885</v>
      </c>
      <c r="W553" s="26">
        <f t="shared" si="295"/>
        <v>1745885</v>
      </c>
      <c r="X553" s="26">
        <f t="shared" si="295"/>
        <v>1745885</v>
      </c>
      <c r="Y553" s="26">
        <f t="shared" si="295"/>
        <v>1745885</v>
      </c>
      <c r="Z553" s="26">
        <f t="shared" si="295"/>
        <v>1745885</v>
      </c>
      <c r="AA553" s="26">
        <f t="shared" si="295"/>
        <v>1745885</v>
      </c>
      <c r="AB553" s="26">
        <f t="shared" si="295"/>
        <v>1745885</v>
      </c>
      <c r="AC553" s="26">
        <f t="shared" si="295"/>
        <v>1745885</v>
      </c>
      <c r="AD553" s="26">
        <f t="shared" si="295"/>
        <v>1745885</v>
      </c>
      <c r="AE553" s="26">
        <f t="shared" si="295"/>
        <v>1793885</v>
      </c>
      <c r="AF553" s="26">
        <f t="shared" si="295"/>
        <v>1794068.3333333333</v>
      </c>
      <c r="AG553" s="26">
        <f t="shared" si="295"/>
        <v>1794068.3333333333</v>
      </c>
      <c r="AH553" s="26">
        <f t="shared" si="295"/>
        <v>1794068.3333333333</v>
      </c>
      <c r="AI553" s="26">
        <f t="shared" si="295"/>
        <v>1794068.3333333333</v>
      </c>
      <c r="AJ553" s="26">
        <f t="shared" si="295"/>
        <v>1794068.3333333333</v>
      </c>
      <c r="AK553" s="26">
        <f t="shared" si="295"/>
        <v>1794068.3333333333</v>
      </c>
      <c r="AL553" s="26">
        <f t="shared" si="295"/>
        <v>1794068.3333333333</v>
      </c>
      <c r="AM553" s="26">
        <f t="shared" ref="AM553:BO553" si="296">AM551+AM545+AM535</f>
        <v>1794068.3333333333</v>
      </c>
      <c r="AN553" s="26">
        <f t="shared" si="296"/>
        <v>1794068.3333333333</v>
      </c>
      <c r="AO553" s="26">
        <f t="shared" si="296"/>
        <v>1794068.3333333333</v>
      </c>
      <c r="AP553" s="26">
        <f t="shared" si="296"/>
        <v>1794068.3333333333</v>
      </c>
      <c r="AQ553" s="26">
        <f t="shared" si="296"/>
        <v>1794068.3333333333</v>
      </c>
      <c r="AR553" s="26">
        <f t="shared" si="296"/>
        <v>2012270</v>
      </c>
      <c r="AS553" s="26">
        <f t="shared" si="296"/>
        <v>2012270</v>
      </c>
      <c r="AT553" s="26">
        <f t="shared" si="296"/>
        <v>2012270</v>
      </c>
      <c r="AU553" s="26">
        <f t="shared" si="296"/>
        <v>2012270</v>
      </c>
      <c r="AV553" s="26">
        <f t="shared" si="296"/>
        <v>2012270</v>
      </c>
      <c r="AW553" s="26">
        <f t="shared" si="296"/>
        <v>2012270</v>
      </c>
      <c r="AX553" s="26">
        <f t="shared" si="296"/>
        <v>2012270</v>
      </c>
      <c r="AY553" s="26">
        <f t="shared" si="296"/>
        <v>2012270</v>
      </c>
      <c r="AZ553" s="26">
        <f t="shared" si="296"/>
        <v>2012270</v>
      </c>
      <c r="BA553" s="26">
        <f t="shared" si="296"/>
        <v>2012270</v>
      </c>
      <c r="BB553" s="26">
        <f t="shared" si="296"/>
        <v>2012270</v>
      </c>
      <c r="BC553" s="26">
        <f t="shared" si="296"/>
        <v>2018270</v>
      </c>
      <c r="BD553" s="26">
        <f t="shared" si="296"/>
        <v>2236491.8333333335</v>
      </c>
      <c r="BE553" s="26">
        <f t="shared" si="296"/>
        <v>2236491.8333333335</v>
      </c>
      <c r="BF553" s="26">
        <f t="shared" si="296"/>
        <v>2236491.8333333335</v>
      </c>
      <c r="BG553" s="26">
        <f t="shared" si="296"/>
        <v>2236491.8333333335</v>
      </c>
      <c r="BH553" s="26">
        <f t="shared" si="296"/>
        <v>2236491.8333333335</v>
      </c>
      <c r="BI553" s="26">
        <f t="shared" si="296"/>
        <v>2236491.8333333335</v>
      </c>
      <c r="BJ553" s="26">
        <f t="shared" si="296"/>
        <v>2236491.8333333335</v>
      </c>
      <c r="BK553" s="26">
        <f t="shared" si="296"/>
        <v>2236491.8333333335</v>
      </c>
      <c r="BL553" s="26">
        <f t="shared" si="296"/>
        <v>2236491.8333333335</v>
      </c>
      <c r="BM553" s="26">
        <f t="shared" si="296"/>
        <v>2236491.8333333335</v>
      </c>
      <c r="BN553" s="26">
        <f t="shared" si="296"/>
        <v>2236491.8333333335</v>
      </c>
      <c r="BO553" s="26">
        <f t="shared" si="296"/>
        <v>2242491.8333333335</v>
      </c>
      <c r="BP553" s="39">
        <f>SUM(G553:BO553)</f>
        <v>93540201.999999955</v>
      </c>
    </row>
    <row r="554" spans="1:68" outlineLevel="1" x14ac:dyDescent="0.15">
      <c r="A554" s="14"/>
      <c r="F554" s="40" t="s">
        <v>64</v>
      </c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15620.000000000004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20998620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21528820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24153240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26843901.999999996</v>
      </c>
      <c r="BP554" s="39">
        <f>SUM(G554:BO554)</f>
        <v>93540202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1221</v>
      </c>
      <c r="G557" s="24"/>
    </row>
    <row r="558" spans="1:68" x14ac:dyDescent="0.15">
      <c r="A558" s="45" t="s">
        <v>10</v>
      </c>
      <c r="G558" s="28">
        <f t="shared" ref="G558:AL558" si="297">G143</f>
        <v>0</v>
      </c>
      <c r="H558" s="28">
        <f t="shared" si="297"/>
        <v>4</v>
      </c>
      <c r="I558" s="28">
        <f t="shared" si="297"/>
        <v>4</v>
      </c>
      <c r="J558" s="28">
        <f t="shared" si="297"/>
        <v>4</v>
      </c>
      <c r="K558" s="28">
        <f t="shared" si="297"/>
        <v>4</v>
      </c>
      <c r="L558" s="28">
        <f t="shared" si="297"/>
        <v>4</v>
      </c>
      <c r="M558" s="28">
        <f t="shared" si="297"/>
        <v>4</v>
      </c>
      <c r="N558" s="28">
        <f t="shared" si="297"/>
        <v>4</v>
      </c>
      <c r="O558" s="28">
        <f t="shared" si="297"/>
        <v>4</v>
      </c>
      <c r="P558" s="28">
        <f t="shared" si="297"/>
        <v>4</v>
      </c>
      <c r="Q558" s="28">
        <f t="shared" si="297"/>
        <v>4</v>
      </c>
      <c r="R558" s="28">
        <f t="shared" si="297"/>
        <v>4</v>
      </c>
      <c r="S558" s="28">
        <f t="shared" si="297"/>
        <v>4</v>
      </c>
      <c r="T558" s="28">
        <f t="shared" si="297"/>
        <v>4</v>
      </c>
      <c r="U558" s="28">
        <f t="shared" si="297"/>
        <v>4</v>
      </c>
      <c r="V558" s="28">
        <f t="shared" si="297"/>
        <v>4</v>
      </c>
      <c r="W558" s="28">
        <f t="shared" si="297"/>
        <v>4</v>
      </c>
      <c r="X558" s="28">
        <f t="shared" si="297"/>
        <v>4</v>
      </c>
      <c r="Y558" s="28">
        <f t="shared" si="297"/>
        <v>4</v>
      </c>
      <c r="Z558" s="28">
        <f t="shared" si="297"/>
        <v>4</v>
      </c>
      <c r="AA558" s="28">
        <f t="shared" si="297"/>
        <v>4</v>
      </c>
      <c r="AB558" s="28">
        <f t="shared" si="297"/>
        <v>4</v>
      </c>
      <c r="AC558" s="28">
        <f t="shared" si="297"/>
        <v>4</v>
      </c>
      <c r="AD558" s="28">
        <f t="shared" si="297"/>
        <v>4</v>
      </c>
      <c r="AE558" s="28">
        <f t="shared" si="297"/>
        <v>4</v>
      </c>
      <c r="AF558" s="28">
        <f t="shared" si="297"/>
        <v>4</v>
      </c>
      <c r="AG558" s="28">
        <f t="shared" si="297"/>
        <v>4</v>
      </c>
      <c r="AH558" s="28">
        <f t="shared" si="297"/>
        <v>4</v>
      </c>
      <c r="AI558" s="28">
        <f t="shared" si="297"/>
        <v>4</v>
      </c>
      <c r="AJ558" s="28">
        <f t="shared" si="297"/>
        <v>4</v>
      </c>
      <c r="AK558" s="28">
        <f t="shared" si="297"/>
        <v>4</v>
      </c>
      <c r="AL558" s="28">
        <f t="shared" si="297"/>
        <v>4</v>
      </c>
      <c r="AM558" s="28">
        <f t="shared" ref="AM558:BO558" si="298">AM143</f>
        <v>4</v>
      </c>
      <c r="AN558" s="28">
        <f t="shared" si="298"/>
        <v>4</v>
      </c>
      <c r="AO558" s="28">
        <f t="shared" si="298"/>
        <v>4</v>
      </c>
      <c r="AP558" s="28">
        <f t="shared" si="298"/>
        <v>4</v>
      </c>
      <c r="AQ558" s="28">
        <f t="shared" si="298"/>
        <v>4</v>
      </c>
      <c r="AR558" s="28">
        <f t="shared" si="298"/>
        <v>4</v>
      </c>
      <c r="AS558" s="28">
        <f t="shared" si="298"/>
        <v>4</v>
      </c>
      <c r="AT558" s="28">
        <f t="shared" si="298"/>
        <v>4</v>
      </c>
      <c r="AU558" s="28">
        <f t="shared" si="298"/>
        <v>4</v>
      </c>
      <c r="AV558" s="28">
        <f t="shared" si="298"/>
        <v>4</v>
      </c>
      <c r="AW558" s="28">
        <f t="shared" si="298"/>
        <v>4</v>
      </c>
      <c r="AX558" s="28">
        <f t="shared" si="298"/>
        <v>4</v>
      </c>
      <c r="AY558" s="28">
        <f t="shared" si="298"/>
        <v>4</v>
      </c>
      <c r="AZ558" s="28">
        <f t="shared" si="298"/>
        <v>4</v>
      </c>
      <c r="BA558" s="28">
        <f t="shared" si="298"/>
        <v>4</v>
      </c>
      <c r="BB558" s="28">
        <f t="shared" si="298"/>
        <v>4</v>
      </c>
      <c r="BC558" s="28">
        <f t="shared" si="298"/>
        <v>4</v>
      </c>
      <c r="BD558" s="28">
        <f t="shared" si="298"/>
        <v>4</v>
      </c>
      <c r="BE558" s="28">
        <f t="shared" si="298"/>
        <v>4</v>
      </c>
      <c r="BF558" s="28">
        <f t="shared" si="298"/>
        <v>4</v>
      </c>
      <c r="BG558" s="28">
        <f t="shared" si="298"/>
        <v>4</v>
      </c>
      <c r="BH558" s="28">
        <f t="shared" si="298"/>
        <v>4</v>
      </c>
      <c r="BI558" s="28">
        <f t="shared" si="298"/>
        <v>4</v>
      </c>
      <c r="BJ558" s="28">
        <f t="shared" si="298"/>
        <v>4</v>
      </c>
      <c r="BK558" s="28">
        <f t="shared" si="298"/>
        <v>4</v>
      </c>
      <c r="BL558" s="28">
        <f t="shared" si="298"/>
        <v>4</v>
      </c>
      <c r="BM558" s="28">
        <f t="shared" si="298"/>
        <v>4</v>
      </c>
      <c r="BN558" s="28">
        <f t="shared" si="298"/>
        <v>4</v>
      </c>
      <c r="BO558" s="28">
        <f t="shared" si="298"/>
        <v>4</v>
      </c>
    </row>
    <row r="559" spans="1:68" x14ac:dyDescent="0.15">
      <c r="A559" s="45" t="s">
        <v>9</v>
      </c>
      <c r="G559" s="28">
        <f t="shared" ref="G559:AL559" si="299">G144</f>
        <v>0</v>
      </c>
      <c r="H559" s="28">
        <f t="shared" si="299"/>
        <v>4</v>
      </c>
      <c r="I559" s="28">
        <f t="shared" si="299"/>
        <v>4</v>
      </c>
      <c r="J559" s="28">
        <f t="shared" si="299"/>
        <v>4</v>
      </c>
      <c r="K559" s="28">
        <f t="shared" si="299"/>
        <v>4</v>
      </c>
      <c r="L559" s="28">
        <f t="shared" si="299"/>
        <v>4</v>
      </c>
      <c r="M559" s="28">
        <f t="shared" si="299"/>
        <v>4</v>
      </c>
      <c r="N559" s="28">
        <f t="shared" si="299"/>
        <v>4</v>
      </c>
      <c r="O559" s="28">
        <f t="shared" si="299"/>
        <v>4</v>
      </c>
      <c r="P559" s="28">
        <f t="shared" si="299"/>
        <v>4</v>
      </c>
      <c r="Q559" s="28">
        <f t="shared" si="299"/>
        <v>4</v>
      </c>
      <c r="R559" s="28">
        <f t="shared" si="299"/>
        <v>4</v>
      </c>
      <c r="S559" s="28">
        <f t="shared" si="299"/>
        <v>4</v>
      </c>
      <c r="T559" s="28">
        <f t="shared" si="299"/>
        <v>4</v>
      </c>
      <c r="U559" s="28">
        <f t="shared" si="299"/>
        <v>4</v>
      </c>
      <c r="V559" s="28">
        <f t="shared" si="299"/>
        <v>4</v>
      </c>
      <c r="W559" s="28">
        <f t="shared" si="299"/>
        <v>4</v>
      </c>
      <c r="X559" s="28">
        <f t="shared" si="299"/>
        <v>4</v>
      </c>
      <c r="Y559" s="28">
        <f t="shared" si="299"/>
        <v>2</v>
      </c>
      <c r="Z559" s="28">
        <f t="shared" si="299"/>
        <v>1</v>
      </c>
      <c r="AA559" s="28">
        <f t="shared" si="299"/>
        <v>1</v>
      </c>
      <c r="AB559" s="28">
        <f t="shared" si="299"/>
        <v>1</v>
      </c>
      <c r="AC559" s="28">
        <f t="shared" si="299"/>
        <v>1</v>
      </c>
      <c r="AD559" s="28">
        <f t="shared" si="299"/>
        <v>1</v>
      </c>
      <c r="AE559" s="28">
        <f t="shared" si="299"/>
        <v>1</v>
      </c>
      <c r="AF559" s="28">
        <f t="shared" si="299"/>
        <v>0</v>
      </c>
      <c r="AG559" s="28">
        <f t="shared" si="299"/>
        <v>0</v>
      </c>
      <c r="AH559" s="28">
        <f t="shared" si="299"/>
        <v>0</v>
      </c>
      <c r="AI559" s="28">
        <f t="shared" si="299"/>
        <v>0</v>
      </c>
      <c r="AJ559" s="28">
        <f t="shared" si="299"/>
        <v>0</v>
      </c>
      <c r="AK559" s="28">
        <f t="shared" si="299"/>
        <v>0</v>
      </c>
      <c r="AL559" s="28">
        <f t="shared" si="299"/>
        <v>0</v>
      </c>
      <c r="AM559" s="28">
        <f t="shared" ref="AM559:BO559" si="300">AM144</f>
        <v>0</v>
      </c>
      <c r="AN559" s="28">
        <f t="shared" si="300"/>
        <v>0</v>
      </c>
      <c r="AO559" s="28">
        <f t="shared" si="300"/>
        <v>0</v>
      </c>
      <c r="AP559" s="28">
        <f t="shared" si="300"/>
        <v>0</v>
      </c>
      <c r="AQ559" s="28">
        <f t="shared" si="300"/>
        <v>0</v>
      </c>
      <c r="AR559" s="28">
        <f t="shared" si="300"/>
        <v>0</v>
      </c>
      <c r="AS559" s="28">
        <f t="shared" si="300"/>
        <v>0</v>
      </c>
      <c r="AT559" s="28">
        <f t="shared" si="300"/>
        <v>0</v>
      </c>
      <c r="AU559" s="28">
        <f t="shared" si="300"/>
        <v>0</v>
      </c>
      <c r="AV559" s="28">
        <f t="shared" si="300"/>
        <v>0</v>
      </c>
      <c r="AW559" s="28">
        <f t="shared" si="300"/>
        <v>0</v>
      </c>
      <c r="AX559" s="28">
        <f t="shared" si="300"/>
        <v>0</v>
      </c>
      <c r="AY559" s="28">
        <f t="shared" si="300"/>
        <v>0</v>
      </c>
      <c r="AZ559" s="28">
        <f t="shared" si="300"/>
        <v>0</v>
      </c>
      <c r="BA559" s="28">
        <f t="shared" si="300"/>
        <v>0</v>
      </c>
      <c r="BB559" s="28">
        <f t="shared" si="300"/>
        <v>0</v>
      </c>
      <c r="BC559" s="28">
        <f t="shared" si="300"/>
        <v>0</v>
      </c>
      <c r="BD559" s="28">
        <f t="shared" si="300"/>
        <v>0</v>
      </c>
      <c r="BE559" s="28">
        <f t="shared" si="300"/>
        <v>0</v>
      </c>
      <c r="BF559" s="28">
        <f t="shared" si="300"/>
        <v>0</v>
      </c>
      <c r="BG559" s="28">
        <f t="shared" si="300"/>
        <v>0</v>
      </c>
      <c r="BH559" s="28">
        <f t="shared" si="300"/>
        <v>0</v>
      </c>
      <c r="BI559" s="28">
        <f t="shared" si="300"/>
        <v>0</v>
      </c>
      <c r="BJ559" s="28">
        <f t="shared" si="300"/>
        <v>0</v>
      </c>
      <c r="BK559" s="28">
        <f t="shared" si="300"/>
        <v>0</v>
      </c>
      <c r="BL559" s="28">
        <f t="shared" si="300"/>
        <v>0</v>
      </c>
      <c r="BM559" s="28">
        <f t="shared" si="300"/>
        <v>0</v>
      </c>
      <c r="BN559" s="28">
        <f t="shared" si="300"/>
        <v>0</v>
      </c>
      <c r="BO559" s="28">
        <f t="shared" si="300"/>
        <v>0</v>
      </c>
    </row>
    <row r="560" spans="1:68" x14ac:dyDescent="0.15">
      <c r="A560" s="45" t="s">
        <v>8</v>
      </c>
      <c r="G560" s="28">
        <f>SUM(G558:G559)</f>
        <v>0</v>
      </c>
      <c r="H560" s="28">
        <f>SUM(H558:H559)</f>
        <v>8</v>
      </c>
      <c r="I560" s="28">
        <f t="shared" ref="I560:AE560" si="301">SUM(I558:I559)</f>
        <v>8</v>
      </c>
      <c r="J560" s="28">
        <f t="shared" si="301"/>
        <v>8</v>
      </c>
      <c r="K560" s="28">
        <f t="shared" si="301"/>
        <v>8</v>
      </c>
      <c r="L560" s="28">
        <f t="shared" si="301"/>
        <v>8</v>
      </c>
      <c r="M560" s="28">
        <f t="shared" si="301"/>
        <v>8</v>
      </c>
      <c r="N560" s="28">
        <f t="shared" si="301"/>
        <v>8</v>
      </c>
      <c r="O560" s="28">
        <f t="shared" si="301"/>
        <v>8</v>
      </c>
      <c r="P560" s="28">
        <f t="shared" si="301"/>
        <v>8</v>
      </c>
      <c r="Q560" s="28">
        <f t="shared" si="301"/>
        <v>8</v>
      </c>
      <c r="R560" s="28">
        <f t="shared" si="301"/>
        <v>8</v>
      </c>
      <c r="S560" s="28">
        <f t="shared" si="301"/>
        <v>8</v>
      </c>
      <c r="T560" s="28">
        <f t="shared" si="301"/>
        <v>8</v>
      </c>
      <c r="U560" s="28">
        <f t="shared" si="301"/>
        <v>8</v>
      </c>
      <c r="V560" s="28">
        <f t="shared" si="301"/>
        <v>8</v>
      </c>
      <c r="W560" s="28">
        <f t="shared" si="301"/>
        <v>8</v>
      </c>
      <c r="X560" s="28">
        <f t="shared" si="301"/>
        <v>8</v>
      </c>
      <c r="Y560" s="28">
        <f t="shared" si="301"/>
        <v>6</v>
      </c>
      <c r="Z560" s="28">
        <f t="shared" si="301"/>
        <v>5</v>
      </c>
      <c r="AA560" s="28">
        <f t="shared" si="301"/>
        <v>5</v>
      </c>
      <c r="AB560" s="28">
        <f t="shared" si="301"/>
        <v>5</v>
      </c>
      <c r="AC560" s="28">
        <f t="shared" si="301"/>
        <v>5</v>
      </c>
      <c r="AD560" s="28">
        <f t="shared" si="301"/>
        <v>5</v>
      </c>
      <c r="AE560" s="28">
        <f t="shared" si="301"/>
        <v>5</v>
      </c>
      <c r="AF560" s="28">
        <f t="shared" ref="AF560:BO560" si="302">SUM(AF558:AF559)</f>
        <v>4</v>
      </c>
      <c r="AG560" s="28">
        <f t="shared" si="302"/>
        <v>4</v>
      </c>
      <c r="AH560" s="28">
        <f t="shared" si="302"/>
        <v>4</v>
      </c>
      <c r="AI560" s="28">
        <f t="shared" si="302"/>
        <v>4</v>
      </c>
      <c r="AJ560" s="28">
        <f t="shared" si="302"/>
        <v>4</v>
      </c>
      <c r="AK560" s="28">
        <f t="shared" si="302"/>
        <v>4</v>
      </c>
      <c r="AL560" s="28">
        <f t="shared" si="302"/>
        <v>4</v>
      </c>
      <c r="AM560" s="28">
        <f t="shared" si="302"/>
        <v>4</v>
      </c>
      <c r="AN560" s="28">
        <f t="shared" si="302"/>
        <v>4</v>
      </c>
      <c r="AO560" s="28">
        <f t="shared" si="302"/>
        <v>4</v>
      </c>
      <c r="AP560" s="28">
        <f t="shared" si="302"/>
        <v>4</v>
      </c>
      <c r="AQ560" s="28">
        <f t="shared" si="302"/>
        <v>4</v>
      </c>
      <c r="AR560" s="28">
        <f t="shared" si="302"/>
        <v>4</v>
      </c>
      <c r="AS560" s="28">
        <f t="shared" si="302"/>
        <v>4</v>
      </c>
      <c r="AT560" s="28">
        <f t="shared" si="302"/>
        <v>4</v>
      </c>
      <c r="AU560" s="28">
        <f t="shared" si="302"/>
        <v>4</v>
      </c>
      <c r="AV560" s="28">
        <f t="shared" si="302"/>
        <v>4</v>
      </c>
      <c r="AW560" s="28">
        <f t="shared" si="302"/>
        <v>4</v>
      </c>
      <c r="AX560" s="28">
        <f t="shared" si="302"/>
        <v>4</v>
      </c>
      <c r="AY560" s="28">
        <f t="shared" si="302"/>
        <v>4</v>
      </c>
      <c r="AZ560" s="28">
        <f t="shared" si="302"/>
        <v>4</v>
      </c>
      <c r="BA560" s="28">
        <f t="shared" si="302"/>
        <v>4</v>
      </c>
      <c r="BB560" s="28">
        <f t="shared" si="302"/>
        <v>4</v>
      </c>
      <c r="BC560" s="28">
        <f t="shared" si="302"/>
        <v>4</v>
      </c>
      <c r="BD560" s="28">
        <f t="shared" si="302"/>
        <v>4</v>
      </c>
      <c r="BE560" s="28">
        <f t="shared" si="302"/>
        <v>4</v>
      </c>
      <c r="BF560" s="28">
        <f t="shared" si="302"/>
        <v>4</v>
      </c>
      <c r="BG560" s="28">
        <f t="shared" si="302"/>
        <v>4</v>
      </c>
      <c r="BH560" s="28">
        <f t="shared" si="302"/>
        <v>4</v>
      </c>
      <c r="BI560" s="28">
        <f t="shared" si="302"/>
        <v>4</v>
      </c>
      <c r="BJ560" s="28">
        <f t="shared" si="302"/>
        <v>4</v>
      </c>
      <c r="BK560" s="28">
        <f t="shared" si="302"/>
        <v>4</v>
      </c>
      <c r="BL560" s="28">
        <f t="shared" si="302"/>
        <v>4</v>
      </c>
      <c r="BM560" s="28">
        <f t="shared" si="302"/>
        <v>4</v>
      </c>
      <c r="BN560" s="28">
        <f t="shared" si="302"/>
        <v>4</v>
      </c>
      <c r="BO560" s="28">
        <f t="shared" si="302"/>
        <v>4</v>
      </c>
    </row>
    <row r="561" spans="1:69" x14ac:dyDescent="0.15">
      <c r="A561" s="45" t="s">
        <v>1064</v>
      </c>
      <c r="G561" s="26">
        <f t="shared" ref="G561:AL561" si="303">+G208+G273+G356+G529</f>
        <v>0</v>
      </c>
      <c r="H561" s="26">
        <f t="shared" si="303"/>
        <v>0</v>
      </c>
      <c r="I561" s="26">
        <f t="shared" si="303"/>
        <v>0</v>
      </c>
      <c r="J561" s="26">
        <f t="shared" si="303"/>
        <v>0</v>
      </c>
      <c r="K561" s="26">
        <f t="shared" si="303"/>
        <v>0</v>
      </c>
      <c r="L561" s="26">
        <f t="shared" si="303"/>
        <v>0</v>
      </c>
      <c r="M561" s="26">
        <f t="shared" si="303"/>
        <v>0</v>
      </c>
      <c r="N561" s="26">
        <f t="shared" si="303"/>
        <v>0</v>
      </c>
      <c r="O561" s="26">
        <f t="shared" si="303"/>
        <v>0</v>
      </c>
      <c r="P561" s="26">
        <f t="shared" si="303"/>
        <v>0</v>
      </c>
      <c r="Q561" s="26">
        <f t="shared" si="303"/>
        <v>0</v>
      </c>
      <c r="R561" s="26">
        <f t="shared" si="303"/>
        <v>0</v>
      </c>
      <c r="S561" s="26">
        <f t="shared" si="303"/>
        <v>0</v>
      </c>
      <c r="T561" s="26">
        <f t="shared" si="303"/>
        <v>1600000</v>
      </c>
      <c r="U561" s="26">
        <f t="shared" si="303"/>
        <v>1600000</v>
      </c>
      <c r="V561" s="26">
        <f t="shared" si="303"/>
        <v>1600000</v>
      </c>
      <c r="W561" s="26">
        <f t="shared" si="303"/>
        <v>1600000</v>
      </c>
      <c r="X561" s="26">
        <f t="shared" si="303"/>
        <v>1600000</v>
      </c>
      <c r="Y561" s="26">
        <f t="shared" si="303"/>
        <v>1600000</v>
      </c>
      <c r="Z561" s="26">
        <f t="shared" si="303"/>
        <v>1600000</v>
      </c>
      <c r="AA561" s="26">
        <f t="shared" si="303"/>
        <v>1600000</v>
      </c>
      <c r="AB561" s="26">
        <f t="shared" si="303"/>
        <v>1600000</v>
      </c>
      <c r="AC561" s="26">
        <f t="shared" si="303"/>
        <v>1600000</v>
      </c>
      <c r="AD561" s="26">
        <f t="shared" si="303"/>
        <v>1600000</v>
      </c>
      <c r="AE561" s="26">
        <f t="shared" si="303"/>
        <v>1600000</v>
      </c>
      <c r="AF561" s="26">
        <f t="shared" si="303"/>
        <v>5600000</v>
      </c>
      <c r="AG561" s="26">
        <f t="shared" si="303"/>
        <v>5600000</v>
      </c>
      <c r="AH561" s="26">
        <f t="shared" si="303"/>
        <v>5600000</v>
      </c>
      <c r="AI561" s="26">
        <f t="shared" si="303"/>
        <v>5600000</v>
      </c>
      <c r="AJ561" s="26">
        <f t="shared" si="303"/>
        <v>5600000</v>
      </c>
      <c r="AK561" s="26">
        <f t="shared" si="303"/>
        <v>5600000</v>
      </c>
      <c r="AL561" s="26">
        <f t="shared" si="303"/>
        <v>5600000</v>
      </c>
      <c r="AM561" s="26">
        <f t="shared" ref="AM561:BO561" si="304">+AM208+AM273+AM356+AM529</f>
        <v>5600000</v>
      </c>
      <c r="AN561" s="26">
        <f t="shared" si="304"/>
        <v>5600000</v>
      </c>
      <c r="AO561" s="26">
        <f t="shared" si="304"/>
        <v>5600000</v>
      </c>
      <c r="AP561" s="26">
        <f t="shared" si="304"/>
        <v>5600000</v>
      </c>
      <c r="AQ561" s="26">
        <f t="shared" si="304"/>
        <v>5600000</v>
      </c>
      <c r="AR561" s="26">
        <f t="shared" si="304"/>
        <v>9400000</v>
      </c>
      <c r="AS561" s="26">
        <f t="shared" si="304"/>
        <v>9400000</v>
      </c>
      <c r="AT561" s="26">
        <f t="shared" si="304"/>
        <v>9400000</v>
      </c>
      <c r="AU561" s="26">
        <f t="shared" si="304"/>
        <v>9400000</v>
      </c>
      <c r="AV561" s="26">
        <f t="shared" si="304"/>
        <v>9400000</v>
      </c>
      <c r="AW561" s="26">
        <f t="shared" si="304"/>
        <v>9400000</v>
      </c>
      <c r="AX561" s="26">
        <f t="shared" si="304"/>
        <v>9400000</v>
      </c>
      <c r="AY561" s="26">
        <f t="shared" si="304"/>
        <v>9400000</v>
      </c>
      <c r="AZ561" s="26">
        <f t="shared" si="304"/>
        <v>9400000</v>
      </c>
      <c r="BA561" s="26">
        <f t="shared" si="304"/>
        <v>9400000</v>
      </c>
      <c r="BB561" s="26">
        <f t="shared" si="304"/>
        <v>9400000</v>
      </c>
      <c r="BC561" s="26">
        <f t="shared" si="304"/>
        <v>9400000</v>
      </c>
      <c r="BD561" s="26">
        <f t="shared" si="304"/>
        <v>10000000</v>
      </c>
      <c r="BE561" s="26">
        <f t="shared" si="304"/>
        <v>10000000</v>
      </c>
      <c r="BF561" s="26">
        <f t="shared" si="304"/>
        <v>10000000</v>
      </c>
      <c r="BG561" s="26">
        <f t="shared" si="304"/>
        <v>10000000</v>
      </c>
      <c r="BH561" s="26">
        <f t="shared" si="304"/>
        <v>10000000</v>
      </c>
      <c r="BI561" s="26">
        <f t="shared" si="304"/>
        <v>10000000</v>
      </c>
      <c r="BJ561" s="26">
        <f t="shared" si="304"/>
        <v>10000000</v>
      </c>
      <c r="BK561" s="26">
        <f t="shared" si="304"/>
        <v>10000000</v>
      </c>
      <c r="BL561" s="26">
        <f t="shared" si="304"/>
        <v>10000000</v>
      </c>
      <c r="BM561" s="26">
        <f t="shared" si="304"/>
        <v>10000000</v>
      </c>
      <c r="BN561" s="26">
        <f t="shared" si="304"/>
        <v>10000000</v>
      </c>
      <c r="BO561" s="26">
        <f t="shared" si="304"/>
        <v>10000000</v>
      </c>
      <c r="BP561" s="39">
        <f t="shared" ref="BP561:BP567" si="305">SUM(H561:BO561)</f>
        <v>319200000</v>
      </c>
    </row>
    <row r="562" spans="1:69" x14ac:dyDescent="0.15">
      <c r="A562" s="45" t="s">
        <v>1065</v>
      </c>
      <c r="G562" s="26">
        <f t="shared" ref="G562:AL562" si="306">+G209+G274+G357+G530</f>
        <v>0</v>
      </c>
      <c r="H562" s="26">
        <f t="shared" si="306"/>
        <v>0</v>
      </c>
      <c r="I562" s="26">
        <f t="shared" si="306"/>
        <v>0</v>
      </c>
      <c r="J562" s="26">
        <f t="shared" si="306"/>
        <v>0</v>
      </c>
      <c r="K562" s="26">
        <f t="shared" si="306"/>
        <v>0</v>
      </c>
      <c r="L562" s="26">
        <f t="shared" si="306"/>
        <v>0</v>
      </c>
      <c r="M562" s="26">
        <f t="shared" si="306"/>
        <v>0</v>
      </c>
      <c r="N562" s="26">
        <f t="shared" si="306"/>
        <v>0</v>
      </c>
      <c r="O562" s="26">
        <f t="shared" si="306"/>
        <v>0</v>
      </c>
      <c r="P562" s="26">
        <f t="shared" si="306"/>
        <v>0</v>
      </c>
      <c r="Q562" s="26">
        <f t="shared" si="306"/>
        <v>394.20000000000005</v>
      </c>
      <c r="R562" s="26">
        <f t="shared" si="306"/>
        <v>394.20000000000005</v>
      </c>
      <c r="S562" s="26">
        <f t="shared" si="306"/>
        <v>758.25</v>
      </c>
      <c r="T562" s="26">
        <f t="shared" si="306"/>
        <v>2524.1900000000005</v>
      </c>
      <c r="U562" s="26">
        <f t="shared" si="306"/>
        <v>3394.6650000000004</v>
      </c>
      <c r="V562" s="26">
        <f t="shared" si="306"/>
        <v>6789.3300000000008</v>
      </c>
      <c r="W562" s="26">
        <f t="shared" si="306"/>
        <v>6789.3300000000008</v>
      </c>
      <c r="X562" s="26">
        <f t="shared" si="306"/>
        <v>6789.3300000000008</v>
      </c>
      <c r="Y562" s="26">
        <f t="shared" si="306"/>
        <v>6789.3300000000008</v>
      </c>
      <c r="Z562" s="26">
        <f t="shared" si="306"/>
        <v>6789.3300000000008</v>
      </c>
      <c r="AA562" s="26">
        <f t="shared" si="306"/>
        <v>7659.8050000000003</v>
      </c>
      <c r="AB562" s="26">
        <f t="shared" si="306"/>
        <v>8530.2800000000007</v>
      </c>
      <c r="AC562" s="26">
        <f t="shared" si="306"/>
        <v>8552.7800000000007</v>
      </c>
      <c r="AD562" s="26">
        <f t="shared" si="306"/>
        <v>10206.963750000001</v>
      </c>
      <c r="AE562" s="26">
        <f t="shared" si="306"/>
        <v>10225.245000000001</v>
      </c>
      <c r="AF562" s="26">
        <f t="shared" si="306"/>
        <v>13653.38</v>
      </c>
      <c r="AG562" s="26">
        <f t="shared" si="306"/>
        <v>21827.058000000005</v>
      </c>
      <c r="AH562" s="26">
        <f t="shared" si="306"/>
        <v>24635.2215</v>
      </c>
      <c r="AI562" s="26">
        <f t="shared" si="306"/>
        <v>24635.2215</v>
      </c>
      <c r="AJ562" s="26">
        <f t="shared" si="306"/>
        <v>27352.51</v>
      </c>
      <c r="AK562" s="26">
        <f t="shared" si="306"/>
        <v>27352.51</v>
      </c>
      <c r="AL562" s="26">
        <f t="shared" si="306"/>
        <v>27352.51</v>
      </c>
      <c r="AM562" s="26">
        <f t="shared" ref="AM562:BO562" si="307">+AM209+AM274+AM357+AM530</f>
        <v>24658.0965</v>
      </c>
      <c r="AN562" s="26">
        <f t="shared" si="307"/>
        <v>24680.9715</v>
      </c>
      <c r="AO562" s="26">
        <f t="shared" si="307"/>
        <v>21988.433000000005</v>
      </c>
      <c r="AP562" s="26">
        <f t="shared" si="307"/>
        <v>19312.644500000002</v>
      </c>
      <c r="AQ562" s="26">
        <f t="shared" si="307"/>
        <v>16615.32475</v>
      </c>
      <c r="AR562" s="26">
        <f t="shared" si="307"/>
        <v>25620.770799999998</v>
      </c>
      <c r="AS562" s="26">
        <f t="shared" si="307"/>
        <v>40872.667500000003</v>
      </c>
      <c r="AT562" s="26">
        <f t="shared" si="307"/>
        <v>46133.167050000004</v>
      </c>
      <c r="AU562" s="26">
        <f t="shared" si="307"/>
        <v>46133.167050000004</v>
      </c>
      <c r="AV562" s="26">
        <f t="shared" si="307"/>
        <v>51162.490625000006</v>
      </c>
      <c r="AW562" s="26">
        <f t="shared" si="307"/>
        <v>51162.490625000006</v>
      </c>
      <c r="AX562" s="26">
        <f t="shared" si="307"/>
        <v>51162.490625000006</v>
      </c>
      <c r="AY562" s="26">
        <f t="shared" si="307"/>
        <v>46158.667050000004</v>
      </c>
      <c r="AZ562" s="26">
        <f t="shared" si="307"/>
        <v>46184.167050000004</v>
      </c>
      <c r="BA562" s="26">
        <f t="shared" si="307"/>
        <v>41052.917500000003</v>
      </c>
      <c r="BB562" s="26">
        <f t="shared" si="307"/>
        <v>36065.343925000001</v>
      </c>
      <c r="BC562" s="26">
        <f t="shared" si="307"/>
        <v>30929.031875000001</v>
      </c>
      <c r="BD562" s="26">
        <f t="shared" si="307"/>
        <v>43572.210675000002</v>
      </c>
      <c r="BE562" s="26">
        <f t="shared" si="307"/>
        <v>69690.999580000003</v>
      </c>
      <c r="BF562" s="26">
        <f t="shared" si="307"/>
        <v>78492.241714999996</v>
      </c>
      <c r="BG562" s="26">
        <f t="shared" si="307"/>
        <v>78492.241714999996</v>
      </c>
      <c r="BH562" s="26">
        <f t="shared" si="307"/>
        <v>87186.171350000004</v>
      </c>
      <c r="BI562" s="26">
        <f t="shared" si="307"/>
        <v>87186.171350000004</v>
      </c>
      <c r="BJ562" s="26">
        <f t="shared" si="307"/>
        <v>87186.171350000004</v>
      </c>
      <c r="BK562" s="26">
        <f t="shared" si="307"/>
        <v>78517.741714999996</v>
      </c>
      <c r="BL562" s="26">
        <f t="shared" si="307"/>
        <v>78543.241714999996</v>
      </c>
      <c r="BM562" s="26">
        <f t="shared" si="307"/>
        <v>69871.249580000003</v>
      </c>
      <c r="BN562" s="26">
        <f t="shared" si="307"/>
        <v>61219.069944999996</v>
      </c>
      <c r="BO562" s="26">
        <f t="shared" si="307"/>
        <v>52542.015310000003</v>
      </c>
      <c r="BP562" s="39">
        <f>SUM(H562:BO562)</f>
        <v>1745788.0076749998</v>
      </c>
    </row>
    <row r="563" spans="1:69" x14ac:dyDescent="0.15">
      <c r="A563" s="45" t="s">
        <v>1066</v>
      </c>
      <c r="G563" s="26">
        <f>SUM(G561:G562)</f>
        <v>0</v>
      </c>
      <c r="H563" s="26">
        <f t="shared" ref="H563:BO563" si="308">SUM(H561:H562)</f>
        <v>0</v>
      </c>
      <c r="I563" s="26">
        <f t="shared" si="308"/>
        <v>0</v>
      </c>
      <c r="J563" s="26">
        <f t="shared" si="308"/>
        <v>0</v>
      </c>
      <c r="K563" s="26">
        <f t="shared" si="308"/>
        <v>0</v>
      </c>
      <c r="L563" s="26">
        <f t="shared" si="308"/>
        <v>0</v>
      </c>
      <c r="M563" s="26">
        <f t="shared" si="308"/>
        <v>0</v>
      </c>
      <c r="N563" s="26">
        <f t="shared" si="308"/>
        <v>0</v>
      </c>
      <c r="O563" s="26">
        <f t="shared" si="308"/>
        <v>0</v>
      </c>
      <c r="P563" s="26">
        <f t="shared" si="308"/>
        <v>0</v>
      </c>
      <c r="Q563" s="26">
        <f t="shared" si="308"/>
        <v>394.20000000000005</v>
      </c>
      <c r="R563" s="26">
        <f t="shared" si="308"/>
        <v>394.20000000000005</v>
      </c>
      <c r="S563" s="26">
        <f t="shared" si="308"/>
        <v>758.25</v>
      </c>
      <c r="T563" s="26">
        <f t="shared" si="308"/>
        <v>1602524.19</v>
      </c>
      <c r="U563" s="26">
        <f t="shared" si="308"/>
        <v>1603394.665</v>
      </c>
      <c r="V563" s="26">
        <f t="shared" si="308"/>
        <v>1606789.33</v>
      </c>
      <c r="W563" s="26">
        <f t="shared" si="308"/>
        <v>1606789.33</v>
      </c>
      <c r="X563" s="26">
        <f t="shared" si="308"/>
        <v>1606789.33</v>
      </c>
      <c r="Y563" s="26">
        <f t="shared" si="308"/>
        <v>1606789.33</v>
      </c>
      <c r="Z563" s="26">
        <f t="shared" si="308"/>
        <v>1606789.33</v>
      </c>
      <c r="AA563" s="26">
        <f t="shared" si="308"/>
        <v>1607659.8049999999</v>
      </c>
      <c r="AB563" s="26">
        <f t="shared" si="308"/>
        <v>1608530.28</v>
      </c>
      <c r="AC563" s="26">
        <f t="shared" si="308"/>
        <v>1608552.78</v>
      </c>
      <c r="AD563" s="26">
        <f t="shared" si="308"/>
        <v>1610206.9637500001</v>
      </c>
      <c r="AE563" s="26">
        <f t="shared" si="308"/>
        <v>1610225.2450000001</v>
      </c>
      <c r="AF563" s="26">
        <f t="shared" si="308"/>
        <v>5613653.3799999999</v>
      </c>
      <c r="AG563" s="26">
        <f t="shared" si="308"/>
        <v>5621827.0580000002</v>
      </c>
      <c r="AH563" s="26">
        <f t="shared" si="308"/>
        <v>5624635.2215</v>
      </c>
      <c r="AI563" s="26">
        <f t="shared" si="308"/>
        <v>5624635.2215</v>
      </c>
      <c r="AJ563" s="26">
        <f t="shared" si="308"/>
        <v>5627352.5099999998</v>
      </c>
      <c r="AK563" s="26">
        <f t="shared" si="308"/>
        <v>5627352.5099999998</v>
      </c>
      <c r="AL563" s="26">
        <f t="shared" si="308"/>
        <v>5627352.5099999998</v>
      </c>
      <c r="AM563" s="26">
        <f t="shared" si="308"/>
        <v>5624658.0965</v>
      </c>
      <c r="AN563" s="26">
        <f t="shared" si="308"/>
        <v>5624680.9715</v>
      </c>
      <c r="AO563" s="26">
        <f t="shared" si="308"/>
        <v>5621988.4330000002</v>
      </c>
      <c r="AP563" s="26">
        <f t="shared" si="308"/>
        <v>5619312.6445000004</v>
      </c>
      <c r="AQ563" s="26">
        <f t="shared" si="308"/>
        <v>5616615.3247499997</v>
      </c>
      <c r="AR563" s="26">
        <f t="shared" si="308"/>
        <v>9425620.7708000001</v>
      </c>
      <c r="AS563" s="26">
        <f t="shared" si="308"/>
        <v>9440872.6675000004</v>
      </c>
      <c r="AT563" s="26">
        <f t="shared" si="308"/>
        <v>9446133.1670500003</v>
      </c>
      <c r="AU563" s="26">
        <f t="shared" si="308"/>
        <v>9446133.1670500003</v>
      </c>
      <c r="AV563" s="26">
        <f t="shared" si="308"/>
        <v>9451162.4906249996</v>
      </c>
      <c r="AW563" s="26">
        <f t="shared" si="308"/>
        <v>9451162.4906249996</v>
      </c>
      <c r="AX563" s="26">
        <f t="shared" si="308"/>
        <v>9451162.4906249996</v>
      </c>
      <c r="AY563" s="26">
        <f t="shared" si="308"/>
        <v>9446158.6670500003</v>
      </c>
      <c r="AZ563" s="26">
        <f t="shared" si="308"/>
        <v>9446184.1670500003</v>
      </c>
      <c r="BA563" s="26">
        <f t="shared" si="308"/>
        <v>9441052.9175000004</v>
      </c>
      <c r="BB563" s="26">
        <f t="shared" si="308"/>
        <v>9436065.3439249992</v>
      </c>
      <c r="BC563" s="26">
        <f t="shared" si="308"/>
        <v>9430929.0318749994</v>
      </c>
      <c r="BD563" s="26">
        <f t="shared" si="308"/>
        <v>10043572.210674999</v>
      </c>
      <c r="BE563" s="26">
        <f t="shared" si="308"/>
        <v>10069690.99958</v>
      </c>
      <c r="BF563" s="26">
        <f t="shared" si="308"/>
        <v>10078492.241714999</v>
      </c>
      <c r="BG563" s="26">
        <f t="shared" si="308"/>
        <v>10078492.241714999</v>
      </c>
      <c r="BH563" s="26">
        <f t="shared" si="308"/>
        <v>10087186.17135</v>
      </c>
      <c r="BI563" s="26">
        <f t="shared" si="308"/>
        <v>10087186.17135</v>
      </c>
      <c r="BJ563" s="26">
        <f t="shared" si="308"/>
        <v>10087186.17135</v>
      </c>
      <c r="BK563" s="26">
        <f t="shared" si="308"/>
        <v>10078517.741714999</v>
      </c>
      <c r="BL563" s="26">
        <f t="shared" si="308"/>
        <v>10078543.241714999</v>
      </c>
      <c r="BM563" s="26">
        <f t="shared" si="308"/>
        <v>10069871.24958</v>
      </c>
      <c r="BN563" s="26">
        <f t="shared" si="308"/>
        <v>10061219.069945</v>
      </c>
      <c r="BO563" s="26">
        <f t="shared" si="308"/>
        <v>10052542.015310001</v>
      </c>
      <c r="BP563" s="39">
        <f>SUM(H563:BO563)</f>
        <v>320945788.00767499</v>
      </c>
      <c r="BQ563" s="26"/>
    </row>
    <row r="564" spans="1:69" x14ac:dyDescent="0.15">
      <c r="A564" s="45" t="s">
        <v>6</v>
      </c>
      <c r="G564" s="26">
        <f t="shared" ref="G564:AL564" si="309">G212+G277+G360+G533</f>
        <v>0</v>
      </c>
      <c r="H564" s="26">
        <f t="shared" si="309"/>
        <v>8000000</v>
      </c>
      <c r="I564" s="26">
        <f t="shared" si="309"/>
        <v>8000000</v>
      </c>
      <c r="J564" s="26">
        <f t="shared" si="309"/>
        <v>8000000</v>
      </c>
      <c r="K564" s="26">
        <f t="shared" si="309"/>
        <v>8000000</v>
      </c>
      <c r="L564" s="26">
        <f t="shared" si="309"/>
        <v>8000000</v>
      </c>
      <c r="M564" s="26">
        <f t="shared" si="309"/>
        <v>8000000</v>
      </c>
      <c r="N564" s="26">
        <f t="shared" si="309"/>
        <v>8000000</v>
      </c>
      <c r="O564" s="26">
        <f t="shared" si="309"/>
        <v>8000000</v>
      </c>
      <c r="P564" s="26">
        <f t="shared" si="309"/>
        <v>8000000</v>
      </c>
      <c r="Q564" s="26">
        <f t="shared" si="309"/>
        <v>8000000</v>
      </c>
      <c r="R564" s="26">
        <f t="shared" si="309"/>
        <v>8000000</v>
      </c>
      <c r="S564" s="26">
        <f t="shared" si="309"/>
        <v>8000000</v>
      </c>
      <c r="T564" s="26">
        <f t="shared" si="309"/>
        <v>8000000</v>
      </c>
      <c r="U564" s="26">
        <f t="shared" si="309"/>
        <v>8000000</v>
      </c>
      <c r="V564" s="26">
        <f t="shared" si="309"/>
        <v>8000000</v>
      </c>
      <c r="W564" s="26">
        <f t="shared" si="309"/>
        <v>8000000</v>
      </c>
      <c r="X564" s="26">
        <f t="shared" si="309"/>
        <v>8000000</v>
      </c>
      <c r="Y564" s="26">
        <f t="shared" si="309"/>
        <v>4000000</v>
      </c>
      <c r="Z564" s="26">
        <f t="shared" si="309"/>
        <v>2000000</v>
      </c>
      <c r="AA564" s="26">
        <f t="shared" si="309"/>
        <v>2000000</v>
      </c>
      <c r="AB564" s="26">
        <f t="shared" si="309"/>
        <v>2000000</v>
      </c>
      <c r="AC564" s="26">
        <f t="shared" si="309"/>
        <v>2000000</v>
      </c>
      <c r="AD564" s="26">
        <f t="shared" si="309"/>
        <v>2000000</v>
      </c>
      <c r="AE564" s="26">
        <f t="shared" si="309"/>
        <v>2000000</v>
      </c>
      <c r="AF564" s="26">
        <f t="shared" si="309"/>
        <v>0</v>
      </c>
      <c r="AG564" s="26">
        <f t="shared" si="309"/>
        <v>0</v>
      </c>
      <c r="AH564" s="26">
        <f t="shared" si="309"/>
        <v>0</v>
      </c>
      <c r="AI564" s="26">
        <f t="shared" si="309"/>
        <v>0</v>
      </c>
      <c r="AJ564" s="26">
        <f t="shared" si="309"/>
        <v>0</v>
      </c>
      <c r="AK564" s="26">
        <f t="shared" si="309"/>
        <v>0</v>
      </c>
      <c r="AL564" s="26">
        <f t="shared" si="309"/>
        <v>0</v>
      </c>
      <c r="AM564" s="26">
        <f t="shared" ref="AM564:BO564" si="310">AM212+AM277+AM360+AM533</f>
        <v>0</v>
      </c>
      <c r="AN564" s="26">
        <f t="shared" si="310"/>
        <v>0</v>
      </c>
      <c r="AO564" s="26">
        <f t="shared" si="310"/>
        <v>0</v>
      </c>
      <c r="AP564" s="26">
        <f t="shared" si="310"/>
        <v>0</v>
      </c>
      <c r="AQ564" s="26">
        <f t="shared" si="310"/>
        <v>0</v>
      </c>
      <c r="AR564" s="26">
        <f t="shared" si="310"/>
        <v>0</v>
      </c>
      <c r="AS564" s="26">
        <f t="shared" si="310"/>
        <v>0</v>
      </c>
      <c r="AT564" s="26">
        <f t="shared" si="310"/>
        <v>0</v>
      </c>
      <c r="AU564" s="26">
        <f t="shared" si="310"/>
        <v>0</v>
      </c>
      <c r="AV564" s="26">
        <f t="shared" si="310"/>
        <v>0</v>
      </c>
      <c r="AW564" s="26">
        <f t="shared" si="310"/>
        <v>0</v>
      </c>
      <c r="AX564" s="26">
        <f t="shared" si="310"/>
        <v>0</v>
      </c>
      <c r="AY564" s="26">
        <f t="shared" si="310"/>
        <v>0</v>
      </c>
      <c r="AZ564" s="26">
        <f t="shared" si="310"/>
        <v>0</v>
      </c>
      <c r="BA564" s="26">
        <f t="shared" si="310"/>
        <v>0</v>
      </c>
      <c r="BB564" s="26">
        <f t="shared" si="310"/>
        <v>0</v>
      </c>
      <c r="BC564" s="26">
        <f t="shared" si="310"/>
        <v>0</v>
      </c>
      <c r="BD564" s="26">
        <f t="shared" si="310"/>
        <v>0</v>
      </c>
      <c r="BE564" s="26">
        <f t="shared" si="310"/>
        <v>0</v>
      </c>
      <c r="BF564" s="26">
        <f t="shared" si="310"/>
        <v>0</v>
      </c>
      <c r="BG564" s="26">
        <f t="shared" si="310"/>
        <v>0</v>
      </c>
      <c r="BH564" s="26">
        <f t="shared" si="310"/>
        <v>0</v>
      </c>
      <c r="BI564" s="26">
        <f t="shared" si="310"/>
        <v>0</v>
      </c>
      <c r="BJ564" s="26">
        <f t="shared" si="310"/>
        <v>0</v>
      </c>
      <c r="BK564" s="26">
        <f t="shared" si="310"/>
        <v>0</v>
      </c>
      <c r="BL564" s="26">
        <f t="shared" si="310"/>
        <v>0</v>
      </c>
      <c r="BM564" s="26">
        <f t="shared" si="310"/>
        <v>0</v>
      </c>
      <c r="BN564" s="26">
        <f t="shared" si="310"/>
        <v>0</v>
      </c>
      <c r="BO564" s="26">
        <f t="shared" si="310"/>
        <v>0</v>
      </c>
      <c r="BP564" s="39">
        <f t="shared" si="305"/>
        <v>152000000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11">+H564+H563</f>
        <v>8000000</v>
      </c>
      <c r="I565" s="26">
        <f t="shared" si="311"/>
        <v>8000000</v>
      </c>
      <c r="J565" s="26">
        <f t="shared" si="311"/>
        <v>8000000</v>
      </c>
      <c r="K565" s="26">
        <f t="shared" si="311"/>
        <v>8000000</v>
      </c>
      <c r="L565" s="26">
        <f t="shared" si="311"/>
        <v>8000000</v>
      </c>
      <c r="M565" s="26">
        <f t="shared" si="311"/>
        <v>8000000</v>
      </c>
      <c r="N565" s="26">
        <f t="shared" si="311"/>
        <v>8000000</v>
      </c>
      <c r="O565" s="26">
        <f t="shared" si="311"/>
        <v>8000000</v>
      </c>
      <c r="P565" s="26">
        <f t="shared" si="311"/>
        <v>8000000</v>
      </c>
      <c r="Q565" s="26">
        <f t="shared" si="311"/>
        <v>8000394.2000000002</v>
      </c>
      <c r="R565" s="26">
        <f t="shared" si="311"/>
        <v>8000394.2000000002</v>
      </c>
      <c r="S565" s="26">
        <f t="shared" si="311"/>
        <v>8000758.25</v>
      </c>
      <c r="T565" s="26">
        <f t="shared" si="311"/>
        <v>9602524.1899999995</v>
      </c>
      <c r="U565" s="26">
        <f t="shared" si="311"/>
        <v>9603394.6649999991</v>
      </c>
      <c r="V565" s="26">
        <f t="shared" si="311"/>
        <v>9606789.3300000001</v>
      </c>
      <c r="W565" s="26">
        <f t="shared" si="311"/>
        <v>9606789.3300000001</v>
      </c>
      <c r="X565" s="26">
        <f t="shared" si="311"/>
        <v>9606789.3300000001</v>
      </c>
      <c r="Y565" s="26">
        <f t="shared" si="311"/>
        <v>5606789.3300000001</v>
      </c>
      <c r="Z565" s="26">
        <f t="shared" si="311"/>
        <v>3606789.33</v>
      </c>
      <c r="AA565" s="26">
        <f t="shared" si="311"/>
        <v>3607659.8049999997</v>
      </c>
      <c r="AB565" s="26">
        <f t="shared" si="311"/>
        <v>3608530.2800000003</v>
      </c>
      <c r="AC565" s="26">
        <f t="shared" si="311"/>
        <v>3608552.7800000003</v>
      </c>
      <c r="AD565" s="26">
        <f t="shared" si="311"/>
        <v>3610206.9637500001</v>
      </c>
      <c r="AE565" s="26">
        <f t="shared" si="311"/>
        <v>3610225.2450000001</v>
      </c>
      <c r="AF565" s="26">
        <f t="shared" si="311"/>
        <v>5613653.3799999999</v>
      </c>
      <c r="AG565" s="26">
        <f t="shared" si="311"/>
        <v>5621827.0580000002</v>
      </c>
      <c r="AH565" s="26">
        <f t="shared" si="311"/>
        <v>5624635.2215</v>
      </c>
      <c r="AI565" s="26">
        <f t="shared" si="311"/>
        <v>5624635.2215</v>
      </c>
      <c r="AJ565" s="26">
        <f t="shared" si="311"/>
        <v>5627352.5099999998</v>
      </c>
      <c r="AK565" s="26">
        <f t="shared" si="311"/>
        <v>5627352.5099999998</v>
      </c>
      <c r="AL565" s="26">
        <f t="shared" si="311"/>
        <v>5627352.5099999998</v>
      </c>
      <c r="AM565" s="26">
        <f t="shared" si="311"/>
        <v>5624658.0965</v>
      </c>
      <c r="AN565" s="26">
        <f t="shared" si="311"/>
        <v>5624680.9715</v>
      </c>
      <c r="AO565" s="26">
        <f t="shared" si="311"/>
        <v>5621988.4330000002</v>
      </c>
      <c r="AP565" s="26">
        <f t="shared" si="311"/>
        <v>5619312.6445000004</v>
      </c>
      <c r="AQ565" s="26">
        <f t="shared" si="311"/>
        <v>5616615.3247499997</v>
      </c>
      <c r="AR565" s="26">
        <f t="shared" si="311"/>
        <v>9425620.7708000001</v>
      </c>
      <c r="AS565" s="26">
        <f t="shared" si="311"/>
        <v>9440872.6675000004</v>
      </c>
      <c r="AT565" s="26">
        <f t="shared" si="311"/>
        <v>9446133.1670500003</v>
      </c>
      <c r="AU565" s="26">
        <f t="shared" si="311"/>
        <v>9446133.1670500003</v>
      </c>
      <c r="AV565" s="26">
        <f t="shared" si="311"/>
        <v>9451162.4906249996</v>
      </c>
      <c r="AW565" s="26">
        <f t="shared" si="311"/>
        <v>9451162.4906249996</v>
      </c>
      <c r="AX565" s="26">
        <f t="shared" si="311"/>
        <v>9451162.4906249996</v>
      </c>
      <c r="AY565" s="26">
        <f t="shared" si="311"/>
        <v>9446158.6670500003</v>
      </c>
      <c r="AZ565" s="26">
        <f t="shared" si="311"/>
        <v>9446184.1670500003</v>
      </c>
      <c r="BA565" s="26">
        <f t="shared" si="311"/>
        <v>9441052.9175000004</v>
      </c>
      <c r="BB565" s="26">
        <f t="shared" si="311"/>
        <v>9436065.3439249992</v>
      </c>
      <c r="BC565" s="26">
        <f t="shared" si="311"/>
        <v>9430929.0318749994</v>
      </c>
      <c r="BD565" s="26">
        <f t="shared" si="311"/>
        <v>10043572.210674999</v>
      </c>
      <c r="BE565" s="26">
        <f t="shared" si="311"/>
        <v>10069690.99958</v>
      </c>
      <c r="BF565" s="26">
        <f t="shared" si="311"/>
        <v>10078492.241714999</v>
      </c>
      <c r="BG565" s="26">
        <f t="shared" si="311"/>
        <v>10078492.241714999</v>
      </c>
      <c r="BH565" s="26">
        <f t="shared" si="311"/>
        <v>10087186.17135</v>
      </c>
      <c r="BI565" s="26">
        <f t="shared" si="311"/>
        <v>10087186.17135</v>
      </c>
      <c r="BJ565" s="26">
        <f t="shared" si="311"/>
        <v>10087186.17135</v>
      </c>
      <c r="BK565" s="26">
        <f t="shared" si="311"/>
        <v>10078517.741714999</v>
      </c>
      <c r="BL565" s="26">
        <f t="shared" si="311"/>
        <v>10078543.241714999</v>
      </c>
      <c r="BM565" s="26">
        <f t="shared" si="311"/>
        <v>10069871.24958</v>
      </c>
      <c r="BN565" s="26">
        <f t="shared" si="311"/>
        <v>10061219.069945</v>
      </c>
      <c r="BO565" s="26">
        <f t="shared" si="311"/>
        <v>10052542.015310001</v>
      </c>
      <c r="BP565" s="39">
        <f t="shared" si="305"/>
        <v>472945788.00767523</v>
      </c>
    </row>
    <row r="566" spans="1:69" x14ac:dyDescent="0.15">
      <c r="A566" s="33" t="s">
        <v>4</v>
      </c>
      <c r="G566" s="26">
        <f t="shared" ref="G566:AL566" si="312">G289+G372+G545+G224</f>
        <v>0</v>
      </c>
      <c r="H566" s="26">
        <f t="shared" si="312"/>
        <v>103.3333333333333</v>
      </c>
      <c r="I566" s="26">
        <f t="shared" si="312"/>
        <v>103.3333333333333</v>
      </c>
      <c r="J566" s="26">
        <f t="shared" si="312"/>
        <v>103.3333333333333</v>
      </c>
      <c r="K566" s="26">
        <f t="shared" si="312"/>
        <v>103.3333333333333</v>
      </c>
      <c r="L566" s="26">
        <f t="shared" si="312"/>
        <v>103.3333333333333</v>
      </c>
      <c r="M566" s="26">
        <f t="shared" si="312"/>
        <v>103.3333333333333</v>
      </c>
      <c r="N566" s="26">
        <f t="shared" si="312"/>
        <v>103.3333333333333</v>
      </c>
      <c r="O566" s="26">
        <f t="shared" si="312"/>
        <v>103.3333333333333</v>
      </c>
      <c r="P566" s="26">
        <f t="shared" si="312"/>
        <v>103.3333333333333</v>
      </c>
      <c r="Q566" s="26">
        <f t="shared" si="312"/>
        <v>138.81133333333329</v>
      </c>
      <c r="R566" s="26">
        <f t="shared" si="312"/>
        <v>138.81133333333329</v>
      </c>
      <c r="S566" s="26">
        <f t="shared" si="312"/>
        <v>171.57583333333329</v>
      </c>
      <c r="T566" s="26">
        <f t="shared" si="312"/>
        <v>144330.51043333331</v>
      </c>
      <c r="U566" s="26">
        <f t="shared" si="312"/>
        <v>144408.85318333333</v>
      </c>
      <c r="V566" s="26">
        <f t="shared" si="312"/>
        <v>144714.37303333334</v>
      </c>
      <c r="W566" s="26">
        <f t="shared" si="312"/>
        <v>144714.37303333334</v>
      </c>
      <c r="X566" s="26">
        <f t="shared" si="312"/>
        <v>144714.37303333334</v>
      </c>
      <c r="Y566" s="26">
        <f t="shared" si="312"/>
        <v>144714.37303333334</v>
      </c>
      <c r="Z566" s="26">
        <f t="shared" si="312"/>
        <v>144714.37303333334</v>
      </c>
      <c r="AA566" s="26">
        <f t="shared" si="312"/>
        <v>144792.71578333332</v>
      </c>
      <c r="AB566" s="26">
        <f t="shared" si="312"/>
        <v>144871.05853333333</v>
      </c>
      <c r="AC566" s="26">
        <f t="shared" si="312"/>
        <v>144873.08353333332</v>
      </c>
      <c r="AD566" s="26">
        <f t="shared" si="312"/>
        <v>145021.96007083333</v>
      </c>
      <c r="AE566" s="26">
        <f t="shared" si="312"/>
        <v>145023.60538333331</v>
      </c>
      <c r="AF566" s="26">
        <f t="shared" si="312"/>
        <v>505332.13753333339</v>
      </c>
      <c r="AG566" s="26">
        <f t="shared" si="312"/>
        <v>506067.76855333336</v>
      </c>
      <c r="AH566" s="26">
        <f t="shared" si="312"/>
        <v>506320.50326833338</v>
      </c>
      <c r="AI566" s="26">
        <f t="shared" si="312"/>
        <v>506320.50326833338</v>
      </c>
      <c r="AJ566" s="26">
        <f t="shared" si="312"/>
        <v>506565.05923333333</v>
      </c>
      <c r="AK566" s="26">
        <f t="shared" si="312"/>
        <v>506565.05923333333</v>
      </c>
      <c r="AL566" s="26">
        <f t="shared" si="312"/>
        <v>506565.05923333333</v>
      </c>
      <c r="AM566" s="26">
        <f t="shared" ref="AM566:BO566" si="313">AM289+AM372+AM545+AM224</f>
        <v>506322.56201833335</v>
      </c>
      <c r="AN566" s="26">
        <f t="shared" si="313"/>
        <v>506324.62076833332</v>
      </c>
      <c r="AO566" s="26">
        <f t="shared" si="313"/>
        <v>506082.29230333329</v>
      </c>
      <c r="AP566" s="26">
        <f t="shared" si="313"/>
        <v>505841.47133833333</v>
      </c>
      <c r="AQ566" s="26">
        <f t="shared" si="313"/>
        <v>505598.71256083332</v>
      </c>
      <c r="AR566" s="26">
        <f t="shared" si="313"/>
        <v>848409.20270533324</v>
      </c>
      <c r="AS566" s="26">
        <f t="shared" si="313"/>
        <v>849781.8734083334</v>
      </c>
      <c r="AT566" s="26">
        <f t="shared" si="313"/>
        <v>850255.31836783339</v>
      </c>
      <c r="AU566" s="26">
        <f t="shared" si="313"/>
        <v>850255.31836783339</v>
      </c>
      <c r="AV566" s="26">
        <f t="shared" si="313"/>
        <v>850707.95748958329</v>
      </c>
      <c r="AW566" s="26">
        <f t="shared" si="313"/>
        <v>850707.95748958329</v>
      </c>
      <c r="AX566" s="26">
        <f t="shared" si="313"/>
        <v>850707.95748958329</v>
      </c>
      <c r="AY566" s="26">
        <f t="shared" si="313"/>
        <v>850257.61336783331</v>
      </c>
      <c r="AZ566" s="26">
        <f t="shared" si="313"/>
        <v>850259.90836783324</v>
      </c>
      <c r="BA566" s="26">
        <f t="shared" si="313"/>
        <v>849798.09590833331</v>
      </c>
      <c r="BB566" s="26">
        <f t="shared" si="313"/>
        <v>849349.21428658324</v>
      </c>
      <c r="BC566" s="26">
        <f t="shared" si="313"/>
        <v>848886.94620208326</v>
      </c>
      <c r="BD566" s="26">
        <f t="shared" si="313"/>
        <v>904024.83229408332</v>
      </c>
      <c r="BE566" s="26">
        <f t="shared" si="313"/>
        <v>906375.52329553314</v>
      </c>
      <c r="BF566" s="26">
        <f t="shared" si="313"/>
        <v>907167.63508768321</v>
      </c>
      <c r="BG566" s="26">
        <f t="shared" si="313"/>
        <v>907167.63508768321</v>
      </c>
      <c r="BH566" s="26">
        <f t="shared" si="313"/>
        <v>907950.08875483333</v>
      </c>
      <c r="BI566" s="26">
        <f t="shared" si="313"/>
        <v>907950.08875483333</v>
      </c>
      <c r="BJ566" s="26">
        <f t="shared" si="313"/>
        <v>907950.08875483333</v>
      </c>
      <c r="BK566" s="26">
        <f t="shared" si="313"/>
        <v>907169.93008768326</v>
      </c>
      <c r="BL566" s="26">
        <f t="shared" si="313"/>
        <v>907172.22508768318</v>
      </c>
      <c r="BM566" s="26">
        <f t="shared" si="313"/>
        <v>906391.74579553318</v>
      </c>
      <c r="BN566" s="26">
        <f t="shared" si="313"/>
        <v>905613.04962838325</v>
      </c>
      <c r="BO566" s="26">
        <f t="shared" si="313"/>
        <v>904832.11471123318</v>
      </c>
      <c r="BP566" s="39">
        <f t="shared" si="305"/>
        <v>28891320.920690749</v>
      </c>
    </row>
    <row r="567" spans="1:69" x14ac:dyDescent="0.15">
      <c r="A567" s="33" t="s">
        <v>2</v>
      </c>
      <c r="G567" s="26">
        <f t="shared" ref="G567:AL567" si="314">G230+G295+G378+G551</f>
        <v>0</v>
      </c>
      <c r="H567" s="26">
        <f t="shared" si="314"/>
        <v>0</v>
      </c>
      <c r="I567" s="26">
        <f t="shared" si="314"/>
        <v>0</v>
      </c>
      <c r="J567" s="26">
        <f t="shared" si="314"/>
        <v>0</v>
      </c>
      <c r="K567" s="26">
        <f t="shared" si="314"/>
        <v>2500</v>
      </c>
      <c r="L567" s="26">
        <f t="shared" si="314"/>
        <v>2500</v>
      </c>
      <c r="M567" s="26">
        <f t="shared" si="314"/>
        <v>2500</v>
      </c>
      <c r="N567" s="26">
        <f t="shared" si="314"/>
        <v>2500</v>
      </c>
      <c r="O567" s="26">
        <f t="shared" si="314"/>
        <v>2500</v>
      </c>
      <c r="P567" s="26">
        <f t="shared" si="314"/>
        <v>2500</v>
      </c>
      <c r="Q567" s="26">
        <f t="shared" si="314"/>
        <v>2500</v>
      </c>
      <c r="R567" s="26">
        <f t="shared" si="314"/>
        <v>2500</v>
      </c>
      <c r="S567" s="26">
        <f t="shared" si="314"/>
        <v>2500</v>
      </c>
      <c r="T567" s="26">
        <f t="shared" si="314"/>
        <v>2750</v>
      </c>
      <c r="U567" s="26">
        <f t="shared" si="314"/>
        <v>2750</v>
      </c>
      <c r="V567" s="26">
        <f t="shared" si="314"/>
        <v>2750</v>
      </c>
      <c r="W567" s="26">
        <f t="shared" si="314"/>
        <v>2750</v>
      </c>
      <c r="X567" s="26">
        <f t="shared" si="314"/>
        <v>2750</v>
      </c>
      <c r="Y567" s="26">
        <f t="shared" si="314"/>
        <v>2750</v>
      </c>
      <c r="Z567" s="26">
        <f t="shared" si="314"/>
        <v>2750</v>
      </c>
      <c r="AA567" s="26">
        <f t="shared" si="314"/>
        <v>2750</v>
      </c>
      <c r="AB567" s="26">
        <f t="shared" si="314"/>
        <v>2761.826</v>
      </c>
      <c r="AC567" s="26">
        <f t="shared" si="314"/>
        <v>2761.826</v>
      </c>
      <c r="AD567" s="26">
        <f t="shared" si="314"/>
        <v>2772.7475000000004</v>
      </c>
      <c r="AE567" s="26">
        <f t="shared" si="314"/>
        <v>50825.725700000003</v>
      </c>
      <c r="AF567" s="26">
        <f t="shared" si="314"/>
        <v>51126.839949999994</v>
      </c>
      <c r="AG567" s="26">
        <f t="shared" si="314"/>
        <v>51228.679899999996</v>
      </c>
      <c r="AH567" s="26">
        <f t="shared" si="314"/>
        <v>51228.679899999996</v>
      </c>
      <c r="AI567" s="26">
        <f t="shared" si="314"/>
        <v>51228.679899999996</v>
      </c>
      <c r="AJ567" s="26">
        <f t="shared" si="314"/>
        <v>51228.679899999996</v>
      </c>
      <c r="AK567" s="26">
        <f t="shared" si="314"/>
        <v>51228.679899999996</v>
      </c>
      <c r="AL567" s="26">
        <f t="shared" si="314"/>
        <v>51254.794149999994</v>
      </c>
      <c r="AM567" s="26">
        <f t="shared" ref="AM567:BO567" si="315">AM230+AM295+AM378+AM551</f>
        <v>51280.9084</v>
      </c>
      <c r="AN567" s="26">
        <f t="shared" si="315"/>
        <v>51281.583399999996</v>
      </c>
      <c r="AO567" s="26">
        <f t="shared" si="315"/>
        <v>51331.208912499998</v>
      </c>
      <c r="AP567" s="26">
        <f t="shared" si="315"/>
        <v>51331.75735</v>
      </c>
      <c r="AQ567" s="26">
        <f t="shared" si="315"/>
        <v>171434.60139999999</v>
      </c>
      <c r="AR567" s="26">
        <f t="shared" si="315"/>
        <v>171982.31174</v>
      </c>
      <c r="AS567" s="26">
        <f t="shared" si="315"/>
        <v>172066.556645</v>
      </c>
      <c r="AT567" s="26">
        <f t="shared" si="315"/>
        <v>172066.556645</v>
      </c>
      <c r="AU567" s="26">
        <f t="shared" si="315"/>
        <v>172148.0753</v>
      </c>
      <c r="AV567" s="26">
        <f t="shared" si="315"/>
        <v>172148.0753</v>
      </c>
      <c r="AW567" s="26">
        <f t="shared" si="315"/>
        <v>172148.0753</v>
      </c>
      <c r="AX567" s="26">
        <f t="shared" si="315"/>
        <v>172067.242895</v>
      </c>
      <c r="AY567" s="26">
        <f t="shared" si="315"/>
        <v>172067.929145</v>
      </c>
      <c r="AZ567" s="26">
        <f t="shared" si="315"/>
        <v>171987.15299</v>
      </c>
      <c r="BA567" s="26">
        <f t="shared" si="315"/>
        <v>171906.87933500001</v>
      </c>
      <c r="BB567" s="26">
        <f t="shared" si="315"/>
        <v>171825.95974250001</v>
      </c>
      <c r="BC567" s="26">
        <f t="shared" si="315"/>
        <v>286096.12312399998</v>
      </c>
      <c r="BD567" s="26">
        <f t="shared" si="315"/>
        <v>286886.43002500001</v>
      </c>
      <c r="BE567" s="26">
        <f t="shared" si="315"/>
        <v>287044.24501150002</v>
      </c>
      <c r="BF567" s="26">
        <f t="shared" si="315"/>
        <v>287044.24501150002</v>
      </c>
      <c r="BG567" s="26">
        <f t="shared" si="315"/>
        <v>287195.12471875001</v>
      </c>
      <c r="BH567" s="26">
        <f t="shared" si="315"/>
        <v>287195.12471875001</v>
      </c>
      <c r="BI567" s="26">
        <f t="shared" si="315"/>
        <v>287195.12471875001</v>
      </c>
      <c r="BJ567" s="26">
        <f t="shared" si="315"/>
        <v>287045.01001150004</v>
      </c>
      <c r="BK567" s="26">
        <f t="shared" si="315"/>
        <v>287045.77501149999</v>
      </c>
      <c r="BL567" s="26">
        <f t="shared" si="315"/>
        <v>286891.83752500004</v>
      </c>
      <c r="BM567" s="26">
        <f t="shared" si="315"/>
        <v>286742.21031775</v>
      </c>
      <c r="BN567" s="26">
        <f t="shared" si="315"/>
        <v>286588.12095625</v>
      </c>
      <c r="BO567" s="26">
        <f t="shared" si="315"/>
        <v>304967.41632025002</v>
      </c>
      <c r="BP567" s="39">
        <f t="shared" si="305"/>
        <v>6479158.8207704993</v>
      </c>
      <c r="BQ567" s="26"/>
    </row>
    <row r="568" spans="1:69" x14ac:dyDescent="0.15">
      <c r="A568" s="33" t="s">
        <v>0</v>
      </c>
      <c r="G568" s="26">
        <f t="shared" ref="G568:AL568" si="316">G567+G566+G565</f>
        <v>0</v>
      </c>
      <c r="H568" s="26">
        <f t="shared" si="316"/>
        <v>8000103.333333333</v>
      </c>
      <c r="I568" s="26">
        <f t="shared" si="316"/>
        <v>8000103.333333333</v>
      </c>
      <c r="J568" s="26">
        <f t="shared" si="316"/>
        <v>8000103.333333333</v>
      </c>
      <c r="K568" s="26">
        <f t="shared" si="316"/>
        <v>8002603.333333333</v>
      </c>
      <c r="L568" s="26">
        <f t="shared" si="316"/>
        <v>8002603.333333333</v>
      </c>
      <c r="M568" s="26">
        <f t="shared" si="316"/>
        <v>8002603.333333333</v>
      </c>
      <c r="N568" s="26">
        <f t="shared" si="316"/>
        <v>8002603.333333333</v>
      </c>
      <c r="O568" s="26">
        <f t="shared" si="316"/>
        <v>8002603.333333333</v>
      </c>
      <c r="P568" s="26">
        <f t="shared" si="316"/>
        <v>8002603.333333333</v>
      </c>
      <c r="Q568" s="26">
        <f t="shared" si="316"/>
        <v>8003033.0113333333</v>
      </c>
      <c r="R568" s="26">
        <f t="shared" si="316"/>
        <v>8003033.0113333333</v>
      </c>
      <c r="S568" s="26">
        <f t="shared" si="316"/>
        <v>8003429.8258333337</v>
      </c>
      <c r="T568" s="26">
        <f t="shared" si="316"/>
        <v>9749604.7004333325</v>
      </c>
      <c r="U568" s="26">
        <f t="shared" si="316"/>
        <v>9750553.5181833319</v>
      </c>
      <c r="V568" s="26">
        <f t="shared" si="316"/>
        <v>9754253.7030333336</v>
      </c>
      <c r="W568" s="26">
        <f t="shared" si="316"/>
        <v>9754253.7030333336</v>
      </c>
      <c r="X568" s="26">
        <f t="shared" si="316"/>
        <v>9754253.7030333336</v>
      </c>
      <c r="Y568" s="26">
        <f t="shared" si="316"/>
        <v>5754253.7030333336</v>
      </c>
      <c r="Z568" s="26">
        <f t="shared" si="316"/>
        <v>3754253.7030333336</v>
      </c>
      <c r="AA568" s="26">
        <f t="shared" si="316"/>
        <v>3755202.5207833331</v>
      </c>
      <c r="AB568" s="26">
        <f t="shared" si="316"/>
        <v>3756163.1645333334</v>
      </c>
      <c r="AC568" s="26">
        <f t="shared" si="316"/>
        <v>3756187.6895333338</v>
      </c>
      <c r="AD568" s="26">
        <f t="shared" si="316"/>
        <v>3758001.6713208333</v>
      </c>
      <c r="AE568" s="26">
        <f t="shared" si="316"/>
        <v>3806074.5760833332</v>
      </c>
      <c r="AF568" s="26">
        <f t="shared" si="316"/>
        <v>6170112.357483333</v>
      </c>
      <c r="AG568" s="26">
        <f t="shared" si="316"/>
        <v>6179123.5064533334</v>
      </c>
      <c r="AH568" s="26">
        <f t="shared" si="316"/>
        <v>6182184.404668333</v>
      </c>
      <c r="AI568" s="26">
        <f t="shared" si="316"/>
        <v>6182184.404668333</v>
      </c>
      <c r="AJ568" s="26">
        <f t="shared" si="316"/>
        <v>6185146.2491333336</v>
      </c>
      <c r="AK568" s="26">
        <f t="shared" si="316"/>
        <v>6185146.2491333336</v>
      </c>
      <c r="AL568" s="26">
        <f t="shared" si="316"/>
        <v>6185172.3633833332</v>
      </c>
      <c r="AM568" s="26">
        <f t="shared" ref="AM568:BO568" si="317">AM567+AM566+AM565</f>
        <v>6182261.5669183331</v>
      </c>
      <c r="AN568" s="26">
        <f t="shared" si="317"/>
        <v>6182287.1756683337</v>
      </c>
      <c r="AO568" s="26">
        <f t="shared" si="317"/>
        <v>6179401.9342158334</v>
      </c>
      <c r="AP568" s="26">
        <f t="shared" si="317"/>
        <v>6176485.8731883336</v>
      </c>
      <c r="AQ568" s="26">
        <f t="shared" si="317"/>
        <v>6293648.6387108332</v>
      </c>
      <c r="AR568" s="26">
        <f t="shared" si="317"/>
        <v>10446012.285245333</v>
      </c>
      <c r="AS568" s="26">
        <f t="shared" si="317"/>
        <v>10462721.097553333</v>
      </c>
      <c r="AT568" s="26">
        <f t="shared" si="317"/>
        <v>10468455.042062834</v>
      </c>
      <c r="AU568" s="26">
        <f t="shared" si="317"/>
        <v>10468536.560717834</v>
      </c>
      <c r="AV568" s="26">
        <f t="shared" si="317"/>
        <v>10474018.523414582</v>
      </c>
      <c r="AW568" s="26">
        <f t="shared" si="317"/>
        <v>10474018.523414582</v>
      </c>
      <c r="AX568" s="26">
        <f t="shared" si="317"/>
        <v>10473937.691009583</v>
      </c>
      <c r="AY568" s="26">
        <f t="shared" si="317"/>
        <v>10468484.209562834</v>
      </c>
      <c r="AZ568" s="26">
        <f t="shared" si="317"/>
        <v>10468431.228407834</v>
      </c>
      <c r="BA568" s="26">
        <f t="shared" si="317"/>
        <v>10462757.892743334</v>
      </c>
      <c r="BB568" s="26">
        <f t="shared" si="317"/>
        <v>10457240.517954083</v>
      </c>
      <c r="BC568" s="26">
        <f t="shared" si="317"/>
        <v>10565912.101201084</v>
      </c>
      <c r="BD568" s="26">
        <f t="shared" si="317"/>
        <v>11234483.472994082</v>
      </c>
      <c r="BE568" s="26">
        <f t="shared" si="317"/>
        <v>11263110.767887034</v>
      </c>
      <c r="BF568" s="26">
        <f t="shared" si="317"/>
        <v>11272704.121814182</v>
      </c>
      <c r="BG568" s="26">
        <f t="shared" si="317"/>
        <v>11272855.001521433</v>
      </c>
      <c r="BH568" s="26">
        <f t="shared" si="317"/>
        <v>11282331.384823583</v>
      </c>
      <c r="BI568" s="26">
        <f t="shared" si="317"/>
        <v>11282331.384823583</v>
      </c>
      <c r="BJ568" s="26">
        <f t="shared" si="317"/>
        <v>11282181.270116333</v>
      </c>
      <c r="BK568" s="26">
        <f t="shared" si="317"/>
        <v>11272733.446814183</v>
      </c>
      <c r="BL568" s="26">
        <f t="shared" si="317"/>
        <v>11272607.304327682</v>
      </c>
      <c r="BM568" s="26">
        <f t="shared" si="317"/>
        <v>11263005.205693282</v>
      </c>
      <c r="BN568" s="26">
        <f t="shared" si="317"/>
        <v>11253420.240529634</v>
      </c>
      <c r="BO568" s="26">
        <f t="shared" si="317"/>
        <v>11262341.546341484</v>
      </c>
      <c r="BP568" s="39">
        <f>SUM(H568:BO568)</f>
        <v>508316267.74913633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96025425.848499998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77103056.356037498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74283154.723625004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125690525.67328726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135214105.14768648</v>
      </c>
      <c r="BP569" s="39">
        <f>SUM(H569:BO569)</f>
        <v>508316267.74913627</v>
      </c>
    </row>
    <row r="570" spans="1:69" s="38" customFormat="1" x14ac:dyDescent="0.15">
      <c r="A570" s="33" t="s">
        <v>108</v>
      </c>
      <c r="C570" s="22"/>
      <c r="D570" s="40"/>
      <c r="E570" s="40"/>
      <c r="F570" s="40"/>
      <c r="G570" s="41">
        <f t="shared" ref="G570:AL570" si="318">G553+G380+G297+G232</f>
        <v>0</v>
      </c>
      <c r="H570" s="41">
        <f t="shared" si="318"/>
        <v>8000103.333333333</v>
      </c>
      <c r="I570" s="41">
        <f t="shared" si="318"/>
        <v>8000103.333333333</v>
      </c>
      <c r="J570" s="41">
        <f t="shared" si="318"/>
        <v>8000103.333333333</v>
      </c>
      <c r="K570" s="41">
        <f t="shared" si="318"/>
        <v>8002603.333333334</v>
      </c>
      <c r="L570" s="41">
        <f t="shared" si="318"/>
        <v>8002603.333333334</v>
      </c>
      <c r="M570" s="41">
        <f t="shared" si="318"/>
        <v>8002603.333333334</v>
      </c>
      <c r="N570" s="41">
        <f t="shared" si="318"/>
        <v>8002603.333333334</v>
      </c>
      <c r="O570" s="41">
        <f t="shared" si="318"/>
        <v>8002603.333333334</v>
      </c>
      <c r="P570" s="41">
        <f t="shared" si="318"/>
        <v>8002603.333333334</v>
      </c>
      <c r="Q570" s="41">
        <f t="shared" si="318"/>
        <v>8003033.0113333343</v>
      </c>
      <c r="R570" s="41">
        <f t="shared" si="318"/>
        <v>8003033.0113333343</v>
      </c>
      <c r="S570" s="41">
        <f t="shared" si="318"/>
        <v>8003429.8258333337</v>
      </c>
      <c r="T570" s="41">
        <f t="shared" si="318"/>
        <v>9749604.7004333325</v>
      </c>
      <c r="U570" s="41">
        <f t="shared" si="318"/>
        <v>9750553.5181833338</v>
      </c>
      <c r="V570" s="41">
        <f t="shared" si="318"/>
        <v>9754253.7030333336</v>
      </c>
      <c r="W570" s="41">
        <f t="shared" si="318"/>
        <v>9754253.7030333336</v>
      </c>
      <c r="X570" s="41">
        <f t="shared" si="318"/>
        <v>9754253.7030333336</v>
      </c>
      <c r="Y570" s="41">
        <f t="shared" si="318"/>
        <v>5754253.7030333336</v>
      </c>
      <c r="Z570" s="41">
        <f t="shared" si="318"/>
        <v>3754253.7030333332</v>
      </c>
      <c r="AA570" s="41">
        <f t="shared" si="318"/>
        <v>3755202.5207833331</v>
      </c>
      <c r="AB570" s="41">
        <f t="shared" si="318"/>
        <v>3756163.1645333334</v>
      </c>
      <c r="AC570" s="41">
        <f t="shared" si="318"/>
        <v>3756187.6895333333</v>
      </c>
      <c r="AD570" s="41">
        <f t="shared" si="318"/>
        <v>3758001.6713208333</v>
      </c>
      <c r="AE570" s="41">
        <f t="shared" si="318"/>
        <v>3806074.5760833332</v>
      </c>
      <c r="AF570" s="41">
        <f t="shared" si="318"/>
        <v>6170112.357483333</v>
      </c>
      <c r="AG570" s="41">
        <f t="shared" si="318"/>
        <v>6179123.5064533334</v>
      </c>
      <c r="AH570" s="41">
        <f t="shared" si="318"/>
        <v>6182184.404668333</v>
      </c>
      <c r="AI570" s="41">
        <f t="shared" si="318"/>
        <v>6182184.404668333</v>
      </c>
      <c r="AJ570" s="41">
        <f t="shared" si="318"/>
        <v>6185146.2491333326</v>
      </c>
      <c r="AK570" s="41">
        <f t="shared" si="318"/>
        <v>6185146.2491333326</v>
      </c>
      <c r="AL570" s="41">
        <f t="shared" si="318"/>
        <v>6185172.3633833332</v>
      </c>
      <c r="AM570" s="41">
        <f t="shared" ref="AM570:BO570" si="319">AM553+AM380+AM297+AM232</f>
        <v>6182261.5669183331</v>
      </c>
      <c r="AN570" s="41">
        <f t="shared" si="319"/>
        <v>6182287.1756683327</v>
      </c>
      <c r="AO570" s="41">
        <f t="shared" si="319"/>
        <v>6179401.9342158334</v>
      </c>
      <c r="AP570" s="41">
        <f t="shared" si="319"/>
        <v>6176485.8731883327</v>
      </c>
      <c r="AQ570" s="41">
        <f t="shared" si="319"/>
        <v>6293648.6387108332</v>
      </c>
      <c r="AR570" s="41">
        <f t="shared" si="319"/>
        <v>10446012.285245333</v>
      </c>
      <c r="AS570" s="41">
        <f t="shared" si="319"/>
        <v>10462721.097553333</v>
      </c>
      <c r="AT570" s="41">
        <f t="shared" si="319"/>
        <v>10468455.042062834</v>
      </c>
      <c r="AU570" s="41">
        <f t="shared" si="319"/>
        <v>10468536.560717834</v>
      </c>
      <c r="AV570" s="41">
        <f t="shared" si="319"/>
        <v>10474018.523414582</v>
      </c>
      <c r="AW570" s="41">
        <f t="shared" si="319"/>
        <v>10474018.523414582</v>
      </c>
      <c r="AX570" s="41">
        <f t="shared" si="319"/>
        <v>10473937.691009583</v>
      </c>
      <c r="AY570" s="41">
        <f t="shared" si="319"/>
        <v>10468484.209562834</v>
      </c>
      <c r="AZ570" s="41">
        <f t="shared" si="319"/>
        <v>10468431.228407834</v>
      </c>
      <c r="BA570" s="41">
        <f t="shared" si="319"/>
        <v>10462757.892743334</v>
      </c>
      <c r="BB570" s="41">
        <f t="shared" si="319"/>
        <v>10457240.517954083</v>
      </c>
      <c r="BC570" s="41">
        <f t="shared" si="319"/>
        <v>10565912.101201084</v>
      </c>
      <c r="BD570" s="41">
        <f t="shared" si="319"/>
        <v>11234483.472994084</v>
      </c>
      <c r="BE570" s="41">
        <f t="shared" si="319"/>
        <v>11263110.767887034</v>
      </c>
      <c r="BF570" s="41">
        <f t="shared" si="319"/>
        <v>11272704.121814184</v>
      </c>
      <c r="BG570" s="41">
        <f t="shared" si="319"/>
        <v>11272855.001521435</v>
      </c>
      <c r="BH570" s="41">
        <f t="shared" si="319"/>
        <v>11282331.384823585</v>
      </c>
      <c r="BI570" s="41">
        <f t="shared" si="319"/>
        <v>11282331.384823585</v>
      </c>
      <c r="BJ570" s="41">
        <f t="shared" si="319"/>
        <v>11282181.270116335</v>
      </c>
      <c r="BK570" s="41">
        <f t="shared" si="319"/>
        <v>11272733.446814183</v>
      </c>
      <c r="BL570" s="41">
        <f t="shared" si="319"/>
        <v>11272607.304327684</v>
      </c>
      <c r="BM570" s="41">
        <f t="shared" si="319"/>
        <v>11263005.205693284</v>
      </c>
      <c r="BN570" s="41">
        <f t="shared" si="319"/>
        <v>11253420.240529634</v>
      </c>
      <c r="BO570" s="41">
        <f t="shared" si="319"/>
        <v>11262341.546341484</v>
      </c>
    </row>
    <row r="571" spans="1:69" x14ac:dyDescent="0.15">
      <c r="G571" s="24">
        <f t="shared" ref="G571:AL571" si="320">G570-G568</f>
        <v>0</v>
      </c>
      <c r="H571" s="24">
        <f t="shared" si="320"/>
        <v>0</v>
      </c>
      <c r="I571" s="24">
        <f t="shared" si="320"/>
        <v>0</v>
      </c>
      <c r="J571" s="24">
        <f t="shared" si="320"/>
        <v>0</v>
      </c>
      <c r="K571" s="24">
        <f t="shared" si="320"/>
        <v>0</v>
      </c>
      <c r="L571" s="24">
        <f t="shared" si="320"/>
        <v>0</v>
      </c>
      <c r="M571" s="24">
        <f t="shared" si="320"/>
        <v>0</v>
      </c>
      <c r="N571" s="24">
        <f t="shared" si="320"/>
        <v>0</v>
      </c>
      <c r="O571" s="24">
        <f t="shared" si="320"/>
        <v>0</v>
      </c>
      <c r="P571" s="24">
        <f t="shared" si="320"/>
        <v>0</v>
      </c>
      <c r="Q571" s="24">
        <f t="shared" si="320"/>
        <v>0</v>
      </c>
      <c r="R571" s="24">
        <f t="shared" si="320"/>
        <v>0</v>
      </c>
      <c r="S571" s="24">
        <f t="shared" si="320"/>
        <v>0</v>
      </c>
      <c r="T571" s="24">
        <f t="shared" si="320"/>
        <v>0</v>
      </c>
      <c r="U571" s="24">
        <f t="shared" si="320"/>
        <v>0</v>
      </c>
      <c r="V571" s="24">
        <f t="shared" si="320"/>
        <v>0</v>
      </c>
      <c r="W571" s="24">
        <f t="shared" si="320"/>
        <v>0</v>
      </c>
      <c r="X571" s="24">
        <f t="shared" si="320"/>
        <v>0</v>
      </c>
      <c r="Y571" s="24">
        <f t="shared" si="320"/>
        <v>0</v>
      </c>
      <c r="Z571" s="24">
        <f t="shared" si="320"/>
        <v>0</v>
      </c>
      <c r="AA571" s="24">
        <f t="shared" si="320"/>
        <v>0</v>
      </c>
      <c r="AB571" s="24">
        <f t="shared" si="320"/>
        <v>0</v>
      </c>
      <c r="AC571" s="24">
        <f t="shared" si="320"/>
        <v>0</v>
      </c>
      <c r="AD571" s="24">
        <f t="shared" si="320"/>
        <v>0</v>
      </c>
      <c r="AE571" s="24">
        <f t="shared" si="320"/>
        <v>0</v>
      </c>
      <c r="AF571" s="24">
        <f t="shared" si="320"/>
        <v>0</v>
      </c>
      <c r="AG571" s="24">
        <f t="shared" si="320"/>
        <v>0</v>
      </c>
      <c r="AH571" s="24">
        <f t="shared" si="320"/>
        <v>0</v>
      </c>
      <c r="AI571" s="24">
        <f t="shared" si="320"/>
        <v>0</v>
      </c>
      <c r="AJ571" s="24">
        <f t="shared" si="320"/>
        <v>0</v>
      </c>
      <c r="AK571" s="24">
        <f t="shared" si="320"/>
        <v>0</v>
      </c>
      <c r="AL571" s="24">
        <f t="shared" si="320"/>
        <v>0</v>
      </c>
      <c r="AM571" s="24">
        <f t="shared" ref="AM571:BO571" si="321">AM570-AM568</f>
        <v>0</v>
      </c>
      <c r="AN571" s="24">
        <f t="shared" si="321"/>
        <v>0</v>
      </c>
      <c r="AO571" s="24">
        <f t="shared" si="321"/>
        <v>0</v>
      </c>
      <c r="AP571" s="24">
        <f t="shared" si="321"/>
        <v>0</v>
      </c>
      <c r="AQ571" s="24">
        <f t="shared" si="321"/>
        <v>0</v>
      </c>
      <c r="AR571" s="24">
        <f t="shared" si="321"/>
        <v>0</v>
      </c>
      <c r="AS571" s="24">
        <f t="shared" si="321"/>
        <v>0</v>
      </c>
      <c r="AT571" s="24">
        <f t="shared" si="321"/>
        <v>0</v>
      </c>
      <c r="AU571" s="24">
        <f t="shared" si="321"/>
        <v>0</v>
      </c>
      <c r="AV571" s="24">
        <f t="shared" si="321"/>
        <v>0</v>
      </c>
      <c r="AW571" s="24">
        <f t="shared" si="321"/>
        <v>0</v>
      </c>
      <c r="AX571" s="24">
        <f t="shared" si="321"/>
        <v>0</v>
      </c>
      <c r="AY571" s="24">
        <f t="shared" si="321"/>
        <v>0</v>
      </c>
      <c r="AZ571" s="24">
        <f t="shared" si="321"/>
        <v>0</v>
      </c>
      <c r="BA571" s="24">
        <f t="shared" si="321"/>
        <v>0</v>
      </c>
      <c r="BB571" s="24">
        <f t="shared" si="321"/>
        <v>0</v>
      </c>
      <c r="BC571" s="24">
        <f t="shared" si="321"/>
        <v>0</v>
      </c>
      <c r="BD571" s="24">
        <f t="shared" si="321"/>
        <v>0</v>
      </c>
      <c r="BE571" s="24">
        <f t="shared" si="321"/>
        <v>0</v>
      </c>
      <c r="BF571" s="24">
        <f t="shared" si="321"/>
        <v>0</v>
      </c>
      <c r="BG571" s="24">
        <f t="shared" si="321"/>
        <v>0</v>
      </c>
      <c r="BH571" s="24">
        <f t="shared" si="321"/>
        <v>0</v>
      </c>
      <c r="BI571" s="24">
        <f t="shared" si="321"/>
        <v>0</v>
      </c>
      <c r="BJ571" s="24">
        <f t="shared" si="321"/>
        <v>0</v>
      </c>
      <c r="BK571" s="24">
        <f t="shared" si="321"/>
        <v>0</v>
      </c>
      <c r="BL571" s="24">
        <f t="shared" si="321"/>
        <v>0</v>
      </c>
      <c r="BM571" s="24">
        <f t="shared" si="321"/>
        <v>0</v>
      </c>
      <c r="BN571" s="24">
        <f t="shared" si="321"/>
        <v>0</v>
      </c>
      <c r="BO571" s="24">
        <f t="shared" si="32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A180" sqref="A180"/>
    </sheetView>
    <sheetView workbookViewId="1">
      <selection activeCell="I36" sqref="I36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151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164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138</v>
      </c>
      <c r="B4" s="147"/>
    </row>
    <row r="6" spans="1:7" ht="14" x14ac:dyDescent="0.15">
      <c r="A6" s="149" t="s">
        <v>139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140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145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141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142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146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143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144</v>
      </c>
      <c r="B15" s="150">
        <f t="shared" si="2"/>
        <v>0</v>
      </c>
      <c r="C15" s="150">
        <f t="shared" si="2"/>
        <v>2</v>
      </c>
      <c r="D15" s="150">
        <f t="shared" si="2"/>
        <v>1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147</v>
      </c>
      <c r="B16" s="150">
        <f t="shared" si="2"/>
        <v>0</v>
      </c>
      <c r="C16" s="150">
        <f t="shared" si="2"/>
        <v>2</v>
      </c>
      <c r="D16" s="150">
        <f t="shared" si="2"/>
        <v>1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tr">
        <f>STAFF_CWS!A83 &amp; " - FTE"</f>
        <v>Producción - FTE</v>
      </c>
      <c r="B18" s="150">
        <f t="shared" ref="B18:G20" si="3">B171</f>
        <v>0</v>
      </c>
      <c r="C18" s="150">
        <f t="shared" si="3"/>
        <v>2</v>
      </c>
      <c r="D18" s="150">
        <f t="shared" si="3"/>
        <v>2</v>
      </c>
      <c r="E18" s="150">
        <f t="shared" si="3"/>
        <v>2</v>
      </c>
      <c r="F18" s="150">
        <f t="shared" si="3"/>
        <v>2</v>
      </c>
      <c r="G18" s="150">
        <f t="shared" si="3"/>
        <v>2</v>
      </c>
    </row>
    <row r="19" spans="1:7" ht="14" x14ac:dyDescent="0.15">
      <c r="A19" s="149" t="str">
        <f>STAFF_CWS!A83 &amp; " - Consultant"</f>
        <v>Producción - Consultant</v>
      </c>
      <c r="B19" s="150">
        <f t="shared" si="3"/>
        <v>0</v>
      </c>
      <c r="C19" s="150">
        <f t="shared" si="3"/>
        <v>0</v>
      </c>
      <c r="D19" s="150">
        <f t="shared" si="3"/>
        <v>0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tr">
        <f>STAFF_CWS!A83 &amp; " - Total"</f>
        <v>Producción - Total</v>
      </c>
      <c r="B20" s="150">
        <f t="shared" si="3"/>
        <v>0</v>
      </c>
      <c r="C20" s="150">
        <f t="shared" si="3"/>
        <v>2</v>
      </c>
      <c r="D20" s="150">
        <f t="shared" si="3"/>
        <v>2</v>
      </c>
      <c r="E20" s="150">
        <f t="shared" si="3"/>
        <v>2</v>
      </c>
      <c r="F20" s="150">
        <f t="shared" si="3"/>
        <v>2</v>
      </c>
      <c r="G20" s="150">
        <f t="shared" si="3"/>
        <v>2</v>
      </c>
    </row>
    <row r="22" spans="1:7" s="147" customFormat="1" ht="14" x14ac:dyDescent="0.15">
      <c r="A22" s="147" t="s">
        <v>148</v>
      </c>
      <c r="B22" s="151">
        <f t="shared" ref="B22:G23" si="4">B6+B10+B14+B18</f>
        <v>0</v>
      </c>
      <c r="C22" s="151">
        <f t="shared" si="4"/>
        <v>4</v>
      </c>
      <c r="D22" s="151">
        <f t="shared" si="4"/>
        <v>4</v>
      </c>
      <c r="E22" s="151">
        <f t="shared" si="4"/>
        <v>4</v>
      </c>
      <c r="F22" s="151">
        <f t="shared" si="4"/>
        <v>4</v>
      </c>
      <c r="G22" s="151">
        <f t="shared" si="4"/>
        <v>4</v>
      </c>
    </row>
    <row r="23" spans="1:7" s="147" customFormat="1" ht="14" x14ac:dyDescent="0.15">
      <c r="A23" s="147" t="s">
        <v>149</v>
      </c>
      <c r="B23" s="151">
        <f t="shared" si="4"/>
        <v>0</v>
      </c>
      <c r="C23" s="151">
        <f t="shared" si="4"/>
        <v>4</v>
      </c>
      <c r="D23" s="151">
        <f t="shared" si="4"/>
        <v>1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150</v>
      </c>
      <c r="B24" s="151">
        <f t="shared" ref="B24:G24" si="5">B20+B16+B12+B8</f>
        <v>0</v>
      </c>
      <c r="C24" s="151">
        <f t="shared" si="5"/>
        <v>8</v>
      </c>
      <c r="D24" s="151">
        <f t="shared" si="5"/>
        <v>5</v>
      </c>
      <c r="E24" s="151">
        <f t="shared" si="5"/>
        <v>4</v>
      </c>
      <c r="F24" s="151">
        <f t="shared" si="5"/>
        <v>4</v>
      </c>
      <c r="G24" s="151">
        <f t="shared" si="5"/>
        <v>4</v>
      </c>
    </row>
    <row r="25" spans="1:7" x14ac:dyDescent="0.15">
      <c r="A25" s="147"/>
    </row>
    <row r="26" spans="1:7" ht="14" x14ac:dyDescent="0.15">
      <c r="A26" s="147" t="s">
        <v>130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134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">
        <v>132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134</v>
      </c>
      <c r="B34" s="280"/>
      <c r="C34" s="280"/>
      <c r="D34" s="280"/>
      <c r="E34" s="279"/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133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134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134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119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134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120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120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131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134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134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134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134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135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135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136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123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1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134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124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1</v>
      </c>
      <c r="D81" s="152">
        <f>+STAFF_CWS!AE61</f>
        <v>1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134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134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109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134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134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110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134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125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2</v>
      </c>
      <c r="D101" s="152">
        <f t="shared" si="10"/>
        <v>1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126</v>
      </c>
      <c r="B102" s="152">
        <f t="shared" ref="B102:G102" si="11">SUM(B100:B101)</f>
        <v>0</v>
      </c>
      <c r="C102" s="152">
        <f t="shared" si="11"/>
        <v>2</v>
      </c>
      <c r="D102" s="152">
        <f t="shared" si="11"/>
        <v>1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137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0</v>
      </c>
      <c r="F107" s="152">
        <f>+STAFF_CWS!BC85</f>
        <v>0</v>
      </c>
      <c r="G107" s="152">
        <f>+STAFF_CWS!BO85</f>
        <v>0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</v>
      </c>
      <c r="D108" s="152">
        <f>+STAFF_CWS!AE86</f>
        <v>0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134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0</v>
      </c>
      <c r="D111" s="152">
        <f>+STAFF_CWS!AE88</f>
        <v>0</v>
      </c>
      <c r="E111" s="152">
        <f>+STAFF_CWS!AQ88</f>
        <v>0</v>
      </c>
      <c r="F111" s="152">
        <f>+STAFF_CWS!BC88</f>
        <v>0</v>
      </c>
      <c r="G111" s="152">
        <f>+STAFF_CWS!BO88</f>
        <v>0</v>
      </c>
    </row>
    <row r="112" spans="1:7" ht="14" x14ac:dyDescent="0.15">
      <c r="A112" s="149" t="s">
        <v>86</v>
      </c>
      <c r="B112" s="152">
        <f>+STAFF_CWS!G89</f>
        <v>0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134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113</v>
      </c>
      <c r="B115" s="152">
        <f>+STAFF_CWS!G91</f>
        <v>0</v>
      </c>
      <c r="C115" s="152">
        <f>+STAFF_CWS!S91</f>
        <v>0</v>
      </c>
      <c r="D115" s="152">
        <f>+STAFF_CWS!AE91</f>
        <v>0</v>
      </c>
      <c r="E115" s="152">
        <f>+STAFF_CWS!AQ91</f>
        <v>0</v>
      </c>
      <c r="F115" s="152">
        <f>+STAFF_CWS!BC91</f>
        <v>0</v>
      </c>
      <c r="G115" s="152">
        <f>+STAFF_CWS!BO91</f>
        <v>0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134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0</v>
      </c>
      <c r="D119" s="152">
        <f>+STAFF_CWS!AE94</f>
        <v>0</v>
      </c>
      <c r="E119" s="152">
        <f>+STAFF_CWS!AQ94</f>
        <v>0</v>
      </c>
      <c r="F119" s="152">
        <f>+STAFF_CWS!BC94</f>
        <v>0</v>
      </c>
      <c r="G119" s="152">
        <f>+STAFF_CWS!BO94</f>
        <v>0</v>
      </c>
    </row>
    <row r="120" spans="1:7" ht="14" x14ac:dyDescent="0.15">
      <c r="A120" s="149" t="s">
        <v>86</v>
      </c>
      <c r="B120" s="152">
        <f>+STAFF_CWS!G95</f>
        <v>0</v>
      </c>
      <c r="C120" s="152">
        <f>+STAFF_CWS!S95</f>
        <v>0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134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0</v>
      </c>
      <c r="E123" s="152">
        <f>+STAFF_CWS!AQ97</f>
        <v>0</v>
      </c>
      <c r="F123" s="152">
        <f>+STAFF_CWS!BC97</f>
        <v>0</v>
      </c>
      <c r="G123" s="152">
        <f>+STAFF_CWS!BO97</f>
        <v>0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134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0</v>
      </c>
      <c r="F127" s="152">
        <f>+STAFF_CWS!BC100</f>
        <v>0</v>
      </c>
      <c r="G127" s="152">
        <f>+STAFF_CWS!BO100</f>
        <v>0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134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114</v>
      </c>
      <c r="B131" s="152">
        <f>+STAFF_CWS!G103</f>
        <v>0</v>
      </c>
      <c r="C131" s="152">
        <f>+STAFF_CWS!S103</f>
        <v>0</v>
      </c>
      <c r="D131" s="152">
        <f>+STAFF_CWS!AE103</f>
        <v>0</v>
      </c>
      <c r="E131" s="152">
        <f>+STAFF_CWS!AQ103</f>
        <v>0</v>
      </c>
      <c r="F131" s="152">
        <f>+STAFF_CWS!BC103</f>
        <v>0</v>
      </c>
      <c r="G131" s="152">
        <f>+STAFF_CWS!BO103</f>
        <v>0</v>
      </c>
    </row>
    <row r="132" spans="1:7" ht="14" x14ac:dyDescent="0.15">
      <c r="A132" s="149" t="s">
        <v>86</v>
      </c>
      <c r="B132" s="152">
        <f>+STAFF_CWS!G104</f>
        <v>0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134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1</v>
      </c>
      <c r="D135" s="152">
        <f>+STAFF_CWS!AE106</f>
        <v>1</v>
      </c>
      <c r="E135" s="152">
        <f>+STAFF_CWS!AQ106</f>
        <v>1</v>
      </c>
      <c r="F135" s="152">
        <f>+STAFF_CWS!BC106</f>
        <v>1</v>
      </c>
      <c r="G135" s="152">
        <f>+STAFF_CWS!BO106</f>
        <v>1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134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0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134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115</v>
      </c>
      <c r="B143" s="152">
        <f>+STAFF_CWS!G112</f>
        <v>0</v>
      </c>
      <c r="C143" s="152">
        <f>+STAFF_CWS!S112</f>
        <v>0</v>
      </c>
      <c r="D143" s="152">
        <f>+STAFF_CWS!AE112</f>
        <v>0</v>
      </c>
      <c r="E143" s="152">
        <f>+STAFF_CWS!AQ112</f>
        <v>0</v>
      </c>
      <c r="F143" s="152">
        <f>+STAFF_CWS!BC112</f>
        <v>0</v>
      </c>
      <c r="G143" s="152">
        <f>+STAFF_CWS!BO112</f>
        <v>0</v>
      </c>
    </row>
    <row r="144" spans="1:7" ht="14" x14ac:dyDescent="0.15">
      <c r="A144" s="149" t="s">
        <v>86</v>
      </c>
      <c r="B144" s="152">
        <f>+STAFF_CWS!G113</f>
        <v>0</v>
      </c>
      <c r="C144" s="152">
        <f>+STAFF_CWS!S113</f>
        <v>0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134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0</v>
      </c>
      <c r="D147" s="152">
        <f>+STAFF_CWS!AE115</f>
        <v>0</v>
      </c>
      <c r="E147" s="152">
        <f>+STAFF_CWS!AQ115</f>
        <v>0</v>
      </c>
      <c r="F147" s="152">
        <f>+STAFF_CWS!BC115</f>
        <v>0</v>
      </c>
      <c r="G147" s="152">
        <f>+STAFF_CWS!BO115</f>
        <v>0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134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</v>
      </c>
      <c r="C151" s="152">
        <f>+STAFF_CWS!S118</f>
        <v>0</v>
      </c>
      <c r="D151" s="152">
        <f>+STAFF_CWS!AE118</f>
        <v>0</v>
      </c>
      <c r="E151" s="152">
        <f>+STAFF_CWS!AQ118</f>
        <v>0</v>
      </c>
      <c r="F151" s="152">
        <f>+STAFF_CWS!BC118</f>
        <v>0</v>
      </c>
      <c r="G151" s="152">
        <f>+STAFF_CWS!BO118</f>
        <v>0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134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116</v>
      </c>
      <c r="B155" s="152">
        <f>+STAFF_CWS!G121</f>
        <v>0</v>
      </c>
      <c r="C155" s="152">
        <f>+STAFF_CWS!S121</f>
        <v>0</v>
      </c>
      <c r="D155" s="152">
        <f>+STAFF_CWS!AE121</f>
        <v>0</v>
      </c>
      <c r="E155" s="152">
        <f>+STAFF_CWS!AQ121</f>
        <v>0</v>
      </c>
      <c r="F155" s="152">
        <f>+STAFF_CWS!BC121</f>
        <v>0</v>
      </c>
      <c r="G155" s="152">
        <f>+STAFF_CWS!BO121</f>
        <v>0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134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0</v>
      </c>
      <c r="E159" s="152">
        <f>+STAFF_CWS!AQ124</f>
        <v>0</v>
      </c>
      <c r="F159" s="152">
        <f>+STAFF_CWS!BC124</f>
        <v>0</v>
      </c>
      <c r="G159" s="152">
        <f>+STAFF_CWS!BO124</f>
        <v>0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134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0</v>
      </c>
      <c r="D163" s="152">
        <f>+STAFF_CWS!AE127</f>
        <v>0</v>
      </c>
      <c r="E163" s="152">
        <f>+STAFF_CWS!AQ127</f>
        <v>0</v>
      </c>
      <c r="F163" s="152">
        <f>+STAFF_CWS!BC127</f>
        <v>0</v>
      </c>
      <c r="G163" s="152">
        <f>+STAFF_CWS!BO127</f>
        <v>0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134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0</v>
      </c>
      <c r="D167" s="152">
        <f>+STAFF_CWS!AE130</f>
        <v>0</v>
      </c>
      <c r="E167" s="152">
        <f>+STAFF_CWS!AQ130</f>
        <v>0</v>
      </c>
      <c r="F167" s="152">
        <f>+STAFF_CWS!BC130</f>
        <v>0</v>
      </c>
      <c r="G167" s="152">
        <f>+STAFF_CWS!BO130</f>
        <v>0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134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0</v>
      </c>
      <c r="C171" s="150">
        <f t="shared" si="12"/>
        <v>2</v>
      </c>
      <c r="D171" s="150">
        <f t="shared" si="12"/>
        <v>2</v>
      </c>
      <c r="E171" s="150">
        <f t="shared" si="12"/>
        <v>2</v>
      </c>
      <c r="F171" s="150">
        <f t="shared" si="12"/>
        <v>2</v>
      </c>
      <c r="G171" s="150">
        <f t="shared" si="12"/>
        <v>2</v>
      </c>
    </row>
    <row r="172" spans="1:7" ht="14" x14ac:dyDescent="0.15">
      <c r="A172" s="147" t="s">
        <v>87</v>
      </c>
      <c r="B172" s="150">
        <f t="shared" si="12"/>
        <v>0</v>
      </c>
      <c r="C172" s="150">
        <f t="shared" si="12"/>
        <v>0</v>
      </c>
      <c r="D172" s="150">
        <f t="shared" si="12"/>
        <v>0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0</v>
      </c>
      <c r="C173" s="150">
        <f t="shared" si="13"/>
        <v>2</v>
      </c>
      <c r="D173" s="150">
        <f t="shared" si="13"/>
        <v>2</v>
      </c>
      <c r="E173" s="150">
        <f t="shared" si="13"/>
        <v>2</v>
      </c>
      <c r="F173" s="150">
        <f t="shared" si="13"/>
        <v>2</v>
      </c>
      <c r="G173" s="150">
        <f t="shared" si="13"/>
        <v>2</v>
      </c>
    </row>
    <row r="175" spans="1:7" ht="14" x14ac:dyDescent="0.15">
      <c r="A175" s="147" t="s">
        <v>153</v>
      </c>
    </row>
    <row r="177" spans="1:7" ht="14" x14ac:dyDescent="0.15">
      <c r="A177" s="149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ht="14" x14ac:dyDescent="0.15">
      <c r="A178" s="149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ht="14" x14ac:dyDescent="0.15">
      <c r="A179" s="149" t="s">
        <v>1239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ht="28" x14ac:dyDescent="0.15">
      <c r="A180" s="149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ht="28" x14ac:dyDescent="0.15">
      <c r="A181" s="149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ht="14" x14ac:dyDescent="0.15">
      <c r="A182" s="149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ht="28" x14ac:dyDescent="0.15">
      <c r="A183" s="149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21" activePane="bottomRight" state="frozen"/>
      <selection pane="topRight" activeCell="B1" sqref="B1"/>
      <selection pane="bottomLeft" activeCell="A2" sqref="A2"/>
      <selection pane="bottomRight" activeCell="B63" sqref="B63"/>
    </sheetView>
    <sheetView workbookViewId="1"/>
  </sheetViews>
  <sheetFormatPr baseColWidth="10" defaultColWidth="8.83203125" defaultRowHeight="13" x14ac:dyDescent="0.15"/>
  <cols>
    <col min="1" max="1" width="37.1640625" style="2" customWidth="1"/>
    <col min="2" max="2" width="12.1640625" bestFit="1" customWidth="1"/>
    <col min="3" max="3" width="12.1640625" customWidth="1"/>
    <col min="4" max="4" width="12.1640625" bestFit="1" customWidth="1"/>
    <col min="5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1213</v>
      </c>
      <c r="C1" s="10" t="s">
        <v>1214</v>
      </c>
      <c r="D1" s="10" t="s">
        <v>1215</v>
      </c>
      <c r="E1" s="10" t="s">
        <v>1216</v>
      </c>
      <c r="F1" s="10" t="s">
        <v>1217</v>
      </c>
    </row>
    <row r="2" spans="1:102" x14ac:dyDescent="0.15">
      <c r="A2" s="14" t="s">
        <v>1212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4</v>
      </c>
      <c r="C4" s="44">
        <f t="shared" si="0"/>
        <v>4</v>
      </c>
      <c r="D4" s="44">
        <f t="shared" si="0"/>
        <v>4</v>
      </c>
      <c r="E4" s="44">
        <f t="shared" si="0"/>
        <v>4</v>
      </c>
      <c r="F4" s="44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</v>
      </c>
      <c r="C5" s="44">
        <f t="shared" si="0"/>
        <v>1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8</v>
      </c>
      <c r="C6" s="44">
        <f t="shared" si="0"/>
        <v>5</v>
      </c>
      <c r="D6" s="44">
        <f t="shared" si="0"/>
        <v>4</v>
      </c>
      <c r="E6" s="44">
        <f t="shared" si="0"/>
        <v>4</v>
      </c>
      <c r="F6" s="44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1546.65</v>
      </c>
      <c r="C7" s="3">
        <f t="shared" si="0"/>
        <v>19285040.578749999</v>
      </c>
      <c r="D7" s="3">
        <f t="shared" si="0"/>
        <v>67474063.881249994</v>
      </c>
      <c r="E7" s="3">
        <f t="shared" si="0"/>
        <v>113312637.37167501</v>
      </c>
      <c r="F7" s="3">
        <f t="shared" si="0"/>
        <v>120872499.52600001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96000000</v>
      </c>
      <c r="C8" s="3">
        <f t="shared" si="0"/>
        <v>56000000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96001546.650000006</v>
      </c>
      <c r="C9" s="3">
        <f t="shared" si="0"/>
        <v>75285040.578749999</v>
      </c>
      <c r="D9" s="3">
        <f t="shared" si="0"/>
        <v>67474063.881249994</v>
      </c>
      <c r="E9" s="3">
        <f t="shared" si="0"/>
        <v>113312637.37167501</v>
      </c>
      <c r="F9" s="3">
        <f t="shared" si="0"/>
        <v>120872499.52600001</v>
      </c>
    </row>
    <row r="10" spans="1:102" x14ac:dyDescent="0.15">
      <c r="A10" s="2" t="s">
        <v>4</v>
      </c>
      <c r="B10" s="3">
        <f t="shared" si="0"/>
        <v>1379.1984999999995</v>
      </c>
      <c r="C10" s="3">
        <f t="shared" si="0"/>
        <v>1736893.6520875003</v>
      </c>
      <c r="D10" s="3">
        <f t="shared" si="0"/>
        <v>6073905.7493124995</v>
      </c>
      <c r="E10" s="3">
        <f t="shared" si="0"/>
        <v>10199377.363450751</v>
      </c>
      <c r="F10" s="3">
        <f t="shared" si="0"/>
        <v>10879764.95734</v>
      </c>
    </row>
    <row r="11" spans="1:102" x14ac:dyDescent="0.15">
      <c r="A11" s="5" t="s">
        <v>3</v>
      </c>
      <c r="B11" s="4">
        <f>B10/B9</f>
        <v>1.4366419585178624E-5</v>
      </c>
      <c r="C11" s="4">
        <f>C10/C9</f>
        <v>2.3070900124848401E-2</v>
      </c>
      <c r="D11" s="4">
        <f>D10/D9</f>
        <v>9.0018377431692609E-2</v>
      </c>
      <c r="E11" s="4">
        <f>E10/E9</f>
        <v>9.0010943174819349E-2</v>
      </c>
      <c r="F11" s="4">
        <f>F10/F9</f>
        <v>9.0010258743757773E-2</v>
      </c>
    </row>
    <row r="12" spans="1:102" x14ac:dyDescent="0.15">
      <c r="A12" s="2" t="s">
        <v>2</v>
      </c>
      <c r="B12" s="3">
        <f>B26+B40+B54+B68</f>
        <v>22499.999999999996</v>
      </c>
      <c r="C12" s="3">
        <f>C26+C40+C54+C68</f>
        <v>81122.125200000009</v>
      </c>
      <c r="D12" s="3">
        <f>D26+D40+D54+D68</f>
        <v>735185.0930625</v>
      </c>
      <c r="E12" s="3">
        <f>E26+E40+E54+E68</f>
        <v>2178510.9381614998</v>
      </c>
      <c r="F12" s="3">
        <f>F26+F40+F54+F68</f>
        <v>3461840.6643465008</v>
      </c>
    </row>
    <row r="13" spans="1:102" x14ac:dyDescent="0.15">
      <c r="A13" s="2" t="s">
        <v>1</v>
      </c>
      <c r="B13" s="4">
        <f>B12/B9</f>
        <v>2.3437122405985732E-4</v>
      </c>
      <c r="C13" s="4">
        <f>C12/C9</f>
        <v>1.0775331271176546E-3</v>
      </c>
      <c r="D13" s="4">
        <f>D12/D9</f>
        <v>1.0895817604174227E-2</v>
      </c>
      <c r="E13" s="4">
        <f>E12/E9</f>
        <v>1.922566616304058E-2</v>
      </c>
      <c r="F13" s="4">
        <f>F12/F9</f>
        <v>2.8640432504681092E-2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96025425.848499998</v>
      </c>
      <c r="C14" s="3">
        <f>C28+C42+C56+C70</f>
        <v>77103056.356037498</v>
      </c>
      <c r="D14" s="3">
        <f>D28+D42+D56+D70</f>
        <v>74283154.723625004</v>
      </c>
      <c r="E14" s="3">
        <f>E28+E42+E56+E70</f>
        <v>125690525.67328724</v>
      </c>
      <c r="F14" s="3">
        <f>F28+F42+F56+F70</f>
        <v>135214105.14768648</v>
      </c>
      <c r="G14" s="1">
        <f>SUM(B14:F14)</f>
        <v>508316267.74913621</v>
      </c>
      <c r="H14" s="1">
        <f>+F28+F42+F56+F70</f>
        <v>135214105.14768648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105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1546.65</v>
      </c>
      <c r="C21" s="26">
        <f>STAFF_CWS!AE211</f>
        <v>85040.578750000001</v>
      </c>
      <c r="D21" s="26">
        <f>STAFF_CWS!AQ211</f>
        <v>48274063.881250001</v>
      </c>
      <c r="E21" s="26">
        <f>STAFF_CWS!BC211</f>
        <v>91712637.371675014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1546.65</v>
      </c>
      <c r="C23" s="26">
        <f>STAFF_CWS!AE215</f>
        <v>85040.578750000001</v>
      </c>
      <c r="D23" s="26">
        <f>STAFF_CWS!AQ215</f>
        <v>48274063.881250001</v>
      </c>
      <c r="E23" s="26">
        <f>STAFF_CWS!BC215</f>
        <v>91712637.371675014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759.19849999999985</v>
      </c>
      <c r="C24" s="26">
        <f>STAFF_CWS!AE225</f>
        <v>8273.6520875000006</v>
      </c>
      <c r="D24" s="26">
        <f>STAFF_CWS!AQ225</f>
        <v>4345285.7493124995</v>
      </c>
      <c r="E24" s="26">
        <f>STAFF_CWS!BC225</f>
        <v>8254757.3634507507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0.49086638864642923</v>
      </c>
      <c r="C25" s="4">
        <f>C24/C23</f>
        <v>9.7290637118341586E-2</v>
      </c>
      <c r="D25" s="4">
        <f>D24/D23</f>
        <v>9.0012843335533638E-2</v>
      </c>
      <c r="E25" s="4">
        <f>E24/E23</f>
        <v>9.0006760246109666E-2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7499.9999999999991</v>
      </c>
      <c r="C26" s="26">
        <f>STAFF_CWS!AE231</f>
        <v>11122.125200000002</v>
      </c>
      <c r="D26" s="26">
        <f>STAFF_CWS!AQ231</f>
        <v>134985.09306249997</v>
      </c>
      <c r="E26" s="26">
        <f>STAFF_CWS!BC231</f>
        <v>1569890.9381615</v>
      </c>
      <c r="F26" s="26">
        <f>STAFF_CWS!BO231</f>
        <v>2778558.6643465008</v>
      </c>
    </row>
    <row r="27" spans="1:102" x14ac:dyDescent="0.15">
      <c r="A27" s="2" t="s">
        <v>1</v>
      </c>
      <c r="B27" s="4">
        <f>B26/B23</f>
        <v>4.8491901852390642</v>
      </c>
      <c r="C27" s="4">
        <f>C26/C23</f>
        <v>0.13078609486768106</v>
      </c>
      <c r="D27" s="4">
        <f>D26/D23</f>
        <v>2.7962239391021971E-3</v>
      </c>
      <c r="E27" s="4">
        <f>E26/E23</f>
        <v>1.7117498560196818E-2</v>
      </c>
      <c r="F27" s="4">
        <f>F26/F23</f>
        <v>2.8682636227433691E-2</v>
      </c>
    </row>
    <row r="28" spans="1:102" x14ac:dyDescent="0.15">
      <c r="A28" s="2" t="s">
        <v>0</v>
      </c>
      <c r="B28" s="26">
        <f>STAFF_CWS!S233</f>
        <v>9805.8485000000001</v>
      </c>
      <c r="C28" s="26">
        <f>STAFF_CWS!AE233</f>
        <v>104436.35603750002</v>
      </c>
      <c r="D28" s="26">
        <f>STAFF_CWS!AQ233</f>
        <v>52754334.723625004</v>
      </c>
      <c r="E28" s="26">
        <f>STAFF_CWS!BC233</f>
        <v>101537285.67328724</v>
      </c>
      <c r="F28" s="26">
        <f>STAFF_CWS!BO233</f>
        <v>108370203.1476865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106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107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2</v>
      </c>
      <c r="C47" s="43">
        <f>STAFF_CWS!AE76</f>
        <v>1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2</v>
      </c>
      <c r="C48" s="43">
        <f>STAFF_CWS!AE77</f>
        <v>1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48000000</v>
      </c>
      <c r="C50" s="26">
        <f>STAFF_CWS!AE361</f>
        <v>36000000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48000000</v>
      </c>
      <c r="C51" s="26">
        <f>STAFF_CWS!AE363</f>
        <v>36000000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48000000</v>
      </c>
      <c r="C56" s="26">
        <f>STAFF_CWS!AE381</f>
        <v>36000000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2</v>
      </c>
      <c r="C60" s="43">
        <f>STAFF_CWS!AE133</f>
        <v>2</v>
      </c>
      <c r="D60" s="43">
        <f>STAFF_CWS!AQ133</f>
        <v>2</v>
      </c>
      <c r="E60" s="43">
        <f>STAFF_CWS!BC133</f>
        <v>2</v>
      </c>
      <c r="F60" s="43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0</v>
      </c>
      <c r="C61" s="43">
        <f>STAFF_CWS!AE134</f>
        <v>0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2</v>
      </c>
      <c r="C62" s="43">
        <f>STAFF_CWS!AE135</f>
        <v>2</v>
      </c>
      <c r="D62" s="43">
        <f>STAFF_CWS!AQ135</f>
        <v>2</v>
      </c>
      <c r="E62" s="43">
        <f>STAFF_CWS!BC135</f>
        <v>2</v>
      </c>
      <c r="F62" s="43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0</v>
      </c>
      <c r="C63" s="26">
        <f>STAFF_CWS!AE532</f>
        <v>19200000</v>
      </c>
      <c r="D63" s="26">
        <f>STAFF_CWS!AQ532</f>
        <v>19200000</v>
      </c>
      <c r="E63" s="26">
        <f>STAFF_CWS!BC532</f>
        <v>21600000</v>
      </c>
      <c r="F63" s="26">
        <f>STAFF_CWS!BO532</f>
        <v>24000000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0</v>
      </c>
      <c r="C65" s="26">
        <f>STAFF_CWS!AE536</f>
        <v>19200000</v>
      </c>
      <c r="D65" s="26">
        <f>STAFF_CWS!AQ536</f>
        <v>19200000</v>
      </c>
      <c r="E65" s="26">
        <f>STAFF_CWS!BC536</f>
        <v>21600000</v>
      </c>
      <c r="F65" s="26">
        <f>STAFF_CWS!BO536</f>
        <v>24000000</v>
      </c>
    </row>
    <row r="66" spans="1:6" x14ac:dyDescent="0.15">
      <c r="A66" s="2" t="s">
        <v>4</v>
      </c>
      <c r="B66" s="26">
        <f>STAFF_CWS!S546</f>
        <v>619.99999999999966</v>
      </c>
      <c r="C66" s="26">
        <f>STAFF_CWS!AE546</f>
        <v>1728620.0000000002</v>
      </c>
      <c r="D66" s="26">
        <f>STAFF_CWS!AQ546</f>
        <v>1728620.0000000002</v>
      </c>
      <c r="E66" s="26">
        <f>STAFF_CWS!BC546</f>
        <v>1944620.0000000002</v>
      </c>
      <c r="F66" s="26">
        <f>STAFF_CWS!BO546</f>
        <v>2160620.0000000005</v>
      </c>
    </row>
    <row r="67" spans="1:6" x14ac:dyDescent="0.15">
      <c r="A67" s="5" t="s">
        <v>3</v>
      </c>
      <c r="B67" s="4" t="e">
        <f>B66/B65</f>
        <v>#DIV/0!</v>
      </c>
      <c r="C67" s="4">
        <f>C66/C65</f>
        <v>9.0032291666666681E-2</v>
      </c>
      <c r="D67" s="4">
        <f>D66/D65</f>
        <v>9.0032291666666681E-2</v>
      </c>
      <c r="E67" s="4">
        <f>E66/E65</f>
        <v>9.0028703703703708E-2</v>
      </c>
      <c r="F67" s="4">
        <f>F66/F65</f>
        <v>9.0025833333333347E-2</v>
      </c>
    </row>
    <row r="68" spans="1:6" x14ac:dyDescent="0.15">
      <c r="A68" s="2" t="s">
        <v>2</v>
      </c>
      <c r="B68" s="26">
        <f>STAFF_CWS!S552</f>
        <v>14999.999999999998</v>
      </c>
      <c r="C68" s="26">
        <f>STAFF_CWS!AE552</f>
        <v>70000</v>
      </c>
      <c r="D68" s="26">
        <f>STAFF_CWS!AQ552</f>
        <v>600200</v>
      </c>
      <c r="E68" s="26">
        <f>STAFF_CWS!BC552</f>
        <v>608620</v>
      </c>
      <c r="F68" s="26">
        <f>STAFF_CWS!BO552</f>
        <v>683282</v>
      </c>
    </row>
    <row r="69" spans="1:6" x14ac:dyDescent="0.15">
      <c r="A69" s="2" t="s">
        <v>1</v>
      </c>
      <c r="B69" s="4" t="e">
        <f>B68/B65</f>
        <v>#DIV/0!</v>
      </c>
      <c r="C69" s="4">
        <f>C68/C65</f>
        <v>3.6458333333333334E-3</v>
      </c>
      <c r="D69" s="4">
        <f>D68/D65</f>
        <v>3.1260416666666666E-2</v>
      </c>
      <c r="E69" s="4">
        <f>E68/E65</f>
        <v>2.8176851851851852E-2</v>
      </c>
      <c r="F69" s="4">
        <f>F68/F65</f>
        <v>2.8470083333333333E-2</v>
      </c>
    </row>
    <row r="70" spans="1:6" x14ac:dyDescent="0.15">
      <c r="A70" s="2" t="s">
        <v>0</v>
      </c>
      <c r="B70" s="26">
        <f>STAFF_CWS!S554</f>
        <v>15620.000000000004</v>
      </c>
      <c r="C70" s="26">
        <f>STAFF_CWS!AE554</f>
        <v>20998620</v>
      </c>
      <c r="D70" s="26">
        <f>STAFF_CWS!AQ554</f>
        <v>21528820</v>
      </c>
      <c r="E70" s="26">
        <f>STAFF_CWS!BC554</f>
        <v>24153240</v>
      </c>
      <c r="F70" s="26">
        <f>STAFF_CWS!BO554</f>
        <v>26843901.999999996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44" t="s">
        <v>35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36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37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38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39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154</v>
      </c>
      <c r="B3" s="14"/>
    </row>
    <row r="4" spans="1:63" x14ac:dyDescent="0.15">
      <c r="A4" s="10"/>
      <c r="B4" s="10"/>
    </row>
    <row r="5" spans="1:63" x14ac:dyDescent="0.15">
      <c r="A5" s="344" t="s">
        <v>155</v>
      </c>
      <c r="B5" s="344"/>
    </row>
    <row r="6" spans="1:63" x14ac:dyDescent="0.15">
      <c r="C6" s="344" t="s">
        <v>35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36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37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38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39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157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91">
        <f>COLUMNS(C8:BJ8)</f>
        <v>60</v>
      </c>
    </row>
    <row r="9" spans="1:63" x14ac:dyDescent="0.15">
      <c r="B9" s="33" t="s">
        <v>1067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0</v>
      </c>
      <c r="G9" s="9">
        <f>+STAFF_CWS!L561</f>
        <v>0</v>
      </c>
      <c r="H9" s="9">
        <f>+STAFF_CWS!M561</f>
        <v>0</v>
      </c>
      <c r="I9" s="9">
        <f>+STAFF_CWS!N561</f>
        <v>0</v>
      </c>
      <c r="J9" s="9">
        <f>+STAFF_CWS!O561</f>
        <v>0</v>
      </c>
      <c r="K9" s="9">
        <f>+STAFF_CWS!P561</f>
        <v>0</v>
      </c>
      <c r="L9" s="9">
        <f>+STAFF_CWS!Q561</f>
        <v>0</v>
      </c>
      <c r="M9" s="9">
        <f>+STAFF_CWS!R561</f>
        <v>0</v>
      </c>
      <c r="N9" s="9">
        <f>+STAFF_CWS!S561</f>
        <v>0</v>
      </c>
      <c r="O9" s="9">
        <f>+STAFF_CWS!T561</f>
        <v>1600000</v>
      </c>
      <c r="P9" s="9">
        <f>+STAFF_CWS!U561</f>
        <v>1600000</v>
      </c>
      <c r="Q9" s="9">
        <f>+STAFF_CWS!V561</f>
        <v>1600000</v>
      </c>
      <c r="R9" s="9">
        <f>+STAFF_CWS!W561</f>
        <v>1600000</v>
      </c>
      <c r="S9" s="9">
        <f>+STAFF_CWS!X561</f>
        <v>1600000</v>
      </c>
      <c r="T9" s="9">
        <f>+STAFF_CWS!Y561</f>
        <v>1600000</v>
      </c>
      <c r="U9" s="9">
        <f>+STAFF_CWS!Z561</f>
        <v>1600000</v>
      </c>
      <c r="V9" s="9">
        <f>+STAFF_CWS!AA561</f>
        <v>1600000</v>
      </c>
      <c r="W9" s="9">
        <f>+STAFF_CWS!AB561</f>
        <v>1600000</v>
      </c>
      <c r="X9" s="9">
        <f>+STAFF_CWS!AC561</f>
        <v>1600000</v>
      </c>
      <c r="Y9" s="9">
        <f>+STAFF_CWS!AD561</f>
        <v>1600000</v>
      </c>
      <c r="Z9" s="9">
        <f>+STAFF_CWS!AE561</f>
        <v>1600000</v>
      </c>
      <c r="AA9" s="9">
        <f>+STAFF_CWS!AF561</f>
        <v>5600000</v>
      </c>
      <c r="AB9" s="9">
        <f>+STAFF_CWS!AG561</f>
        <v>5600000</v>
      </c>
      <c r="AC9" s="9">
        <f>+STAFF_CWS!AH561</f>
        <v>5600000</v>
      </c>
      <c r="AD9" s="9">
        <f>+STAFF_CWS!AI561</f>
        <v>5600000</v>
      </c>
      <c r="AE9" s="9">
        <f>+STAFF_CWS!AJ561</f>
        <v>5600000</v>
      </c>
      <c r="AF9" s="9">
        <f>+STAFF_CWS!AK561</f>
        <v>5600000</v>
      </c>
      <c r="AG9" s="9">
        <f>+STAFF_CWS!AL561</f>
        <v>5600000</v>
      </c>
      <c r="AH9" s="9">
        <f>+STAFF_CWS!AM561</f>
        <v>5600000</v>
      </c>
      <c r="AI9" s="9">
        <f>+STAFF_CWS!AN561</f>
        <v>5600000</v>
      </c>
      <c r="AJ9" s="9">
        <f>+STAFF_CWS!AO561</f>
        <v>5600000</v>
      </c>
      <c r="AK9" s="9">
        <f>+STAFF_CWS!AP561</f>
        <v>5600000</v>
      </c>
      <c r="AL9" s="9">
        <f>+STAFF_CWS!AQ561</f>
        <v>5600000</v>
      </c>
      <c r="AM9" s="9">
        <f>+STAFF_CWS!AR561</f>
        <v>9400000</v>
      </c>
      <c r="AN9" s="9">
        <f>+STAFF_CWS!AS561</f>
        <v>9400000</v>
      </c>
      <c r="AO9" s="9">
        <f>+STAFF_CWS!AT561</f>
        <v>9400000</v>
      </c>
      <c r="AP9" s="9">
        <f>+STAFF_CWS!AU561</f>
        <v>9400000</v>
      </c>
      <c r="AQ9" s="9">
        <f>+STAFF_CWS!AV561</f>
        <v>9400000</v>
      </c>
      <c r="AR9" s="9">
        <f>+STAFF_CWS!AW561</f>
        <v>9400000</v>
      </c>
      <c r="AS9" s="9">
        <f>+STAFF_CWS!AX561</f>
        <v>9400000</v>
      </c>
      <c r="AT9" s="9">
        <f>+STAFF_CWS!AY561</f>
        <v>9400000</v>
      </c>
      <c r="AU9" s="9">
        <f>+STAFF_CWS!AZ561</f>
        <v>9400000</v>
      </c>
      <c r="AV9" s="9">
        <f>+STAFF_CWS!BA561</f>
        <v>9400000</v>
      </c>
      <c r="AW9" s="9">
        <f>+STAFF_CWS!BB561</f>
        <v>9400000</v>
      </c>
      <c r="AX9" s="9">
        <f>+STAFF_CWS!BC561</f>
        <v>9400000</v>
      </c>
      <c r="AY9" s="9">
        <f>+STAFF_CWS!BD561</f>
        <v>10000000</v>
      </c>
      <c r="AZ9" s="9">
        <f>+STAFF_CWS!BE561</f>
        <v>10000000</v>
      </c>
      <c r="BA9" s="9">
        <f>+STAFF_CWS!BF561</f>
        <v>10000000</v>
      </c>
      <c r="BB9" s="9">
        <f>+STAFF_CWS!BG561</f>
        <v>10000000</v>
      </c>
      <c r="BC9" s="9">
        <f>+STAFF_CWS!BH561</f>
        <v>10000000</v>
      </c>
      <c r="BD9" s="9">
        <f>+STAFF_CWS!BI561</f>
        <v>10000000</v>
      </c>
      <c r="BE9" s="9">
        <f>+STAFF_CWS!BJ561</f>
        <v>10000000</v>
      </c>
      <c r="BF9" s="9">
        <f>+STAFF_CWS!BK561</f>
        <v>10000000</v>
      </c>
      <c r="BG9" s="9">
        <f>+STAFF_CWS!BL561</f>
        <v>10000000</v>
      </c>
      <c r="BH9" s="9">
        <f>+STAFF_CWS!BM561</f>
        <v>10000000</v>
      </c>
      <c r="BI9" s="9">
        <f>+STAFF_CWS!BN561</f>
        <v>10000000</v>
      </c>
      <c r="BJ9" s="9">
        <f>+STAFF_CWS!BO561</f>
        <v>10000000</v>
      </c>
      <c r="BK9" s="38">
        <f>SUM(C9:BJ9)</f>
        <v>319200000</v>
      </c>
    </row>
    <row r="10" spans="1:63" x14ac:dyDescent="0.15">
      <c r="B10" s="33" t="s">
        <v>1068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156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0</v>
      </c>
      <c r="G11" s="9">
        <f t="shared" si="0"/>
        <v>0</v>
      </c>
      <c r="H11" s="9">
        <f t="shared" si="0"/>
        <v>0</v>
      </c>
      <c r="I11" s="9">
        <f t="shared" si="0"/>
        <v>0</v>
      </c>
      <c r="J11" s="9">
        <f t="shared" si="0"/>
        <v>0</v>
      </c>
      <c r="K11" s="9">
        <f t="shared" si="0"/>
        <v>0</v>
      </c>
      <c r="L11" s="9">
        <f t="shared" si="0"/>
        <v>394.20000000000005</v>
      </c>
      <c r="M11" s="9">
        <f t="shared" si="0"/>
        <v>394.20000000000005</v>
      </c>
      <c r="N11" s="9">
        <f t="shared" si="0"/>
        <v>758.25</v>
      </c>
      <c r="O11" s="9">
        <f t="shared" si="0"/>
        <v>1602524.19</v>
      </c>
      <c r="P11" s="9">
        <f t="shared" si="0"/>
        <v>1603394.665</v>
      </c>
      <c r="Q11" s="9">
        <f t="shared" si="0"/>
        <v>1606789.33</v>
      </c>
      <c r="R11" s="9">
        <f t="shared" si="0"/>
        <v>1606789.33</v>
      </c>
      <c r="S11" s="9">
        <f t="shared" si="0"/>
        <v>1606789.33</v>
      </c>
      <c r="T11" s="9">
        <f t="shared" si="0"/>
        <v>1606789.33</v>
      </c>
      <c r="U11" s="9">
        <f t="shared" si="0"/>
        <v>1606789.33</v>
      </c>
      <c r="V11" s="9">
        <f t="shared" si="0"/>
        <v>1607659.8049999999</v>
      </c>
      <c r="W11" s="9">
        <f t="shared" si="0"/>
        <v>1608530.28</v>
      </c>
      <c r="X11" s="9">
        <f t="shared" si="0"/>
        <v>1608552.78</v>
      </c>
      <c r="Y11" s="9">
        <f t="shared" si="0"/>
        <v>1610206.9637500001</v>
      </c>
      <c r="Z11" s="9">
        <f t="shared" si="0"/>
        <v>1610225.2450000001</v>
      </c>
      <c r="AA11" s="9">
        <f t="shared" si="0"/>
        <v>5613653.3799999999</v>
      </c>
      <c r="AB11" s="9">
        <f t="shared" si="0"/>
        <v>5621827.0580000002</v>
      </c>
      <c r="AC11" s="9">
        <f t="shared" si="0"/>
        <v>5624635.2215</v>
      </c>
      <c r="AD11" s="9">
        <f t="shared" si="0"/>
        <v>5624635.2215</v>
      </c>
      <c r="AE11" s="9">
        <f t="shared" si="0"/>
        <v>5627352.5099999998</v>
      </c>
      <c r="AF11" s="9">
        <f t="shared" si="0"/>
        <v>5627352.5099999998</v>
      </c>
      <c r="AG11" s="9">
        <f t="shared" si="0"/>
        <v>5627352.5099999998</v>
      </c>
      <c r="AH11" s="9">
        <f t="shared" si="0"/>
        <v>5624658.0965</v>
      </c>
      <c r="AI11" s="9">
        <f t="shared" si="0"/>
        <v>5624680.9715</v>
      </c>
      <c r="AJ11" s="9">
        <f t="shared" si="0"/>
        <v>5621988.4330000002</v>
      </c>
      <c r="AK11" s="9">
        <f t="shared" si="0"/>
        <v>5619312.6445000004</v>
      </c>
      <c r="AL11" s="9">
        <f t="shared" si="0"/>
        <v>5616615.3247499997</v>
      </c>
      <c r="AM11" s="9">
        <f t="shared" si="0"/>
        <v>9425620.7708000001</v>
      </c>
      <c r="AN11" s="9">
        <f t="shared" si="0"/>
        <v>9440872.6675000004</v>
      </c>
      <c r="AO11" s="9">
        <f t="shared" si="0"/>
        <v>9446133.1670500003</v>
      </c>
      <c r="AP11" s="9">
        <f t="shared" si="0"/>
        <v>9446133.1670500003</v>
      </c>
      <c r="AQ11" s="9">
        <f t="shared" si="0"/>
        <v>9451162.4906249996</v>
      </c>
      <c r="AR11" s="9">
        <f t="shared" si="0"/>
        <v>9451162.4906249996</v>
      </c>
      <c r="AS11" s="9">
        <f t="shared" si="0"/>
        <v>9451162.4906249996</v>
      </c>
      <c r="AT11" s="9">
        <f t="shared" si="0"/>
        <v>9446158.6670500003</v>
      </c>
      <c r="AU11" s="9">
        <f t="shared" si="0"/>
        <v>9446184.1670500003</v>
      </c>
      <c r="AV11" s="9">
        <f t="shared" si="0"/>
        <v>9441052.9175000004</v>
      </c>
      <c r="AW11" s="9">
        <f t="shared" si="0"/>
        <v>9436065.3439249992</v>
      </c>
      <c r="AX11" s="9">
        <f t="shared" si="0"/>
        <v>9430929.0318749994</v>
      </c>
      <c r="AY11" s="9">
        <f t="shared" si="0"/>
        <v>10043572.210674999</v>
      </c>
      <c r="AZ11" s="9">
        <f t="shared" si="0"/>
        <v>10069690.99958</v>
      </c>
      <c r="BA11" s="9">
        <f t="shared" si="0"/>
        <v>10078492.241714999</v>
      </c>
      <c r="BB11" s="9">
        <f t="shared" si="0"/>
        <v>10078492.241714999</v>
      </c>
      <c r="BC11" s="9">
        <f t="shared" si="0"/>
        <v>10087186.17135</v>
      </c>
      <c r="BD11" s="9">
        <f t="shared" si="0"/>
        <v>10087186.17135</v>
      </c>
      <c r="BE11" s="9">
        <f t="shared" si="0"/>
        <v>10087186.17135</v>
      </c>
      <c r="BF11" s="9">
        <f t="shared" si="0"/>
        <v>10078517.741714999</v>
      </c>
      <c r="BG11" s="9">
        <f t="shared" si="0"/>
        <v>10078543.241714999</v>
      </c>
      <c r="BH11" s="9">
        <f t="shared" si="0"/>
        <v>10069871.24958</v>
      </c>
      <c r="BI11" s="9">
        <f t="shared" si="0"/>
        <v>10061219.069945</v>
      </c>
      <c r="BJ11" s="9">
        <f t="shared" si="0"/>
        <v>10052542.015310001</v>
      </c>
      <c r="BK11" s="38">
        <f>SUM(BK9:BK10)</f>
        <v>320945788.00767499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158</v>
      </c>
      <c r="B13" s="344"/>
    </row>
    <row r="14" spans="1:63" x14ac:dyDescent="0.15">
      <c r="C14" s="344" t="s">
        <v>35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36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37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38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39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159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162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160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">
        <v>163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161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2023-04-06T04:58:34Z</dcterms:modified>
</cp:coreProperties>
</file>