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538695A5-C3AA-2343-9D6D-4EF9BBFEB793}" xr6:coauthVersionLast="47" xr6:coauthVersionMax="47" xr10:uidLastSave="{00000000-0000-0000-0000-000000000000}"/>
  <bookViews>
    <workbookView xWindow="120" yWindow="500" windowWidth="16940" windowHeight="20500" tabRatio="890" firstSheet="55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48" i="6" l="1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 s="1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C16" i="6" s="1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J34" i="68" s="1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R89" i="68" s="1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F34" i="68" s="1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J344" i="97" s="1"/>
  <c r="BM521" i="6"/>
  <c r="BL521" i="6"/>
  <c r="BK521" i="6"/>
  <c r="BJ521" i="6"/>
  <c r="BF344" i="97" s="1"/>
  <c r="BI521" i="6"/>
  <c r="BH521" i="6"/>
  <c r="BD344" i="97" s="1"/>
  <c r="BG521" i="6"/>
  <c r="BF521" i="6"/>
  <c r="BB344" i="97" s="1"/>
  <c r="BE521" i="6"/>
  <c r="BD521" i="6"/>
  <c r="BC521" i="6"/>
  <c r="BB521" i="6"/>
  <c r="AX344" i="97" s="1"/>
  <c r="BA521" i="6"/>
  <c r="AZ521" i="6"/>
  <c r="AV344" i="97" s="1"/>
  <c r="AY521" i="6"/>
  <c r="AX521" i="6"/>
  <c r="AT344" i="97" s="1"/>
  <c r="AW521" i="6"/>
  <c r="AV521" i="6"/>
  <c r="AU521" i="6"/>
  <c r="AT521" i="6"/>
  <c r="AP344" i="97" s="1"/>
  <c r="AS521" i="6"/>
  <c r="AR521" i="6"/>
  <c r="AN344" i="97" s="1"/>
  <c r="AQ521" i="6"/>
  <c r="AP521" i="6"/>
  <c r="AL344" i="97" s="1"/>
  <c r="AO521" i="6"/>
  <c r="AN521" i="6"/>
  <c r="AM521" i="6"/>
  <c r="AL521" i="6"/>
  <c r="AH344" i="97" s="1"/>
  <c r="AK521" i="6"/>
  <c r="AJ521" i="6"/>
  <c r="AF344" i="97" s="1"/>
  <c r="AI521" i="6"/>
  <c r="AH521" i="6"/>
  <c r="AD344" i="97" s="1"/>
  <c r="AG521" i="6"/>
  <c r="AF521" i="6"/>
  <c r="AE521" i="6"/>
  <c r="AD521" i="6"/>
  <c r="Z344" i="97" s="1"/>
  <c r="AC521" i="6"/>
  <c r="AB521" i="6"/>
  <c r="X344" i="97" s="1"/>
  <c r="AA521" i="6"/>
  <c r="Z521" i="6"/>
  <c r="V344" i="97" s="1"/>
  <c r="Y521" i="6"/>
  <c r="X521" i="6"/>
  <c r="W521" i="6"/>
  <c r="V521" i="6"/>
  <c r="R344" i="97" s="1"/>
  <c r="U521" i="6"/>
  <c r="T521" i="6"/>
  <c r="P344" i="97" s="1"/>
  <c r="S521" i="6"/>
  <c r="R521" i="6"/>
  <c r="N344" i="97" s="1"/>
  <c r="Q521" i="6"/>
  <c r="P521" i="6"/>
  <c r="O521" i="6"/>
  <c r="N521" i="6"/>
  <c r="J344" i="97" s="1"/>
  <c r="M521" i="6"/>
  <c r="L521" i="6"/>
  <c r="H344" i="97" s="1"/>
  <c r="K521" i="6"/>
  <c r="J521" i="6"/>
  <c r="F344" i="97" s="1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A335" i="97" s="1"/>
  <c r="BD512" i="6"/>
  <c r="AZ335" i="97"/>
  <c r="BC512" i="6"/>
  <c r="AY335" i="97" s="1"/>
  <c r="BB512" i="6"/>
  <c r="AX335" i="97" s="1"/>
  <c r="BA512" i="6"/>
  <c r="AW335" i="97" s="1"/>
  <c r="AZ512" i="6"/>
  <c r="AV335" i="97" s="1"/>
  <c r="AY512" i="6"/>
  <c r="AU335" i="97"/>
  <c r="AX512" i="6"/>
  <c r="AT335" i="97" s="1"/>
  <c r="AW512" i="6"/>
  <c r="AV512" i="6"/>
  <c r="AR335" i="97" s="1"/>
  <c r="AU512" i="6"/>
  <c r="AQ335" i="97" s="1"/>
  <c r="AT512" i="6"/>
  <c r="AS512" i="6"/>
  <c r="AO335" i="97" s="1"/>
  <c r="AR512" i="6"/>
  <c r="AN335" i="97" s="1"/>
  <c r="AQ512" i="6"/>
  <c r="AM335" i="97" s="1"/>
  <c r="AP512" i="6"/>
  <c r="AO512" i="6"/>
  <c r="AK335" i="97"/>
  <c r="AN512" i="6"/>
  <c r="AJ335" i="97" s="1"/>
  <c r="AM512" i="6"/>
  <c r="AI335" i="97" s="1"/>
  <c r="AL512" i="6"/>
  <c r="AH335" i="97"/>
  <c r="AK512" i="6"/>
  <c r="AG335" i="97" s="1"/>
  <c r="AJ512" i="6"/>
  <c r="AF335" i="97" s="1"/>
  <c r="AI512" i="6"/>
  <c r="AE335" i="97"/>
  <c r="AH512" i="6"/>
  <c r="AD335" i="97" s="1"/>
  <c r="AG512" i="6"/>
  <c r="AC335" i="97" s="1"/>
  <c r="AF512" i="6"/>
  <c r="AB335" i="97" s="1"/>
  <c r="AE512" i="6"/>
  <c r="AA335" i="97"/>
  <c r="AD512" i="6"/>
  <c r="Z335" i="97"/>
  <c r="AC512" i="6"/>
  <c r="Y335" i="97"/>
  <c r="AB512" i="6"/>
  <c r="X335" i="97" s="1"/>
  <c r="AA512" i="6"/>
  <c r="W335" i="97"/>
  <c r="Z512" i="6"/>
  <c r="V335" i="97" s="1"/>
  <c r="Y512" i="6"/>
  <c r="U335" i="97" s="1"/>
  <c r="X512" i="6"/>
  <c r="T335" i="97" s="1"/>
  <c r="W512" i="6"/>
  <c r="S335" i="97" s="1"/>
  <c r="V512" i="6"/>
  <c r="R335" i="97"/>
  <c r="U512" i="6"/>
  <c r="Q335" i="97"/>
  <c r="T512" i="6"/>
  <c r="P335" i="97" s="1"/>
  <c r="S512" i="6"/>
  <c r="O335" i="97" s="1"/>
  <c r="R512" i="6"/>
  <c r="N335" i="97"/>
  <c r="Q512" i="6"/>
  <c r="M335" i="97"/>
  <c r="P512" i="6"/>
  <c r="L335" i="97" s="1"/>
  <c r="O512" i="6"/>
  <c r="K335" i="97"/>
  <c r="N512" i="6"/>
  <c r="J335" i="97" s="1"/>
  <c r="M512" i="6"/>
  <c r="I335" i="97"/>
  <c r="L512" i="6"/>
  <c r="H335" i="97" s="1"/>
  <c r="K512" i="6"/>
  <c r="G335" i="97" s="1"/>
  <c r="J512" i="6"/>
  <c r="F335" i="97" s="1"/>
  <c r="I512" i="6"/>
  <c r="E335" i="97"/>
  <c r="H512" i="6"/>
  <c r="D335" i="97" s="1"/>
  <c r="G512" i="6"/>
  <c r="C335" i="97"/>
  <c r="BO503" i="6"/>
  <c r="BN503" i="6"/>
  <c r="BJ326" i="97" s="1"/>
  <c r="BM503" i="6"/>
  <c r="BL503" i="6"/>
  <c r="BK503" i="6"/>
  <c r="BJ503" i="6"/>
  <c r="BI503" i="6"/>
  <c r="BE326" i="97"/>
  <c r="BH503" i="6"/>
  <c r="BG503" i="6"/>
  <c r="BF503" i="6"/>
  <c r="BB326" i="97" s="1"/>
  <c r="BE503" i="6"/>
  <c r="BA326" i="97"/>
  <c r="BD503" i="6"/>
  <c r="BC503" i="6"/>
  <c r="BB503" i="6"/>
  <c r="BA503" i="6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 s="1"/>
  <c r="AG503" i="6"/>
  <c r="AC326" i="97" s="1"/>
  <c r="AF503" i="6"/>
  <c r="AE503" i="6"/>
  <c r="AD503" i="6"/>
  <c r="AC503" i="6"/>
  <c r="Y326" i="97"/>
  <c r="AB503" i="6"/>
  <c r="AA503" i="6"/>
  <c r="Z503" i="6"/>
  <c r="V326" i="97"/>
  <c r="Y503" i="6"/>
  <c r="U326" i="97" s="1"/>
  <c r="X503" i="6"/>
  <c r="W503" i="6"/>
  <c r="V503" i="6"/>
  <c r="U503" i="6"/>
  <c r="Q326" i="97" s="1"/>
  <c r="T503" i="6"/>
  <c r="S503" i="6"/>
  <c r="R503" i="6"/>
  <c r="N326" i="97" s="1"/>
  <c r="Q503" i="6"/>
  <c r="M326" i="97" s="1"/>
  <c r="P503" i="6"/>
  <c r="O503" i="6"/>
  <c r="N503" i="6"/>
  <c r="M503" i="6"/>
  <c r="L503" i="6"/>
  <c r="K503" i="6"/>
  <c r="J503" i="6"/>
  <c r="F326" i="97" s="1"/>
  <c r="I503" i="6"/>
  <c r="E326" i="97"/>
  <c r="H503" i="6"/>
  <c r="G503" i="6"/>
  <c r="BO494" i="6"/>
  <c r="BN494" i="6"/>
  <c r="BJ317" i="97" s="1"/>
  <c r="BM494" i="6"/>
  <c r="BL494" i="6"/>
  <c r="BK494" i="6"/>
  <c r="BJ494" i="6"/>
  <c r="BF317" i="97" s="1"/>
  <c r="BI494" i="6"/>
  <c r="BH494" i="6"/>
  <c r="BG494" i="6"/>
  <c r="BF494" i="6"/>
  <c r="BE494" i="6"/>
  <c r="BD494" i="6"/>
  <c r="BC494" i="6"/>
  <c r="BB494" i="6"/>
  <c r="AX317" i="97" s="1"/>
  <c r="BA494" i="6"/>
  <c r="AZ494" i="6"/>
  <c r="AV317" i="97" s="1"/>
  <c r="AY494" i="6"/>
  <c r="AX494" i="6"/>
  <c r="AW494" i="6"/>
  <c r="AV494" i="6"/>
  <c r="AU494" i="6"/>
  <c r="AT494" i="6"/>
  <c r="AP317" i="97" s="1"/>
  <c r="AS494" i="6"/>
  <c r="AO317" i="97" s="1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 s="1"/>
  <c r="V494" i="6"/>
  <c r="R317" i="97" s="1"/>
  <c r="U494" i="6"/>
  <c r="T494" i="6"/>
  <c r="S494" i="6"/>
  <c r="R494" i="6"/>
  <c r="Q494" i="6"/>
  <c r="P494" i="6"/>
  <c r="O494" i="6"/>
  <c r="N494" i="6"/>
  <c r="J317" i="97" s="1"/>
  <c r="M494" i="6"/>
  <c r="L494" i="6"/>
  <c r="K494" i="6"/>
  <c r="J494" i="6"/>
  <c r="I494" i="6"/>
  <c r="E317" i="97" s="1"/>
  <c r="H494" i="6"/>
  <c r="G494" i="6"/>
  <c r="BO485" i="6"/>
  <c r="BK308" i="97" s="1"/>
  <c r="BN485" i="6"/>
  <c r="BM485" i="6"/>
  <c r="BL485" i="6"/>
  <c r="BK485" i="6"/>
  <c r="BJ485" i="6"/>
  <c r="BI485" i="6"/>
  <c r="BH485" i="6"/>
  <c r="BG485" i="6"/>
  <c r="BC308" i="97" s="1"/>
  <c r="BF485" i="6"/>
  <c r="BE485" i="6"/>
  <c r="BD485" i="6"/>
  <c r="BC485" i="6"/>
  <c r="BB485" i="6"/>
  <c r="BA485" i="6"/>
  <c r="AZ485" i="6"/>
  <c r="AY485" i="6"/>
  <c r="AU308" i="97" s="1"/>
  <c r="AX485" i="6"/>
  <c r="AW485" i="6"/>
  <c r="AV485" i="6"/>
  <c r="AU485" i="6"/>
  <c r="AT485" i="6"/>
  <c r="AS485" i="6"/>
  <c r="AR485" i="6"/>
  <c r="AQ485" i="6"/>
  <c r="AM308" i="97" s="1"/>
  <c r="AP485" i="6"/>
  <c r="AO485" i="6"/>
  <c r="AN485" i="6"/>
  <c r="AM485" i="6"/>
  <c r="AL485" i="6"/>
  <c r="AK485" i="6"/>
  <c r="AJ485" i="6"/>
  <c r="AI485" i="6"/>
  <c r="AE308" i="97" s="1"/>
  <c r="AH485" i="6"/>
  <c r="AG485" i="6"/>
  <c r="AF485" i="6"/>
  <c r="AE485" i="6"/>
  <c r="AD485" i="6"/>
  <c r="AC485" i="6"/>
  <c r="AB485" i="6"/>
  <c r="AA485" i="6"/>
  <c r="W308" i="97" s="1"/>
  <c r="Z485" i="6"/>
  <c r="Y485" i="6"/>
  <c r="X485" i="6"/>
  <c r="W485" i="6"/>
  <c r="V485" i="6"/>
  <c r="U485" i="6"/>
  <c r="T485" i="6"/>
  <c r="S485" i="6"/>
  <c r="O308" i="97" s="1"/>
  <c r="R485" i="6"/>
  <c r="Q485" i="6"/>
  <c r="P485" i="6"/>
  <c r="O485" i="6"/>
  <c r="N485" i="6"/>
  <c r="M485" i="6"/>
  <c r="L485" i="6"/>
  <c r="K485" i="6"/>
  <c r="G308" i="97" s="1"/>
  <c r="J485" i="6"/>
  <c r="I485" i="6"/>
  <c r="H485" i="6"/>
  <c r="G485" i="6"/>
  <c r="BO476" i="6"/>
  <c r="BN476" i="6"/>
  <c r="BM476" i="6"/>
  <c r="BI299" i="97" s="1"/>
  <c r="BL476" i="6"/>
  <c r="BK476" i="6"/>
  <c r="BJ476" i="6"/>
  <c r="BI476" i="6"/>
  <c r="BH476" i="6"/>
  <c r="BG476" i="6"/>
  <c r="BF476" i="6"/>
  <c r="BE476" i="6"/>
  <c r="BA299" i="97" s="1"/>
  <c r="BD476" i="6"/>
  <c r="BC476" i="6"/>
  <c r="BB476" i="6"/>
  <c r="BA476" i="6"/>
  <c r="AZ476" i="6"/>
  <c r="AY476" i="6"/>
  <c r="AX476" i="6"/>
  <c r="AW476" i="6"/>
  <c r="AS299" i="97" s="1"/>
  <c r="AV476" i="6"/>
  <c r="AU476" i="6"/>
  <c r="AT476" i="6"/>
  <c r="AS476" i="6"/>
  <c r="AR476" i="6"/>
  <c r="AQ476" i="6"/>
  <c r="AP476" i="6"/>
  <c r="AO476" i="6"/>
  <c r="AK299" i="97" s="1"/>
  <c r="AN476" i="6"/>
  <c r="AM476" i="6"/>
  <c r="AL476" i="6"/>
  <c r="AK476" i="6"/>
  <c r="AJ476" i="6"/>
  <c r="AI476" i="6"/>
  <c r="AH476" i="6"/>
  <c r="AG476" i="6"/>
  <c r="AC299" i="97" s="1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 s="1"/>
  <c r="P476" i="6"/>
  <c r="O476" i="6"/>
  <c r="N476" i="6"/>
  <c r="M476" i="6"/>
  <c r="L476" i="6"/>
  <c r="K476" i="6"/>
  <c r="J476" i="6"/>
  <c r="I476" i="6"/>
  <c r="E299" i="97" s="1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 s="1"/>
  <c r="AY467" i="6"/>
  <c r="AX467" i="6"/>
  <c r="AW467" i="6"/>
  <c r="AV467" i="6"/>
  <c r="AU467" i="6"/>
  <c r="AT467" i="6"/>
  <c r="AS467" i="6"/>
  <c r="AR467" i="6"/>
  <c r="AN290" i="97" s="1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 s="1"/>
  <c r="AC467" i="6"/>
  <c r="Y290" i="97" s="1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G281" i="97" s="1"/>
  <c r="BJ458" i="6"/>
  <c r="BI458" i="6"/>
  <c r="BH458" i="6"/>
  <c r="BG458" i="6"/>
  <c r="BF458" i="6"/>
  <c r="BE458" i="6"/>
  <c r="BD458" i="6"/>
  <c r="BC458" i="6"/>
  <c r="AY281" i="97" s="1"/>
  <c r="BB458" i="6"/>
  <c r="BA458" i="6"/>
  <c r="AZ458" i="6"/>
  <c r="AY458" i="6"/>
  <c r="AX458" i="6"/>
  <c r="AW458" i="6"/>
  <c r="AV458" i="6"/>
  <c r="AU458" i="6"/>
  <c r="AQ281" i="97" s="1"/>
  <c r="AT458" i="6"/>
  <c r="AS458" i="6"/>
  <c r="AR458" i="6"/>
  <c r="AQ458" i="6"/>
  <c r="AP458" i="6"/>
  <c r="AO458" i="6"/>
  <c r="AN458" i="6"/>
  <c r="AM458" i="6"/>
  <c r="AI281" i="97" s="1"/>
  <c r="AL458" i="6"/>
  <c r="AK458" i="6"/>
  <c r="AJ458" i="6"/>
  <c r="AI458" i="6"/>
  <c r="AH458" i="6"/>
  <c r="AG458" i="6"/>
  <c r="AF458" i="6"/>
  <c r="AE458" i="6"/>
  <c r="AA281" i="97" s="1"/>
  <c r="AD458" i="6"/>
  <c r="AC458" i="6"/>
  <c r="AB458" i="6"/>
  <c r="AA458" i="6"/>
  <c r="Z458" i="6"/>
  <c r="Y458" i="6"/>
  <c r="X458" i="6"/>
  <c r="W458" i="6"/>
  <c r="S281" i="97" s="1"/>
  <c r="V458" i="6"/>
  <c r="U458" i="6"/>
  <c r="T458" i="6"/>
  <c r="S458" i="6"/>
  <c r="R458" i="6"/>
  <c r="Q458" i="6"/>
  <c r="P458" i="6"/>
  <c r="O458" i="6"/>
  <c r="K281" i="97" s="1"/>
  <c r="N458" i="6"/>
  <c r="M458" i="6"/>
  <c r="L458" i="6"/>
  <c r="K458" i="6"/>
  <c r="J458" i="6"/>
  <c r="I458" i="6"/>
  <c r="H458" i="6"/>
  <c r="G458" i="6"/>
  <c r="C281" i="97" s="1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F263" i="97" s="1"/>
  <c r="BI440" i="6"/>
  <c r="BE263" i="97" s="1"/>
  <c r="BH440" i="6"/>
  <c r="BG440" i="6"/>
  <c r="BF440" i="6"/>
  <c r="BB263" i="97" s="1"/>
  <c r="BE440" i="6"/>
  <c r="BD440" i="6"/>
  <c r="BC440" i="6"/>
  <c r="AY263" i="97" s="1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/>
  <c r="AR440" i="6"/>
  <c r="AN263" i="97" s="1"/>
  <c r="AQ440" i="6"/>
  <c r="AP440" i="6"/>
  <c r="AO440" i="6"/>
  <c r="AN440" i="6"/>
  <c r="AM440" i="6"/>
  <c r="AL440" i="6"/>
  <c r="AK440" i="6"/>
  <c r="AG263" i="97" s="1"/>
  <c r="AJ440" i="6"/>
  <c r="AI440" i="6"/>
  <c r="AH440" i="6"/>
  <c r="AD263" i="97" s="1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 s="1"/>
  <c r="U440" i="6"/>
  <c r="Q263" i="97" s="1"/>
  <c r="T440" i="6"/>
  <c r="S440" i="6"/>
  <c r="R440" i="6"/>
  <c r="Q440" i="6"/>
  <c r="M263" i="97" s="1"/>
  <c r="P440" i="6"/>
  <c r="L263" i="97" s="1"/>
  <c r="O440" i="6"/>
  <c r="N440" i="6"/>
  <c r="M440" i="6"/>
  <c r="I263" i="97" s="1"/>
  <c r="L440" i="6"/>
  <c r="K440" i="6"/>
  <c r="J440" i="6"/>
  <c r="I440" i="6"/>
  <c r="E263" i="97" s="1"/>
  <c r="H440" i="6"/>
  <c r="G440" i="6"/>
  <c r="BO431" i="6"/>
  <c r="BK254" i="97" s="1"/>
  <c r="BN431" i="6"/>
  <c r="BJ254" i="97" s="1"/>
  <c r="BM431" i="6"/>
  <c r="BL431" i="6"/>
  <c r="BK431" i="6"/>
  <c r="BG254" i="97" s="1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 s="1"/>
  <c r="AZ431" i="6"/>
  <c r="AY431" i="6"/>
  <c r="AX431" i="6"/>
  <c r="AW431" i="6"/>
  <c r="AV431" i="6"/>
  <c r="AR254" i="97" s="1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G254" i="97" s="1"/>
  <c r="AJ431" i="6"/>
  <c r="AI431" i="6"/>
  <c r="AH431" i="6"/>
  <c r="AD254" i="97" s="1"/>
  <c r="AG431" i="6"/>
  <c r="AF431" i="6"/>
  <c r="AE431" i="6"/>
  <c r="AA254" i="97" s="1"/>
  <c r="AD431" i="6"/>
  <c r="Z254" i="97" s="1"/>
  <c r="AC431" i="6"/>
  <c r="Y254" i="97" s="1"/>
  <c r="AB431" i="6"/>
  <c r="AA431" i="6"/>
  <c r="Z431" i="6"/>
  <c r="V254" i="97"/>
  <c r="Y431" i="6"/>
  <c r="X431" i="6"/>
  <c r="T254" i="97" s="1"/>
  <c r="W431" i="6"/>
  <c r="V431" i="6"/>
  <c r="U431" i="6"/>
  <c r="Q254" i="97" s="1"/>
  <c r="T431" i="6"/>
  <c r="S431" i="6"/>
  <c r="R431" i="6"/>
  <c r="N254" i="97" s="1"/>
  <c r="Q431" i="6"/>
  <c r="P431" i="6"/>
  <c r="O431" i="6"/>
  <c r="K254" i="97" s="1"/>
  <c r="N431" i="6"/>
  <c r="M431" i="6"/>
  <c r="I254" i="97"/>
  <c r="L431" i="6"/>
  <c r="K431" i="6"/>
  <c r="J431" i="6"/>
  <c r="F254" i="97" s="1"/>
  <c r="I431" i="6"/>
  <c r="H431" i="6"/>
  <c r="G431" i="6"/>
  <c r="BO422" i="6"/>
  <c r="BK245" i="97" s="1"/>
  <c r="BN422" i="6"/>
  <c r="BJ245" i="97" s="1"/>
  <c r="BM422" i="6"/>
  <c r="BL422" i="6"/>
  <c r="BK422" i="6"/>
  <c r="BG245" i="97" s="1"/>
  <c r="BJ422" i="6"/>
  <c r="BI422" i="6"/>
  <c r="BE245" i="97" s="1"/>
  <c r="BH422" i="6"/>
  <c r="BG422" i="6"/>
  <c r="BF422" i="6"/>
  <c r="BB245" i="97" s="1"/>
  <c r="BE422" i="6"/>
  <c r="BD422" i="6"/>
  <c r="BC422" i="6"/>
  <c r="AY245" i="97" s="1"/>
  <c r="BB422" i="6"/>
  <c r="BA422" i="6"/>
  <c r="AZ422" i="6"/>
  <c r="AY422" i="6"/>
  <c r="AX422" i="6"/>
  <c r="AT245" i="97" s="1"/>
  <c r="AW422" i="6"/>
  <c r="AV422" i="6"/>
  <c r="AR245" i="97" s="1"/>
  <c r="AU422" i="6"/>
  <c r="AQ245" i="97" s="1"/>
  <c r="AT422" i="6"/>
  <c r="AS422" i="6"/>
  <c r="AR422" i="6"/>
  <c r="AN245" i="97" s="1"/>
  <c r="AQ422" i="6"/>
  <c r="AP422" i="6"/>
  <c r="AO422" i="6"/>
  <c r="AK245" i="97" s="1"/>
  <c r="AN422" i="6"/>
  <c r="AM422" i="6"/>
  <c r="AI245" i="97" s="1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 s="1"/>
  <c r="AA422" i="6"/>
  <c r="Z422" i="6"/>
  <c r="V245" i="97" s="1"/>
  <c r="Y422" i="6"/>
  <c r="X422" i="6"/>
  <c r="T245" i="97" s="1"/>
  <c r="W422" i="6"/>
  <c r="S245" i="97" s="1"/>
  <c r="V422" i="6"/>
  <c r="U422" i="6"/>
  <c r="T422" i="6"/>
  <c r="S422" i="6"/>
  <c r="R422" i="6"/>
  <c r="N245" i="97" s="1"/>
  <c r="Q422" i="6"/>
  <c r="P422" i="6"/>
  <c r="O422" i="6"/>
  <c r="K245" i="97" s="1"/>
  <c r="N422" i="6"/>
  <c r="M422" i="6"/>
  <c r="L422" i="6"/>
  <c r="K422" i="6"/>
  <c r="G245" i="97" s="1"/>
  <c r="J422" i="6"/>
  <c r="F245" i="97" s="1"/>
  <c r="I422" i="6"/>
  <c r="E245" i="97" s="1"/>
  <c r="H422" i="6"/>
  <c r="G422" i="6"/>
  <c r="C245" i="97" s="1"/>
  <c r="BO413" i="6"/>
  <c r="BK236" i="97"/>
  <c r="BN413" i="6"/>
  <c r="BJ236" i="97" s="1"/>
  <c r="BM413" i="6"/>
  <c r="BI236" i="97"/>
  <c r="BL413" i="6"/>
  <c r="BH236" i="97"/>
  <c r="BK413" i="6"/>
  <c r="BJ413" i="6"/>
  <c r="BF236" i="97" s="1"/>
  <c r="BI413" i="6"/>
  <c r="BE236" i="97" s="1"/>
  <c r="BH413" i="6"/>
  <c r="BD236" i="97"/>
  <c r="BG413" i="6"/>
  <c r="BC236" i="97" s="1"/>
  <c r="BF413" i="6"/>
  <c r="BB236" i="97" s="1"/>
  <c r="BE413" i="6"/>
  <c r="BA236" i="97" s="1"/>
  <c r="BD413" i="6"/>
  <c r="AZ236" i="97"/>
  <c r="BC413" i="6"/>
  <c r="AY236" i="97" s="1"/>
  <c r="BB413" i="6"/>
  <c r="AX236" i="97" s="1"/>
  <c r="BA413" i="6"/>
  <c r="AW236" i="97"/>
  <c r="AZ413" i="6"/>
  <c r="AV236" i="97" s="1"/>
  <c r="AY413" i="6"/>
  <c r="AU236" i="97"/>
  <c r="AX413" i="6"/>
  <c r="AT236" i="97" s="1"/>
  <c r="AW413" i="6"/>
  <c r="AS236" i="97" s="1"/>
  <c r="AV413" i="6"/>
  <c r="AR236" i="97" s="1"/>
  <c r="AU413" i="6"/>
  <c r="AQ236" i="97"/>
  <c r="AT413" i="6"/>
  <c r="AP236" i="97" s="1"/>
  <c r="AS413" i="6"/>
  <c r="AO236" i="97"/>
  <c r="AR413" i="6"/>
  <c r="AN236" i="97"/>
  <c r="AQ413" i="6"/>
  <c r="AM236" i="97" s="1"/>
  <c r="AP413" i="6"/>
  <c r="AL236" i="97" s="1"/>
  <c r="AO413" i="6"/>
  <c r="AK236" i="97" s="1"/>
  <c r="AN413" i="6"/>
  <c r="AJ236" i="97" s="1"/>
  <c r="AM413" i="6"/>
  <c r="AL413" i="6"/>
  <c r="AH236" i="97" s="1"/>
  <c r="AK413" i="6"/>
  <c r="AG236" i="97"/>
  <c r="AJ413" i="6"/>
  <c r="AF236" i="97"/>
  <c r="AI413" i="6"/>
  <c r="AE236" i="97"/>
  <c r="AH413" i="6"/>
  <c r="AD236" i="97" s="1"/>
  <c r="AG413" i="6"/>
  <c r="AC236" i="97"/>
  <c r="AF413" i="6"/>
  <c r="AB236" i="97" s="1"/>
  <c r="AE413" i="6"/>
  <c r="AA236" i="97" s="1"/>
  <c r="AD413" i="6"/>
  <c r="Z236" i="97" s="1"/>
  <c r="AC413" i="6"/>
  <c r="Y236" i="97" s="1"/>
  <c r="AB413" i="6"/>
  <c r="X236" i="97"/>
  <c r="AA413" i="6"/>
  <c r="W236" i="97"/>
  <c r="Z413" i="6"/>
  <c r="Y413" i="6"/>
  <c r="U236" i="97" s="1"/>
  <c r="X413" i="6"/>
  <c r="T236" i="97" s="1"/>
  <c r="W413" i="6"/>
  <c r="S236" i="97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/>
  <c r="P413" i="6"/>
  <c r="L236" i="97" s="1"/>
  <c r="O413" i="6"/>
  <c r="K236" i="97"/>
  <c r="N413" i="6"/>
  <c r="J236" i="97" s="1"/>
  <c r="M413" i="6"/>
  <c r="I236" i="97"/>
  <c r="L413" i="6"/>
  <c r="H236" i="97" s="1"/>
  <c r="K413" i="6"/>
  <c r="G236" i="97"/>
  <c r="J413" i="6"/>
  <c r="F236" i="97" s="1"/>
  <c r="I413" i="6"/>
  <c r="E236" i="97" s="1"/>
  <c r="H413" i="6"/>
  <c r="D236" i="97" s="1"/>
  <c r="G413" i="6"/>
  <c r="C236" i="97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E209" i="97" s="1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 s="1"/>
  <c r="AR386" i="6"/>
  <c r="AQ386" i="6"/>
  <c r="AP386" i="6"/>
  <c r="AO386" i="6"/>
  <c r="AN386" i="6"/>
  <c r="AM386" i="6"/>
  <c r="AL386" i="6"/>
  <c r="AK386" i="6"/>
  <c r="AG209" i="97" s="1"/>
  <c r="AJ386" i="6"/>
  <c r="AI386" i="6"/>
  <c r="AH386" i="6"/>
  <c r="AG386" i="6"/>
  <c r="AF386" i="6"/>
  <c r="AE386" i="6"/>
  <c r="AD386" i="6"/>
  <c r="AC386" i="6"/>
  <c r="Y209" i="97" s="1"/>
  <c r="AB386" i="6"/>
  <c r="AA386" i="6"/>
  <c r="Z386" i="6"/>
  <c r="Y386" i="6"/>
  <c r="X386" i="6"/>
  <c r="W386" i="6"/>
  <c r="V386" i="6"/>
  <c r="U386" i="6"/>
  <c r="Q209" i="97" s="1"/>
  <c r="T386" i="6"/>
  <c r="S386" i="6"/>
  <c r="R386" i="6"/>
  <c r="Q386" i="6"/>
  <c r="P386" i="6"/>
  <c r="O386" i="6"/>
  <c r="N386" i="6"/>
  <c r="M386" i="6"/>
  <c r="I209" i="97" s="1"/>
  <c r="L386" i="6"/>
  <c r="K386" i="6"/>
  <c r="J386" i="6"/>
  <c r="I386" i="6"/>
  <c r="H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K526" i="6" s="1"/>
  <c r="G349" i="97" s="1"/>
  <c r="C130" i="6"/>
  <c r="C128" i="6"/>
  <c r="P517" i="6" s="1"/>
  <c r="L340" i="97" s="1"/>
  <c r="C127" i="6"/>
  <c r="M511" i="6" s="1"/>
  <c r="I334" i="97" s="1"/>
  <c r="C125" i="6"/>
  <c r="C124" i="6"/>
  <c r="C122" i="6"/>
  <c r="G499" i="6" s="1"/>
  <c r="C322" i="97" s="1"/>
  <c r="C121" i="6"/>
  <c r="G493" i="6" s="1"/>
  <c r="G495" i="6" s="1"/>
  <c r="C318" i="97" s="1"/>
  <c r="C119" i="6"/>
  <c r="J490" i="6" s="1"/>
  <c r="F313" i="97" s="1"/>
  <c r="C118" i="6"/>
  <c r="C116" i="6"/>
  <c r="AK481" i="6" s="1"/>
  <c r="AG304" i="97" s="1"/>
  <c r="C115" i="6"/>
  <c r="C113" i="6"/>
  <c r="G472" i="6" s="1"/>
  <c r="C112" i="6"/>
  <c r="C110" i="6"/>
  <c r="BK463" i="6"/>
  <c r="C109" i="6"/>
  <c r="C107" i="6"/>
  <c r="C106" i="6"/>
  <c r="C104" i="6"/>
  <c r="K445" i="6" s="1"/>
  <c r="C103" i="6"/>
  <c r="C101" i="6"/>
  <c r="G436" i="6" s="1"/>
  <c r="C100" i="6"/>
  <c r="C98" i="6"/>
  <c r="C97" i="6"/>
  <c r="BA421" i="6" s="1"/>
  <c r="C95" i="6"/>
  <c r="C94" i="6"/>
  <c r="AO412" i="6" s="1"/>
  <c r="C92" i="6"/>
  <c r="AO409" i="6" s="1"/>
  <c r="AK232" i="97" s="1"/>
  <c r="C91" i="6"/>
  <c r="C89" i="6"/>
  <c r="G400" i="6" s="1"/>
  <c r="C223" i="97" s="1"/>
  <c r="C88" i="6"/>
  <c r="C86" i="6"/>
  <c r="I391" i="6" s="1"/>
  <c r="E214" i="97" s="1"/>
  <c r="C85" i="6"/>
  <c r="AS385" i="6" s="1"/>
  <c r="AO208" i="97" s="1"/>
  <c r="C73" i="6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R329" i="6" s="1"/>
  <c r="R331" i="6" s="1"/>
  <c r="N137" i="91" s="1"/>
  <c r="C64" i="6"/>
  <c r="BC326" i="6" s="1"/>
  <c r="AY134" i="91" s="1"/>
  <c r="C63" i="6"/>
  <c r="R320" i="6" s="1"/>
  <c r="C61" i="6"/>
  <c r="C60" i="6"/>
  <c r="C58" i="6"/>
  <c r="C45" i="6"/>
  <c r="C44" i="6"/>
  <c r="H264" i="6" s="1"/>
  <c r="H266" i="6" s="1"/>
  <c r="H268" i="6" s="1"/>
  <c r="C42" i="6"/>
  <c r="AC261" i="6" s="1"/>
  <c r="C41" i="6"/>
  <c r="AU255" i="6" s="1"/>
  <c r="C39" i="6"/>
  <c r="C38" i="6"/>
  <c r="C36" i="6"/>
  <c r="AT243" i="6" s="1"/>
  <c r="G53" i="6"/>
  <c r="C35" i="6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BN172" i="6" s="1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G11" i="68" s="1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H11" i="68" s="1"/>
  <c r="AL8" i="60"/>
  <c r="AM57" i="68"/>
  <c r="AN57" i="68"/>
  <c r="AN8" i="60"/>
  <c r="AO57" i="68"/>
  <c r="AP57" i="68"/>
  <c r="AP8" i="60"/>
  <c r="AQ57" i="68"/>
  <c r="I11" i="68" s="1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I13" i="68" s="1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I14" i="68" s="1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89" i="68" s="1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89" i="68" s="1"/>
  <c r="AF90" i="60"/>
  <c r="AE98" i="91"/>
  <c r="AG86" i="68"/>
  <c r="AG90" i="60"/>
  <c r="AF98" i="91"/>
  <c r="AH86" i="68"/>
  <c r="AH90" i="60"/>
  <c r="AG98" i="91"/>
  <c r="AI86" i="68"/>
  <c r="AI89" i="68" s="1"/>
  <c r="AI94" i="68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89" i="68" s="1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90" i="60"/>
  <c r="BB98" i="91"/>
  <c r="BD86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J137" i="6"/>
  <c r="F8" i="29" s="1"/>
  <c r="J133" i="6"/>
  <c r="J543" i="6" s="1"/>
  <c r="F366" i="97" s="1"/>
  <c r="H128" i="60"/>
  <c r="G149" i="97"/>
  <c r="K139" i="6"/>
  <c r="G26" i="29" s="1"/>
  <c r="K138" i="6"/>
  <c r="G17" i="29" s="1"/>
  <c r="K137" i="6"/>
  <c r="G8" i="29" s="1"/>
  <c r="K133" i="6"/>
  <c r="I128" i="60"/>
  <c r="H149" i="97"/>
  <c r="L139" i="6"/>
  <c r="H26" i="29" s="1"/>
  <c r="L138" i="6"/>
  <c r="H17" i="29" s="1"/>
  <c r="L137" i="6"/>
  <c r="L133" i="6"/>
  <c r="L543" i="6" s="1"/>
  <c r="H366" i="97" s="1"/>
  <c r="J128" i="60"/>
  <c r="I149" i="97"/>
  <c r="M139" i="6"/>
  <c r="I26" i="29" s="1"/>
  <c r="M138" i="6"/>
  <c r="I17" i="29" s="1"/>
  <c r="M137" i="6"/>
  <c r="I8" i="29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8" i="6" s="1"/>
  <c r="N543" i="6"/>
  <c r="J366" i="97" s="1"/>
  <c r="L128" i="60"/>
  <c r="K149" i="97"/>
  <c r="O139" i="6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/>
  <c r="R133" i="6"/>
  <c r="R548" i="6" s="1"/>
  <c r="P128" i="60"/>
  <c r="O149" i="97"/>
  <c r="D7" i="97" s="1"/>
  <c r="S139" i="6"/>
  <c r="O26" i="29" s="1"/>
  <c r="S138" i="6"/>
  <c r="O17" i="29" s="1"/>
  <c r="S137" i="6"/>
  <c r="O8" i="29" s="1"/>
  <c r="S133" i="6"/>
  <c r="Q128" i="60"/>
  <c r="P149" i="97"/>
  <c r="T139" i="6"/>
  <c r="P26" i="29" s="1"/>
  <c r="T138" i="6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X137" i="6"/>
  <c r="X133" i="6"/>
  <c r="X548" i="6" s="1"/>
  <c r="V128" i="60"/>
  <c r="U149" i="97"/>
  <c r="Y139" i="6"/>
  <c r="U26" i="29" s="1"/>
  <c r="Y138" i="6"/>
  <c r="U17" i="29" s="1"/>
  <c r="Y137" i="6"/>
  <c r="U8" i="29" s="1"/>
  <c r="Y133" i="6"/>
  <c r="W128" i="60"/>
  <c r="V149" i="97"/>
  <c r="Z139" i="6"/>
  <c r="V26" i="29" s="1"/>
  <c r="Z138" i="6"/>
  <c r="V17" i="29"/>
  <c r="Z137" i="6"/>
  <c r="V8" i="29" s="1"/>
  <c r="Z133" i="6"/>
  <c r="Z543" i="6" s="1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AB548" i="6" s="1"/>
  <c r="X371" i="97" s="1"/>
  <c r="Z128" i="60"/>
  <c r="Y149" i="97"/>
  <c r="AC139" i="6"/>
  <c r="Y26" i="29" s="1"/>
  <c r="AC138" i="6"/>
  <c r="Y17" i="29" s="1"/>
  <c r="AC137" i="6"/>
  <c r="AC133" i="6"/>
  <c r="AC543" i="6" s="1"/>
  <c r="Y366" i="97" s="1"/>
  <c r="AA128" i="60"/>
  <c r="Z149" i="97"/>
  <c r="AD139" i="6"/>
  <c r="Z26" i="29" s="1"/>
  <c r="AD138" i="6"/>
  <c r="AD137" i="6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F138" i="6"/>
  <c r="AB17" i="29" s="1"/>
  <c r="AF137" i="6"/>
  <c r="AB8" i="29" s="1"/>
  <c r="AF133" i="6"/>
  <c r="AF548" i="6" s="1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D8" i="29" s="1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H128" i="60"/>
  <c r="AG149" i="97"/>
  <c r="AK139" i="6"/>
  <c r="AG26" i="29" s="1"/>
  <c r="AK138" i="6"/>
  <c r="AK137" i="6"/>
  <c r="AG8" i="29" s="1"/>
  <c r="AK133" i="6"/>
  <c r="AI128" i="60"/>
  <c r="AH149" i="97"/>
  <c r="AL139" i="6"/>
  <c r="AH26" i="29" s="1"/>
  <c r="AL138" i="6"/>
  <c r="AH17" i="29" s="1"/>
  <c r="AL137" i="6"/>
  <c r="AH8" i="29" s="1"/>
  <c r="AL133" i="6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N548" i="6" s="1"/>
  <c r="AL128" i="60"/>
  <c r="AK149" i="97"/>
  <c r="AO139" i="6"/>
  <c r="AK26" i="29" s="1"/>
  <c r="AO138" i="6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L201" i="97" s="1"/>
  <c r="AP133" i="6"/>
  <c r="AN128" i="60"/>
  <c r="AM149" i="97"/>
  <c r="F7" i="97" s="1"/>
  <c r="AQ139" i="6"/>
  <c r="AM26" i="29" s="1"/>
  <c r="AQ138" i="6"/>
  <c r="AM17" i="29" s="1"/>
  <c r="AQ137" i="6"/>
  <c r="AM8" i="29" s="1"/>
  <c r="AQ133" i="6"/>
  <c r="AQ548" i="6" s="1"/>
  <c r="AO128" i="60"/>
  <c r="AN149" i="97"/>
  <c r="AR139" i="6"/>
  <c r="AN26" i="29" s="1"/>
  <c r="AR138" i="6"/>
  <c r="AN17" i="29" s="1"/>
  <c r="AR137" i="6"/>
  <c r="AN8" i="29" s="1"/>
  <c r="AR133" i="6"/>
  <c r="AR548" i="6" s="1"/>
  <c r="AP128" i="60"/>
  <c r="AO149" i="97"/>
  <c r="AS139" i="6"/>
  <c r="AO26" i="29" s="1"/>
  <c r="AS138" i="6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P201" i="97" s="1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S128" i="60"/>
  <c r="AR149" i="97"/>
  <c r="AV139" i="6"/>
  <c r="AR26" i="29" s="1"/>
  <c r="AV138" i="6"/>
  <c r="AR17" i="29" s="1"/>
  <c r="AV137" i="6"/>
  <c r="AV133" i="6"/>
  <c r="AV548" i="6" s="1"/>
  <c r="AT128" i="60"/>
  <c r="AS149" i="97"/>
  <c r="AW139" i="6"/>
  <c r="AW138" i="6"/>
  <c r="AW137" i="6"/>
  <c r="AS8" i="29" s="1"/>
  <c r="AW133" i="6"/>
  <c r="AW548" i="6" s="1"/>
  <c r="AU128" i="60"/>
  <c r="AT149" i="97"/>
  <c r="AX139" i="6"/>
  <c r="AT26" i="29" s="1"/>
  <c r="AX138" i="6"/>
  <c r="AT202" i="97" s="1"/>
  <c r="AX137" i="6"/>
  <c r="AT8" i="29" s="1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8" i="6" s="1"/>
  <c r="AY128" i="60"/>
  <c r="AX149" i="97"/>
  <c r="BB139" i="6"/>
  <c r="AX203" i="97" s="1"/>
  <c r="BB138" i="6"/>
  <c r="AX17" i="29" s="1"/>
  <c r="BB137" i="6"/>
  <c r="AX8" i="29" s="1"/>
  <c r="BB133" i="6"/>
  <c r="AZ128" i="60"/>
  <c r="AY149" i="97"/>
  <c r="G7" i="97" s="1"/>
  <c r="BC139" i="6"/>
  <c r="AY26" i="29" s="1"/>
  <c r="BC138" i="6"/>
  <c r="AY17" i="29" s="1"/>
  <c r="BC137" i="6"/>
  <c r="AY8" i="29" s="1"/>
  <c r="BC133" i="6"/>
  <c r="AY197" i="97" s="1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B17" i="29" s="1"/>
  <c r="BF137" i="6"/>
  <c r="BB8" i="29" s="1"/>
  <c r="BF133" i="6"/>
  <c r="BD128" i="60"/>
  <c r="BC149" i="97"/>
  <c r="BG139" i="6"/>
  <c r="BC26" i="29" s="1"/>
  <c r="BG138" i="6"/>
  <c r="BC17" i="29"/>
  <c r="BG137" i="6"/>
  <c r="BC8" i="29" s="1"/>
  <c r="BG133" i="6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45" i="6" s="1"/>
  <c r="BJ133" i="6"/>
  <c r="BJ543" i="6" s="1"/>
  <c r="BF366" i="97" s="1"/>
  <c r="BH128" i="60"/>
  <c r="BG149" i="97"/>
  <c r="BK139" i="6"/>
  <c r="BK138" i="6"/>
  <c r="BG17" i="29" s="1"/>
  <c r="BK137" i="6"/>
  <c r="BK133" i="6"/>
  <c r="BG197" i="97" s="1"/>
  <c r="BI128" i="60"/>
  <c r="BH149" i="97"/>
  <c r="BL139" i="6"/>
  <c r="BH26" i="29"/>
  <c r="BL138" i="6"/>
  <c r="BH17" i="29" s="1"/>
  <c r="BL137" i="6"/>
  <c r="BH8" i="29" s="1"/>
  <c r="BL133" i="6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G134" i="6"/>
  <c r="C198" i="97" s="1"/>
  <c r="C24" i="97" s="1"/>
  <c r="E129" i="60"/>
  <c r="D150" i="97"/>
  <c r="C150" i="97"/>
  <c r="H134" i="6"/>
  <c r="F129" i="60"/>
  <c r="E150" i="97"/>
  <c r="I134" i="6"/>
  <c r="I135" i="6" s="1"/>
  <c r="F178" i="60" s="1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P198" i="97" s="1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W129" i="60"/>
  <c r="V150" i="97"/>
  <c r="Z134" i="6"/>
  <c r="W177" i="60" s="1"/>
  <c r="X129" i="60"/>
  <c r="W150" i="97"/>
  <c r="AA134" i="6"/>
  <c r="X177" i="60" s="1"/>
  <c r="Y129" i="60"/>
  <c r="X150" i="97"/>
  <c r="AB134" i="6"/>
  <c r="X198" i="97" s="1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7" i="6" s="1"/>
  <c r="H230" i="6" s="1"/>
  <c r="H222" i="6"/>
  <c r="I25" i="6"/>
  <c r="I227" i="6" s="1"/>
  <c r="I230" i="6" s="1"/>
  <c r="J25" i="6"/>
  <c r="G20" i="60" s="1"/>
  <c r="K25" i="6"/>
  <c r="K227" i="6" s="1"/>
  <c r="L25" i="6"/>
  <c r="L227" i="6" s="1"/>
  <c r="M25" i="6"/>
  <c r="N25" i="6"/>
  <c r="N227" i="6" s="1"/>
  <c r="N230" i="6" s="1"/>
  <c r="O25" i="6"/>
  <c r="O227" i="6" s="1"/>
  <c r="P25" i="6"/>
  <c r="P222" i="6" s="1"/>
  <c r="Q25" i="6"/>
  <c r="Q227" i="6" s="1"/>
  <c r="R25" i="6"/>
  <c r="R227" i="6" s="1"/>
  <c r="S25" i="6"/>
  <c r="S227" i="6" s="1"/>
  <c r="T25" i="6"/>
  <c r="T222" i="6" s="1"/>
  <c r="U25" i="6"/>
  <c r="U227" i="6" s="1"/>
  <c r="V25" i="6"/>
  <c r="W25" i="6"/>
  <c r="W227" i="6" s="1"/>
  <c r="X25" i="6"/>
  <c r="Y25" i="6"/>
  <c r="Z25" i="6"/>
  <c r="Z227" i="6" s="1"/>
  <c r="AA25" i="6"/>
  <c r="X20" i="60" s="1"/>
  <c r="AB25" i="6"/>
  <c r="AB227" i="6" s="1"/>
  <c r="AC25" i="6"/>
  <c r="AC227" i="6" s="1"/>
  <c r="AD25" i="6"/>
  <c r="AD227" i="6" s="1"/>
  <c r="AE25" i="6"/>
  <c r="AE227" i="6" s="1"/>
  <c r="AF25" i="6"/>
  <c r="AF227" i="6" s="1"/>
  <c r="AG25" i="6"/>
  <c r="AG227" i="6" s="1"/>
  <c r="AH25" i="6"/>
  <c r="AH227" i="6" s="1"/>
  <c r="AI25" i="6"/>
  <c r="AI222" i="6" s="1"/>
  <c r="AJ25" i="6"/>
  <c r="AJ222" i="6" s="1"/>
  <c r="AK25" i="6"/>
  <c r="AK227" i="6" s="1"/>
  <c r="AL25" i="6"/>
  <c r="AL227" i="6" s="1"/>
  <c r="AM25" i="6"/>
  <c r="AM227" i="6" s="1"/>
  <c r="AN25" i="6"/>
  <c r="AO25" i="6"/>
  <c r="AO222" i="6" s="1"/>
  <c r="AP25" i="6"/>
  <c r="AP227" i="6" s="1"/>
  <c r="AQ25" i="6"/>
  <c r="AR25" i="6"/>
  <c r="AR222" i="6" s="1"/>
  <c r="AS25" i="6"/>
  <c r="AS227" i="6" s="1"/>
  <c r="AT25" i="6"/>
  <c r="AT227" i="6" s="1"/>
  <c r="AU25" i="6"/>
  <c r="AU227" i="6" s="1"/>
  <c r="AV25" i="6"/>
  <c r="AW25" i="6"/>
  <c r="AX25" i="6"/>
  <c r="AX227" i="6" s="1"/>
  <c r="AY25" i="6"/>
  <c r="AY222" i="6" s="1"/>
  <c r="AZ25" i="6"/>
  <c r="AZ227" i="6" s="1"/>
  <c r="BA25" i="6"/>
  <c r="BA227" i="6" s="1"/>
  <c r="BB25" i="6"/>
  <c r="BB227" i="6" s="1"/>
  <c r="BC25" i="6"/>
  <c r="BC227" i="6" s="1"/>
  <c r="BD25" i="6"/>
  <c r="BD222" i="6" s="1"/>
  <c r="BE25" i="6"/>
  <c r="BE222" i="6" s="1"/>
  <c r="BF25" i="6"/>
  <c r="BF227" i="6" s="1"/>
  <c r="BG25" i="6"/>
  <c r="BH25" i="6"/>
  <c r="BI25" i="6"/>
  <c r="BI227" i="6" s="1"/>
  <c r="BJ25" i="6"/>
  <c r="BG20" i="60" s="1"/>
  <c r="BK25" i="6"/>
  <c r="BK227" i="6" s="1"/>
  <c r="BL25" i="6"/>
  <c r="BM25" i="6"/>
  <c r="BM227" i="6" s="1"/>
  <c r="BN25" i="6"/>
  <c r="BN227" i="6" s="1"/>
  <c r="BO25" i="6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L21" i="60" s="1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T21" i="60" s="1"/>
  <c r="X26" i="6"/>
  <c r="U21" i="60" s="1"/>
  <c r="Y26" i="6"/>
  <c r="Z26" i="6"/>
  <c r="W21" i="60" s="1"/>
  <c r="AA26" i="6"/>
  <c r="X21" i="60" s="1"/>
  <c r="AB26" i="6"/>
  <c r="Y21" i="60" s="1"/>
  <c r="AC26" i="6"/>
  <c r="AD26" i="6"/>
  <c r="AA21" i="60" s="1"/>
  <c r="AE26" i="6"/>
  <c r="AB21" i="60" s="1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J21" i="60" s="1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R21" i="60" s="1"/>
  <c r="AV26" i="6"/>
  <c r="AW26" i="6"/>
  <c r="AT21" i="60" s="1"/>
  <c r="AX26" i="6"/>
  <c r="AU21" i="60" s="1"/>
  <c r="AY26" i="6"/>
  <c r="AZ26" i="6"/>
  <c r="AW21" i="60" s="1"/>
  <c r="BA26" i="6"/>
  <c r="AX21" i="60" s="1"/>
  <c r="BB26" i="6"/>
  <c r="BC26" i="6"/>
  <c r="E19" i="9" s="1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H21" i="60" s="1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 s="1"/>
  <c r="V29" i="6"/>
  <c r="R5" i="29" s="1"/>
  <c r="W29" i="6"/>
  <c r="S5" i="29" s="1"/>
  <c r="X29" i="6"/>
  <c r="T5" i="29" s="1"/>
  <c r="Y29" i="6"/>
  <c r="U5" i="29" s="1"/>
  <c r="Z29" i="6"/>
  <c r="V5" i="29" s="1"/>
  <c r="AA29" i="6"/>
  <c r="W5" i="29" s="1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H5" i="29" s="1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AX14" i="29" s="1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H292" i="6" s="1"/>
  <c r="H295" i="6" s="1"/>
  <c r="I47" i="6"/>
  <c r="I287" i="6" s="1"/>
  <c r="J47" i="6"/>
  <c r="J292" i="6" s="1"/>
  <c r="J295" i="6" s="1"/>
  <c r="K47" i="6"/>
  <c r="K292" i="6" s="1"/>
  <c r="L47" i="6"/>
  <c r="M47" i="6"/>
  <c r="M292" i="6" s="1"/>
  <c r="N47" i="6"/>
  <c r="N292" i="6" s="1"/>
  <c r="N295" i="6" s="1"/>
  <c r="O47" i="6"/>
  <c r="O292" i="6" s="1"/>
  <c r="P47" i="6"/>
  <c r="P292" i="6" s="1"/>
  <c r="Q47" i="6"/>
  <c r="R47" i="6"/>
  <c r="R287" i="6" s="1"/>
  <c r="S47" i="6"/>
  <c r="S292" i="6" s="1"/>
  <c r="T47" i="6"/>
  <c r="T292" i="6" s="1"/>
  <c r="U47" i="6"/>
  <c r="U292" i="6" s="1"/>
  <c r="V47" i="6"/>
  <c r="V292" i="6" s="1"/>
  <c r="W47" i="6"/>
  <c r="W292" i="6" s="1"/>
  <c r="X47" i="6"/>
  <c r="X292" i="6" s="1"/>
  <c r="Y47" i="6"/>
  <c r="Z47" i="6"/>
  <c r="Z292" i="6" s="1"/>
  <c r="AA47" i="6"/>
  <c r="AA292" i="6" s="1"/>
  <c r="AB47" i="6"/>
  <c r="AC47" i="6"/>
  <c r="AC292" i="6" s="1"/>
  <c r="AD47" i="6"/>
  <c r="AD292" i="6" s="1"/>
  <c r="AE47" i="6"/>
  <c r="AE292" i="6" s="1"/>
  <c r="AF47" i="6"/>
  <c r="AF292" i="6" s="1"/>
  <c r="AG47" i="6"/>
  <c r="AH47" i="6"/>
  <c r="AI47" i="6"/>
  <c r="AI292" i="6" s="1"/>
  <c r="AJ47" i="6"/>
  <c r="AJ292" i="6" s="1"/>
  <c r="AK47" i="6"/>
  <c r="AL47" i="6"/>
  <c r="AL292" i="6" s="1"/>
  <c r="AM47" i="6"/>
  <c r="AM292" i="6" s="1"/>
  <c r="AN47" i="6"/>
  <c r="AN292" i="6" s="1"/>
  <c r="AO47" i="6"/>
  <c r="AP47" i="6"/>
  <c r="AP292" i="6" s="1"/>
  <c r="AQ47" i="6"/>
  <c r="AQ292" i="6" s="1"/>
  <c r="AR47" i="6"/>
  <c r="AR292" i="6" s="1"/>
  <c r="AS47" i="6"/>
  <c r="AS292" i="6" s="1"/>
  <c r="AT47" i="6"/>
  <c r="AT292" i="6" s="1"/>
  <c r="AU47" i="6"/>
  <c r="AU292" i="6" s="1"/>
  <c r="AV47" i="6"/>
  <c r="AS58" i="60" s="1"/>
  <c r="AW47" i="6"/>
  <c r="AT58" i="60" s="1"/>
  <c r="AX47" i="6"/>
  <c r="AX292" i="6" s="1"/>
  <c r="AY47" i="6"/>
  <c r="AZ47" i="6"/>
  <c r="AZ292" i="6" s="1"/>
  <c r="BA47" i="6"/>
  <c r="AX58" i="60" s="1"/>
  <c r="BB47" i="6"/>
  <c r="BB292" i="6" s="1"/>
  <c r="BC47" i="6"/>
  <c r="BC292" i="6" s="1"/>
  <c r="BD47" i="6"/>
  <c r="BD292" i="6" s="1"/>
  <c r="BE47" i="6"/>
  <c r="BE292" i="6" s="1"/>
  <c r="BF47" i="6"/>
  <c r="BF292" i="6" s="1"/>
  <c r="BG47" i="6"/>
  <c r="BH47" i="6"/>
  <c r="BE58" i="60" s="1"/>
  <c r="BI47" i="6"/>
  <c r="BI292" i="6" s="1"/>
  <c r="BI287" i="6"/>
  <c r="BJ47" i="6"/>
  <c r="BK47" i="6"/>
  <c r="BK292" i="6" s="1"/>
  <c r="BL47" i="6"/>
  <c r="BL292" i="6" s="1"/>
  <c r="BM47" i="6"/>
  <c r="BN47" i="6"/>
  <c r="BN292" i="6" s="1"/>
  <c r="BO47" i="6"/>
  <c r="BO292" i="6" s="1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J48" i="6"/>
  <c r="AG59" i="60" s="1"/>
  <c r="AK48" i="6"/>
  <c r="AH59" i="60" s="1"/>
  <c r="AL48" i="6"/>
  <c r="AI59" i="60" s="1"/>
  <c r="AM48" i="6"/>
  <c r="AJ59" i="60" s="1"/>
  <c r="AN48" i="6"/>
  <c r="AK59" i="60" s="1"/>
  <c r="AO48" i="6"/>
  <c r="AL59" i="60" s="1"/>
  <c r="AP48" i="6"/>
  <c r="AM59" i="60" s="1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T59" i="60" s="1"/>
  <c r="AX48" i="6"/>
  <c r="AU59" i="60" s="1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Y6" i="29" s="1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 s="1"/>
  <c r="L52" i="6"/>
  <c r="H15" i="29" s="1"/>
  <c r="M52" i="6"/>
  <c r="I15" i="29" s="1"/>
  <c r="N52" i="6"/>
  <c r="O52" i="6"/>
  <c r="K15" i="29" s="1"/>
  <c r="P52" i="6"/>
  <c r="L15" i="29" s="1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T15" i="29" s="1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T15" i="29" s="1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C15" i="29" s="1"/>
  <c r="BH52" i="6"/>
  <c r="BD15" i="29" s="1"/>
  <c r="BI52" i="6"/>
  <c r="BE15" i="29" s="1"/>
  <c r="BJ52" i="6"/>
  <c r="BF15" i="29" s="1"/>
  <c r="BK52" i="6"/>
  <c r="BG15" i="29" s="1"/>
  <c r="BL52" i="6"/>
  <c r="BH15" i="29" s="1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P24" i="29" s="1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C27" i="29" s="1"/>
  <c r="AC41" i="29" s="1"/>
  <c r="AC43" i="29" s="1"/>
  <c r="AE6" i="28" s="1"/>
  <c r="AH53" i="6"/>
  <c r="AI53" i="6"/>
  <c r="AE24" i="29" s="1"/>
  <c r="AJ53" i="6"/>
  <c r="AF24" i="29" s="1"/>
  <c r="AK53" i="6"/>
  <c r="AG24" i="29" s="1"/>
  <c r="AL53" i="6"/>
  <c r="AH24" i="29" s="1"/>
  <c r="AM53" i="6"/>
  <c r="AI24" i="29" s="1"/>
  <c r="AN53" i="6"/>
  <c r="AJ24" i="29" s="1"/>
  <c r="AO53" i="6"/>
  <c r="AP53" i="6"/>
  <c r="AQ53" i="6"/>
  <c r="AM24" i="29" s="1"/>
  <c r="AR53" i="6"/>
  <c r="AN24" i="29" s="1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A24" i="29" s="1"/>
  <c r="BF53" i="6"/>
  <c r="BB24" i="29" s="1"/>
  <c r="BG53" i="6"/>
  <c r="BC24" i="29" s="1"/>
  <c r="BH53" i="6"/>
  <c r="BD24" i="29" s="1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H375" i="6" s="1"/>
  <c r="I75" i="6"/>
  <c r="J75" i="6"/>
  <c r="G102" i="60" s="1"/>
  <c r="K75" i="6"/>
  <c r="K375" i="6" s="1"/>
  <c r="L75" i="6"/>
  <c r="L375" i="6" s="1"/>
  <c r="L378" i="6" s="1"/>
  <c r="M75" i="6"/>
  <c r="M375" i="6" s="1"/>
  <c r="I165" i="91" s="1"/>
  <c r="N75" i="6"/>
  <c r="O75" i="6"/>
  <c r="K110" i="91" s="1"/>
  <c r="K16" i="92" s="1"/>
  <c r="P75" i="6"/>
  <c r="P375" i="6" s="1"/>
  <c r="P378" i="6" s="1"/>
  <c r="Q75" i="6"/>
  <c r="Q370" i="6" s="1"/>
  <c r="R75" i="6"/>
  <c r="R375" i="6" s="1"/>
  <c r="S75" i="6"/>
  <c r="S375" i="6" s="1"/>
  <c r="O165" i="91" s="1"/>
  <c r="T75" i="6"/>
  <c r="T375" i="6" s="1"/>
  <c r="P165" i="91" s="1"/>
  <c r="U75" i="6"/>
  <c r="U370" i="6" s="1"/>
  <c r="V75" i="6"/>
  <c r="W75" i="6"/>
  <c r="W375" i="6" s="1"/>
  <c r="X75" i="6"/>
  <c r="T110" i="91" s="1"/>
  <c r="T16" i="92" s="1"/>
  <c r="Y75" i="6"/>
  <c r="Y375" i="6" s="1"/>
  <c r="Z75" i="6"/>
  <c r="V110" i="91" s="1"/>
  <c r="V16" i="92" s="1"/>
  <c r="AA75" i="6"/>
  <c r="AA375" i="6" s="1"/>
  <c r="AB75" i="6"/>
  <c r="AB375" i="6" s="1"/>
  <c r="X165" i="91" s="1"/>
  <c r="AC75" i="6"/>
  <c r="AC375" i="6" s="1"/>
  <c r="Y165" i="91" s="1"/>
  <c r="AD75" i="6"/>
  <c r="AD375" i="6" s="1"/>
  <c r="AE75" i="6"/>
  <c r="C46" i="9" s="1"/>
  <c r="AF75" i="6"/>
  <c r="AG75" i="6"/>
  <c r="AG375" i="6" s="1"/>
  <c r="AH75" i="6"/>
  <c r="AI75" i="6"/>
  <c r="AI375" i="6" s="1"/>
  <c r="AJ75" i="6"/>
  <c r="AK75" i="6"/>
  <c r="AK375" i="6" s="1"/>
  <c r="AG165" i="91" s="1"/>
  <c r="AL75" i="6"/>
  <c r="AL375" i="6" s="1"/>
  <c r="AH165" i="91" s="1"/>
  <c r="AM75" i="6"/>
  <c r="AN75" i="6"/>
  <c r="AN375" i="6" s="1"/>
  <c r="AJ165" i="91" s="1"/>
  <c r="AO75" i="6"/>
  <c r="AO375" i="6" s="1"/>
  <c r="AL102" i="60"/>
  <c r="AP75" i="6"/>
  <c r="AP370" i="6" s="1"/>
  <c r="AQ75" i="6"/>
  <c r="AQ375" i="6" s="1"/>
  <c r="AR75" i="6"/>
  <c r="AR375" i="6" s="1"/>
  <c r="AN165" i="91" s="1"/>
  <c r="AS75" i="6"/>
  <c r="AS375" i="6" s="1"/>
  <c r="AT75" i="6"/>
  <c r="AT375" i="6" s="1"/>
  <c r="AU75" i="6"/>
  <c r="AR102" i="60" s="1"/>
  <c r="AV75" i="6"/>
  <c r="AV375" i="6" s="1"/>
  <c r="AW75" i="6"/>
  <c r="AW375" i="6" s="1"/>
  <c r="AS165" i="91" s="1"/>
  <c r="AX75" i="6"/>
  <c r="AX375" i="6" s="1"/>
  <c r="AY75" i="6"/>
  <c r="AY375" i="6" s="1"/>
  <c r="AZ75" i="6"/>
  <c r="AZ375" i="6" s="1"/>
  <c r="AV165" i="91" s="1"/>
  <c r="BA75" i="6"/>
  <c r="BA375" i="6" s="1"/>
  <c r="BB75" i="6"/>
  <c r="BB370" i="6" s="1"/>
  <c r="BC75" i="6"/>
  <c r="BC375" i="6" s="1"/>
  <c r="BD75" i="6"/>
  <c r="BE75" i="6"/>
  <c r="BB102" i="60" s="1"/>
  <c r="BF75" i="6"/>
  <c r="BF375" i="6" s="1"/>
  <c r="BG75" i="6"/>
  <c r="BG375" i="6" s="1"/>
  <c r="BC165" i="91" s="1"/>
  <c r="BH75" i="6"/>
  <c r="BH375" i="6" s="1"/>
  <c r="BD165" i="91" s="1"/>
  <c r="BI75" i="6"/>
  <c r="BI375" i="6" s="1"/>
  <c r="BE165" i="91" s="1"/>
  <c r="BJ75" i="6"/>
  <c r="BG102" i="60" s="1"/>
  <c r="BK75" i="6"/>
  <c r="BK375" i="6" s="1"/>
  <c r="BG165" i="91" s="1"/>
  <c r="BL75" i="6"/>
  <c r="BL375" i="6" s="1"/>
  <c r="BM75" i="6"/>
  <c r="BI110" i="91" s="1"/>
  <c r="BI16" i="92" s="1"/>
  <c r="BN75" i="6"/>
  <c r="BO75" i="6"/>
  <c r="BO375" i="6" s="1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N76" i="6"/>
  <c r="BO76" i="6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AC79" i="6"/>
  <c r="Y7" i="29" s="1"/>
  <c r="AD79" i="6"/>
  <c r="Z7" i="29" s="1"/>
  <c r="AE79" i="6"/>
  <c r="AA7" i="29" s="1"/>
  <c r="AF79" i="6"/>
  <c r="AG79" i="6"/>
  <c r="AH79" i="6"/>
  <c r="AD7" i="29" s="1"/>
  <c r="AI79" i="6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G16" i="29" s="1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 s="1"/>
  <c r="BF132" i="60"/>
  <c r="BE153" i="97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 s="1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L143" i="60"/>
  <c r="AK164" i="97"/>
  <c r="AO430" i="6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 s="1"/>
  <c r="AV255" i="97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AZ255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D253" i="97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I253" i="97" s="1"/>
  <c r="BK143" i="60"/>
  <c r="BJ164" i="97"/>
  <c r="BL143" i="60"/>
  <c r="BK164" i="97"/>
  <c r="H12" i="97" s="1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 s="1"/>
  <c r="BH155" i="60"/>
  <c r="BI64" i="68"/>
  <c r="BG176" i="97"/>
  <c r="BK466" i="6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 s="1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F65" i="68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F167" i="60"/>
  <c r="E188" i="97"/>
  <c r="I502" i="6"/>
  <c r="I504" i="6" s="1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 s="1"/>
  <c r="L167" i="60"/>
  <c r="K188" i="97"/>
  <c r="M167" i="60"/>
  <c r="L188" i="97"/>
  <c r="N167" i="60"/>
  <c r="M188" i="97"/>
  <c r="Q502" i="6"/>
  <c r="O167" i="60"/>
  <c r="N188" i="97"/>
  <c r="R502" i="6"/>
  <c r="N325" i="97" s="1"/>
  <c r="P167" i="60"/>
  <c r="O188" i="97"/>
  <c r="D20" i="97" s="1"/>
  <c r="Q167" i="60"/>
  <c r="P188" i="97"/>
  <c r="T502" i="6"/>
  <c r="R167" i="60"/>
  <c r="Q188" i="97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 s="1"/>
  <c r="AO167" i="60"/>
  <c r="AN188" i="97"/>
  <c r="AR502" i="6"/>
  <c r="AN325" i="97" s="1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 s="1"/>
  <c r="AX167" i="60"/>
  <c r="AW188" i="97"/>
  <c r="AY167" i="60"/>
  <c r="AX188" i="97"/>
  <c r="AZ167" i="60"/>
  <c r="AY188" i="97"/>
  <c r="G20" i="97" s="1"/>
  <c r="BC502" i="6"/>
  <c r="AY325" i="97" s="1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 s="1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 s="1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 s="1"/>
  <c r="BJ163" i="6"/>
  <c r="BJ165" i="6" s="1"/>
  <c r="AD163" i="6"/>
  <c r="AD165" i="6" s="1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M268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BO268" i="6" s="1"/>
  <c r="N264" i="6"/>
  <c r="N266" i="6" s="1"/>
  <c r="N268" i="6" s="1"/>
  <c r="AB264" i="6"/>
  <c r="AB266" i="6" s="1"/>
  <c r="AK264" i="6"/>
  <c r="AK266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Z264" i="6"/>
  <c r="Z266" i="6" s="1"/>
  <c r="AN264" i="6"/>
  <c r="AN266" i="6" s="1"/>
  <c r="AN268" i="6" s="1"/>
  <c r="AW264" i="6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I264" i="6"/>
  <c r="BE264" i="6"/>
  <c r="Y264" i="6"/>
  <c r="AJ264" i="6"/>
  <c r="AJ266" i="6" s="1"/>
  <c r="AJ268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J268" i="6" s="1"/>
  <c r="U264" i="6"/>
  <c r="U266" i="6" s="1"/>
  <c r="U268" i="6" s="1"/>
  <c r="AF264" i="6"/>
  <c r="AF266" i="6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H394" i="6"/>
  <c r="H396" i="6" s="1"/>
  <c r="P394" i="6"/>
  <c r="X394" i="6"/>
  <c r="BD394" i="6"/>
  <c r="BL394" i="6"/>
  <c r="K394" i="6"/>
  <c r="G217" i="97" s="1"/>
  <c r="S394" i="6"/>
  <c r="BG394" i="6"/>
  <c r="BC217" i="97" s="1"/>
  <c r="BO394" i="6"/>
  <c r="BK217" i="97" s="1"/>
  <c r="N394" i="6"/>
  <c r="V394" i="6"/>
  <c r="J394" i="6"/>
  <c r="R394" i="6"/>
  <c r="N217" i="97" s="1"/>
  <c r="Z394" i="6"/>
  <c r="Z396" i="6" s="1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 s="1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X502" i="6"/>
  <c r="AF502" i="6"/>
  <c r="AN502" i="6"/>
  <c r="BA502" i="6"/>
  <c r="AR264" i="6"/>
  <c r="AR266" i="6" s="1"/>
  <c r="AR268" i="6" s="1"/>
  <c r="T335" i="6"/>
  <c r="P141" i="91" s="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 s="1"/>
  <c r="D34" i="97"/>
  <c r="F34" i="97"/>
  <c r="H34" i="97"/>
  <c r="D35" i="97"/>
  <c r="BL127" i="97"/>
  <c r="F30" i="91"/>
  <c r="AA335" i="6"/>
  <c r="W141" i="91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K205" i="6"/>
  <c r="AA205" i="6"/>
  <c r="AQ205" i="6"/>
  <c r="BG205" i="6"/>
  <c r="Q178" i="6"/>
  <c r="AG178" i="6"/>
  <c r="AW178" i="6"/>
  <c r="AC199" i="6"/>
  <c r="AC201" i="6" s="1"/>
  <c r="AC203" i="6" s="1"/>
  <c r="W243" i="6"/>
  <c r="V252" i="6"/>
  <c r="AA270" i="6"/>
  <c r="AI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W331" i="6" s="1"/>
  <c r="S137" i="91" s="1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Y137" i="91" s="1"/>
  <c r="AD329" i="6"/>
  <c r="AD331" i="6" s="1"/>
  <c r="Z137" i="91" s="1"/>
  <c r="AE329" i="6"/>
  <c r="AE331" i="6" s="1"/>
  <c r="AA137" i="91" s="1"/>
  <c r="AF329" i="6"/>
  <c r="AF331" i="6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AV137" i="91" s="1"/>
  <c r="BA329" i="6"/>
  <c r="BA331" i="6" s="1"/>
  <c r="AW137" i="91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J511" i="6"/>
  <c r="F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 s="1"/>
  <c r="AW400" i="6"/>
  <c r="AS223" i="97" s="1"/>
  <c r="BA436" i="6"/>
  <c r="P270" i="6"/>
  <c r="AZ335" i="6"/>
  <c r="AV141" i="91" s="1"/>
  <c r="AF335" i="6"/>
  <c r="AB141" i="91" s="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 s="1"/>
  <c r="AJ400" i="6"/>
  <c r="AF223" i="97" s="1"/>
  <c r="P400" i="6"/>
  <c r="L223" i="97" s="1"/>
  <c r="R335" i="6"/>
  <c r="N141" i="91"/>
  <c r="AM270" i="6"/>
  <c r="AE270" i="6"/>
  <c r="W270" i="6"/>
  <c r="AW335" i="6"/>
  <c r="BE400" i="6"/>
  <c r="BA223" i="97" s="1"/>
  <c r="BI436" i="6"/>
  <c r="BK335" i="6"/>
  <c r="BG141" i="91" s="1"/>
  <c r="BD270" i="6"/>
  <c r="X335" i="6"/>
  <c r="AU270" i="6"/>
  <c r="BJ335" i="6"/>
  <c r="BF141" i="91" s="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 s="1"/>
  <c r="AZ400" i="6"/>
  <c r="AV223" i="97" s="1"/>
  <c r="AP400" i="6"/>
  <c r="AL223" i="97" s="1"/>
  <c r="V400" i="6"/>
  <c r="R223" i="97" s="1"/>
  <c r="S400" i="6"/>
  <c r="O223" i="97" s="1"/>
  <c r="V270" i="6"/>
  <c r="BN335" i="6"/>
  <c r="BJ141" i="91" s="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 s="1"/>
  <c r="Q335" i="6"/>
  <c r="M141" i="91" s="1"/>
  <c r="AL270" i="6"/>
  <c r="AD270" i="6"/>
  <c r="BH335" i="6"/>
  <c r="BD141" i="91" s="1"/>
  <c r="BM400" i="6"/>
  <c r="BI223" i="97" s="1"/>
  <c r="W335" i="6"/>
  <c r="S141" i="91" s="1"/>
  <c r="J335" i="6"/>
  <c r="F141" i="91" s="1"/>
  <c r="N270" i="6"/>
  <c r="Z237" i="6"/>
  <c r="Z239" i="6" s="1"/>
  <c r="Z241" i="6" s="1"/>
  <c r="BM335" i="6"/>
  <c r="BI141" i="91" s="1"/>
  <c r="BH472" i="6"/>
  <c r="AZ472" i="6"/>
  <c r="AJ472" i="6"/>
  <c r="AB472" i="6"/>
  <c r="T472" i="6"/>
  <c r="L472" i="6"/>
  <c r="P335" i="6"/>
  <c r="L141" i="91" s="1"/>
  <c r="I400" i="6"/>
  <c r="M436" i="6"/>
  <c r="BH270" i="6"/>
  <c r="AD335" i="6"/>
  <c r="Z141" i="91" s="1"/>
  <c r="I335" i="6"/>
  <c r="E141" i="91" s="1"/>
  <c r="S335" i="6"/>
  <c r="O141" i="91" s="1"/>
  <c r="AU237" i="6"/>
  <c r="AU239" i="6" s="1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 s="1"/>
  <c r="H400" i="6"/>
  <c r="D223" i="97" s="1"/>
  <c r="O335" i="6"/>
  <c r="K141" i="91" s="1"/>
  <c r="G335" i="6"/>
  <c r="AX270" i="6"/>
  <c r="Q400" i="6"/>
  <c r="M223" i="97" s="1"/>
  <c r="U436" i="6"/>
  <c r="U335" i="6"/>
  <c r="Q141" i="91" s="1"/>
  <c r="AG335" i="6"/>
  <c r="AC141" i="91" s="1"/>
  <c r="BL335" i="6"/>
  <c r="BH141" i="91" s="1"/>
  <c r="O237" i="6"/>
  <c r="O239" i="6" s="1"/>
  <c r="O241" i="6" s="1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 s="1"/>
  <c r="AE400" i="6"/>
  <c r="AA223" i="97" s="1"/>
  <c r="AB400" i="6"/>
  <c r="X223" i="97" s="1"/>
  <c r="K400" i="6"/>
  <c r="G223" i="97" s="1"/>
  <c r="L335" i="6"/>
  <c r="H141" i="91" s="1"/>
  <c r="AG400" i="6"/>
  <c r="AC223" i="97" s="1"/>
  <c r="AK436" i="6"/>
  <c r="BJ237" i="6"/>
  <c r="BJ239" i="6" s="1"/>
  <c r="BJ241" i="6" s="1"/>
  <c r="AL335" i="6"/>
  <c r="AH141" i="91" s="1"/>
  <c r="BC335" i="6"/>
  <c r="AY141" i="91" s="1"/>
  <c r="AV335" i="6"/>
  <c r="AR141" i="91" s="1"/>
  <c r="Z335" i="6"/>
  <c r="V141" i="91" s="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 s="1"/>
  <c r="BA400" i="6"/>
  <c r="AW223" i="97" s="1"/>
  <c r="AX400" i="6"/>
  <c r="AT223" i="97" s="1"/>
  <c r="T400" i="6"/>
  <c r="P223" i="97" s="1"/>
  <c r="Y270" i="6"/>
  <c r="AI335" i="6"/>
  <c r="AE141" i="91" s="1"/>
  <c r="AO400" i="6"/>
  <c r="AS436" i="6"/>
  <c r="AO335" i="6"/>
  <c r="AK141" i="91" s="1"/>
  <c r="BF335" i="6"/>
  <c r="BB141" i="91" s="1"/>
  <c r="AN335" i="6"/>
  <c r="AJ141" i="91" s="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 s="1"/>
  <c r="AC203" i="97"/>
  <c r="AL8" i="29"/>
  <c r="AL9" i="29" s="1"/>
  <c r="AO203" i="97"/>
  <c r="Z490" i="6"/>
  <c r="V313" i="97" s="1"/>
  <c r="AO190" i="6"/>
  <c r="AO192" i="6" s="1"/>
  <c r="AM526" i="6"/>
  <c r="AI349" i="97" s="1"/>
  <c r="AP526" i="6"/>
  <c r="AL349" i="97" s="1"/>
  <c r="BN190" i="6"/>
  <c r="BN192" i="6" s="1"/>
  <c r="BA526" i="6"/>
  <c r="AW349" i="97" s="1"/>
  <c r="AA490" i="6"/>
  <c r="W313" i="97"/>
  <c r="BJ353" i="6"/>
  <c r="BF155" i="91" s="1"/>
  <c r="BD526" i="6"/>
  <c r="AZ349" i="97" s="1"/>
  <c r="P190" i="6"/>
  <c r="P192" i="6" s="1"/>
  <c r="BG526" i="6"/>
  <c r="BC349" i="97" s="1"/>
  <c r="BB252" i="6"/>
  <c r="S526" i="6"/>
  <c r="O349" i="97" s="1"/>
  <c r="H353" i="6"/>
  <c r="D155" i="91" s="1"/>
  <c r="Q177" i="60"/>
  <c r="AG526" i="6"/>
  <c r="AC349" i="97" s="1"/>
  <c r="P8" i="29"/>
  <c r="AD526" i="6"/>
  <c r="Z349" i="97" s="1"/>
  <c r="AL252" i="6"/>
  <c r="O526" i="6"/>
  <c r="K349" i="97" s="1"/>
  <c r="N317" i="6"/>
  <c r="J127" i="91" s="1"/>
  <c r="AH201" i="97"/>
  <c r="Q266" i="6"/>
  <c r="BI457" i="6"/>
  <c r="BI459" i="6" s="1"/>
  <c r="BL463" i="6"/>
  <c r="E60" i="9"/>
  <c r="BA511" i="6"/>
  <c r="AM511" i="6"/>
  <c r="AM513" i="6" s="1"/>
  <c r="AI336" i="97" s="1"/>
  <c r="AB511" i="6"/>
  <c r="Q511" i="6"/>
  <c r="BM89" i="68"/>
  <c r="BE89" i="68"/>
  <c r="AW89" i="68"/>
  <c r="AW93" i="68" s="1"/>
  <c r="AO89" i="68"/>
  <c r="AO94" i="68" s="1"/>
  <c r="AQ332" i="6" s="1"/>
  <c r="AM138" i="91" s="1"/>
  <c r="AG89" i="68"/>
  <c r="AG94" i="68" s="1"/>
  <c r="AI332" i="6" s="1"/>
  <c r="Y89" i="68"/>
  <c r="AS457" i="6"/>
  <c r="AO280" i="97" s="1"/>
  <c r="AV463" i="6"/>
  <c r="K511" i="6"/>
  <c r="AX202" i="97"/>
  <c r="BD511" i="6"/>
  <c r="AZ334" i="97" s="1"/>
  <c r="AP511" i="6"/>
  <c r="AX454" i="6"/>
  <c r="BA457" i="6"/>
  <c r="BA459" i="6" s="1"/>
  <c r="BD463" i="6"/>
  <c r="G511" i="6"/>
  <c r="BB202" i="97"/>
  <c r="BN454" i="6"/>
  <c r="H463" i="6"/>
  <c r="J454" i="6"/>
  <c r="M457" i="6"/>
  <c r="M459" i="6" s="1"/>
  <c r="P463" i="6"/>
  <c r="X463" i="6"/>
  <c r="BI511" i="6"/>
  <c r="AU511" i="6"/>
  <c r="Z454" i="6"/>
  <c r="AC457" i="6"/>
  <c r="AF463" i="6"/>
  <c r="BL511" i="6"/>
  <c r="AX511" i="6"/>
  <c r="AT334" i="97" s="1"/>
  <c r="AJ511" i="6"/>
  <c r="Y511" i="6"/>
  <c r="Y513" i="6" s="1"/>
  <c r="U336" i="97" s="1"/>
  <c r="N511" i="6"/>
  <c r="AH454" i="6"/>
  <c r="AN463" i="6"/>
  <c r="G448" i="6"/>
  <c r="G450" i="6" s="1"/>
  <c r="C273" i="97" s="1"/>
  <c r="O448" i="6"/>
  <c r="AE448" i="6"/>
  <c r="BK448" i="6"/>
  <c r="BG271" i="97" s="1"/>
  <c r="H448" i="6"/>
  <c r="P448" i="6"/>
  <c r="L271" i="97" s="1"/>
  <c r="AF448" i="6"/>
  <c r="BL448" i="6"/>
  <c r="BL450" i="6" s="1"/>
  <c r="BH273" i="97" s="1"/>
  <c r="K454" i="6"/>
  <c r="AY454" i="6"/>
  <c r="BG454" i="6"/>
  <c r="BO454" i="6"/>
  <c r="AD457" i="6"/>
  <c r="AD459" i="6" s="1"/>
  <c r="AL457" i="6"/>
  <c r="AL459" i="6" s="1"/>
  <c r="AT457" i="6"/>
  <c r="BB457" i="6"/>
  <c r="BB459" i="6" s="1"/>
  <c r="AX282" i="97" s="1"/>
  <c r="I463" i="6"/>
  <c r="Q463" i="6"/>
  <c r="Y463" i="6"/>
  <c r="AG463" i="6"/>
  <c r="AO463" i="6"/>
  <c r="AW463" i="6"/>
  <c r="BE463" i="6"/>
  <c r="BM463" i="6"/>
  <c r="I448" i="6"/>
  <c r="E271" i="97" s="1"/>
  <c r="Q448" i="6"/>
  <c r="Q450" i="6" s="1"/>
  <c r="Y448" i="6"/>
  <c r="AO448" i="6"/>
  <c r="AO450" i="6" s="1"/>
  <c r="AK273" i="97" s="1"/>
  <c r="L454" i="6"/>
  <c r="AZ454" i="6"/>
  <c r="BH454" i="6"/>
  <c r="G457" i="6"/>
  <c r="C280" i="97" s="1"/>
  <c r="O457" i="6"/>
  <c r="W457" i="6"/>
  <c r="W459" i="6" s="1"/>
  <c r="W461" i="6" s="1"/>
  <c r="S284" i="97" s="1"/>
  <c r="AE457" i="6"/>
  <c r="BK457" i="6"/>
  <c r="J463" i="6"/>
  <c r="R463" i="6"/>
  <c r="Z463" i="6"/>
  <c r="AH463" i="6"/>
  <c r="AP463" i="6"/>
  <c r="AX463" i="6"/>
  <c r="BF463" i="6"/>
  <c r="BN463" i="6"/>
  <c r="J448" i="6"/>
  <c r="F271" i="97" s="1"/>
  <c r="R448" i="6"/>
  <c r="AH448" i="6"/>
  <c r="BN448" i="6"/>
  <c r="M454" i="6"/>
  <c r="BA454" i="6"/>
  <c r="BI454" i="6"/>
  <c r="AN457" i="6"/>
  <c r="AJ280" i="97" s="1"/>
  <c r="AV457" i="6"/>
  <c r="AR280" i="97" s="1"/>
  <c r="BD457" i="6"/>
  <c r="BD459" i="6" s="1"/>
  <c r="BD461" i="6" s="1"/>
  <c r="AZ284" i="97" s="1"/>
  <c r="BL457" i="6"/>
  <c r="BL459" i="6" s="1"/>
  <c r="K463" i="6"/>
  <c r="S463" i="6"/>
  <c r="AA463" i="6"/>
  <c r="AI463" i="6"/>
  <c r="AQ463" i="6"/>
  <c r="AY463" i="6"/>
  <c r="BG463" i="6"/>
  <c r="BO463" i="6"/>
  <c r="K448" i="6"/>
  <c r="S448" i="6"/>
  <c r="AA448" i="6"/>
  <c r="W271" i="97" s="1"/>
  <c r="AQ448" i="6"/>
  <c r="N454" i="6"/>
  <c r="V454" i="6"/>
  <c r="BJ454" i="6"/>
  <c r="Q457" i="6"/>
  <c r="Q459" i="6" s="1"/>
  <c r="M282" i="97" s="1"/>
  <c r="Y457" i="6"/>
  <c r="Y459" i="6" s="1"/>
  <c r="AG457" i="6"/>
  <c r="AO457" i="6"/>
  <c r="AK280" i="97" s="1"/>
  <c r="L463" i="6"/>
  <c r="T463" i="6"/>
  <c r="AB463" i="6"/>
  <c r="AJ463" i="6"/>
  <c r="AR463" i="6"/>
  <c r="AZ463" i="6"/>
  <c r="BH463" i="6"/>
  <c r="T448" i="6"/>
  <c r="AB448" i="6"/>
  <c r="X271" i="97" s="1"/>
  <c r="AJ448" i="6"/>
  <c r="AF271" i="97" s="1"/>
  <c r="AZ448" i="6"/>
  <c r="AV271" i="97" s="1"/>
  <c r="G454" i="6"/>
  <c r="O454" i="6"/>
  <c r="W454" i="6"/>
  <c r="AE454" i="6"/>
  <c r="J457" i="6"/>
  <c r="R457" i="6"/>
  <c r="R459" i="6" s="1"/>
  <c r="BF457" i="6"/>
  <c r="BN457" i="6"/>
  <c r="M463" i="6"/>
  <c r="U463" i="6"/>
  <c r="AC463" i="6"/>
  <c r="AK463" i="6"/>
  <c r="AS463" i="6"/>
  <c r="BA463" i="6"/>
  <c r="BI463" i="6"/>
  <c r="AD347" i="6"/>
  <c r="AD349" i="6" s="1"/>
  <c r="AD351" i="6" s="1"/>
  <c r="M448" i="6"/>
  <c r="M450" i="6" s="1"/>
  <c r="U448" i="6"/>
  <c r="AK448" i="6"/>
  <c r="H454" i="6"/>
  <c r="P454" i="6"/>
  <c r="X454" i="6"/>
  <c r="AF454" i="6"/>
  <c r="AA457" i="6"/>
  <c r="AA459" i="6" s="1"/>
  <c r="AA461" i="6" s="1"/>
  <c r="W284" i="97" s="1"/>
  <c r="AI457" i="6"/>
  <c r="AQ457" i="6"/>
  <c r="AQ459" i="6" s="1"/>
  <c r="AQ461" i="6" s="1"/>
  <c r="AM284" i="97" s="1"/>
  <c r="AY457" i="6"/>
  <c r="AU280" i="97" s="1"/>
  <c r="N463" i="6"/>
  <c r="V463" i="6"/>
  <c r="AD463" i="6"/>
  <c r="AL463" i="6"/>
  <c r="AT463" i="6"/>
  <c r="BB463" i="6"/>
  <c r="BJ463" i="6"/>
  <c r="N448" i="6"/>
  <c r="J271" i="97" s="1"/>
  <c r="V448" i="6"/>
  <c r="R271" i="97" s="1"/>
  <c r="AD448" i="6"/>
  <c r="AT448" i="6"/>
  <c r="AP271" i="97" s="1"/>
  <c r="Q454" i="6"/>
  <c r="Y454" i="6"/>
  <c r="AG454" i="6"/>
  <c r="AO454" i="6"/>
  <c r="L457" i="6"/>
  <c r="T457" i="6"/>
  <c r="AB457" i="6"/>
  <c r="X280" i="97" s="1"/>
  <c r="G463" i="6"/>
  <c r="O463" i="6"/>
  <c r="W463" i="6"/>
  <c r="AE463" i="6"/>
  <c r="AM463" i="6"/>
  <c r="AU463" i="6"/>
  <c r="BC463" i="6"/>
  <c r="AY493" i="6"/>
  <c r="AI493" i="6"/>
  <c r="AI495" i="6" s="1"/>
  <c r="AE318" i="97" s="1"/>
  <c r="AE316" i="97"/>
  <c r="S493" i="6"/>
  <c r="BK421" i="6"/>
  <c r="BG176" i="60"/>
  <c r="AZ21" i="60"/>
  <c r="S102" i="60"/>
  <c r="AP89" i="68"/>
  <c r="AP93" i="68" s="1"/>
  <c r="AR323" i="6" s="1"/>
  <c r="Y353" i="6"/>
  <c r="U155" i="91" s="1"/>
  <c r="AO526" i="6"/>
  <c r="AK349" i="97" s="1"/>
  <c r="AL526" i="6"/>
  <c r="AH349" i="97" s="1"/>
  <c r="AN490" i="6"/>
  <c r="AJ313" i="97" s="1"/>
  <c r="H490" i="6"/>
  <c r="D313" i="97"/>
  <c r="O353" i="6"/>
  <c r="K155" i="91" s="1"/>
  <c r="AG353" i="6"/>
  <c r="BL353" i="6"/>
  <c r="BH155" i="91" s="1"/>
  <c r="AM317" i="6"/>
  <c r="AI127" i="91" s="1"/>
  <c r="T190" i="6"/>
  <c r="T192" i="6" s="1"/>
  <c r="AD190" i="6"/>
  <c r="AD192" i="6" s="1"/>
  <c r="BH198" i="97"/>
  <c r="AA190" i="6"/>
  <c r="AA192" i="6" s="1"/>
  <c r="BN526" i="6"/>
  <c r="BJ349" i="97" s="1"/>
  <c r="BH526" i="6"/>
  <c r="BD349" i="97" s="1"/>
  <c r="BE526" i="6"/>
  <c r="BA349" i="97" s="1"/>
  <c r="AQ526" i="6"/>
  <c r="AM349" i="97" s="1"/>
  <c r="AN526" i="6"/>
  <c r="AJ349" i="97" s="1"/>
  <c r="AK526" i="6"/>
  <c r="AG349" i="97" s="1"/>
  <c r="AH526" i="6"/>
  <c r="AD349" i="97" s="1"/>
  <c r="H526" i="6"/>
  <c r="D349" i="97" s="1"/>
  <c r="X252" i="6"/>
  <c r="AJ526" i="6"/>
  <c r="AF349" i="97" s="1"/>
  <c r="AE526" i="6"/>
  <c r="AA349" i="97" s="1"/>
  <c r="O490" i="6"/>
  <c r="K313" i="97"/>
  <c r="BJ490" i="6"/>
  <c r="BF313" i="97" s="1"/>
  <c r="AD490" i="6"/>
  <c r="Z313" i="97" s="1"/>
  <c r="AX418" i="6"/>
  <c r="AT241" i="97" s="1"/>
  <c r="V353" i="6"/>
  <c r="AZ353" i="6"/>
  <c r="AV155" i="91" s="1"/>
  <c r="R252" i="6"/>
  <c r="BL190" i="6"/>
  <c r="BL192" i="6" s="1"/>
  <c r="J190" i="6"/>
  <c r="J192" i="6" s="1"/>
  <c r="AC190" i="6"/>
  <c r="AC192" i="6" s="1"/>
  <c r="AY526" i="6"/>
  <c r="AU349" i="97" s="1"/>
  <c r="AB526" i="6"/>
  <c r="X349" i="97" s="1"/>
  <c r="AM252" i="6"/>
  <c r="X526" i="6"/>
  <c r="V526" i="6"/>
  <c r="R349" i="97" s="1"/>
  <c r="BH490" i="6"/>
  <c r="BD313" i="97" s="1"/>
  <c r="AB490" i="6"/>
  <c r="X313" i="97"/>
  <c r="AP418" i="6"/>
  <c r="AD317" i="6"/>
  <c r="Z127" i="91" s="1"/>
  <c r="K317" i="6"/>
  <c r="G127" i="91" s="1"/>
  <c r="P252" i="6"/>
  <c r="AF190" i="6"/>
  <c r="AF192" i="6" s="1"/>
  <c r="H190" i="6"/>
  <c r="H192" i="6" s="1"/>
  <c r="AM190" i="6"/>
  <c r="AM192" i="6" s="1"/>
  <c r="BJ526" i="6"/>
  <c r="BF349" i="97" s="1"/>
  <c r="AV526" i="6"/>
  <c r="AR349" i="97" s="1"/>
  <c r="AS526" i="6"/>
  <c r="AO349" i="97" s="1"/>
  <c r="Y526" i="6"/>
  <c r="U349" i="97" s="1"/>
  <c r="P526" i="6"/>
  <c r="L349" i="97"/>
  <c r="M526" i="6"/>
  <c r="I349" i="97" s="1"/>
  <c r="J526" i="6"/>
  <c r="F349" i="97" s="1"/>
  <c r="BO490" i="6"/>
  <c r="BK313" i="97" s="1"/>
  <c r="AZ317" i="6"/>
  <c r="BJ190" i="6"/>
  <c r="BJ192" i="6"/>
  <c r="BD20" i="60"/>
  <c r="K190" i="6"/>
  <c r="K192" i="6" s="1"/>
  <c r="AQ190" i="6"/>
  <c r="AQ192" i="6" s="1"/>
  <c r="AX526" i="6"/>
  <c r="AT349" i="97" s="1"/>
  <c r="AA526" i="6"/>
  <c r="W349" i="97" s="1"/>
  <c r="U526" i="6"/>
  <c r="Q349" i="97" s="1"/>
  <c r="R526" i="6"/>
  <c r="N349" i="97" s="1"/>
  <c r="BL252" i="6"/>
  <c r="AV252" i="6"/>
  <c r="AF252" i="6"/>
  <c r="BK526" i="6"/>
  <c r="BG349" i="97" s="1"/>
  <c r="AT490" i="6"/>
  <c r="AP313" i="97" s="1"/>
  <c r="N490" i="6"/>
  <c r="J313" i="97" s="1"/>
  <c r="BA418" i="6"/>
  <c r="AW241" i="97"/>
  <c r="AE353" i="6"/>
  <c r="AA155" i="91" s="1"/>
  <c r="O317" i="6"/>
  <c r="K127" i="91" s="1"/>
  <c r="L317" i="6"/>
  <c r="H127" i="91" s="1"/>
  <c r="AN190" i="6"/>
  <c r="AN192" i="6" s="1"/>
  <c r="AP190" i="6"/>
  <c r="AP192" i="6" s="1"/>
  <c r="M190" i="6"/>
  <c r="M192" i="6" s="1"/>
  <c r="BC190" i="6"/>
  <c r="BC192" i="6" s="1"/>
  <c r="BO526" i="6"/>
  <c r="BK349" i="97" s="1"/>
  <c r="BL526" i="6"/>
  <c r="BH349" i="97" s="1"/>
  <c r="BI526" i="6"/>
  <c r="BE349" i="97"/>
  <c r="AR526" i="6"/>
  <c r="AN349" i="97" s="1"/>
  <c r="AI526" i="6"/>
  <c r="AE349" i="97" s="1"/>
  <c r="I526" i="6"/>
  <c r="E349" i="97" s="1"/>
  <c r="BA252" i="6"/>
  <c r="AK252" i="6"/>
  <c r="U252" i="6"/>
  <c r="I353" i="6"/>
  <c r="E155" i="91" s="1"/>
  <c r="L526" i="6"/>
  <c r="H349" i="97" s="1"/>
  <c r="G526" i="6"/>
  <c r="C349" i="97" s="1"/>
  <c r="BM490" i="6"/>
  <c r="BI313" i="97" s="1"/>
  <c r="BD490" i="6"/>
  <c r="AZ313" i="97" s="1"/>
  <c r="X490" i="6"/>
  <c r="T313" i="97" s="1"/>
  <c r="BL418" i="6"/>
  <c r="BH241" i="97" s="1"/>
  <c r="Z418" i="6"/>
  <c r="V241" i="97" s="1"/>
  <c r="AA353" i="6"/>
  <c r="W155" i="91" s="1"/>
  <c r="BO252" i="6"/>
  <c r="BK252" i="6"/>
  <c r="AU252" i="6"/>
  <c r="AE252" i="6"/>
  <c r="BM526" i="6"/>
  <c r="BI349" i="97" s="1"/>
  <c r="BB526" i="6"/>
  <c r="AX349" i="97" s="1"/>
  <c r="AG490" i="6"/>
  <c r="AC313" i="97" s="1"/>
  <c r="AR490" i="6"/>
  <c r="AN313" i="97" s="1"/>
  <c r="L490" i="6"/>
  <c r="H313" i="97" s="1"/>
  <c r="AS418" i="6"/>
  <c r="AO241" i="97" s="1"/>
  <c r="AB353" i="6"/>
  <c r="BC353" i="6"/>
  <c r="AY155" i="91" s="1"/>
  <c r="U353" i="6"/>
  <c r="Q155" i="91" s="1"/>
  <c r="G190" i="6"/>
  <c r="G192" i="6" s="1"/>
  <c r="G194" i="6" s="1"/>
  <c r="AL190" i="6"/>
  <c r="AL192" i="6" s="1"/>
  <c r="W190" i="6"/>
  <c r="W192" i="6" s="1"/>
  <c r="BE190" i="6"/>
  <c r="BE192" i="6" s="1"/>
  <c r="BC526" i="6"/>
  <c r="AY349" i="97" s="1"/>
  <c r="AZ526" i="6"/>
  <c r="AV349" i="97" s="1"/>
  <c r="AF526" i="6"/>
  <c r="AB349" i="97" s="1"/>
  <c r="AC526" i="6"/>
  <c r="Y349" i="97" s="1"/>
  <c r="BJ252" i="6"/>
  <c r="AT252" i="6"/>
  <c r="AD252" i="6"/>
  <c r="BF526" i="6"/>
  <c r="AU526" i="6"/>
  <c r="AQ349" i="97" s="1"/>
  <c r="AU490" i="6"/>
  <c r="AQ313" i="97" s="1"/>
  <c r="AP490" i="6"/>
  <c r="AL313" i="97" s="1"/>
  <c r="AR353" i="6"/>
  <c r="AP317" i="6"/>
  <c r="AL127" i="91" s="1"/>
  <c r="AS317" i="6"/>
  <c r="AO127" i="91" s="1"/>
  <c r="AZ190" i="6"/>
  <c r="AZ192" i="6" s="1"/>
  <c r="AH190" i="6"/>
  <c r="AH192" i="6" s="1"/>
  <c r="Y190" i="6"/>
  <c r="Y192" i="6" s="1"/>
  <c r="AW526" i="6"/>
  <c r="AS349" i="97" s="1"/>
  <c r="AT526" i="6"/>
  <c r="AP349" i="97" s="1"/>
  <c r="Z526" i="6"/>
  <c r="V349" i="97" s="1"/>
  <c r="W526" i="6"/>
  <c r="S349" i="97" s="1"/>
  <c r="T526" i="6"/>
  <c r="P349" i="97" s="1"/>
  <c r="Q526" i="6"/>
  <c r="M349" i="97" s="1"/>
  <c r="N526" i="6"/>
  <c r="J349" i="97" s="1"/>
  <c r="AF20" i="60"/>
  <c r="C19" i="9"/>
  <c r="K347" i="6"/>
  <c r="K349" i="6" s="1"/>
  <c r="K351" i="6" s="1"/>
  <c r="AQ289" i="97"/>
  <c r="H20" i="60"/>
  <c r="Z172" i="6"/>
  <c r="Z174" i="6" s="1"/>
  <c r="AM181" i="6"/>
  <c r="AM183" i="6" s="1"/>
  <c r="AV253" i="97"/>
  <c r="AJ347" i="6"/>
  <c r="AJ349" i="6" s="1"/>
  <c r="N347" i="6"/>
  <c r="N349" i="6" s="1"/>
  <c r="N351" i="6" s="1"/>
  <c r="J172" i="6"/>
  <c r="J174" i="6" s="1"/>
  <c r="W181" i="6"/>
  <c r="W183" i="6" s="1"/>
  <c r="AI347" i="6"/>
  <c r="AI349" i="6" s="1"/>
  <c r="AE151" i="91" s="1"/>
  <c r="AE153" i="91" s="1"/>
  <c r="L347" i="6"/>
  <c r="L349" i="6" s="1"/>
  <c r="K181" i="6"/>
  <c r="K183" i="6" s="1"/>
  <c r="V172" i="6"/>
  <c r="V174" i="6" s="1"/>
  <c r="AI181" i="6"/>
  <c r="AI183" i="6" s="1"/>
  <c r="AB347" i="6"/>
  <c r="AB349" i="6" s="1"/>
  <c r="AL172" i="6"/>
  <c r="AL174" i="6" s="1"/>
  <c r="AY181" i="6"/>
  <c r="AY183" i="6" s="1"/>
  <c r="J412" i="6"/>
  <c r="F235" i="97" s="1"/>
  <c r="AA347" i="6"/>
  <c r="AA349" i="6" s="1"/>
  <c r="AP172" i="6"/>
  <c r="AP174" i="6" s="1"/>
  <c r="BC181" i="6"/>
  <c r="BC183" i="6" s="1"/>
  <c r="H412" i="6"/>
  <c r="D235" i="97" s="1"/>
  <c r="V347" i="6"/>
  <c r="V349" i="6" s="1"/>
  <c r="BB172" i="6"/>
  <c r="BB174" i="6"/>
  <c r="BO181" i="6"/>
  <c r="BO183" i="6" s="1"/>
  <c r="AS484" i="6"/>
  <c r="G412" i="6"/>
  <c r="C235" i="97" s="1"/>
  <c r="T347" i="6"/>
  <c r="T349" i="6" s="1"/>
  <c r="BF172" i="6"/>
  <c r="BF174" i="6" s="1"/>
  <c r="I520" i="6"/>
  <c r="AL347" i="6"/>
  <c r="AL349" i="6"/>
  <c r="AH151" i="91" s="1"/>
  <c r="AH153" i="91" s="1"/>
  <c r="S347" i="6"/>
  <c r="S349" i="6" s="1"/>
  <c r="S181" i="6"/>
  <c r="S183" i="6"/>
  <c r="BD177" i="60"/>
  <c r="Q412" i="6"/>
  <c r="AB499" i="6"/>
  <c r="X322" i="97" s="1"/>
  <c r="J427" i="6"/>
  <c r="F250" i="97" s="1"/>
  <c r="T499" i="6"/>
  <c r="P322" i="97" s="1"/>
  <c r="BA201" i="97"/>
  <c r="L499" i="6"/>
  <c r="H322" i="97" s="1"/>
  <c r="R325" i="97"/>
  <c r="BH499" i="6"/>
  <c r="BD322" i="97" s="1"/>
  <c r="AR499" i="6"/>
  <c r="AN322" i="97" s="1"/>
  <c r="BB427" i="6"/>
  <c r="AX250" i="97" s="1"/>
  <c r="AJ499" i="6"/>
  <c r="AF322" i="97"/>
  <c r="X243" i="6"/>
  <c r="AD199" i="6"/>
  <c r="AD201" i="6" s="1"/>
  <c r="AD203" i="6" s="1"/>
  <c r="R178" i="6"/>
  <c r="AH243" i="6"/>
  <c r="AP253" i="97"/>
  <c r="AB163" i="6"/>
  <c r="AB165" i="6" s="1"/>
  <c r="AP481" i="6"/>
  <c r="AL304" i="97" s="1"/>
  <c r="AX445" i="6"/>
  <c r="T243" i="6"/>
  <c r="Z199" i="6"/>
  <c r="Z201" i="6" s="1"/>
  <c r="BJ178" i="6"/>
  <c r="AT178" i="6"/>
  <c r="AD178" i="6"/>
  <c r="AX243" i="6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 s="1"/>
  <c r="Y203" i="6" s="1"/>
  <c r="M178" i="6"/>
  <c r="S199" i="6"/>
  <c r="S201" i="6" s="1"/>
  <c r="S203" i="6" s="1"/>
  <c r="BB243" i="6"/>
  <c r="K177" i="60"/>
  <c r="AO517" i="6"/>
  <c r="AK340" i="97" s="1"/>
  <c r="I517" i="6"/>
  <c r="E340" i="97" s="1"/>
  <c r="BC409" i="6"/>
  <c r="AY232" i="97" s="1"/>
  <c r="L409" i="6"/>
  <c r="H232" i="97" s="1"/>
  <c r="AL199" i="6"/>
  <c r="AL201" i="6" s="1"/>
  <c r="AL203" i="6" s="1"/>
  <c r="V199" i="6"/>
  <c r="V201" i="6" s="1"/>
  <c r="V203" i="6" s="1"/>
  <c r="BF178" i="6"/>
  <c r="Q199" i="6"/>
  <c r="Q201" i="6" s="1"/>
  <c r="Q203" i="6" s="1"/>
  <c r="BN243" i="6"/>
  <c r="L163" i="6"/>
  <c r="L165" i="6" s="1"/>
  <c r="AR163" i="6"/>
  <c r="AR165" i="6" s="1"/>
  <c r="BD517" i="6"/>
  <c r="AZ340" i="97" s="1"/>
  <c r="AA517" i="6"/>
  <c r="W340" i="97" s="1"/>
  <c r="L517" i="6"/>
  <c r="AK199" i="6"/>
  <c r="AK201" i="6" s="1"/>
  <c r="AK203" i="6" s="1"/>
  <c r="U199" i="6"/>
  <c r="U201" i="6" s="1"/>
  <c r="U203" i="6" s="1"/>
  <c r="BE178" i="6"/>
  <c r="AO178" i="6"/>
  <c r="Y178" i="6"/>
  <c r="K199" i="6"/>
  <c r="K201" i="6" s="1"/>
  <c r="K203" i="6" s="1"/>
  <c r="BG517" i="6"/>
  <c r="BC340" i="97" s="1"/>
  <c r="AD517" i="6"/>
  <c r="Z340" i="97" s="1"/>
  <c r="O517" i="6"/>
  <c r="K340" i="97" s="1"/>
  <c r="AB243" i="6"/>
  <c r="AH199" i="6"/>
  <c r="AH201" i="6" s="1"/>
  <c r="I199" i="6"/>
  <c r="I201" i="6" s="1"/>
  <c r="I203" i="6" s="1"/>
  <c r="BO468" i="6"/>
  <c r="BK291" i="97" s="1"/>
  <c r="T163" i="6"/>
  <c r="T165" i="6" s="1"/>
  <c r="AZ163" i="6"/>
  <c r="AZ165" i="6" s="1"/>
  <c r="BJ517" i="6"/>
  <c r="BF340" i="97" s="1"/>
  <c r="AG517" i="6"/>
  <c r="AC340" i="97" s="1"/>
  <c r="BL481" i="6"/>
  <c r="BH304" i="97" s="1"/>
  <c r="U481" i="6"/>
  <c r="Q304" i="97"/>
  <c r="AA243" i="6"/>
  <c r="AG199" i="6"/>
  <c r="AG201" i="6" s="1"/>
  <c r="AG203" i="6" s="1"/>
  <c r="BA178" i="6"/>
  <c r="H199" i="6"/>
  <c r="H201" i="6" s="1"/>
  <c r="H203" i="6" s="1"/>
  <c r="BB163" i="6"/>
  <c r="BB165" i="6" s="1"/>
  <c r="AM481" i="6"/>
  <c r="AI304" i="97" s="1"/>
  <c r="X481" i="6"/>
  <c r="T304" i="97" s="1"/>
  <c r="Z176" i="60"/>
  <c r="BG493" i="6"/>
  <c r="BC316" i="97" s="1"/>
  <c r="AQ493" i="6"/>
  <c r="AA493" i="6"/>
  <c r="W316" i="97" s="1"/>
  <c r="K493" i="6"/>
  <c r="K495" i="6" s="1"/>
  <c r="G318" i="97" s="1"/>
  <c r="AL176" i="60"/>
  <c r="BI493" i="6"/>
  <c r="BI495" i="6" s="1"/>
  <c r="BE318" i="97" s="1"/>
  <c r="AS493" i="6"/>
  <c r="AC493" i="6"/>
  <c r="M493" i="6"/>
  <c r="I316" i="97" s="1"/>
  <c r="M421" i="6"/>
  <c r="M423" i="6" s="1"/>
  <c r="BK493" i="6"/>
  <c r="AU493" i="6"/>
  <c r="AE493" i="6"/>
  <c r="AA316" i="97" s="1"/>
  <c r="O493" i="6"/>
  <c r="AE187" i="6"/>
  <c r="BM493" i="6"/>
  <c r="AW493" i="6"/>
  <c r="AW495" i="6" s="1"/>
  <c r="AS318" i="97" s="1"/>
  <c r="AG493" i="6"/>
  <c r="Q493" i="6"/>
  <c r="Q495" i="6" s="1"/>
  <c r="M318" i="97" s="1"/>
  <c r="AG187" i="6"/>
  <c r="BA493" i="6"/>
  <c r="BA495" i="6" s="1"/>
  <c r="AW318" i="97" s="1"/>
  <c r="AK493" i="6"/>
  <c r="U493" i="6"/>
  <c r="BN421" i="6"/>
  <c r="W187" i="6"/>
  <c r="AF202" i="97"/>
  <c r="BC493" i="6"/>
  <c r="AM493" i="6"/>
  <c r="AM495" i="6" s="1"/>
  <c r="AI318" i="97" s="1"/>
  <c r="W493" i="6"/>
  <c r="S316" i="97" s="1"/>
  <c r="BE493" i="6"/>
  <c r="AO493" i="6"/>
  <c r="Y493" i="6"/>
  <c r="U316" i="97" s="1"/>
  <c r="I493" i="6"/>
  <c r="E316" i="97" s="1"/>
  <c r="P187" i="6"/>
  <c r="BN255" i="6"/>
  <c r="BN257" i="6" s="1"/>
  <c r="BN259" i="6" s="1"/>
  <c r="AT187" i="6"/>
  <c r="BD187" i="6"/>
  <c r="BC187" i="6"/>
  <c r="C316" i="97"/>
  <c r="BN493" i="6"/>
  <c r="BJ316" i="97" s="1"/>
  <c r="BL493" i="6"/>
  <c r="BH316" i="97" s="1"/>
  <c r="BJ493" i="6"/>
  <c r="BH493" i="6"/>
  <c r="BF493" i="6"/>
  <c r="BF495" i="6" s="1"/>
  <c r="BB318" i="97" s="1"/>
  <c r="BD493" i="6"/>
  <c r="BD495" i="6" s="1"/>
  <c r="AZ318" i="97" s="1"/>
  <c r="AZ316" i="97"/>
  <c r="BB493" i="6"/>
  <c r="AZ493" i="6"/>
  <c r="AX493" i="6"/>
  <c r="AV493" i="6"/>
  <c r="AR316" i="97" s="1"/>
  <c r="AT493" i="6"/>
  <c r="AT495" i="6" s="1"/>
  <c r="AR493" i="6"/>
  <c r="AP493" i="6"/>
  <c r="AN493" i="6"/>
  <c r="AJ316" i="97" s="1"/>
  <c r="AL493" i="6"/>
  <c r="AJ493" i="6"/>
  <c r="AH493" i="6"/>
  <c r="AF493" i="6"/>
  <c r="AD493" i="6"/>
  <c r="Z316" i="97" s="1"/>
  <c r="AB493" i="6"/>
  <c r="Z493" i="6"/>
  <c r="X493" i="6"/>
  <c r="V493" i="6"/>
  <c r="R316" i="97" s="1"/>
  <c r="T493" i="6"/>
  <c r="R493" i="6"/>
  <c r="P493" i="6"/>
  <c r="L316" i="97" s="1"/>
  <c r="N493" i="6"/>
  <c r="N495" i="6" s="1"/>
  <c r="J318" i="97" s="1"/>
  <c r="L493" i="6"/>
  <c r="J493" i="6"/>
  <c r="H493" i="6"/>
  <c r="D316" i="97" s="1"/>
  <c r="AX421" i="6"/>
  <c r="AU421" i="6"/>
  <c r="AR421" i="6"/>
  <c r="AR423" i="6" s="1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 s="1"/>
  <c r="Q246" i="97" s="1"/>
  <c r="BG187" i="6"/>
  <c r="L385" i="6"/>
  <c r="L387" i="6" s="1"/>
  <c r="L389" i="6" s="1"/>
  <c r="H212" i="97" s="1"/>
  <c r="AJ187" i="6"/>
  <c r="AC187" i="6"/>
  <c r="AL187" i="6"/>
  <c r="AB187" i="6"/>
  <c r="J421" i="6"/>
  <c r="R385" i="6"/>
  <c r="R387" i="6" s="1"/>
  <c r="Y187" i="6"/>
  <c r="Q187" i="6"/>
  <c r="AA187" i="6"/>
  <c r="L187" i="6"/>
  <c r="BN468" i="6"/>
  <c r="BJ291" i="97" s="1"/>
  <c r="AH110" i="91"/>
  <c r="AH16" i="92" s="1"/>
  <c r="V58" i="60"/>
  <c r="AY421" i="6"/>
  <c r="AV421" i="6"/>
  <c r="AV423" i="6" s="1"/>
  <c r="AV425" i="6" s="1"/>
  <c r="AR248" i="97" s="1"/>
  <c r="AS421" i="6"/>
  <c r="AP421" i="6"/>
  <c r="AP423" i="6"/>
  <c r="AE421" i="6"/>
  <c r="AK187" i="6"/>
  <c r="J385" i="6"/>
  <c r="S187" i="6"/>
  <c r="K187" i="6"/>
  <c r="U187" i="6"/>
  <c r="AH421" i="6"/>
  <c r="AD244" i="97" s="1"/>
  <c r="BA385" i="6"/>
  <c r="AS320" i="6"/>
  <c r="AS322" i="6" s="1"/>
  <c r="AO130" i="91" s="1"/>
  <c r="H187" i="6"/>
  <c r="BJ187" i="6"/>
  <c r="BH187" i="6"/>
  <c r="BJ421" i="6"/>
  <c r="BG421" i="6"/>
  <c r="BC244" i="97" s="1"/>
  <c r="BD421" i="6"/>
  <c r="BJ385" i="6"/>
  <c r="BJ468" i="6"/>
  <c r="BF291" i="97" s="1"/>
  <c r="O176" i="60"/>
  <c r="BL499" i="6"/>
  <c r="BD499" i="6"/>
  <c r="AZ322" i="97" s="1"/>
  <c r="AV499" i="6"/>
  <c r="AR322" i="97" s="1"/>
  <c r="AN499" i="6"/>
  <c r="AJ322" i="97" s="1"/>
  <c r="AF499" i="6"/>
  <c r="AB322" i="97" s="1"/>
  <c r="X499" i="6"/>
  <c r="T322" i="97" s="1"/>
  <c r="P499" i="6"/>
  <c r="L322" i="97"/>
  <c r="H499" i="6"/>
  <c r="D322" i="97" s="1"/>
  <c r="V427" i="6"/>
  <c r="R250" i="97" s="1"/>
  <c r="O427" i="6"/>
  <c r="K250" i="97" s="1"/>
  <c r="J135" i="6"/>
  <c r="I202" i="97"/>
  <c r="R197" i="97"/>
  <c r="BI499" i="6"/>
  <c r="BE322" i="97" s="1"/>
  <c r="BA499" i="6"/>
  <c r="AS499" i="6"/>
  <c r="AO322" i="97" s="1"/>
  <c r="AK499" i="6"/>
  <c r="AG322" i="97" s="1"/>
  <c r="AC499" i="6"/>
  <c r="Y322" i="97" s="1"/>
  <c r="U499" i="6"/>
  <c r="Q322" i="97" s="1"/>
  <c r="M499" i="6"/>
  <c r="I322" i="97" s="1"/>
  <c r="BN499" i="6"/>
  <c r="BF499" i="6"/>
  <c r="BB322" i="97" s="1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 s="1"/>
  <c r="F197" i="97"/>
  <c r="BE198" i="97"/>
  <c r="BK499" i="6"/>
  <c r="BG322" i="97" s="1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N427" i="6"/>
  <c r="J250" i="97" s="1"/>
  <c r="BL391" i="6"/>
  <c r="BH214" i="97" s="1"/>
  <c r="AL391" i="6"/>
  <c r="AH214" i="97" s="1"/>
  <c r="T289" i="97"/>
  <c r="J197" i="97"/>
  <c r="BM499" i="6"/>
  <c r="BI322" i="97" s="1"/>
  <c r="BE499" i="6"/>
  <c r="BA322" i="97" s="1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D427" i="6"/>
  <c r="Z250" i="97" s="1"/>
  <c r="W427" i="6"/>
  <c r="S250" i="97" s="1"/>
  <c r="BL27" i="6"/>
  <c r="BG12" i="71" s="1"/>
  <c r="BB89" i="68"/>
  <c r="K176" i="60"/>
  <c r="BJ499" i="6"/>
  <c r="BF322" i="97" s="1"/>
  <c r="BB499" i="6"/>
  <c r="AT499" i="6"/>
  <c r="AP322" i="97" s="1"/>
  <c r="AL499" i="6"/>
  <c r="AH322" i="97" s="1"/>
  <c r="AD499" i="6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N197" i="97"/>
  <c r="BO499" i="6"/>
  <c r="BK322" i="97" s="1"/>
  <c r="BG499" i="6"/>
  <c r="BC322" i="97" s="1"/>
  <c r="AY499" i="6"/>
  <c r="AU322" i="97" s="1"/>
  <c r="AQ499" i="6"/>
  <c r="AM322" i="97" s="1"/>
  <c r="AI499" i="6"/>
  <c r="AE322" i="97" s="1"/>
  <c r="AA499" i="6"/>
  <c r="S499" i="6"/>
  <c r="O322" i="97" s="1"/>
  <c r="K499" i="6"/>
  <c r="G322" i="97" s="1"/>
  <c r="BN427" i="6"/>
  <c r="BJ250" i="97" s="1"/>
  <c r="AT427" i="6"/>
  <c r="AP250" i="97" s="1"/>
  <c r="AM427" i="6"/>
  <c r="AI250" i="97" s="1"/>
  <c r="I412" i="6"/>
  <c r="I414" i="6" s="1"/>
  <c r="AK347" i="6"/>
  <c r="AK349" i="6" s="1"/>
  <c r="AC347" i="6"/>
  <c r="AC349" i="6" s="1"/>
  <c r="Y151" i="91" s="1"/>
  <c r="Y153" i="91" s="1"/>
  <c r="U347" i="6"/>
  <c r="U349" i="6" s="1"/>
  <c r="M347" i="6"/>
  <c r="M349" i="6" s="1"/>
  <c r="I151" i="91" s="1"/>
  <c r="I153" i="91" s="1"/>
  <c r="J181" i="6"/>
  <c r="J183" i="6" s="1"/>
  <c r="AR289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BH412" i="6"/>
  <c r="BE412" i="6"/>
  <c r="T412" i="6"/>
  <c r="T414" i="6" s="1"/>
  <c r="AY347" i="6"/>
  <c r="AY349" i="6" s="1"/>
  <c r="AU151" i="91" s="1"/>
  <c r="AU153" i="91" s="1"/>
  <c r="K172" i="6"/>
  <c r="K174" i="6" s="1"/>
  <c r="BC484" i="6"/>
  <c r="AY307" i="97" s="1"/>
  <c r="AU484" i="6"/>
  <c r="AM484" i="6"/>
  <c r="AE484" i="6"/>
  <c r="BN412" i="6"/>
  <c r="BJ235" i="97" s="1"/>
  <c r="BK412" i="6"/>
  <c r="BG235" i="97" s="1"/>
  <c r="AG412" i="6"/>
  <c r="Z412" i="6"/>
  <c r="V235" i="97" s="1"/>
  <c r="W412" i="6"/>
  <c r="S235" i="97" s="1"/>
  <c r="H181" i="6"/>
  <c r="H183" i="6" s="1"/>
  <c r="BL432" i="6"/>
  <c r="L172" i="6"/>
  <c r="L174" i="6" s="1"/>
  <c r="AB172" i="6"/>
  <c r="AB174" i="6" s="1"/>
  <c r="AR172" i="6"/>
  <c r="AR174" i="6" s="1"/>
  <c r="Y181" i="6"/>
  <c r="Y183" i="6"/>
  <c r="AO181" i="6"/>
  <c r="AO183" i="6" s="1"/>
  <c r="BE181" i="6"/>
  <c r="BE183" i="6" s="1"/>
  <c r="BI517" i="6"/>
  <c r="BE340" i="97" s="1"/>
  <c r="BF517" i="6"/>
  <c r="BB340" i="97" s="1"/>
  <c r="BC517" i="6"/>
  <c r="AY340" i="97"/>
  <c r="AF517" i="6"/>
  <c r="AB340" i="97" s="1"/>
  <c r="AC517" i="6"/>
  <c r="Y340" i="97" s="1"/>
  <c r="Z517" i="6"/>
  <c r="V340" i="97" s="1"/>
  <c r="AJ412" i="6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Q517" i="6"/>
  <c r="M340" i="97" s="1"/>
  <c r="Y484" i="6"/>
  <c r="Q484" i="6"/>
  <c r="AW412" i="6"/>
  <c r="AP412" i="6"/>
  <c r="AP414" i="6" s="1"/>
  <c r="AM412" i="6"/>
  <c r="AI235" i="97"/>
  <c r="M412" i="6"/>
  <c r="AO347" i="6"/>
  <c r="AO349" i="6" s="1"/>
  <c r="AO351" i="6" s="1"/>
  <c r="AG347" i="6"/>
  <c r="AG349" i="6" s="1"/>
  <c r="Y347" i="6"/>
  <c r="Y349" i="6" s="1"/>
  <c r="Q347" i="6"/>
  <c r="Q349" i="6" s="1"/>
  <c r="Q351" i="6" s="1"/>
  <c r="I347" i="6"/>
  <c r="I349" i="6" s="1"/>
  <c r="I351" i="6" s="1"/>
  <c r="N181" i="6"/>
  <c r="N183" i="6" s="1"/>
  <c r="AN468" i="6"/>
  <c r="AJ291" i="97" s="1"/>
  <c r="P172" i="6"/>
  <c r="P174" i="6" s="1"/>
  <c r="AF172" i="6"/>
  <c r="AF174" i="6"/>
  <c r="AV172" i="6"/>
  <c r="AV174" i="6" s="1"/>
  <c r="BJ172" i="6"/>
  <c r="BJ174" i="6" s="1"/>
  <c r="AC181" i="6"/>
  <c r="AC183" i="6" s="1"/>
  <c r="AS181" i="6"/>
  <c r="AS183" i="6" s="1"/>
  <c r="BI181" i="6"/>
  <c r="BI183" i="6" s="1"/>
  <c r="AL58" i="60"/>
  <c r="AZ110" i="91"/>
  <c r="AZ16" i="92" s="1"/>
  <c r="BN517" i="6"/>
  <c r="BJ340" i="97" s="1"/>
  <c r="BK517" i="6"/>
  <c r="AN517" i="6"/>
  <c r="AJ340" i="97" s="1"/>
  <c r="AK517" i="6"/>
  <c r="AG340" i="97" s="1"/>
  <c r="AH517" i="6"/>
  <c r="AD340" i="97" s="1"/>
  <c r="N517" i="6"/>
  <c r="J340" i="97" s="1"/>
  <c r="K517" i="6"/>
  <c r="G340" i="97" s="1"/>
  <c r="H517" i="6"/>
  <c r="D340" i="97" s="1"/>
  <c r="BM412" i="6"/>
  <c r="AZ412" i="6"/>
  <c r="AV235" i="97"/>
  <c r="AB412" i="6"/>
  <c r="X235" i="97" s="1"/>
  <c r="Y412" i="6"/>
  <c r="Y414" i="6" s="1"/>
  <c r="AP347" i="6"/>
  <c r="AP349" i="6" s="1"/>
  <c r="AH347" i="6"/>
  <c r="AH349" i="6" s="1"/>
  <c r="AH351" i="6" s="1"/>
  <c r="Z347" i="6"/>
  <c r="Z349" i="6" s="1"/>
  <c r="Z351" i="6" s="1"/>
  <c r="J347" i="6"/>
  <c r="J349" i="6" s="1"/>
  <c r="O181" i="6"/>
  <c r="O183" i="6"/>
  <c r="G181" i="6"/>
  <c r="G183" i="6" s="1"/>
  <c r="G185" i="6" s="1"/>
  <c r="L412" i="6"/>
  <c r="AN347" i="6"/>
  <c r="AN349" i="6" s="1"/>
  <c r="AJ151" i="91" s="1"/>
  <c r="AF347" i="6"/>
  <c r="AF349" i="6" s="1"/>
  <c r="X347" i="6"/>
  <c r="X349" i="6" s="1"/>
  <c r="X351" i="6" s="1"/>
  <c r="P347" i="6"/>
  <c r="P349" i="6" s="1"/>
  <c r="P351" i="6" s="1"/>
  <c r="H347" i="6"/>
  <c r="H349" i="6"/>
  <c r="M181" i="6"/>
  <c r="M183" i="6" s="1"/>
  <c r="Z110" i="91"/>
  <c r="Z16" i="92" s="1"/>
  <c r="R172" i="6"/>
  <c r="R174" i="6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AY20" i="60"/>
  <c r="BA102" i="60"/>
  <c r="BB517" i="6"/>
  <c r="AX340" i="97" s="1"/>
  <c r="AY517" i="6"/>
  <c r="AU340" i="97" s="1"/>
  <c r="AV517" i="6"/>
  <c r="AR340" i="97" s="1"/>
  <c r="Y517" i="6"/>
  <c r="U340" i="97" s="1"/>
  <c r="V517" i="6"/>
  <c r="R340" i="97" s="1"/>
  <c r="AI484" i="6"/>
  <c r="AE307" i="97" s="1"/>
  <c r="AA484" i="6"/>
  <c r="W307" i="97" s="1"/>
  <c r="BF412" i="6"/>
  <c r="BB235" i="97" s="1"/>
  <c r="BC412" i="6"/>
  <c r="BC414" i="6" s="1"/>
  <c r="AC432" i="6"/>
  <c r="Y255" i="97" s="1"/>
  <c r="R347" i="6"/>
  <c r="R349" i="6" s="1"/>
  <c r="K412" i="6"/>
  <c r="G235" i="97" s="1"/>
  <c r="AM347" i="6"/>
  <c r="AM349" i="6" s="1"/>
  <c r="AE347" i="6"/>
  <c r="AE349" i="6" s="1"/>
  <c r="W347" i="6"/>
  <c r="W349" i="6" s="1"/>
  <c r="W351" i="6" s="1"/>
  <c r="O347" i="6"/>
  <c r="O349" i="6" s="1"/>
  <c r="K151" i="91" s="1"/>
  <c r="K153" i="91" s="1"/>
  <c r="G347" i="6"/>
  <c r="G349" i="6" s="1"/>
  <c r="G351" i="6" s="1"/>
  <c r="L181" i="6"/>
  <c r="L183" i="6" s="1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AR412" i="6"/>
  <c r="AR414" i="6" s="1"/>
  <c r="E202" i="97"/>
  <c r="M202" i="97"/>
  <c r="Q202" i="97"/>
  <c r="R17" i="29"/>
  <c r="G320" i="6"/>
  <c r="G322" i="6"/>
  <c r="BI102" i="60"/>
  <c r="BK165" i="91"/>
  <c r="X370" i="6"/>
  <c r="AN103" i="60"/>
  <c r="AN370" i="6"/>
  <c r="AJ110" i="91"/>
  <c r="AJ16" i="92" s="1"/>
  <c r="AU165" i="91"/>
  <c r="F47" i="9"/>
  <c r="AA27" i="6"/>
  <c r="X22" i="60" s="1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G277" i="6" s="1"/>
  <c r="D158" i="59" s="1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BB317" i="6"/>
  <c r="AX127" i="91" s="1"/>
  <c r="AR317" i="6"/>
  <c r="AN127" i="91" s="1"/>
  <c r="AY317" i="6"/>
  <c r="AU127" i="91" s="1"/>
  <c r="BL317" i="6"/>
  <c r="BH127" i="91" s="1"/>
  <c r="T317" i="6"/>
  <c r="P127" i="91" s="1"/>
  <c r="AA317" i="6"/>
  <c r="W127" i="91" s="1"/>
  <c r="U317" i="6"/>
  <c r="Q127" i="91" s="1"/>
  <c r="AB317" i="6"/>
  <c r="X127" i="91" s="1"/>
  <c r="AI317" i="6"/>
  <c r="AE127" i="91" s="1"/>
  <c r="AO317" i="6"/>
  <c r="AK127" i="91" s="1"/>
  <c r="BJ317" i="6"/>
  <c r="AU353" i="6"/>
  <c r="AV353" i="6"/>
  <c r="BH353" i="6"/>
  <c r="S353" i="6"/>
  <c r="O155" i="91" s="1"/>
  <c r="M353" i="6"/>
  <c r="AD353" i="6"/>
  <c r="Z155" i="91" s="1"/>
  <c r="AK353" i="6"/>
  <c r="AM353" i="6"/>
  <c r="L353" i="6"/>
  <c r="H155" i="91" s="1"/>
  <c r="AP353" i="6"/>
  <c r="BB353" i="6"/>
  <c r="AX155" i="91" s="1"/>
  <c r="AN353" i="6"/>
  <c r="AJ155" i="91" s="1"/>
  <c r="BC418" i="6"/>
  <c r="AY241" i="97" s="1"/>
  <c r="BJ418" i="6"/>
  <c r="BF241" i="97" s="1"/>
  <c r="J418" i="6"/>
  <c r="F241" i="97" s="1"/>
  <c r="M418" i="6"/>
  <c r="I241" i="97" s="1"/>
  <c r="BG418" i="6"/>
  <c r="BC241" i="97" s="1"/>
  <c r="R418" i="6"/>
  <c r="U418" i="6"/>
  <c r="Q241" i="97" s="1"/>
  <c r="AL418" i="6"/>
  <c r="AH241" i="97" s="1"/>
  <c r="H418" i="6"/>
  <c r="D241" i="97" s="1"/>
  <c r="AM418" i="6"/>
  <c r="AI241" i="97" s="1"/>
  <c r="X418" i="6"/>
  <c r="T241" i="97" s="1"/>
  <c r="BF418" i="6"/>
  <c r="BB241" i="97" s="1"/>
  <c r="BN418" i="6"/>
  <c r="BJ241" i="97"/>
  <c r="AF418" i="6"/>
  <c r="AB241" i="97" s="1"/>
  <c r="AO418" i="6"/>
  <c r="AK241" i="97" s="1"/>
  <c r="S490" i="6"/>
  <c r="O313" i="97" s="1"/>
  <c r="AS490" i="6"/>
  <c r="AO313" i="97" s="1"/>
  <c r="BE490" i="6"/>
  <c r="BA313" i="97" s="1"/>
  <c r="T490" i="6"/>
  <c r="P313" i="97" s="1"/>
  <c r="AJ490" i="6"/>
  <c r="AF313" i="97" s="1"/>
  <c r="AZ490" i="6"/>
  <c r="AV313" i="97" s="1"/>
  <c r="AE490" i="6"/>
  <c r="AA313" i="97" s="1"/>
  <c r="AK490" i="6"/>
  <c r="AG313" i="97" s="1"/>
  <c r="V490" i="6"/>
  <c r="R313" i="97" s="1"/>
  <c r="AL490" i="6"/>
  <c r="AH313" i="97" s="1"/>
  <c r="BB490" i="6"/>
  <c r="AX313" i="97" s="1"/>
  <c r="Q490" i="6"/>
  <c r="M313" i="97" s="1"/>
  <c r="AC490" i="6"/>
  <c r="Y313" i="97" s="1"/>
  <c r="K490" i="6"/>
  <c r="G313" i="97" s="1"/>
  <c r="AI490" i="6"/>
  <c r="AE313" i="97" s="1"/>
  <c r="BC490" i="6"/>
  <c r="AY313" i="97" s="1"/>
  <c r="I490" i="6"/>
  <c r="E313" i="97" s="1"/>
  <c r="AO490" i="6"/>
  <c r="AK313" i="97" s="1"/>
  <c r="BA490" i="6"/>
  <c r="AW313" i="97" s="1"/>
  <c r="BG490" i="6"/>
  <c r="BC313" i="97" s="1"/>
  <c r="P490" i="6"/>
  <c r="L313" i="97" s="1"/>
  <c r="AF490" i="6"/>
  <c r="AB313" i="97" s="1"/>
  <c r="AV490" i="6"/>
  <c r="AR313" i="97" s="1"/>
  <c r="BL490" i="6"/>
  <c r="BH313" i="97" s="1"/>
  <c r="BK490" i="6"/>
  <c r="BG313" i="97" s="1"/>
  <c r="G490" i="6"/>
  <c r="C313" i="97" s="1"/>
  <c r="AM490" i="6"/>
  <c r="AI313" i="97" s="1"/>
  <c r="R490" i="6"/>
  <c r="N313" i="97" s="1"/>
  <c r="AH490" i="6"/>
  <c r="AD313" i="97" s="1"/>
  <c r="AX490" i="6"/>
  <c r="AT313" i="97" s="1"/>
  <c r="BN490" i="6"/>
  <c r="BJ313" i="97"/>
  <c r="AW490" i="6"/>
  <c r="AS313" i="97" s="1"/>
  <c r="AP520" i="6"/>
  <c r="AL343" i="97" s="1"/>
  <c r="AX520" i="6"/>
  <c r="AT343" i="97" s="1"/>
  <c r="BF520" i="6"/>
  <c r="BN520" i="6"/>
  <c r="AS520" i="6"/>
  <c r="AO343" i="97" s="1"/>
  <c r="BA520" i="6"/>
  <c r="BA522" i="6" s="1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 s="1"/>
  <c r="L524" i="6" s="1"/>
  <c r="H347" i="97" s="1"/>
  <c r="AR520" i="6"/>
  <c r="AZ520" i="6"/>
  <c r="BH520" i="6"/>
  <c r="O520" i="6"/>
  <c r="BC520" i="6"/>
  <c r="BK520" i="6"/>
  <c r="AV21" i="60"/>
  <c r="AY27" i="6"/>
  <c r="AV22" i="60" s="1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 s="1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AK332" i="6"/>
  <c r="E111" i="91"/>
  <c r="E17" i="92" s="1"/>
  <c r="AO49" i="6"/>
  <c r="K20" i="60"/>
  <c r="AV77" i="6"/>
  <c r="AN77" i="6"/>
  <c r="AK104" i="60" s="1"/>
  <c r="X77" i="6"/>
  <c r="U104" i="60" s="1"/>
  <c r="AV347" i="6"/>
  <c r="AV349" i="6" s="1"/>
  <c r="AV351" i="6" s="1"/>
  <c r="W255" i="6"/>
  <c r="X255" i="6"/>
  <c r="X257" i="6" s="1"/>
  <c r="X259" i="6" s="1"/>
  <c r="N255" i="6"/>
  <c r="N257" i="6" s="1"/>
  <c r="N259" i="6" s="1"/>
  <c r="G255" i="6"/>
  <c r="BH255" i="6"/>
  <c r="BH257" i="6" s="1"/>
  <c r="BH259" i="6" s="1"/>
  <c r="BD255" i="6"/>
  <c r="BD257" i="6" s="1"/>
  <c r="BD259" i="6" s="1"/>
  <c r="AB255" i="6"/>
  <c r="AB257" i="6" s="1"/>
  <c r="V21" i="60"/>
  <c r="Y144" i="6"/>
  <c r="BA222" i="6"/>
  <c r="AS222" i="6"/>
  <c r="AK222" i="6"/>
  <c r="AH20" i="60"/>
  <c r="AV198" i="97"/>
  <c r="AW177" i="60"/>
  <c r="N198" i="97"/>
  <c r="R135" i="6"/>
  <c r="M19" i="12" s="1"/>
  <c r="O177" i="60"/>
  <c r="BM432" i="6"/>
  <c r="I511" i="6"/>
  <c r="I513" i="6" s="1"/>
  <c r="I515" i="6" s="1"/>
  <c r="E338" i="97" s="1"/>
  <c r="V243" i="6"/>
  <c r="AJ199" i="6"/>
  <c r="AJ201" i="6" s="1"/>
  <c r="AJ203" i="6" s="1"/>
  <c r="AB199" i="6"/>
  <c r="AB201" i="6" s="1"/>
  <c r="T199" i="6"/>
  <c r="T201" i="6" s="1"/>
  <c r="T203" i="6" s="1"/>
  <c r="BH178" i="6"/>
  <c r="T178" i="6"/>
  <c r="L178" i="6"/>
  <c r="G199" i="6"/>
  <c r="G201" i="6" s="1"/>
  <c r="M513" i="6"/>
  <c r="BA199" i="6"/>
  <c r="BA201" i="6" s="1"/>
  <c r="BF243" i="6"/>
  <c r="Z468" i="6"/>
  <c r="V291" i="97" s="1"/>
  <c r="BI432" i="6"/>
  <c r="BJ370" i="6"/>
  <c r="P163" i="6"/>
  <c r="P165" i="6" s="1"/>
  <c r="AF163" i="6"/>
  <c r="AF165" i="6" s="1"/>
  <c r="AV163" i="6"/>
  <c r="AV165" i="6" s="1"/>
  <c r="M255" i="97"/>
  <c r="AE198" i="97"/>
  <c r="BN511" i="6"/>
  <c r="BF511" i="6"/>
  <c r="AR511" i="6"/>
  <c r="AN334" i="97" s="1"/>
  <c r="AD511" i="6"/>
  <c r="V511" i="6"/>
  <c r="S511" i="6"/>
  <c r="O334" i="97" s="1"/>
  <c r="AC481" i="6"/>
  <c r="Y304" i="97" s="1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H511" i="6"/>
  <c r="H513" i="6" s="1"/>
  <c r="AC243" i="6"/>
  <c r="U243" i="6"/>
  <c r="AI199" i="6"/>
  <c r="AI201" i="6" s="1"/>
  <c r="AI203" i="6" s="1"/>
  <c r="AA199" i="6"/>
  <c r="AA201" i="6" s="1"/>
  <c r="BG178" i="6"/>
  <c r="AY178" i="6"/>
  <c r="K178" i="6"/>
  <c r="K212" i="6" s="1"/>
  <c r="H157" i="59" s="1"/>
  <c r="AK165" i="91"/>
  <c r="BF199" i="6"/>
  <c r="BF201" i="6" s="1"/>
  <c r="BJ243" i="6"/>
  <c r="BD468" i="6"/>
  <c r="AZ291" i="97" s="1"/>
  <c r="V370" i="6"/>
  <c r="BF110" i="91"/>
  <c r="BF16" i="92" s="1"/>
  <c r="AH163" i="6"/>
  <c r="AH165" i="6" s="1"/>
  <c r="AX163" i="6"/>
  <c r="AX165" i="6" s="1"/>
  <c r="BN163" i="6"/>
  <c r="BN165" i="6" s="1"/>
  <c r="AF432" i="6"/>
  <c r="AF434" i="6" s="1"/>
  <c r="AB257" i="97" s="1"/>
  <c r="BK511" i="6"/>
  <c r="BC511" i="6"/>
  <c r="AY334" i="97" s="1"/>
  <c r="AZ511" i="6"/>
  <c r="AZ513" i="6" s="1"/>
  <c r="AL511" i="6"/>
  <c r="AA511" i="6"/>
  <c r="P511" i="6"/>
  <c r="BN481" i="6"/>
  <c r="BJ304" i="97" s="1"/>
  <c r="AX481" i="6"/>
  <c r="AT304" i="97" s="1"/>
  <c r="Z481" i="6"/>
  <c r="V304" i="97" s="1"/>
  <c r="BI409" i="6"/>
  <c r="BE232" i="97" s="1"/>
  <c r="V264" i="6"/>
  <c r="V266" i="6" s="1"/>
  <c r="V268" i="6" s="1"/>
  <c r="BH511" i="6"/>
  <c r="BD334" i="97" s="1"/>
  <c r="AT511" i="6"/>
  <c r="AP334" i="97" s="1"/>
  <c r="AI511" i="6"/>
  <c r="AF511" i="6"/>
  <c r="X511" i="6"/>
  <c r="AL481" i="6"/>
  <c r="AH304" i="97" s="1"/>
  <c r="J481" i="6"/>
  <c r="F304" i="97" s="1"/>
  <c r="AJ49" i="6"/>
  <c r="BM27" i="6"/>
  <c r="BJ22" i="60" s="1"/>
  <c r="BM511" i="6"/>
  <c r="BE511" i="6"/>
  <c r="BE513" i="6" s="1"/>
  <c r="BA336" i="97" s="1"/>
  <c r="AQ511" i="6"/>
  <c r="AN511" i="6"/>
  <c r="AC511" i="6"/>
  <c r="Y334" i="97" s="1"/>
  <c r="U511" i="6"/>
  <c r="R511" i="6"/>
  <c r="N334" i="97" s="1"/>
  <c r="AZ481" i="6"/>
  <c r="AV304" i="97" s="1"/>
  <c r="AE481" i="6"/>
  <c r="AA304" i="97" s="1"/>
  <c r="S481" i="6"/>
  <c r="O304" i="97" s="1"/>
  <c r="AR445" i="6"/>
  <c r="O199" i="6"/>
  <c r="O201" i="6" s="1"/>
  <c r="O203" i="6" s="1"/>
  <c r="AP243" i="6"/>
  <c r="AV511" i="6"/>
  <c r="AQ481" i="6"/>
  <c r="AM304" i="97" s="1"/>
  <c r="AH481" i="6"/>
  <c r="AD304" i="97" s="1"/>
  <c r="L481" i="6"/>
  <c r="H304" i="97" s="1"/>
  <c r="Z243" i="6"/>
  <c r="AN199" i="6"/>
  <c r="AN201" i="6" s="1"/>
  <c r="AF199" i="6"/>
  <c r="AF201" i="6" s="1"/>
  <c r="AF203" i="6" s="1"/>
  <c r="X199" i="6"/>
  <c r="X201" i="6" s="1"/>
  <c r="X203" i="6" s="1"/>
  <c r="BD178" i="6"/>
  <c r="AV178" i="6"/>
  <c r="AN178" i="6"/>
  <c r="AF178" i="6"/>
  <c r="Y77" i="6"/>
  <c r="X163" i="6"/>
  <c r="X165" i="6" s="1"/>
  <c r="BJ511" i="6"/>
  <c r="AY511" i="6"/>
  <c r="AU334" i="97" s="1"/>
  <c r="AK511" i="6"/>
  <c r="AG334" i="97" s="1"/>
  <c r="Z511" i="6"/>
  <c r="V334" i="97" s="1"/>
  <c r="O511" i="6"/>
  <c r="L511" i="6"/>
  <c r="H334" i="97" s="1"/>
  <c r="Y243" i="6"/>
  <c r="AM199" i="6"/>
  <c r="AM201" i="6" s="1"/>
  <c r="AM203" i="6" s="1"/>
  <c r="AE199" i="6"/>
  <c r="AE201" i="6" s="1"/>
  <c r="W199" i="6"/>
  <c r="W201" i="6" s="1"/>
  <c r="W203" i="6" s="1"/>
  <c r="BK178" i="6"/>
  <c r="W178" i="6"/>
  <c r="BH289" i="97"/>
  <c r="AX110" i="91"/>
  <c r="AX16" i="92" s="1"/>
  <c r="J163" i="6"/>
  <c r="J165" i="6" s="1"/>
  <c r="BG511" i="6"/>
  <c r="BC334" i="97" s="1"/>
  <c r="AS511" i="6"/>
  <c r="AH511" i="6"/>
  <c r="AE511" i="6"/>
  <c r="W511" i="6"/>
  <c r="W513" i="6" s="1"/>
  <c r="BB481" i="6"/>
  <c r="AX304" i="97" s="1"/>
  <c r="AW49" i="6"/>
  <c r="AR13" i="71" s="1"/>
  <c r="H10" i="68"/>
  <c r="G12" i="68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AA403" i="6"/>
  <c r="W226" i="97" s="1"/>
  <c r="BA403" i="6"/>
  <c r="BA405" i="6" s="1"/>
  <c r="AW228" i="97" s="1"/>
  <c r="AO403" i="6"/>
  <c r="AY403" i="6"/>
  <c r="AM403" i="6"/>
  <c r="AW403" i="6"/>
  <c r="AK403" i="6"/>
  <c r="AE439" i="6"/>
  <c r="AE441" i="6" s="1"/>
  <c r="AA264" i="97" s="1"/>
  <c r="M439" i="6"/>
  <c r="K439" i="6"/>
  <c r="BG439" i="6"/>
  <c r="H475" i="6"/>
  <c r="H477" i="6" s="1"/>
  <c r="D300" i="97" s="1"/>
  <c r="I475" i="6"/>
  <c r="AN475" i="6"/>
  <c r="AJ298" i="97" s="1"/>
  <c r="BO475" i="6"/>
  <c r="BO477" i="6" s="1"/>
  <c r="BO479" i="6" s="1"/>
  <c r="BK302" i="97" s="1"/>
  <c r="AR475" i="6"/>
  <c r="AD475" i="6"/>
  <c r="AD477" i="6" s="1"/>
  <c r="AD479" i="6" s="1"/>
  <c r="Z302" i="97" s="1"/>
  <c r="AA475" i="6"/>
  <c r="V475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BD513" i="6"/>
  <c r="AZ336" i="97" s="1"/>
  <c r="O508" i="6"/>
  <c r="K331" i="97" s="1"/>
  <c r="P475" i="6"/>
  <c r="R508" i="6"/>
  <c r="N331" i="97" s="1"/>
  <c r="U508" i="6"/>
  <c r="Q331" i="97"/>
  <c r="K253" i="97"/>
  <c r="O432" i="6"/>
  <c r="K255" i="97" s="1"/>
  <c r="H253" i="97"/>
  <c r="L432" i="6"/>
  <c r="X508" i="6"/>
  <c r="T331" i="97" s="1"/>
  <c r="AS27" i="6"/>
  <c r="AN16" i="12"/>
  <c r="AP21" i="60"/>
  <c r="O338" i="6"/>
  <c r="O340" i="6" s="1"/>
  <c r="K144" i="91" s="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 s="1"/>
  <c r="AE111" i="91"/>
  <c r="AE17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O49" i="6"/>
  <c r="BN391" i="6"/>
  <c r="BJ214" i="97" s="1"/>
  <c r="P391" i="6"/>
  <c r="L214" i="97" s="1"/>
  <c r="R20" i="60"/>
  <c r="AD58" i="60"/>
  <c r="BL59" i="60"/>
  <c r="AB110" i="91"/>
  <c r="AB16" i="92" s="1"/>
  <c r="AS102" i="60"/>
  <c r="AF103" i="60"/>
  <c r="BE111" i="91"/>
  <c r="BE17" i="92" s="1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AZ391" i="6"/>
  <c r="AV214" i="97" s="1"/>
  <c r="AS391" i="6"/>
  <c r="AO214" i="97" s="1"/>
  <c r="R391" i="6"/>
  <c r="N214" i="97" s="1"/>
  <c r="J15" i="68"/>
  <c r="E325" i="97"/>
  <c r="AC102" i="60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K147" i="6"/>
  <c r="AC147" i="6"/>
  <c r="BD391" i="6"/>
  <c r="AZ214" i="97" s="1"/>
  <c r="AW391" i="6"/>
  <c r="AS214" i="97" s="1"/>
  <c r="AF144" i="6"/>
  <c r="V391" i="6"/>
  <c r="R214" i="97" s="1"/>
  <c r="BI89" i="68"/>
  <c r="AD145" i="6"/>
  <c r="G135" i="6"/>
  <c r="C199" i="97" s="1"/>
  <c r="Z20" i="60"/>
  <c r="W165" i="91"/>
  <c r="AK102" i="60"/>
  <c r="BL370" i="6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C197" i="97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E49" i="6"/>
  <c r="AG49" i="6"/>
  <c r="BJ391" i="6"/>
  <c r="BF214" i="97" s="1"/>
  <c r="AJ391" i="6"/>
  <c r="AF214" i="97" s="1"/>
  <c r="BH385" i="6"/>
  <c r="AT326" i="6"/>
  <c r="AP134" i="91" s="1"/>
  <c r="N338" i="6"/>
  <c r="Q302" i="6"/>
  <c r="Q304" i="6" s="1"/>
  <c r="M116" i="91" s="1"/>
  <c r="M338" i="6"/>
  <c r="M340" i="6" s="1"/>
  <c r="I144" i="91" s="1"/>
  <c r="S302" i="6"/>
  <c r="L338" i="6"/>
  <c r="BJ320" i="6"/>
  <c r="BJ322" i="6" s="1"/>
  <c r="BF130" i="91" s="1"/>
  <c r="Y25" i="29"/>
  <c r="Y27" i="29" s="1"/>
  <c r="V102" i="60"/>
  <c r="I77" i="6"/>
  <c r="F104" i="60" s="1"/>
  <c r="AV144" i="6"/>
  <c r="AV559" i="6" s="1"/>
  <c r="AO338" i="6"/>
  <c r="AO340" i="6" s="1"/>
  <c r="AK144" i="91" s="1"/>
  <c r="BG338" i="6"/>
  <c r="BG340" i="6" s="1"/>
  <c r="BC144" i="91" s="1"/>
  <c r="R338" i="6"/>
  <c r="J338" i="6"/>
  <c r="T302" i="6"/>
  <c r="T304" i="6" s="1"/>
  <c r="P116" i="91" s="1"/>
  <c r="I302" i="6"/>
  <c r="I304" i="6" s="1"/>
  <c r="E116" i="91" s="1"/>
  <c r="AW77" i="6"/>
  <c r="BI338" i="6"/>
  <c r="BI340" i="6" s="1"/>
  <c r="BE144" i="91" s="1"/>
  <c r="Q338" i="6"/>
  <c r="Q340" i="6" s="1"/>
  <c r="M144" i="91" s="1"/>
  <c r="G338" i="6"/>
  <c r="G340" i="6" s="1"/>
  <c r="K302" i="6"/>
  <c r="AY77" i="6"/>
  <c r="AT18" i="12" s="1"/>
  <c r="P338" i="6"/>
  <c r="P340" i="6" s="1"/>
  <c r="L144" i="91" s="1"/>
  <c r="M302" i="6"/>
  <c r="M304" i="6" s="1"/>
  <c r="I116" i="91" s="1"/>
  <c r="BF302" i="6"/>
  <c r="BF304" i="6" s="1"/>
  <c r="BB116" i="91" s="1"/>
  <c r="E201" i="97"/>
  <c r="S176" i="60"/>
  <c r="AL197" i="97"/>
  <c r="BG202" i="97"/>
  <c r="V197" i="97"/>
  <c r="AD135" i="6"/>
  <c r="Y19" i="12" s="1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 s="1"/>
  <c r="AG146" i="6"/>
  <c r="P203" i="97"/>
  <c r="AU445" i="6"/>
  <c r="BI445" i="6"/>
  <c r="Y445" i="6"/>
  <c r="V506" i="6"/>
  <c r="R329" i="97" s="1"/>
  <c r="R327" i="97"/>
  <c r="U325" i="97"/>
  <c r="L176" i="60"/>
  <c r="H177" i="60"/>
  <c r="BK177" i="60"/>
  <c r="L202" i="97"/>
  <c r="U201" i="97"/>
  <c r="AB147" i="6"/>
  <c r="Q135" i="6"/>
  <c r="BA17" i="29"/>
  <c r="BA18" i="29" s="1"/>
  <c r="F176" i="60"/>
  <c r="H146" i="6"/>
  <c r="AT198" i="97"/>
  <c r="T203" i="97"/>
  <c r="X203" i="97"/>
  <c r="M135" i="6"/>
  <c r="H202" i="97"/>
  <c r="J176" i="60"/>
  <c r="J18" i="68"/>
  <c r="AA201" i="97"/>
  <c r="AB135" i="6"/>
  <c r="W15" i="71" s="1"/>
  <c r="P176" i="60"/>
  <c r="Z203" i="97"/>
  <c r="G197" i="97"/>
  <c r="AJ543" i="6"/>
  <c r="AF366" i="97" s="1"/>
  <c r="G201" i="97"/>
  <c r="I197" i="97"/>
  <c r="AQ144" i="6"/>
  <c r="AF135" i="6"/>
  <c r="AA19" i="12" s="1"/>
  <c r="AM202" i="97"/>
  <c r="AF197" i="97"/>
  <c r="AR203" i="97"/>
  <c r="AC201" i="97"/>
  <c r="E197" i="97"/>
  <c r="G253" i="97"/>
  <c r="U135" i="6"/>
  <c r="BN543" i="6"/>
  <c r="BJ366" i="97" s="1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 s="1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W67" i="68"/>
  <c r="AY543" i="6"/>
  <c r="AU366" i="97" s="1"/>
  <c r="F177" i="60"/>
  <c r="BJ135" i="6"/>
  <c r="S203" i="97"/>
  <c r="AY201" i="97"/>
  <c r="AV176" i="60"/>
  <c r="BE135" i="6"/>
  <c r="BA199" i="97" s="1"/>
  <c r="BI197" i="97"/>
  <c r="BJ144" i="6"/>
  <c r="BJ559" i="6" s="1"/>
  <c r="AD144" i="6"/>
  <c r="AB198" i="97"/>
  <c r="AS201" i="97"/>
  <c r="D201" i="97"/>
  <c r="AS143" i="6"/>
  <c r="AZ135" i="6"/>
  <c r="AU19" i="12" s="1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BL135" i="6"/>
  <c r="BG15" i="71" s="1"/>
  <c r="AV197" i="97"/>
  <c r="BE146" i="6"/>
  <c r="AJ198" i="97"/>
  <c r="BC203" i="97"/>
  <c r="J202" i="97"/>
  <c r="L201" i="97"/>
  <c r="AC135" i="6"/>
  <c r="X19" i="12" s="1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 s="1"/>
  <c r="AL203" i="97"/>
  <c r="AN202" i="97"/>
  <c r="BD202" i="97"/>
  <c r="AM201" i="97"/>
  <c r="Y197" i="97"/>
  <c r="AX197" i="97"/>
  <c r="BF176" i="60"/>
  <c r="K198" i="97"/>
  <c r="AR135" i="6"/>
  <c r="AM19" i="12" s="1"/>
  <c r="AY202" i="97"/>
  <c r="W197" i="97"/>
  <c r="AB176" i="60"/>
  <c r="BA176" i="60"/>
  <c r="BK176" i="60"/>
  <c r="AY135" i="6"/>
  <c r="AT15" i="71" s="1"/>
  <c r="AN198" i="97"/>
  <c r="M203" i="97"/>
  <c r="BC202" i="97"/>
  <c r="J201" i="97"/>
  <c r="X176" i="60"/>
  <c r="C60" i="9"/>
  <c r="AM135" i="6"/>
  <c r="AJ178" i="60" s="1"/>
  <c r="AN176" i="60"/>
  <c r="AN135" i="6"/>
  <c r="AI19" i="12" s="1"/>
  <c r="AE197" i="97"/>
  <c r="L135" i="6"/>
  <c r="F201" i="97"/>
  <c r="E203" i="97"/>
  <c r="S197" i="97"/>
  <c r="AI197" i="97"/>
  <c r="D60" i="9"/>
  <c r="BN135" i="6"/>
  <c r="W135" i="6"/>
  <c r="S199" i="97" s="1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 s="1"/>
  <c r="J7" i="29"/>
  <c r="J9" i="29" s="1"/>
  <c r="Q146" i="6"/>
  <c r="M102" i="60"/>
  <c r="H370" i="6"/>
  <c r="D110" i="91"/>
  <c r="D16" i="92" s="1"/>
  <c r="E16" i="29"/>
  <c r="E18" i="29" s="1"/>
  <c r="P370" i="6"/>
  <c r="BO255" i="6"/>
  <c r="BE255" i="6"/>
  <c r="BE257" i="6" s="1"/>
  <c r="AZ255" i="6"/>
  <c r="AZ257" i="6" s="1"/>
  <c r="AZ259" i="6" s="1"/>
  <c r="T255" i="6"/>
  <c r="T257" i="6" s="1"/>
  <c r="BF255" i="6"/>
  <c r="BF257" i="6" s="1"/>
  <c r="BF259" i="6" s="1"/>
  <c r="AQ255" i="6"/>
  <c r="AQ257" i="6" s="1"/>
  <c r="AV255" i="6"/>
  <c r="AV257" i="6" s="1"/>
  <c r="AV259" i="6" s="1"/>
  <c r="P255" i="6"/>
  <c r="P257" i="6" s="1"/>
  <c r="P259" i="6" s="1"/>
  <c r="M255" i="6"/>
  <c r="S255" i="6"/>
  <c r="S257" i="6" s="1"/>
  <c r="AW255" i="6"/>
  <c r="AW257" i="6" s="1"/>
  <c r="AW259" i="6" s="1"/>
  <c r="AH255" i="6"/>
  <c r="AH257" i="6" s="1"/>
  <c r="AH259" i="6" s="1"/>
  <c r="AR255" i="6"/>
  <c r="AR257" i="6" s="1"/>
  <c r="L255" i="6"/>
  <c r="L257" i="6" s="1"/>
  <c r="AD255" i="6"/>
  <c r="BC255" i="6"/>
  <c r="BC257" i="6" s="1"/>
  <c r="BC259" i="6" s="1"/>
  <c r="AI255" i="6"/>
  <c r="Y255" i="6"/>
  <c r="Y257" i="6" s="1"/>
  <c r="Y259" i="6" s="1"/>
  <c r="AN255" i="6"/>
  <c r="AN257" i="6" s="1"/>
  <c r="AN259" i="6" s="1"/>
  <c r="AO255" i="6"/>
  <c r="AO257" i="6" s="1"/>
  <c r="AO259" i="6" s="1"/>
  <c r="AT255" i="6"/>
  <c r="AT257" i="6"/>
  <c r="AT259" i="6" s="1"/>
  <c r="Z255" i="6"/>
  <c r="Z257" i="6" s="1"/>
  <c r="Z259" i="6" s="1"/>
  <c r="K255" i="6"/>
  <c r="AJ255" i="6"/>
  <c r="AJ257" i="6" s="1"/>
  <c r="AK255" i="6"/>
  <c r="Q255" i="6"/>
  <c r="Q257" i="6" s="1"/>
  <c r="Q259" i="6" s="1"/>
  <c r="BL255" i="6"/>
  <c r="BL257" i="6" s="1"/>
  <c r="BL259" i="6" s="1"/>
  <c r="AF255" i="6"/>
  <c r="AF257" i="6" s="1"/>
  <c r="AF259" i="6" s="1"/>
  <c r="AP432" i="6"/>
  <c r="AL253" i="97"/>
  <c r="AK432" i="6"/>
  <c r="AC165" i="91"/>
  <c r="AP102" i="60"/>
  <c r="BC504" i="6"/>
  <c r="AY327" i="97" s="1"/>
  <c r="AR198" i="97"/>
  <c r="AV135" i="6"/>
  <c r="BL144" i="6"/>
  <c r="V77" i="6"/>
  <c r="Q14" i="71" s="1"/>
  <c r="AY102" i="60"/>
  <c r="AC111" i="91"/>
  <c r="AC17" i="92" s="1"/>
  <c r="AC18" i="92" s="1"/>
  <c r="AC27" i="92" s="1"/>
  <c r="AC28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 s="1"/>
  <c r="BF49" i="6"/>
  <c r="AF289" i="97"/>
  <c r="BA432" i="6"/>
  <c r="AW255" i="97" s="1"/>
  <c r="AW253" i="97"/>
  <c r="AY21" i="60"/>
  <c r="BB27" i="6"/>
  <c r="AW12" i="71" s="1"/>
  <c r="AI21" i="60"/>
  <c r="AL27" i="6"/>
  <c r="AI22" i="60" s="1"/>
  <c r="AX222" i="6"/>
  <c r="AU20" i="60"/>
  <c r="Z222" i="6"/>
  <c r="Z27" i="6"/>
  <c r="O20" i="60"/>
  <c r="AZ177" i="60"/>
  <c r="AY198" i="97"/>
  <c r="G24" i="97" s="1"/>
  <c r="BC135" i="6"/>
  <c r="BK543" i="6"/>
  <c r="BG366" i="97" s="1"/>
  <c r="BK135" i="6"/>
  <c r="BF8" i="29"/>
  <c r="BF9" i="29" s="1"/>
  <c r="BF33" i="29" s="1"/>
  <c r="BF201" i="97"/>
  <c r="BE17" i="29"/>
  <c r="BE202" i="97"/>
  <c r="AU26" i="29"/>
  <c r="AU203" i="97"/>
  <c r="AR8" i="29"/>
  <c r="AR9" i="29" s="1"/>
  <c r="AR201" i="97"/>
  <c r="AR543" i="6"/>
  <c r="AN366" i="97" s="1"/>
  <c r="AN197" i="97"/>
  <c r="AN543" i="6"/>
  <c r="AJ366" i="97" s="1"/>
  <c r="AK176" i="60"/>
  <c r="AJ197" i="97"/>
  <c r="AI17" i="29"/>
  <c r="AI202" i="97"/>
  <c r="AF543" i="6"/>
  <c r="AB366" i="97" s="1"/>
  <c r="AB197" i="97"/>
  <c r="AB543" i="6"/>
  <c r="X366" i="97" s="1"/>
  <c r="Y176" i="60"/>
  <c r="X543" i="6"/>
  <c r="T366" i="97" s="1"/>
  <c r="U176" i="60"/>
  <c r="P289" i="97"/>
  <c r="T468" i="6"/>
  <c r="P291" i="97" s="1"/>
  <c r="BH111" i="91"/>
  <c r="BH17" i="92" s="1"/>
  <c r="BL77" i="6"/>
  <c r="AK103" i="60"/>
  <c r="AJ111" i="91"/>
  <c r="AJ17" i="92" s="1"/>
  <c r="J21" i="60"/>
  <c r="M27" i="6"/>
  <c r="Q222" i="6"/>
  <c r="Q27" i="6"/>
  <c r="L12" i="71" s="1"/>
  <c r="L230" i="6"/>
  <c r="I27" i="6"/>
  <c r="BF17" i="29"/>
  <c r="BF202" i="97"/>
  <c r="AV17" i="29"/>
  <c r="AV202" i="97"/>
  <c r="AW543" i="6"/>
  <c r="AS366" i="97" s="1"/>
  <c r="AT176" i="60"/>
  <c r="AI26" i="29"/>
  <c r="AI203" i="97"/>
  <c r="T8" i="29"/>
  <c r="T201" i="97"/>
  <c r="T543" i="6"/>
  <c r="P366" i="97" s="1"/>
  <c r="Q176" i="60"/>
  <c r="H543" i="6"/>
  <c r="D366" i="97" s="1"/>
  <c r="D197" i="97"/>
  <c r="H135" i="6"/>
  <c r="C19" i="12" s="1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 s="1"/>
  <c r="U280" i="97"/>
  <c r="BI103" i="60"/>
  <c r="R102" i="60"/>
  <c r="AZ203" i="97"/>
  <c r="V144" i="6"/>
  <c r="V559" i="6" s="1"/>
  <c r="U165" i="91"/>
  <c r="AD103" i="60"/>
  <c r="BM144" i="6"/>
  <c r="BM559" i="6" s="1"/>
  <c r="BM560" i="6" s="1"/>
  <c r="BH6" i="71" s="1"/>
  <c r="U49" i="6"/>
  <c r="M111" i="91"/>
  <c r="M17" i="92" s="1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 s="1"/>
  <c r="AR253" i="97"/>
  <c r="AP58" i="60"/>
  <c r="BJ203" i="97"/>
  <c r="AC176" i="60"/>
  <c r="BI176" i="60"/>
  <c r="E61" i="9"/>
  <c r="AT20" i="60"/>
  <c r="BI475" i="6"/>
  <c r="N475" i="6"/>
  <c r="V445" i="6"/>
  <c r="AZ302" i="6"/>
  <c r="AZ304" i="6" s="1"/>
  <c r="AV116" i="91" s="1"/>
  <c r="AI302" i="6"/>
  <c r="BH302" i="6"/>
  <c r="BH304" i="6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BA338" i="6"/>
  <c r="BA340" i="6" s="1"/>
  <c r="AW144" i="91" s="1"/>
  <c r="AA338" i="6"/>
  <c r="AY338" i="6"/>
  <c r="AY340" i="6" s="1"/>
  <c r="AU144" i="91" s="1"/>
  <c r="BO338" i="6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 s="1"/>
  <c r="I439" i="6"/>
  <c r="AC439" i="6"/>
  <c r="Y262" i="97" s="1"/>
  <c r="P271" i="97"/>
  <c r="Y475" i="6"/>
  <c r="U298" i="97" s="1"/>
  <c r="AY475" i="6"/>
  <c r="AU298" i="97" s="1"/>
  <c r="BK475" i="6"/>
  <c r="BG298" i="97" s="1"/>
  <c r="BJ271" i="97"/>
  <c r="M475" i="6"/>
  <c r="M477" i="6" s="1"/>
  <c r="M479" i="6" s="1"/>
  <c r="I302" i="97" s="1"/>
  <c r="R475" i="6"/>
  <c r="W475" i="6"/>
  <c r="AH475" i="6"/>
  <c r="O475" i="6"/>
  <c r="O477" i="6" s="1"/>
  <c r="T475" i="6"/>
  <c r="AJ475" i="6"/>
  <c r="AP475" i="6"/>
  <c r="AP477" i="6" s="1"/>
  <c r="AV475" i="6"/>
  <c r="AV477" i="6" s="1"/>
  <c r="AR300" i="97" s="1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M481" i="6"/>
  <c r="I304" i="97" s="1"/>
  <c r="R481" i="6"/>
  <c r="N304" i="97" s="1"/>
  <c r="AD481" i="6"/>
  <c r="Z304" i="97" s="1"/>
  <c r="AI481" i="6"/>
  <c r="AE304" i="97" s="1"/>
  <c r="K481" i="6"/>
  <c r="G304" i="97" s="1"/>
  <c r="W481" i="6"/>
  <c r="S304" i="97" s="1"/>
  <c r="AB481" i="6"/>
  <c r="X304" i="97" s="1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/>
  <c r="H481" i="6"/>
  <c r="D304" i="97" s="1"/>
  <c r="O481" i="6"/>
  <c r="K304" i="97" s="1"/>
  <c r="BK338" i="6"/>
  <c r="BK340" i="6" s="1"/>
  <c r="BG144" i="91" s="1"/>
  <c r="W338" i="6"/>
  <c r="W340" i="6" s="1"/>
  <c r="AT347" i="6"/>
  <c r="AT349" i="6" s="1"/>
  <c r="AT351" i="6" s="1"/>
  <c r="BD347" i="6"/>
  <c r="BD349" i="6" s="1"/>
  <c r="BD351" i="6" s="1"/>
  <c r="BG347" i="6"/>
  <c r="BG349" i="6" s="1"/>
  <c r="AS347" i="6"/>
  <c r="AS349" i="6" s="1"/>
  <c r="BF347" i="6"/>
  <c r="BF349" i="6" s="1"/>
  <c r="BB151" i="91" s="1"/>
  <c r="BI347" i="6"/>
  <c r="BI349" i="6" s="1"/>
  <c r="N412" i="6"/>
  <c r="J235" i="97" s="1"/>
  <c r="P412" i="6"/>
  <c r="P414" i="6" s="1"/>
  <c r="L237" i="97" s="1"/>
  <c r="X412" i="6"/>
  <c r="AF412" i="6"/>
  <c r="AB235" i="97" s="1"/>
  <c r="AN412" i="6"/>
  <c r="AV412" i="6"/>
  <c r="BD412" i="6"/>
  <c r="BD414" i="6" s="1"/>
  <c r="AZ237" i="97" s="1"/>
  <c r="BL412" i="6"/>
  <c r="S412" i="6"/>
  <c r="O235" i="97" s="1"/>
  <c r="AA412" i="6"/>
  <c r="W235" i="97" s="1"/>
  <c r="AI412" i="6"/>
  <c r="AQ412" i="6"/>
  <c r="AM235" i="97" s="1"/>
  <c r="AY412" i="6"/>
  <c r="BG412" i="6"/>
  <c r="BC235" i="97" s="1"/>
  <c r="BO412" i="6"/>
  <c r="V412" i="6"/>
  <c r="R235" i="97" s="1"/>
  <c r="AD412" i="6"/>
  <c r="Z235" i="97" s="1"/>
  <c r="AL412" i="6"/>
  <c r="AT412" i="6"/>
  <c r="AP235" i="97" s="1"/>
  <c r="BB412" i="6"/>
  <c r="AX235" i="97" s="1"/>
  <c r="BJ412" i="6"/>
  <c r="BF235" i="97" s="1"/>
  <c r="U412" i="6"/>
  <c r="AC412" i="6"/>
  <c r="AC414" i="6" s="1"/>
  <c r="AK412" i="6"/>
  <c r="AS412" i="6"/>
  <c r="AS414" i="6" s="1"/>
  <c r="AO237" i="97" s="1"/>
  <c r="BA412" i="6"/>
  <c r="BA414" i="6" s="1"/>
  <c r="BA416" i="6" s="1"/>
  <c r="AW239" i="97" s="1"/>
  <c r="BI412" i="6"/>
  <c r="H484" i="6"/>
  <c r="J484" i="6"/>
  <c r="L484" i="6"/>
  <c r="V484" i="6"/>
  <c r="X484" i="6"/>
  <c r="Z484" i="6"/>
  <c r="AB484" i="6"/>
  <c r="AB486" i="6" s="1"/>
  <c r="AL484" i="6"/>
  <c r="AN484" i="6"/>
  <c r="AP484" i="6"/>
  <c r="AR484" i="6"/>
  <c r="BB484" i="6"/>
  <c r="BD484" i="6"/>
  <c r="BF484" i="6"/>
  <c r="BH484" i="6"/>
  <c r="AN459" i="6"/>
  <c r="AV459" i="6"/>
  <c r="AR282" i="97" s="1"/>
  <c r="BN484" i="6"/>
  <c r="P302" i="6"/>
  <c r="P304" i="6" s="1"/>
  <c r="L116" i="91" s="1"/>
  <c r="BE418" i="6"/>
  <c r="BH418" i="6"/>
  <c r="BD241" i="97" s="1"/>
  <c r="BK418" i="6"/>
  <c r="BG241" i="97" s="1"/>
  <c r="Q418" i="6"/>
  <c r="M241" i="97" s="1"/>
  <c r="R230" i="6"/>
  <c r="BF481" i="6"/>
  <c r="BB304" i="97" s="1"/>
  <c r="T481" i="6"/>
  <c r="P304" i="97" s="1"/>
  <c r="Q481" i="6"/>
  <c r="M304" i="97" s="1"/>
  <c r="BG475" i="6"/>
  <c r="BC298" i="97" s="1"/>
  <c r="AX475" i="6"/>
  <c r="X475" i="6"/>
  <c r="BA445" i="6"/>
  <c r="BI439" i="6"/>
  <c r="AO439" i="6"/>
  <c r="AK262" i="97" s="1"/>
  <c r="AX412" i="6"/>
  <c r="AU412" i="6"/>
  <c r="AH412" i="6"/>
  <c r="AE412" i="6"/>
  <c r="R412" i="6"/>
  <c r="O412" i="6"/>
  <c r="K235" i="97" s="1"/>
  <c r="O409" i="6"/>
  <c r="K232" i="97" s="1"/>
  <c r="BC403" i="6"/>
  <c r="AQ403" i="6"/>
  <c r="AQ338" i="6"/>
  <c r="AC302" i="6"/>
  <c r="AC304" i="6" s="1"/>
  <c r="Y116" i="91" s="1"/>
  <c r="AK135" i="6"/>
  <c r="AQ198" i="97"/>
  <c r="BO511" i="6"/>
  <c r="BB511" i="6"/>
  <c r="AW511" i="6"/>
  <c r="AO511" i="6"/>
  <c r="AG511" i="6"/>
  <c r="AG513" i="6" s="1"/>
  <c r="AG515" i="6" s="1"/>
  <c r="AC338" i="97" s="1"/>
  <c r="T511" i="6"/>
  <c r="T513" i="6" s="1"/>
  <c r="T515" i="6" s="1"/>
  <c r="P338" i="97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H481" i="6"/>
  <c r="BD304" i="97" s="1"/>
  <c r="AR481" i="6"/>
  <c r="AN304" i="97" s="1"/>
  <c r="N481" i="6"/>
  <c r="J304" i="97" s="1"/>
  <c r="BK439" i="6"/>
  <c r="AQ439" i="6"/>
  <c r="BD418" i="6"/>
  <c r="AT418" i="6"/>
  <c r="AP241" i="97" s="1"/>
  <c r="BA347" i="6"/>
  <c r="BA349" i="6" s="1"/>
  <c r="AX347" i="6"/>
  <c r="AX349" i="6" s="1"/>
  <c r="AS338" i="6"/>
  <c r="AS340" i="6" s="1"/>
  <c r="AO144" i="91" s="1"/>
  <c r="AR302" i="6"/>
  <c r="AR304" i="6" s="1"/>
  <c r="AN116" i="91" s="1"/>
  <c r="AM302" i="6"/>
  <c r="AM304" i="6" s="1"/>
  <c r="AJ202" i="97"/>
  <c r="AG197" i="97"/>
  <c r="AU135" i="6"/>
  <c r="AR178" i="60" s="1"/>
  <c r="BE508" i="6"/>
  <c r="BA331" i="97" s="1"/>
  <c r="BB508" i="6"/>
  <c r="AX331" i="97" s="1"/>
  <c r="AY508" i="6"/>
  <c r="AU331" i="97" s="1"/>
  <c r="P508" i="6"/>
  <c r="L331" i="97" s="1"/>
  <c r="M508" i="6"/>
  <c r="BJ481" i="6"/>
  <c r="BF304" i="97" s="1"/>
  <c r="AT481" i="6"/>
  <c r="AP304" i="97" s="1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Q475" i="6"/>
  <c r="M298" i="97" s="1"/>
  <c r="K475" i="6"/>
  <c r="K477" i="6" s="1"/>
  <c r="BO445" i="6"/>
  <c r="S445" i="6"/>
  <c r="AS439" i="6"/>
  <c r="BO347" i="6"/>
  <c r="BO349" i="6" s="1"/>
  <c r="BL347" i="6"/>
  <c r="BL349" i="6" s="1"/>
  <c r="BL351" i="6" s="1"/>
  <c r="AU338" i="6"/>
  <c r="AU340" i="6" s="1"/>
  <c r="AQ144" i="91" s="1"/>
  <c r="AT302" i="6"/>
  <c r="AT304" i="6" s="1"/>
  <c r="AP116" i="91" s="1"/>
  <c r="AF146" i="6"/>
  <c r="BO27" i="6"/>
  <c r="BG27" i="6"/>
  <c r="BB12" i="71" s="1"/>
  <c r="AQ27" i="6"/>
  <c r="AN22" i="60" s="1"/>
  <c r="BF187" i="6"/>
  <c r="J12" i="68"/>
  <c r="I12" i="68"/>
  <c r="H12" i="68"/>
  <c r="J10" i="68"/>
  <c r="I10" i="68"/>
  <c r="AV145" i="6"/>
  <c r="U144" i="6"/>
  <c r="BL89" i="68"/>
  <c r="BL94" i="68" s="1"/>
  <c r="BN332" i="6" s="1"/>
  <c r="BD89" i="68"/>
  <c r="AV89" i="68"/>
  <c r="R322" i="6"/>
  <c r="N130" i="91" s="1"/>
  <c r="BH67" i="68"/>
  <c r="BH75" i="68" s="1"/>
  <c r="BJ305" i="6" s="1"/>
  <c r="BF117" i="91" s="1"/>
  <c r="AL432" i="6"/>
  <c r="BI147" i="6"/>
  <c r="AR144" i="6"/>
  <c r="AR559" i="6" s="1"/>
  <c r="M89" i="68"/>
  <c r="H13" i="68"/>
  <c r="G13" i="68"/>
  <c r="AU187" i="6"/>
  <c r="N143" i="6"/>
  <c r="N558" i="6" s="1"/>
  <c r="K102" i="60"/>
  <c r="C110" i="91"/>
  <c r="C13" i="91" s="1"/>
  <c r="AM103" i="60"/>
  <c r="O89" i="68"/>
  <c r="O94" i="68" s="1"/>
  <c r="Q332" i="6" s="1"/>
  <c r="M138" i="91" s="1"/>
  <c r="AE370" i="6"/>
  <c r="S110" i="91"/>
  <c r="S16" i="92" s="1"/>
  <c r="AN131" i="91"/>
  <c r="L102" i="60"/>
  <c r="AI110" i="91"/>
  <c r="AI16" i="92" s="1"/>
  <c r="K89" i="68"/>
  <c r="AW165" i="91"/>
  <c r="G145" i="6"/>
  <c r="G153" i="6" s="1"/>
  <c r="J144" i="6"/>
  <c r="Z144" i="6"/>
  <c r="Z559" i="6" s="1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V18" i="92" s="1"/>
  <c r="V27" i="92" s="1"/>
  <c r="V28" i="92" s="1"/>
  <c r="AP144" i="6"/>
  <c r="AX144" i="6"/>
  <c r="AX559" i="6" s="1"/>
  <c r="AB16" i="29"/>
  <c r="AB18" i="29" s="1"/>
  <c r="AT111" i="91"/>
  <c r="AT17" i="92" s="1"/>
  <c r="R144" i="6"/>
  <c r="R559" i="6" s="1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 s="1"/>
  <c r="N144" i="6"/>
  <c r="D16" i="29"/>
  <c r="D18" i="29" s="1"/>
  <c r="P146" i="6"/>
  <c r="T102" i="60"/>
  <c r="AA110" i="91"/>
  <c r="AJ102" i="60"/>
  <c r="AU370" i="6"/>
  <c r="BB165" i="91"/>
  <c r="AB102" i="60"/>
  <c r="AT165" i="91"/>
  <c r="BK370" i="6"/>
  <c r="I7" i="29"/>
  <c r="I9" i="29" s="1"/>
  <c r="I33" i="29" s="1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8" i="6"/>
  <c r="W370" i="6"/>
  <c r="BD143" i="6"/>
  <c r="P147" i="6"/>
  <c r="BO143" i="6"/>
  <c r="BO558" i="6" s="1"/>
  <c r="T287" i="6"/>
  <c r="X58" i="60"/>
  <c r="BG49" i="6"/>
  <c r="BD60" i="60" s="1"/>
  <c r="BB146" i="6"/>
  <c r="BB154" i="6" s="1"/>
  <c r="AA49" i="6"/>
  <c r="V17" i="12" s="1"/>
  <c r="BL287" i="6"/>
  <c r="BA58" i="60"/>
  <c r="BI58" i="60"/>
  <c r="AV49" i="6"/>
  <c r="P295" i="6"/>
  <c r="AH58" i="60"/>
  <c r="BI143" i="6"/>
  <c r="BI558" i="6" s="1"/>
  <c r="AR49" i="6"/>
  <c r="AM13" i="71" s="1"/>
  <c r="M143" i="6"/>
  <c r="BK9" i="29"/>
  <c r="BK33" i="29" s="1"/>
  <c r="U287" i="6"/>
  <c r="AK49" i="6"/>
  <c r="BI49" i="6"/>
  <c r="P58" i="60"/>
  <c r="AA287" i="6"/>
  <c r="AN287" i="6"/>
  <c r="BD287" i="6"/>
  <c r="BO49" i="6"/>
  <c r="BJ17" i="12" s="1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 s="1"/>
  <c r="AC287" i="6"/>
  <c r="BA49" i="6"/>
  <c r="AZ49" i="6"/>
  <c r="T49" i="6"/>
  <c r="Q147" i="6"/>
  <c r="S143" i="6"/>
  <c r="S151" i="6" s="1"/>
  <c r="M49" i="6"/>
  <c r="H17" i="12" s="1"/>
  <c r="U146" i="6"/>
  <c r="AF58" i="60"/>
  <c r="AY287" i="6"/>
  <c r="AE146" i="6"/>
  <c r="AZ145" i="6"/>
  <c r="AR145" i="6"/>
  <c r="AR153" i="6" s="1"/>
  <c r="T145" i="6"/>
  <c r="T153" i="6" s="1"/>
  <c r="BF147" i="6"/>
  <c r="BK146" i="6"/>
  <c r="AT146" i="6"/>
  <c r="BO145" i="6"/>
  <c r="BN145" i="6"/>
  <c r="T146" i="6"/>
  <c r="AI9" i="29"/>
  <c r="AI33" i="29" s="1"/>
  <c r="L146" i="6"/>
  <c r="L154" i="6" s="1"/>
  <c r="BJ261" i="6"/>
  <c r="T261" i="6"/>
  <c r="AV261" i="6"/>
  <c r="Z261" i="6"/>
  <c r="BA261" i="6"/>
  <c r="BF261" i="6"/>
  <c r="Q261" i="6"/>
  <c r="J261" i="6"/>
  <c r="AT237" i="6"/>
  <c r="AT239" i="6" s="1"/>
  <c r="AT241" i="6" s="1"/>
  <c r="T237" i="6"/>
  <c r="T239" i="6" s="1"/>
  <c r="T241" i="6" s="1"/>
  <c r="AW237" i="6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G147" i="6"/>
  <c r="BK67" i="68"/>
  <c r="AX27" i="6"/>
  <c r="BM147" i="6"/>
  <c r="AW147" i="6"/>
  <c r="BJ5" i="29"/>
  <c r="BJ9" i="29" s="1"/>
  <c r="BJ33" i="29" s="1"/>
  <c r="AP27" i="6"/>
  <c r="AK16" i="12" s="1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 s="1"/>
  <c r="AQ222" i="6"/>
  <c r="BL20" i="60"/>
  <c r="BC27" i="6"/>
  <c r="E20" i="9" s="1"/>
  <c r="BB23" i="29"/>
  <c r="C18" i="9"/>
  <c r="AU27" i="6"/>
  <c r="AP12" i="71"/>
  <c r="AM145" i="6"/>
  <c r="L20" i="60"/>
  <c r="BG143" i="6"/>
  <c r="BG558" i="6" s="1"/>
  <c r="P20" i="60"/>
  <c r="AI27" i="6"/>
  <c r="AV20" i="60"/>
  <c r="AE27" i="6"/>
  <c r="BH145" i="6"/>
  <c r="AM143" i="6"/>
  <c r="AR27" i="6"/>
  <c r="AM12" i="71" s="1"/>
  <c r="AZ20" i="60"/>
  <c r="AA143" i="6"/>
  <c r="AM27" i="6"/>
  <c r="BK27" i="6"/>
  <c r="BF16" i="12"/>
  <c r="AP14" i="29"/>
  <c r="S222" i="6"/>
  <c r="O27" i="6"/>
  <c r="J12" i="71" s="1"/>
  <c r="O143" i="6"/>
  <c r="O558" i="6" s="1"/>
  <c r="Y20" i="60"/>
  <c r="J146" i="6"/>
  <c r="BC145" i="6"/>
  <c r="W145" i="6"/>
  <c r="BC146" i="6"/>
  <c r="AO20" i="60"/>
  <c r="AM146" i="6"/>
  <c r="AU146" i="6"/>
  <c r="AU154" i="6" s="1"/>
  <c r="AA14" i="29"/>
  <c r="AA18" i="29" s="1"/>
  <c r="T27" i="6"/>
  <c r="O12" i="71" s="1"/>
  <c r="AB143" i="6"/>
  <c r="AZ143" i="6"/>
  <c r="AZ558" i="6" s="1"/>
  <c r="L145" i="6"/>
  <c r="L153" i="6" s="1"/>
  <c r="AV5" i="29"/>
  <c r="BF146" i="6"/>
  <c r="AN5" i="29"/>
  <c r="AN9" i="29" s="1"/>
  <c r="AN33" i="29" s="1"/>
  <c r="AZ27" i="6"/>
  <c r="AJ145" i="6"/>
  <c r="P5" i="29"/>
  <c r="BH27" i="6"/>
  <c r="AT67" i="68"/>
  <c r="AU147" i="6"/>
  <c r="F13" i="68"/>
  <c r="AB27" i="6"/>
  <c r="AJ27" i="6"/>
  <c r="AG22" i="60" s="1"/>
  <c r="BE20" i="60"/>
  <c r="AG20" i="60"/>
  <c r="AW20" i="60"/>
  <c r="X27" i="6"/>
  <c r="P27" i="6"/>
  <c r="K12" i="71" s="1"/>
  <c r="U20" i="60"/>
  <c r="M20" i="60"/>
  <c r="K146" i="6"/>
  <c r="R146" i="6"/>
  <c r="F10" i="68"/>
  <c r="AD20" i="60"/>
  <c r="AO27" i="6"/>
  <c r="AW145" i="6"/>
  <c r="G10" i="68"/>
  <c r="AL20" i="60"/>
  <c r="AW27" i="6"/>
  <c r="P14" i="29"/>
  <c r="BB20" i="60"/>
  <c r="X147" i="6"/>
  <c r="BI146" i="6"/>
  <c r="BJ154" i="6" s="1"/>
  <c r="J222" i="6"/>
  <c r="H14" i="29"/>
  <c r="H18" i="29" s="1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 s="1"/>
  <c r="K230" i="6"/>
  <c r="E20" i="60"/>
  <c r="H145" i="6"/>
  <c r="H153" i="6" s="1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AG143" i="6"/>
  <c r="AG558" i="6" s="1"/>
  <c r="I15" i="68"/>
  <c r="G34" i="68"/>
  <c r="AG77" i="6"/>
  <c r="AB14" i="71" s="1"/>
  <c r="Q89" i="68"/>
  <c r="Q94" i="68" s="1"/>
  <c r="S332" i="6" s="1"/>
  <c r="BJ151" i="91"/>
  <c r="BN351" i="6"/>
  <c r="AM94" i="68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BE77" i="6"/>
  <c r="BB104" i="60" s="1"/>
  <c r="F16" i="29"/>
  <c r="AM16" i="29"/>
  <c r="AM18" i="29" s="1"/>
  <c r="AH25" i="29"/>
  <c r="AH27" i="29" s="1"/>
  <c r="AH41" i="29" s="1"/>
  <c r="AH43" i="29" s="1"/>
  <c r="AJ6" i="28" s="1"/>
  <c r="AI172" i="59" s="1"/>
  <c r="M147" i="6"/>
  <c r="AI146" i="6"/>
  <c r="AI154" i="6" s="1"/>
  <c r="AU145" i="6"/>
  <c r="G14" i="68"/>
  <c r="J33" i="68"/>
  <c r="F102" i="60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BB320" i="6"/>
  <c r="BB322" i="6" s="1"/>
  <c r="AX130" i="91" s="1"/>
  <c r="AY146" i="6"/>
  <c r="Z77" i="6"/>
  <c r="H320" i="6"/>
  <c r="H322" i="6" s="1"/>
  <c r="D130" i="91" s="1"/>
  <c r="AR320" i="6"/>
  <c r="AR322" i="6" s="1"/>
  <c r="BA320" i="6"/>
  <c r="BA322" i="6" s="1"/>
  <c r="AW130" i="91" s="1"/>
  <c r="AO77" i="6"/>
  <c r="G16" i="29"/>
  <c r="V16" i="29"/>
  <c r="V18" i="29"/>
  <c r="U147" i="6"/>
  <c r="AA146" i="6"/>
  <c r="J143" i="6"/>
  <c r="J370" i="6"/>
  <c r="U110" i="91"/>
  <c r="U16" i="92" s="1"/>
  <c r="AT102" i="60"/>
  <c r="BE103" i="60"/>
  <c r="AT320" i="6"/>
  <c r="AT322" i="6" s="1"/>
  <c r="AP130" i="91" s="1"/>
  <c r="AF320" i="6"/>
  <c r="AF322" i="6" s="1"/>
  <c r="AB130" i="91" s="1"/>
  <c r="BM77" i="6"/>
  <c r="BH18" i="12" s="1"/>
  <c r="N16" i="29"/>
  <c r="AD16" i="29"/>
  <c r="AO25" i="29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L326" i="6"/>
  <c r="BH134" i="91" s="1"/>
  <c r="BF143" i="6"/>
  <c r="L320" i="6"/>
  <c r="L322" i="6" s="1"/>
  <c r="H130" i="91" s="1"/>
  <c r="AO320" i="6"/>
  <c r="AO322" i="6" s="1"/>
  <c r="AK130" i="91" s="1"/>
  <c r="AK132" i="91" s="1"/>
  <c r="X320" i="6"/>
  <c r="X322" i="6" s="1"/>
  <c r="T130" i="91" s="1"/>
  <c r="T144" i="6"/>
  <c r="T559" i="6" s="1"/>
  <c r="AJ144" i="6"/>
  <c r="BH144" i="6"/>
  <c r="AY7" i="29"/>
  <c r="AP25" i="29"/>
  <c r="AP27" i="29" s="1"/>
  <c r="AP41" i="29" s="1"/>
  <c r="AP43" i="29" s="1"/>
  <c r="AR6" i="28" s="1"/>
  <c r="BF25" i="29"/>
  <c r="P145" i="6"/>
  <c r="Q153" i="6" s="1"/>
  <c r="G15" i="68"/>
  <c r="AP143" i="6"/>
  <c r="AS144" i="6"/>
  <c r="N102" i="60"/>
  <c r="AD102" i="60"/>
  <c r="BF77" i="6"/>
  <c r="H111" i="91"/>
  <c r="H17" i="92" s="1"/>
  <c r="P111" i="91"/>
  <c r="P17" i="92" s="1"/>
  <c r="BO326" i="6"/>
  <c r="BP76" i="6"/>
  <c r="BM111" i="91"/>
  <c r="AK144" i="6"/>
  <c r="K320" i="6"/>
  <c r="K322" i="6" s="1"/>
  <c r="G130" i="91" s="1"/>
  <c r="Q320" i="6"/>
  <c r="Q322" i="6" s="1"/>
  <c r="M130" i="91" s="1"/>
  <c r="AG320" i="6"/>
  <c r="AG322" i="6"/>
  <c r="AC130" i="91" s="1"/>
  <c r="M320" i="6"/>
  <c r="M322" i="6" s="1"/>
  <c r="AE145" i="6"/>
  <c r="I33" i="68"/>
  <c r="R143" i="6"/>
  <c r="R77" i="6"/>
  <c r="M14" i="71" s="1"/>
  <c r="AH77" i="6"/>
  <c r="BM370" i="6"/>
  <c r="AG111" i="91"/>
  <c r="AG17" i="92" s="1"/>
  <c r="AO111" i="91"/>
  <c r="AO17" i="92" s="1"/>
  <c r="AV326" i="6"/>
  <c r="AR134" i="91" s="1"/>
  <c r="AN320" i="6"/>
  <c r="AN322" i="6" s="1"/>
  <c r="AJ130" i="91" s="1"/>
  <c r="J320" i="6"/>
  <c r="J322" i="6" s="1"/>
  <c r="F130" i="91" s="1"/>
  <c r="S320" i="6"/>
  <c r="S322" i="6" s="1"/>
  <c r="O130" i="91" s="1"/>
  <c r="Y320" i="6"/>
  <c r="Y322" i="6" s="1"/>
  <c r="U130" i="91" s="1"/>
  <c r="AZ144" i="6"/>
  <c r="D7" i="29"/>
  <c r="I27" i="29"/>
  <c r="I41" i="29" s="1"/>
  <c r="I43" i="29" s="1"/>
  <c r="K6" i="28" s="1"/>
  <c r="J172" i="59" s="1"/>
  <c r="AG25" i="29"/>
  <c r="AG27" i="29" s="1"/>
  <c r="X145" i="6"/>
  <c r="Y143" i="6"/>
  <c r="Y558" i="6" s="1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BB155" i="6" s="1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N147" i="6"/>
  <c r="AS145" i="6"/>
  <c r="BB145" i="6"/>
  <c r="BC153" i="6" s="1"/>
  <c r="AT135" i="6"/>
  <c r="AP199" i="97" s="1"/>
  <c r="AK145" i="6"/>
  <c r="J203" i="97"/>
  <c r="R203" i="97"/>
  <c r="AO201" i="97"/>
  <c r="AG135" i="6"/>
  <c r="BF145" i="6"/>
  <c r="AT143" i="6"/>
  <c r="O145" i="6"/>
  <c r="AF504" i="6"/>
  <c r="AB325" i="97"/>
  <c r="N208" i="97"/>
  <c r="V325" i="97"/>
  <c r="Z504" i="6"/>
  <c r="Z506" i="6" s="1"/>
  <c r="V329" i="97" s="1"/>
  <c r="S325" i="97"/>
  <c r="G459" i="6"/>
  <c r="H468" i="6"/>
  <c r="D291" i="97" s="1"/>
  <c r="D289" i="97"/>
  <c r="J17" i="68"/>
  <c r="BJ432" i="6"/>
  <c r="BF255" i="97" s="1"/>
  <c r="BF253" i="97"/>
  <c r="AJ432" i="6"/>
  <c r="AF253" i="97"/>
  <c r="F253" i="97"/>
  <c r="J432" i="6"/>
  <c r="V9" i="29"/>
  <c r="V10" i="29" s="1"/>
  <c r="V32" i="29" s="1"/>
  <c r="Y289" i="97"/>
  <c r="I289" i="97"/>
  <c r="M468" i="6"/>
  <c r="I291" i="97" s="1"/>
  <c r="AT7" i="29"/>
  <c r="AN144" i="6"/>
  <c r="BH287" i="6"/>
  <c r="L59" i="60"/>
  <c r="C33" i="9"/>
  <c r="AH253" i="97"/>
  <c r="AZ253" i="97"/>
  <c r="BD289" i="97"/>
  <c r="AF147" i="6"/>
  <c r="H49" i="6"/>
  <c r="AZ287" i="6"/>
  <c r="X289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T145" i="6"/>
  <c r="AU153" i="6" s="1"/>
  <c r="AL543" i="6"/>
  <c r="AH366" i="97" s="1"/>
  <c r="AI176" i="60"/>
  <c r="AO58" i="60"/>
  <c r="AR287" i="6"/>
  <c r="L287" i="6"/>
  <c r="L49" i="6"/>
  <c r="BF222" i="6"/>
  <c r="BC20" i="60"/>
  <c r="BF27" i="6"/>
  <c r="BC22" i="60" s="1"/>
  <c r="AH222" i="6"/>
  <c r="AE20" i="60"/>
  <c r="AH27" i="6"/>
  <c r="O230" i="6"/>
  <c r="L27" i="6"/>
  <c r="BI8" i="29"/>
  <c r="BI201" i="97"/>
  <c r="BB26" i="29"/>
  <c r="BB27" i="29" s="1"/>
  <c r="BC28" i="29" s="1"/>
  <c r="BC46" i="29" s="1"/>
  <c r="BC47" i="29" s="1"/>
  <c r="BE7" i="30" s="1"/>
  <c r="BB203" i="97"/>
  <c r="AX26" i="29"/>
  <c r="AX27" i="29" s="1"/>
  <c r="BB147" i="6"/>
  <c r="AD543" i="6"/>
  <c r="Z366" i="97" s="1"/>
  <c r="Z197" i="97"/>
  <c r="D25" i="29"/>
  <c r="D27" i="29" s="1"/>
  <c r="D41" i="29" s="1"/>
  <c r="D43" i="29" s="1"/>
  <c r="F6" i="28" s="1"/>
  <c r="C8" i="36" s="1"/>
  <c r="BF468" i="6"/>
  <c r="BB291" i="97" s="1"/>
  <c r="BB289" i="97"/>
  <c r="BG432" i="6"/>
  <c r="BC255" i="97" s="1"/>
  <c r="BC253" i="97"/>
  <c r="AK235" i="97"/>
  <c r="AO414" i="6"/>
  <c r="AK237" i="97" s="1"/>
  <c r="I145" i="6"/>
  <c r="BF111" i="91"/>
  <c r="BF17" i="92" s="1"/>
  <c r="BG103" i="60"/>
  <c r="AY370" i="6"/>
  <c r="AV102" i="60"/>
  <c r="AQ77" i="6"/>
  <c r="D46" i="9"/>
  <c r="BM222" i="6"/>
  <c r="BJ20" i="60"/>
  <c r="R222" i="6"/>
  <c r="R27" i="6"/>
  <c r="AI543" i="6"/>
  <c r="AE366" i="97" s="1"/>
  <c r="AI135" i="6"/>
  <c r="AE27" i="29"/>
  <c r="AE41" i="29" s="1"/>
  <c r="AE43" i="29" s="1"/>
  <c r="AG6" i="28" s="1"/>
  <c r="AF172" i="59" s="1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 s="1"/>
  <c r="BA110" i="91"/>
  <c r="BA16" i="92" s="1"/>
  <c r="BE370" i="6"/>
  <c r="AW370" i="6"/>
  <c r="AW143" i="6"/>
  <c r="AK110" i="91"/>
  <c r="AK16" i="92" s="1"/>
  <c r="AO143" i="6"/>
  <c r="AC110" i="91"/>
  <c r="AC16" i="92" s="1"/>
  <c r="AG370" i="6"/>
  <c r="I370" i="6"/>
  <c r="I143" i="6"/>
  <c r="G144" i="6"/>
  <c r="AG9" i="29"/>
  <c r="AR18" i="29"/>
  <c r="AR7" i="29"/>
  <c r="BK16" i="29"/>
  <c r="BK18" i="29" s="1"/>
  <c r="T25" i="29"/>
  <c r="T27" i="29" s="1"/>
  <c r="T28" i="29" s="1"/>
  <c r="T46" i="29" s="1"/>
  <c r="T47" i="29" s="1"/>
  <c r="V7" i="30" s="1"/>
  <c r="AH143" i="6"/>
  <c r="AH558" i="6" s="1"/>
  <c r="BM143" i="6"/>
  <c r="BM558" i="6" s="1"/>
  <c r="W198" i="97"/>
  <c r="AU198" i="97"/>
  <c r="J20" i="60"/>
  <c r="Q20" i="60"/>
  <c r="O295" i="6"/>
  <c r="AJ287" i="6"/>
  <c r="AG58" i="60"/>
  <c r="AY49" i="6"/>
  <c r="BG287" i="6"/>
  <c r="BG59" i="60"/>
  <c r="F110" i="91"/>
  <c r="F16" i="92" s="1"/>
  <c r="BK77" i="6"/>
  <c r="AQ347" i="6"/>
  <c r="AQ349" i="6" s="1"/>
  <c r="T353" i="6"/>
  <c r="P155" i="91" s="1"/>
  <c r="BK347" i="6"/>
  <c r="BK349" i="6" s="1"/>
  <c r="BK351" i="6" s="1"/>
  <c r="BC347" i="6"/>
  <c r="BC349" i="6" s="1"/>
  <c r="AY151" i="91" s="1"/>
  <c r="AY153" i="91" s="1"/>
  <c r="AU347" i="6"/>
  <c r="AU349" i="6" s="1"/>
  <c r="N320" i="6"/>
  <c r="N322" i="6" s="1"/>
  <c r="J130" i="91" s="1"/>
  <c r="AR190" i="6"/>
  <c r="AR192" i="6" s="1"/>
  <c r="AN49" i="6"/>
  <c r="BH147" i="6"/>
  <c r="AZ147" i="6"/>
  <c r="AR147" i="6"/>
  <c r="AR155" i="6" s="1"/>
  <c r="AJ147" i="6"/>
  <c r="T147" i="6"/>
  <c r="L147" i="6"/>
  <c r="BD146" i="6"/>
  <c r="AN146" i="6"/>
  <c r="AG27" i="6"/>
  <c r="AB16" i="12" s="1"/>
  <c r="BH347" i="6"/>
  <c r="BH349" i="6" s="1"/>
  <c r="BD151" i="91" s="1"/>
  <c r="AZ347" i="6"/>
  <c r="AZ349" i="6" s="1"/>
  <c r="AV151" i="91" s="1"/>
  <c r="AR347" i="6"/>
  <c r="AR349" i="6" s="1"/>
  <c r="U344" i="6"/>
  <c r="Q148" i="91" s="1"/>
  <c r="AV190" i="6"/>
  <c r="AV192" i="6" s="1"/>
  <c r="BN187" i="6"/>
  <c r="AN21" i="60"/>
  <c r="R49" i="6"/>
  <c r="J49" i="6"/>
  <c r="BB49" i="6"/>
  <c r="BL146" i="6"/>
  <c r="BM347" i="6"/>
  <c r="BM349" i="6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BL558" i="6" s="1"/>
  <c r="Y27" i="6"/>
  <c r="AK20" i="60"/>
  <c r="BI77" i="6"/>
  <c r="AP147" i="6"/>
  <c r="BJ347" i="6"/>
  <c r="BJ349" i="6" s="1"/>
  <c r="BJ351" i="6" s="1"/>
  <c r="BB347" i="6"/>
  <c r="BB349" i="6" s="1"/>
  <c r="AY187" i="6"/>
  <c r="AT253" i="97"/>
  <c r="AU432" i="6"/>
  <c r="AQ253" i="97"/>
  <c r="X504" i="6"/>
  <c r="T327" i="97" s="1"/>
  <c r="T325" i="97"/>
  <c r="AA289" i="97"/>
  <c r="AE468" i="6"/>
  <c r="AA291" i="97" s="1"/>
  <c r="K289" i="97"/>
  <c r="O468" i="6"/>
  <c r="K291" i="97" s="1"/>
  <c r="AD253" i="97"/>
  <c r="Q468" i="6"/>
  <c r="M291" i="97" s="1"/>
  <c r="H325" i="97"/>
  <c r="L504" i="6"/>
  <c r="R27" i="29"/>
  <c r="R41" i="29" s="1"/>
  <c r="R43" i="29" s="1"/>
  <c r="T6" i="28" s="1"/>
  <c r="AL18" i="29"/>
  <c r="AZ9" i="29"/>
  <c r="AZ33" i="29" s="1"/>
  <c r="AI432" i="6"/>
  <c r="AE253" i="97"/>
  <c r="AJ9" i="29"/>
  <c r="BG8" i="29"/>
  <c r="BG9" i="29" s="1"/>
  <c r="BG201" i="97"/>
  <c r="BK145" i="6"/>
  <c r="BK153" i="6" s="1"/>
  <c r="AW8" i="29"/>
  <c r="AW201" i="97"/>
  <c r="W287" i="6"/>
  <c r="W143" i="6"/>
  <c r="W49" i="6"/>
  <c r="T60" i="60" s="1"/>
  <c r="AZ111" i="91"/>
  <c r="AZ17" i="92" s="1"/>
  <c r="BD77" i="6"/>
  <c r="AS103" i="60"/>
  <c r="AR111" i="91"/>
  <c r="AR17" i="92" s="1"/>
  <c r="AR18" i="92" s="1"/>
  <c r="AR27" i="92" s="1"/>
  <c r="AR28" i="92" s="1"/>
  <c r="BO178" i="6"/>
  <c r="G178" i="6"/>
  <c r="BB199" i="6"/>
  <c r="BB201" i="6" s="1"/>
  <c r="J199" i="6"/>
  <c r="J201" i="6" s="1"/>
  <c r="J203" i="6" s="1"/>
  <c r="BK199" i="6"/>
  <c r="BK201" i="6" s="1"/>
  <c r="AY199" i="6"/>
  <c r="AY201" i="6" s="1"/>
  <c r="AD243" i="6"/>
  <c r="AS243" i="6"/>
  <c r="AZ243" i="6"/>
  <c r="BO243" i="6"/>
  <c r="S243" i="6"/>
  <c r="AC308" i="6"/>
  <c r="Y120" i="91" s="1"/>
  <c r="Y308" i="6"/>
  <c r="U120" i="91" s="1"/>
  <c r="AN308" i="6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I308" i="6"/>
  <c r="P308" i="6"/>
  <c r="L120" i="91" s="1"/>
  <c r="BM308" i="6"/>
  <c r="BI120" i="91" s="1"/>
  <c r="M308" i="6"/>
  <c r="I120" i="91" s="1"/>
  <c r="BJ308" i="6"/>
  <c r="BF120" i="91" s="1"/>
  <c r="BG308" i="6"/>
  <c r="G344" i="6"/>
  <c r="C148" i="91" s="1"/>
  <c r="BN344" i="6"/>
  <c r="BJ148" i="91" s="1"/>
  <c r="AQ344" i="6"/>
  <c r="AM148" i="91" s="1"/>
  <c r="AT344" i="6"/>
  <c r="AP148" i="91" s="1"/>
  <c r="BK344" i="6"/>
  <c r="J344" i="6"/>
  <c r="AA344" i="6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BB344" i="6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G405" i="6" s="1"/>
  <c r="O403" i="6"/>
  <c r="AE403" i="6"/>
  <c r="AU403" i="6"/>
  <c r="BK403" i="6"/>
  <c r="BM403" i="6"/>
  <c r="M403" i="6"/>
  <c r="M405" i="6" s="1"/>
  <c r="I228" i="97" s="1"/>
  <c r="AC403" i="6"/>
  <c r="AS403" i="6"/>
  <c r="BI403" i="6"/>
  <c r="BI405" i="6" s="1"/>
  <c r="BE228" i="97" s="1"/>
  <c r="K403" i="6"/>
  <c r="W403" i="6"/>
  <c r="AI403" i="6"/>
  <c r="U403" i="6"/>
  <c r="AG403" i="6"/>
  <c r="AC226" i="97" s="1"/>
  <c r="BN403" i="6"/>
  <c r="I403" i="6"/>
  <c r="S403" i="6"/>
  <c r="BG403" i="6"/>
  <c r="BL403" i="6"/>
  <c r="Q403" i="6"/>
  <c r="BE403" i="6"/>
  <c r="G439" i="6"/>
  <c r="G441" i="6" s="1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 s="1"/>
  <c r="AB262" i="97"/>
  <c r="AH439" i="6"/>
  <c r="AD262" i="97" s="1"/>
  <c r="AJ439" i="6"/>
  <c r="AL439" i="6"/>
  <c r="AN439" i="6"/>
  <c r="AP439" i="6"/>
  <c r="AR439" i="6"/>
  <c r="AT439" i="6"/>
  <c r="AV439" i="6"/>
  <c r="AR262" i="97" s="1"/>
  <c r="AX439" i="6"/>
  <c r="AZ439" i="6"/>
  <c r="BB439" i="6"/>
  <c r="AX262" i="97" s="1"/>
  <c r="BD439" i="6"/>
  <c r="AZ262" i="97" s="1"/>
  <c r="BF439" i="6"/>
  <c r="BH439" i="6"/>
  <c r="BH441" i="6" s="1"/>
  <c r="BD264" i="97" s="1"/>
  <c r="BJ439" i="6"/>
  <c r="BF262" i="97" s="1"/>
  <c r="BL439" i="6"/>
  <c r="BN439" i="6"/>
  <c r="BN441" i="6" s="1"/>
  <c r="BJ264" i="97" s="1"/>
  <c r="W439" i="6"/>
  <c r="AM439" i="6"/>
  <c r="AM441" i="6" s="1"/>
  <c r="AI264" i="97" s="1"/>
  <c r="BC439" i="6"/>
  <c r="BC441" i="6" s="1"/>
  <c r="AY264" i="97" s="1"/>
  <c r="S439" i="6"/>
  <c r="U439" i="6"/>
  <c r="Q262" i="97" s="1"/>
  <c r="AK439" i="6"/>
  <c r="BA439" i="6"/>
  <c r="BA441" i="6" s="1"/>
  <c r="AW264" i="97" s="1"/>
  <c r="Q439" i="6"/>
  <c r="AI439" i="6"/>
  <c r="AY439" i="6"/>
  <c r="BO439" i="6"/>
  <c r="O439" i="6"/>
  <c r="O441" i="6" s="1"/>
  <c r="AG439" i="6"/>
  <c r="AW439" i="6"/>
  <c r="AS262" i="97" s="1"/>
  <c r="BM439" i="6"/>
  <c r="BC475" i="6"/>
  <c r="G475" i="6"/>
  <c r="BA475" i="6"/>
  <c r="AW298" i="97" s="1"/>
  <c r="K271" i="97"/>
  <c r="AE475" i="6"/>
  <c r="AG475" i="6"/>
  <c r="AG477" i="6" s="1"/>
  <c r="AC300" i="97" s="1"/>
  <c r="AI475" i="6"/>
  <c r="AK475" i="6"/>
  <c r="AM475" i="6"/>
  <c r="AO475" i="6"/>
  <c r="AQ475" i="6"/>
  <c r="AQ477" i="6" s="1"/>
  <c r="AM300" i="97" s="1"/>
  <c r="AS475" i="6"/>
  <c r="AU475" i="6"/>
  <c r="AW475" i="6"/>
  <c r="AS298" i="97" s="1"/>
  <c r="BD475" i="6"/>
  <c r="BF475" i="6"/>
  <c r="BH475" i="6"/>
  <c r="BJ475" i="6"/>
  <c r="BL475" i="6"/>
  <c r="BL477" i="6" s="1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/>
  <c r="BI508" i="6"/>
  <c r="BE331" i="97" s="1"/>
  <c r="N508" i="6"/>
  <c r="J331" i="97" s="1"/>
  <c r="V508" i="6"/>
  <c r="AD508" i="6"/>
  <c r="Z331" i="97" s="1"/>
  <c r="AI508" i="6"/>
  <c r="AE331" i="97" s="1"/>
  <c r="AN508" i="6"/>
  <c r="AJ331" i="97" s="1"/>
  <c r="AV508" i="6"/>
  <c r="AR331" i="97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AD181" i="6"/>
  <c r="AD183" i="6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/>
  <c r="N315" i="6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K311" i="6"/>
  <c r="K313" i="6" s="1"/>
  <c r="K315" i="6" s="1"/>
  <c r="Z311" i="6"/>
  <c r="Z313" i="6" s="1"/>
  <c r="BD311" i="6"/>
  <c r="BD313" i="6" s="1"/>
  <c r="BK311" i="6"/>
  <c r="AH311" i="6"/>
  <c r="AH313" i="6" s="1"/>
  <c r="T311" i="6"/>
  <c r="T313" i="6" s="1"/>
  <c r="T315" i="6" s="1"/>
  <c r="AE311" i="6"/>
  <c r="AY311" i="6"/>
  <c r="AY313" i="6" s="1"/>
  <c r="BJ311" i="6"/>
  <c r="BJ313" i="6" s="1"/>
  <c r="BM311" i="6"/>
  <c r="BM313" i="6" s="1"/>
  <c r="G409" i="6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S409" i="6"/>
  <c r="BJ409" i="6"/>
  <c r="BF232" i="97" s="1"/>
  <c r="BM409" i="6"/>
  <c r="BI232" i="97" s="1"/>
  <c r="AB409" i="6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 s="1"/>
  <c r="I16" i="68"/>
  <c r="AI344" i="6"/>
  <c r="AE148" i="91" s="1"/>
  <c r="BA308" i="6"/>
  <c r="AW120" i="91" s="1"/>
  <c r="AW246" i="6"/>
  <c r="AW248" i="6" s="1"/>
  <c r="AW250" i="6" s="1"/>
  <c r="AP20" i="60"/>
  <c r="BM475" i="6"/>
  <c r="BE475" i="6"/>
  <c r="Z475" i="6"/>
  <c r="V298" i="97" s="1"/>
  <c r="S475" i="6"/>
  <c r="O298" i="97" s="1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 s="1"/>
  <c r="Y250" i="6" s="1"/>
  <c r="AN201" i="97"/>
  <c r="AK27" i="6"/>
  <c r="AH22" i="60" s="1"/>
  <c r="BA27" i="6"/>
  <c r="AV12" i="71" s="1"/>
  <c r="BI504" i="6"/>
  <c r="BE327" i="97" s="1"/>
  <c r="AO481" i="6"/>
  <c r="AK304" i="97" s="1"/>
  <c r="AF481" i="6"/>
  <c r="AB304" i="97" s="1"/>
  <c r="Y481" i="6"/>
  <c r="U304" i="97" s="1"/>
  <c r="P481" i="6"/>
  <c r="L304" i="97" s="1"/>
  <c r="I481" i="6"/>
  <c r="E304" i="97" s="1"/>
  <c r="BB475" i="6"/>
  <c r="AX298" i="97" s="1"/>
  <c r="AT475" i="6"/>
  <c r="AP298" i="97" s="1"/>
  <c r="AL475" i="6"/>
  <c r="AB475" i="6"/>
  <c r="AB477" i="6" s="1"/>
  <c r="X300" i="97" s="1"/>
  <c r="U475" i="6"/>
  <c r="U477" i="6" s="1"/>
  <c r="U479" i="6" s="1"/>
  <c r="Q302" i="97" s="1"/>
  <c r="L475" i="6"/>
  <c r="AM445" i="6"/>
  <c r="BE439" i="6"/>
  <c r="BE441" i="6" s="1"/>
  <c r="Y439" i="6"/>
  <c r="AC409" i="6"/>
  <c r="Y232" i="97" s="1"/>
  <c r="Z409" i="6"/>
  <c r="V232" i="97" s="1"/>
  <c r="W409" i="6"/>
  <c r="S232" i="97" s="1"/>
  <c r="T409" i="6"/>
  <c r="P232" i="97" s="1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AR130" i="91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M155" i="91" s="1"/>
  <c r="BG353" i="6"/>
  <c r="BC155" i="91" s="1"/>
  <c r="AX353" i="6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S154" i="6" s="1"/>
  <c r="AN145" i="6"/>
  <c r="BE353" i="6"/>
  <c r="BA155" i="91" s="1"/>
  <c r="BG89" i="68"/>
  <c r="BG93" i="68" s="1"/>
  <c r="BI323" i="6" s="1"/>
  <c r="BE131" i="91" s="1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N261" i="6"/>
  <c r="AZ261" i="6"/>
  <c r="BE326" i="6"/>
  <c r="BA134" i="91" s="1"/>
  <c r="I326" i="6"/>
  <c r="E134" i="91" s="1"/>
  <c r="AY326" i="6"/>
  <c r="AC421" i="6"/>
  <c r="AF421" i="6"/>
  <c r="AM421" i="6"/>
  <c r="BB421" i="6"/>
  <c r="P421" i="6"/>
  <c r="S421" i="6"/>
  <c r="O244" i="97" s="1"/>
  <c r="Z421" i="6"/>
  <c r="BH421" i="6"/>
  <c r="BD244" i="97" s="1"/>
  <c r="BK320" i="6"/>
  <c r="BK322" i="6" s="1"/>
  <c r="BG130" i="91" s="1"/>
  <c r="BD320" i="6"/>
  <c r="BD322" i="6" s="1"/>
  <c r="AZ130" i="91" s="1"/>
  <c r="AY320" i="6"/>
  <c r="AY322" i="6" s="1"/>
  <c r="AU130" i="91" s="1"/>
  <c r="BM187" i="6"/>
  <c r="T187" i="6"/>
  <c r="I187" i="6"/>
  <c r="AN67" i="68"/>
  <c r="AN80" i="68" s="1"/>
  <c r="AP496" i="6" s="1"/>
  <c r="AB67" i="68"/>
  <c r="R67" i="68"/>
  <c r="AK253" i="97"/>
  <c r="BF320" i="6"/>
  <c r="BF322" i="6" s="1"/>
  <c r="BB130" i="91" s="1"/>
  <c r="BL187" i="6"/>
  <c r="AD187" i="6"/>
  <c r="AO67" i="68"/>
  <c r="AV146" i="6"/>
  <c r="BG135" i="6"/>
  <c r="BH320" i="6"/>
  <c r="BH322" i="6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Q153" i="6" s="1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AG291" i="97"/>
  <c r="BJ253" i="97"/>
  <c r="BN432" i="6"/>
  <c r="BN434" i="6" s="1"/>
  <c r="BJ257" i="97" s="1"/>
  <c r="BG253" i="97"/>
  <c r="BD396" i="6"/>
  <c r="BD398" i="6" s="1"/>
  <c r="AZ221" i="97" s="1"/>
  <c r="AZ217" i="97"/>
  <c r="AY253" i="97"/>
  <c r="BC432" i="6"/>
  <c r="H208" i="97"/>
  <c r="S289" i="97"/>
  <c r="W468" i="6"/>
  <c r="S291" i="97" s="1"/>
  <c r="BH217" i="97"/>
  <c r="BL396" i="6"/>
  <c r="AQ25" i="29"/>
  <c r="AQ27" i="29" s="1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P144" i="6"/>
  <c r="P559" i="6" s="1"/>
  <c r="BA370" i="6"/>
  <c r="BA143" i="6"/>
  <c r="BA77" i="6"/>
  <c r="AK143" i="6"/>
  <c r="AK77" i="6"/>
  <c r="AC370" i="6"/>
  <c r="Y110" i="91"/>
  <c r="Y16" i="92" s="1"/>
  <c r="AC143" i="6"/>
  <c r="U77" i="6"/>
  <c r="R104" i="60" s="1"/>
  <c r="U143" i="6"/>
  <c r="U558" i="6" s="1"/>
  <c r="J102" i="60"/>
  <c r="BJ24" i="29"/>
  <c r="BJ27" i="29" s="1"/>
  <c r="BN147" i="6"/>
  <c r="AT24" i="29"/>
  <c r="AX147" i="6"/>
  <c r="AH147" i="6"/>
  <c r="AD24" i="29"/>
  <c r="AD27" i="29" s="1"/>
  <c r="V24" i="29"/>
  <c r="V27" i="29" s="1"/>
  <c r="Z147" i="6"/>
  <c r="BG25" i="29"/>
  <c r="BK147" i="6"/>
  <c r="AU423" i="6"/>
  <c r="AQ244" i="97"/>
  <c r="AG67" i="68"/>
  <c r="AG76" i="68" s="1"/>
  <c r="AI341" i="6" s="1"/>
  <c r="H16" i="68"/>
  <c r="Q67" i="68"/>
  <c r="F16" i="68"/>
  <c r="BC147" i="6"/>
  <c r="F14" i="91"/>
  <c r="AM17" i="92"/>
  <c r="BA27" i="29"/>
  <c r="BA41" i="29" s="1"/>
  <c r="BA43" i="29" s="1"/>
  <c r="BC6" i="28" s="1"/>
  <c r="AZ8" i="36" s="1"/>
  <c r="BH9" i="29"/>
  <c r="AO145" i="6"/>
  <c r="AP153" i="6" s="1"/>
  <c r="H343" i="97"/>
  <c r="AM147" i="6"/>
  <c r="AI25" i="29"/>
  <c r="AE147" i="6"/>
  <c r="AA25" i="29"/>
  <c r="AA27" i="29" s="1"/>
  <c r="S25" i="29"/>
  <c r="S27" i="29" s="1"/>
  <c r="S41" i="29" s="1"/>
  <c r="S43" i="29" s="1"/>
  <c r="U6" i="28" s="1"/>
  <c r="W147" i="6"/>
  <c r="O147" i="6"/>
  <c r="O155" i="6" s="1"/>
  <c r="K25" i="29"/>
  <c r="AJ146" i="6"/>
  <c r="AF16" i="29"/>
  <c r="X16" i="29"/>
  <c r="X18" i="29" s="1"/>
  <c r="AB146" i="6"/>
  <c r="BM145" i="6"/>
  <c r="BI7" i="29"/>
  <c r="BI9" i="29" s="1"/>
  <c r="AC7" i="29"/>
  <c r="AC9" i="29" s="1"/>
  <c r="AC10" i="29" s="1"/>
  <c r="AC32" i="29" s="1"/>
  <c r="AG145" i="6"/>
  <c r="R145" i="6"/>
  <c r="N7" i="29"/>
  <c r="N9" i="29" s="1"/>
  <c r="BH103" i="60"/>
  <c r="BK144" i="6"/>
  <c r="BK559" i="6" s="1"/>
  <c r="BC77" i="6"/>
  <c r="AY111" i="91"/>
  <c r="AZ103" i="60"/>
  <c r="AR103" i="60"/>
  <c r="AQ111" i="91"/>
  <c r="AQ17" i="92" s="1"/>
  <c r="AU77" i="6"/>
  <c r="AP14" i="71" s="1"/>
  <c r="AU144" i="6"/>
  <c r="AJ103" i="60"/>
  <c r="AI111" i="91"/>
  <c r="AI17" i="92" s="1"/>
  <c r="AE77" i="6"/>
  <c r="AB104" i="60" s="1"/>
  <c r="AA111" i="91"/>
  <c r="C47" i="9"/>
  <c r="S111" i="91"/>
  <c r="S17" i="92" s="1"/>
  <c r="W77" i="6"/>
  <c r="T103" i="60"/>
  <c r="O77" i="6"/>
  <c r="L103" i="60"/>
  <c r="K111" i="91"/>
  <c r="K17" i="92" s="1"/>
  <c r="K18" i="92" s="1"/>
  <c r="K27" i="92" s="1"/>
  <c r="K28" i="92" s="1"/>
  <c r="G77" i="6"/>
  <c r="C111" i="91"/>
  <c r="C17" i="92" s="1"/>
  <c r="BH77" i="6"/>
  <c r="BC14" i="71" s="1"/>
  <c r="BE102" i="60"/>
  <c r="BD110" i="91"/>
  <c r="BH370" i="6"/>
  <c r="BH143" i="6"/>
  <c r="AW102" i="60"/>
  <c r="AV110" i="91"/>
  <c r="AV16" i="92" s="1"/>
  <c r="AV18" i="92" s="1"/>
  <c r="AV27" i="92" s="1"/>
  <c r="AV28" i="92" s="1"/>
  <c r="AY165" i="91"/>
  <c r="AZ370" i="6"/>
  <c r="AN110" i="91"/>
  <c r="AN16" i="92" s="1"/>
  <c r="AR370" i="6"/>
  <c r="AR143" i="6"/>
  <c r="AR558" i="6" s="1"/>
  <c r="AO102" i="60"/>
  <c r="AJ370" i="6"/>
  <c r="AJ77" i="6"/>
  <c r="AE14" i="71" s="1"/>
  <c r="AG102" i="60"/>
  <c r="AF110" i="91"/>
  <c r="AF16" i="92" s="1"/>
  <c r="AJ143" i="6"/>
  <c r="Y102" i="60"/>
  <c r="X110" i="91"/>
  <c r="X16" i="92" s="1"/>
  <c r="Q102" i="60"/>
  <c r="T370" i="6"/>
  <c r="T77" i="6"/>
  <c r="Q104" i="60" s="1"/>
  <c r="H110" i="91"/>
  <c r="H16" i="92" s="1"/>
  <c r="L77" i="6"/>
  <c r="I102" i="60"/>
  <c r="L370" i="6"/>
  <c r="BD16" i="29"/>
  <c r="BD18" i="29" s="1"/>
  <c r="BC144" i="6"/>
  <c r="BC152" i="6" s="1"/>
  <c r="BI18" i="29"/>
  <c r="U7" i="29"/>
  <c r="U9" i="29" s="1"/>
  <c r="Q18" i="29"/>
  <c r="AZ146" i="6"/>
  <c r="T432" i="6"/>
  <c r="P255" i="97" s="1"/>
  <c r="AD9" i="29"/>
  <c r="AD33" i="29" s="1"/>
  <c r="BK27" i="29"/>
  <c r="BK41" i="29" s="1"/>
  <c r="BK43" i="29" s="1"/>
  <c r="BM6" i="28" s="1"/>
  <c r="L143" i="6"/>
  <c r="L558" i="6" s="1"/>
  <c r="L560" i="6" s="1"/>
  <c r="G8" i="12" s="1"/>
  <c r="E47" i="9"/>
  <c r="T143" i="6"/>
  <c r="T558" i="6" s="1"/>
  <c r="O144" i="6"/>
  <c r="O559" i="6" s="1"/>
  <c r="AE144" i="6"/>
  <c r="BC27" i="29"/>
  <c r="BC41" i="29" s="1"/>
  <c r="BC43" i="29" s="1"/>
  <c r="BE6" i="28" s="1"/>
  <c r="BB8" i="36" s="1"/>
  <c r="BP75" i="6"/>
  <c r="BM110" i="91" s="1"/>
  <c r="AW244" i="97"/>
  <c r="BA423" i="6"/>
  <c r="BA425" i="6" s="1"/>
  <c r="AW248" i="97" s="1"/>
  <c r="AE59" i="60"/>
  <c r="AH144" i="6"/>
  <c r="AH559" i="6" s="1"/>
  <c r="K144" i="6"/>
  <c r="H59" i="60"/>
  <c r="K49" i="6"/>
  <c r="BH58" i="60"/>
  <c r="BK143" i="6"/>
  <c r="E32" i="9"/>
  <c r="AZ58" i="60"/>
  <c r="U58" i="60"/>
  <c r="X143" i="6"/>
  <c r="H143" i="6"/>
  <c r="K295" i="6"/>
  <c r="H287" i="6"/>
  <c r="BG58" i="60"/>
  <c r="BJ287" i="6"/>
  <c r="AR58" i="60"/>
  <c r="AU49" i="6"/>
  <c r="AP17" i="12" s="1"/>
  <c r="AU143" i="6"/>
  <c r="AM287" i="6"/>
  <c r="AM49" i="6"/>
  <c r="AJ60" i="60" s="1"/>
  <c r="AJ58" i="60"/>
  <c r="C32" i="9"/>
  <c r="AB58" i="60"/>
  <c r="AE49" i="6"/>
  <c r="Z17" i="12" s="1"/>
  <c r="AE143" i="6"/>
  <c r="AE558" i="6" s="1"/>
  <c r="F3" i="59" s="1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 s="1"/>
  <c r="I244" i="97"/>
  <c r="AF145" i="6"/>
  <c r="AB7" i="29"/>
  <c r="AB9" i="29" s="1"/>
  <c r="AM27" i="29"/>
  <c r="AM41" i="29" s="1"/>
  <c r="AM43" i="29" s="1"/>
  <c r="AO6" i="28" s="1"/>
  <c r="AY27" i="29"/>
  <c r="O287" i="6"/>
  <c r="AE287" i="6"/>
  <c r="AZ59" i="60"/>
  <c r="AF325" i="97"/>
  <c r="AJ504" i="6"/>
  <c r="L9" i="29"/>
  <c r="AC146" i="6"/>
  <c r="AT49" i="6"/>
  <c r="AO17" i="12" s="1"/>
  <c r="BB287" i="6"/>
  <c r="O59" i="60"/>
  <c r="AU9" i="29"/>
  <c r="AU33" i="29" s="1"/>
  <c r="V146" i="6"/>
  <c r="V154" i="6" s="1"/>
  <c r="K9" i="29"/>
  <c r="K33" i="29" s="1"/>
  <c r="O18" i="29"/>
  <c r="Z27" i="29"/>
  <c r="Z41" i="29" s="1"/>
  <c r="Z43" i="29"/>
  <c r="AB6" i="28" s="1"/>
  <c r="AA172" i="59" s="1"/>
  <c r="AN18" i="29"/>
  <c r="AZ18" i="29"/>
  <c r="BC18" i="29"/>
  <c r="V287" i="6"/>
  <c r="AU287" i="6"/>
  <c r="BC49" i="6"/>
  <c r="AX17" i="12"/>
  <c r="BB21" i="60"/>
  <c r="BE27" i="6"/>
  <c r="BJ222" i="6"/>
  <c r="BJ27" i="6"/>
  <c r="BE16" i="12" s="1"/>
  <c r="AT222" i="6"/>
  <c r="AQ20" i="60"/>
  <c r="AD222" i="6"/>
  <c r="AA20" i="60"/>
  <c r="W222" i="6"/>
  <c r="BA21" i="60"/>
  <c r="BD27" i="6"/>
  <c r="BA22" i="60" s="1"/>
  <c r="AS21" i="60"/>
  <c r="AV27" i="6"/>
  <c r="AQ12" i="71" s="1"/>
  <c r="BI222" i="6"/>
  <c r="BF20" i="60"/>
  <c r="BI27" i="6"/>
  <c r="AY103" i="60"/>
  <c r="AX111" i="91"/>
  <c r="AX17" i="92"/>
  <c r="F46" i="9"/>
  <c r="BO77" i="6"/>
  <c r="BG370" i="6"/>
  <c r="BD102" i="60"/>
  <c r="BG77" i="6"/>
  <c r="BB14" i="71" s="1"/>
  <c r="X102" i="60"/>
  <c r="AA370" i="6"/>
  <c r="AA77" i="6"/>
  <c r="S370" i="6"/>
  <c r="S77" i="6"/>
  <c r="N14" i="71" s="1"/>
  <c r="K77" i="6"/>
  <c r="H102" i="60"/>
  <c r="K370" i="6"/>
  <c r="BO370" i="6"/>
  <c r="BI67" i="68"/>
  <c r="BG67" i="68"/>
  <c r="BE67" i="68"/>
  <c r="BC67" i="68"/>
  <c r="BC80" i="68" s="1"/>
  <c r="BE496" i="6" s="1"/>
  <c r="BA319" i="97" s="1"/>
  <c r="AS67" i="68"/>
  <c r="AH289" i="97"/>
  <c r="AL468" i="6"/>
  <c r="AH291" i="97" s="1"/>
  <c r="AF67" i="68"/>
  <c r="I67" i="68"/>
  <c r="G16" i="68"/>
  <c r="BN146" i="6"/>
  <c r="BN154" i="6" s="1"/>
  <c r="AX103" i="60"/>
  <c r="AW111" i="91"/>
  <c r="AW17" i="92" s="1"/>
  <c r="Z103" i="60"/>
  <c r="Y111" i="91"/>
  <c r="Y17" i="92" s="1"/>
  <c r="T253" i="97"/>
  <c r="X432" i="6"/>
  <c r="BG144" i="6"/>
  <c r="BG559" i="6" s="1"/>
  <c r="P477" i="6"/>
  <c r="P479" i="6" s="1"/>
  <c r="L302" i="97" s="1"/>
  <c r="L298" i="97"/>
  <c r="T67" i="68"/>
  <c r="AT27" i="6"/>
  <c r="AQ22" i="60" s="1"/>
  <c r="O110" i="91"/>
  <c r="L468" i="6"/>
  <c r="H291" i="97" s="1"/>
  <c r="H289" i="97"/>
  <c r="AA67" i="68"/>
  <c r="S67" i="68"/>
  <c r="S74" i="68" s="1"/>
  <c r="U193" i="6" s="1"/>
  <c r="E253" i="97"/>
  <c r="F20" i="60"/>
  <c r="I222" i="6"/>
  <c r="G421" i="6"/>
  <c r="C244" i="97" s="1"/>
  <c r="N421" i="6"/>
  <c r="V421" i="6"/>
  <c r="AA421" i="6"/>
  <c r="AA423" i="6" s="1"/>
  <c r="AI421" i="6"/>
  <c r="AE244" i="97" s="1"/>
  <c r="AQ421" i="6"/>
  <c r="AQ423" i="6" s="1"/>
  <c r="AQ425" i="6" s="1"/>
  <c r="AM248" i="97" s="1"/>
  <c r="I421" i="6"/>
  <c r="Q421" i="6"/>
  <c r="Y421" i="6"/>
  <c r="U244" i="97" s="1"/>
  <c r="AD421" i="6"/>
  <c r="Z244" i="97" s="1"/>
  <c r="AL421" i="6"/>
  <c r="L421" i="6"/>
  <c r="T421" i="6"/>
  <c r="AG421" i="6"/>
  <c r="AO421" i="6"/>
  <c r="AW421" i="6"/>
  <c r="O421" i="6"/>
  <c r="K244" i="97" s="1"/>
  <c r="W421" i="6"/>
  <c r="AB421" i="6"/>
  <c r="AJ421" i="6"/>
  <c r="AF244" i="97" s="1"/>
  <c r="BM421" i="6"/>
  <c r="BM423" i="6" s="1"/>
  <c r="BM425" i="6" s="1"/>
  <c r="BI248" i="97" s="1"/>
  <c r="BE421" i="6"/>
  <c r="AT421" i="6"/>
  <c r="AT423" i="6" s="1"/>
  <c r="AN421" i="6"/>
  <c r="AK421" i="6"/>
  <c r="X421" i="6"/>
  <c r="K421" i="6"/>
  <c r="H421" i="6"/>
  <c r="N391" i="6"/>
  <c r="J214" i="97" s="1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Z391" i="6"/>
  <c r="V214" i="97" s="1"/>
  <c r="AP391" i="6"/>
  <c r="AL214" i="97" s="1"/>
  <c r="X391" i="6"/>
  <c r="T214" i="97" s="1"/>
  <c r="AN391" i="6"/>
  <c r="AJ214" i="97"/>
  <c r="AY391" i="6"/>
  <c r="AU214" i="97" s="1"/>
  <c r="BA391" i="6"/>
  <c r="AW214" i="97" s="1"/>
  <c r="BC391" i="6"/>
  <c r="AY214" i="97" s="1"/>
  <c r="BE391" i="6"/>
  <c r="BA214" i="97" s="1"/>
  <c r="BG391" i="6"/>
  <c r="BC214" i="97" s="1"/>
  <c r="BI391" i="6"/>
  <c r="BK391" i="6"/>
  <c r="BG214" i="97" s="1"/>
  <c r="BM391" i="6"/>
  <c r="BI214" i="97" s="1"/>
  <c r="BO391" i="6"/>
  <c r="BK214" i="97" s="1"/>
  <c r="AZ197" i="97"/>
  <c r="G308" i="6"/>
  <c r="C120" i="91" s="1"/>
  <c r="BJ403" i="6"/>
  <c r="BH403" i="6"/>
  <c r="BH405" i="6" s="1"/>
  <c r="BD228" i="97" s="1"/>
  <c r="BF403" i="6"/>
  <c r="BB226" i="97" s="1"/>
  <c r="BD403" i="6"/>
  <c r="BB403" i="6"/>
  <c r="AZ403" i="6"/>
  <c r="AX403" i="6"/>
  <c r="AT226" i="97" s="1"/>
  <c r="AV403" i="6"/>
  <c r="AT403" i="6"/>
  <c r="AT405" i="6" s="1"/>
  <c r="AP228" i="97" s="1"/>
  <c r="AR403" i="6"/>
  <c r="AP403" i="6"/>
  <c r="AP405" i="6" s="1"/>
  <c r="AL228" i="97" s="1"/>
  <c r="AN403" i="6"/>
  <c r="AL403" i="6"/>
  <c r="AJ403" i="6"/>
  <c r="AH403" i="6"/>
  <c r="AD226" i="97" s="1"/>
  <c r="AF403" i="6"/>
  <c r="AB226" i="97" s="1"/>
  <c r="AD403" i="6"/>
  <c r="AB403" i="6"/>
  <c r="AB405" i="6" s="1"/>
  <c r="Z403" i="6"/>
  <c r="X403" i="6"/>
  <c r="V403" i="6"/>
  <c r="T403" i="6"/>
  <c r="R403" i="6"/>
  <c r="P403" i="6"/>
  <c r="L226" i="97"/>
  <c r="N403" i="6"/>
  <c r="J226" i="97" s="1"/>
  <c r="L403" i="6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U148" i="91" s="1"/>
  <c r="AV344" i="6"/>
  <c r="AR148" i="91" s="1"/>
  <c r="AK344" i="6"/>
  <c r="AG148" i="91" s="1"/>
  <c r="Z344" i="6"/>
  <c r="V148" i="91" s="1"/>
  <c r="W344" i="6"/>
  <c r="S148" i="91" s="1"/>
  <c r="N344" i="6"/>
  <c r="J148" i="91"/>
  <c r="AE338" i="6"/>
  <c r="AE340" i="6" s="1"/>
  <c r="AA144" i="91" s="1"/>
  <c r="AQ89" i="68"/>
  <c r="AQ94" i="68" s="1"/>
  <c r="AS332" i="6" s="1"/>
  <c r="AO138" i="91" s="1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BG147" i="6"/>
  <c r="AY147" i="6"/>
  <c r="AQ147" i="6"/>
  <c r="AI147" i="6"/>
  <c r="AA147" i="6"/>
  <c r="S147" i="6"/>
  <c r="T155" i="6" s="1"/>
  <c r="K147" i="6"/>
  <c r="K155" i="6" s="1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L338" i="6"/>
  <c r="BL340" i="6" s="1"/>
  <c r="BJ338" i="6"/>
  <c r="BH338" i="6"/>
  <c r="BF338" i="6"/>
  <c r="BF340" i="6" s="1"/>
  <c r="BB144" i="91" s="1"/>
  <c r="BD338" i="6"/>
  <c r="BD340" i="6" s="1"/>
  <c r="AZ144" i="91" s="1"/>
  <c r="BB338" i="6"/>
  <c r="AZ338" i="6"/>
  <c r="AZ340" i="6" s="1"/>
  <c r="AV144" i="91" s="1"/>
  <c r="AX338" i="6"/>
  <c r="AV338" i="6"/>
  <c r="AV340" i="6" s="1"/>
  <c r="AT338" i="6"/>
  <c r="AR338" i="6"/>
  <c r="AR340" i="6" s="1"/>
  <c r="AN144" i="91" s="1"/>
  <c r="AG338" i="6"/>
  <c r="AG340" i="6"/>
  <c r="AC144" i="91" s="1"/>
  <c r="AZ89" i="68"/>
  <c r="AZ93" i="68" s="1"/>
  <c r="S89" i="68"/>
  <c r="BE308" i="6"/>
  <c r="BA120" i="9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U196" i="6"/>
  <c r="I196" i="6"/>
  <c r="V181" i="6"/>
  <c r="V183" i="6" s="1"/>
  <c r="BK172" i="6"/>
  <c r="BK174" i="6" s="1"/>
  <c r="AM172" i="6"/>
  <c r="AM174" i="6" s="1"/>
  <c r="AU89" i="68"/>
  <c r="AU93" i="68" s="1"/>
  <c r="BO400" i="6"/>
  <c r="BL400" i="6"/>
  <c r="BH223" i="97" s="1"/>
  <c r="BG400" i="6"/>
  <c r="BC223" i="97" s="1"/>
  <c r="AY400" i="6"/>
  <c r="AU223" i="97" s="1"/>
  <c r="AV400" i="6"/>
  <c r="AR223" i="97" s="1"/>
  <c r="AK400" i="6"/>
  <c r="AC400" i="6"/>
  <c r="R400" i="6"/>
  <c r="N223" i="97" s="1"/>
  <c r="O400" i="6"/>
  <c r="K223" i="97" s="1"/>
  <c r="BE394" i="6"/>
  <c r="AX394" i="6"/>
  <c r="AU394" i="6"/>
  <c r="AQ217" i="97" s="1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I338" i="6"/>
  <c r="I340" i="6" s="1"/>
  <c r="E144" i="91" s="1"/>
  <c r="BF89" i="68"/>
  <c r="Z89" i="68"/>
  <c r="Q308" i="6"/>
  <c r="M120" i="91" s="1"/>
  <c r="N308" i="6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L400" i="6"/>
  <c r="H223" i="97" s="1"/>
  <c r="BK394" i="6"/>
  <c r="BH394" i="6"/>
  <c r="AN394" i="6"/>
  <c r="AN396" i="6" s="1"/>
  <c r="AJ219" i="97" s="1"/>
  <c r="BO144" i="6"/>
  <c r="BI344" i="6"/>
  <c r="AX344" i="6"/>
  <c r="AT148" i="91" s="1"/>
  <c r="AU344" i="6"/>
  <c r="AQ148" i="91"/>
  <c r="AJ344" i="6"/>
  <c r="AF148" i="91" s="1"/>
  <c r="V344" i="6"/>
  <c r="R148" i="91" s="1"/>
  <c r="M344" i="6"/>
  <c r="I148" i="91" s="1"/>
  <c r="AK338" i="6"/>
  <c r="AK340" i="6" s="1"/>
  <c r="AG144" i="91" s="1"/>
  <c r="AB89" i="68"/>
  <c r="U89" i="68"/>
  <c r="AO308" i="6"/>
  <c r="AK120" i="91" s="1"/>
  <c r="AL308" i="6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Y432" i="6"/>
  <c r="U255" i="97" s="1"/>
  <c r="U253" i="97"/>
  <c r="U235" i="97"/>
  <c r="Y416" i="6"/>
  <c r="U239" i="97" s="1"/>
  <c r="Q414" i="6"/>
  <c r="M237" i="97" s="1"/>
  <c r="M235" i="97"/>
  <c r="D172" i="10"/>
  <c r="T349" i="97"/>
  <c r="W289" i="97"/>
  <c r="AA468" i="6"/>
  <c r="W291" i="97" s="1"/>
  <c r="K468" i="6"/>
  <c r="G291" i="97" s="1"/>
  <c r="G289" i="97"/>
  <c r="Q253" i="97"/>
  <c r="Z432" i="6"/>
  <c r="V253" i="97"/>
  <c r="V396" i="6"/>
  <c r="R217" i="97"/>
  <c r="O217" i="97"/>
  <c r="T217" i="97"/>
  <c r="X396" i="6"/>
  <c r="X398" i="6" s="1"/>
  <c r="T221" i="97" s="1"/>
  <c r="AI351" i="6"/>
  <c r="AD151" i="91"/>
  <c r="AD153" i="91" s="1"/>
  <c r="E334" i="97"/>
  <c r="AN504" i="6"/>
  <c r="AJ327" i="97" s="1"/>
  <c r="AJ325" i="97"/>
  <c r="AE289" i="97"/>
  <c r="AI468" i="6"/>
  <c r="AE291" i="97" s="1"/>
  <c r="O289" i="97"/>
  <c r="S468" i="6"/>
  <c r="O291" i="97" s="1"/>
  <c r="BB217" i="97"/>
  <c r="BF396" i="6"/>
  <c r="BF432" i="6"/>
  <c r="AL351" i="6"/>
  <c r="AE17" i="12"/>
  <c r="BK504" i="6"/>
  <c r="BG325" i="97"/>
  <c r="AG504" i="6"/>
  <c r="AC327" i="97" s="1"/>
  <c r="AC325" i="97"/>
  <c r="Z325" i="97"/>
  <c r="AD504" i="6"/>
  <c r="AU495" i="6"/>
  <c r="AQ318" i="97" s="1"/>
  <c r="AQ316" i="97"/>
  <c r="BE316" i="97"/>
  <c r="AY351" i="6"/>
  <c r="M432" i="6"/>
  <c r="I253" i="97"/>
  <c r="H27" i="29"/>
  <c r="AS9" i="29"/>
  <c r="AS33" i="29" s="1"/>
  <c r="BB18" i="29"/>
  <c r="P450" i="6"/>
  <c r="P452" i="6" s="1"/>
  <c r="L275" i="97" s="1"/>
  <c r="I18" i="68"/>
  <c r="V468" i="6"/>
  <c r="R289" i="97"/>
  <c r="R495" i="6"/>
  <c r="N318" i="97" s="1"/>
  <c r="N316" i="97"/>
  <c r="AJ67" i="68"/>
  <c r="AW27" i="29"/>
  <c r="AW41" i="29" s="1"/>
  <c r="AW43" i="29" s="1"/>
  <c r="AY6" i="28" s="1"/>
  <c r="AV8" i="36" s="1"/>
  <c r="AC18" i="29"/>
  <c r="F9" i="29"/>
  <c r="AN27" i="29"/>
  <c r="AN41" i="29" s="1"/>
  <c r="AN43" i="29" s="1"/>
  <c r="AP6" i="28" s="1"/>
  <c r="AM8" i="36" s="1"/>
  <c r="AY18" i="29"/>
  <c r="AE18" i="29"/>
  <c r="AW18" i="29"/>
  <c r="BD27" i="29"/>
  <c r="BD41" i="29" s="1"/>
  <c r="BD43" i="29" s="1"/>
  <c r="BF6" i="28" s="1"/>
  <c r="AK9" i="29"/>
  <c r="M9" i="29"/>
  <c r="N10" i="29" s="1"/>
  <c r="N32" i="29" s="1"/>
  <c r="AL24" i="29"/>
  <c r="AL27" i="29" s="1"/>
  <c r="J147" i="6"/>
  <c r="Z102" i="60"/>
  <c r="BO432" i="6"/>
  <c r="BO434" i="6" s="1"/>
  <c r="BK257" i="97" s="1"/>
  <c r="BK253" i="97"/>
  <c r="AT289" i="97"/>
  <c r="AX468" i="6"/>
  <c r="AT291" i="97" s="1"/>
  <c r="AP468" i="6"/>
  <c r="AL289" i="97"/>
  <c r="I17" i="68"/>
  <c r="AQ67" i="68"/>
  <c r="AQ77" i="68" s="1"/>
  <c r="AS406" i="6" s="1"/>
  <c r="AN253" i="97"/>
  <c r="BL495" i="6"/>
  <c r="BH318" i="97" s="1"/>
  <c r="H18" i="68"/>
  <c r="AD432" i="6"/>
  <c r="Z255" i="97" s="1"/>
  <c r="Z253" i="97"/>
  <c r="M103" i="60"/>
  <c r="P77" i="6"/>
  <c r="K18" i="12" s="1"/>
  <c r="E103" i="60"/>
  <c r="H77" i="6"/>
  <c r="D111" i="91"/>
  <c r="D17" i="92" s="1"/>
  <c r="H144" i="6"/>
  <c r="H152" i="6" s="1"/>
  <c r="BE110" i="91"/>
  <c r="BE16" i="92" s="1"/>
  <c r="BF102" i="60"/>
  <c r="BI370" i="6"/>
  <c r="AX102" i="60"/>
  <c r="AW110" i="91"/>
  <c r="AW16" i="92" s="1"/>
  <c r="AW18" i="92" s="1"/>
  <c r="AW27" i="92" s="1"/>
  <c r="AW28" i="92" s="1"/>
  <c r="AR165" i="91"/>
  <c r="AS77" i="6"/>
  <c r="AG110" i="91"/>
  <c r="AH102" i="60"/>
  <c r="AK370" i="6"/>
  <c r="Q110" i="91"/>
  <c r="I110" i="91"/>
  <c r="I16" i="92" s="1"/>
  <c r="M370" i="6"/>
  <c r="M77" i="6"/>
  <c r="H18" i="12" s="1"/>
  <c r="AY67" i="68"/>
  <c r="AY72" i="68" s="1"/>
  <c r="BA175" i="6" s="1"/>
  <c r="BA176" i="6" s="1"/>
  <c r="AW343" i="97"/>
  <c r="AA325" i="97"/>
  <c r="AE504" i="6"/>
  <c r="BI289" i="97"/>
  <c r="BM468" i="6"/>
  <c r="BI291" i="97" s="1"/>
  <c r="AT468" i="6"/>
  <c r="AM9" i="29"/>
  <c r="N27" i="29"/>
  <c r="N41" i="29" s="1"/>
  <c r="N43" i="29" s="1"/>
  <c r="P6" i="28" s="1"/>
  <c r="AX9" i="29"/>
  <c r="AX33" i="29" s="1"/>
  <c r="AR434" i="6"/>
  <c r="AN257" i="97" s="1"/>
  <c r="S334" i="97"/>
  <c r="AG459" i="6"/>
  <c r="AC280" i="97"/>
  <c r="AE459" i="6"/>
  <c r="AA280" i="97"/>
  <c r="AW468" i="6"/>
  <c r="AS291" i="97" s="1"/>
  <c r="AS289" i="97"/>
  <c r="AL67" i="68"/>
  <c r="AL74" i="68" s="1"/>
  <c r="AN193" i="6" s="1"/>
  <c r="AN194" i="6" s="1"/>
  <c r="AY432" i="6"/>
  <c r="AU253" i="97"/>
  <c r="AM253" i="97"/>
  <c r="J27" i="29"/>
  <c r="Y18" i="29"/>
  <c r="AO110" i="91"/>
  <c r="AO16" i="92"/>
  <c r="BB468" i="6"/>
  <c r="AX291" i="97" s="1"/>
  <c r="V495" i="6"/>
  <c r="R318" i="97" s="1"/>
  <c r="BH18" i="29"/>
  <c r="BC143" i="6"/>
  <c r="BC287" i="6"/>
  <c r="BC110" i="91"/>
  <c r="BC16" i="92" s="1"/>
  <c r="K103" i="60"/>
  <c r="M253" i="97"/>
  <c r="AY145" i="6"/>
  <c r="D33" i="9"/>
  <c r="AN59" i="60"/>
  <c r="AQ49" i="6"/>
  <c r="AL17" i="12" s="1"/>
  <c r="BB58" i="60"/>
  <c r="BE287" i="6"/>
  <c r="BE143" i="6"/>
  <c r="BE151" i="6" s="1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P558" i="6" s="1"/>
  <c r="P560" i="6" s="1"/>
  <c r="N432" i="6"/>
  <c r="J255" i="97" s="1"/>
  <c r="J253" i="97"/>
  <c r="AF222" i="6"/>
  <c r="AF27" i="6"/>
  <c r="S49" i="6"/>
  <c r="N13" i="71" s="1"/>
  <c r="P59" i="60"/>
  <c r="BK287" i="6"/>
  <c r="BK49" i="6"/>
  <c r="AK58" i="60"/>
  <c r="AN143" i="6"/>
  <c r="X287" i="6"/>
  <c r="X49" i="6"/>
  <c r="P287" i="6"/>
  <c r="P49" i="6"/>
  <c r="K17" i="12" s="1"/>
  <c r="AC253" i="97"/>
  <c r="AG432" i="6"/>
  <c r="AI103" i="60"/>
  <c r="AH111" i="91"/>
  <c r="AH17" i="92" s="1"/>
  <c r="AA103" i="60"/>
  <c r="Z111" i="91"/>
  <c r="Z17" i="92" s="1"/>
  <c r="AU110" i="91"/>
  <c r="AU16" i="92" s="1"/>
  <c r="AN102" i="60"/>
  <c r="AM110" i="91"/>
  <c r="AI370" i="6"/>
  <c r="AI77" i="6"/>
  <c r="AF102" i="60"/>
  <c r="B46" i="9"/>
  <c r="P102" i="60"/>
  <c r="AJ18" i="29"/>
  <c r="M18" i="29"/>
  <c r="AF27" i="29"/>
  <c r="G67" i="68"/>
  <c r="G79" i="68" s="1"/>
  <c r="I469" i="6" s="1"/>
  <c r="BD145" i="6"/>
  <c r="E58" i="60"/>
  <c r="Z49" i="6"/>
  <c r="AF49" i="6"/>
  <c r="AA17" i="12" s="1"/>
  <c r="W110" i="91"/>
  <c r="BK110" i="91"/>
  <c r="AM432" i="6"/>
  <c r="AM434" i="6" s="1"/>
  <c r="AI257" i="97" s="1"/>
  <c r="X325" i="97"/>
  <c r="AB504" i="6"/>
  <c r="M325" i="97"/>
  <c r="BE289" i="97"/>
  <c r="BI468" i="6"/>
  <c r="BE291" i="97" s="1"/>
  <c r="AW103" i="60"/>
  <c r="AZ77" i="6"/>
  <c r="AU14" i="71" s="1"/>
  <c r="R103" i="60"/>
  <c r="Q111" i="91"/>
  <c r="Q17" i="92" s="1"/>
  <c r="BN370" i="6"/>
  <c r="BN77" i="6"/>
  <c r="BN143" i="6"/>
  <c r="BK102" i="60"/>
  <c r="BC102" i="60"/>
  <c r="BB110" i="91"/>
  <c r="BB16" i="92" s="1"/>
  <c r="AX370" i="6"/>
  <c r="AX77" i="6"/>
  <c r="AS18" i="12" s="1"/>
  <c r="AT110" i="91"/>
  <c r="AT16" i="92" s="1"/>
  <c r="AO165" i="91"/>
  <c r="AL110" i="91"/>
  <c r="AL16" i="92" s="1"/>
  <c r="AL18" i="92" s="1"/>
  <c r="AL27" i="92" s="1"/>
  <c r="AL28" i="92" s="1"/>
  <c r="Z370" i="6"/>
  <c r="Z143" i="6"/>
  <c r="W102" i="60"/>
  <c r="R370" i="6"/>
  <c r="O102" i="60"/>
  <c r="I18" i="29"/>
  <c r="AV27" i="29"/>
  <c r="AV41" i="29"/>
  <c r="AV43" i="29" s="1"/>
  <c r="AX6" i="28" s="1"/>
  <c r="AU8" i="36" s="1"/>
  <c r="AF287" i="6"/>
  <c r="AV287" i="6"/>
  <c r="G110" i="91"/>
  <c r="G16" i="92" s="1"/>
  <c r="BL102" i="60"/>
  <c r="AQ103" i="60"/>
  <c r="AW289" i="97"/>
  <c r="BA468" i="6"/>
  <c r="AW291" i="97" s="1"/>
  <c r="T504" i="6"/>
  <c r="P327" i="97" s="1"/>
  <c r="P325" i="97"/>
  <c r="J326" i="6"/>
  <c r="F134" i="91" s="1"/>
  <c r="R326" i="6"/>
  <c r="N134" i="91" s="1"/>
  <c r="Z326" i="6"/>
  <c r="V134" i="91" s="1"/>
  <c r="AH326" i="6"/>
  <c r="AD134" i="91" s="1"/>
  <c r="AP326" i="6"/>
  <c r="AL134" i="9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BA326" i="6"/>
  <c r="AW134" i="91" s="1"/>
  <c r="BI326" i="6"/>
  <c r="BE134" i="91" s="1"/>
  <c r="L326" i="6"/>
  <c r="H134" i="91" s="1"/>
  <c r="T326" i="6"/>
  <c r="P134" i="91" s="1"/>
  <c r="AB326" i="6"/>
  <c r="X134" i="91" s="1"/>
  <c r="AJ326" i="6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/>
  <c r="Q326" i="6"/>
  <c r="M134" i="91" s="1"/>
  <c r="BB326" i="6"/>
  <c r="AX134" i="91" s="1"/>
  <c r="BK326" i="6"/>
  <c r="AD326" i="6"/>
  <c r="O326" i="6"/>
  <c r="X326" i="6"/>
  <c r="T134" i="91" s="1"/>
  <c r="AA326" i="6"/>
  <c r="AG326" i="6"/>
  <c r="AC134" i="91" s="1"/>
  <c r="AQ385" i="6"/>
  <c r="AQ387" i="6" s="1"/>
  <c r="BO385" i="6"/>
  <c r="AJ385" i="6"/>
  <c r="AY385" i="6"/>
  <c r="BE385" i="6"/>
  <c r="BE387" i="6" s="1"/>
  <c r="BA210" i="97" s="1"/>
  <c r="BN385" i="6"/>
  <c r="AE385" i="6"/>
  <c r="AV385" i="6"/>
  <c r="AV387" i="6" s="1"/>
  <c r="BL385" i="6"/>
  <c r="BL387" i="6" s="1"/>
  <c r="AG385" i="6"/>
  <c r="AX385" i="6"/>
  <c r="Y490" i="6"/>
  <c r="U313" i="97" s="1"/>
  <c r="AQ490" i="6"/>
  <c r="AM313" i="97" s="1"/>
  <c r="M490" i="6"/>
  <c r="I313" i="97" s="1"/>
  <c r="U490" i="6"/>
  <c r="Q313" i="97" s="1"/>
  <c r="W490" i="6"/>
  <c r="S313" i="97" s="1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F340" i="97" s="1"/>
  <c r="AW517" i="6"/>
  <c r="AS340" i="97" s="1"/>
  <c r="BE517" i="6"/>
  <c r="BA340" i="97" s="1"/>
  <c r="M517" i="6"/>
  <c r="I340" i="97" s="1"/>
  <c r="AE517" i="6"/>
  <c r="AM517" i="6"/>
  <c r="AR517" i="6"/>
  <c r="AZ517" i="6"/>
  <c r="BH517" i="6"/>
  <c r="BM517" i="6"/>
  <c r="BI340" i="97" s="1"/>
  <c r="BE270" i="6"/>
  <c r="AS270" i="6"/>
  <c r="AZ270" i="6"/>
  <c r="BA270" i="6"/>
  <c r="J270" i="6"/>
  <c r="Q270" i="6"/>
  <c r="AX20" i="60"/>
  <c r="AD325" i="97"/>
  <c r="R432" i="6"/>
  <c r="N255" i="97" s="1"/>
  <c r="N253" i="97"/>
  <c r="BJ270" i="6"/>
  <c r="AI243" i="6"/>
  <c r="N243" i="6"/>
  <c r="AQ196" i="6"/>
  <c r="AJ196" i="6"/>
  <c r="AB196" i="6"/>
  <c r="BF181" i="6"/>
  <c r="BF183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Z199" i="6"/>
  <c r="AZ201" i="6" s="1"/>
  <c r="AZ203" i="6" s="1"/>
  <c r="BG199" i="6"/>
  <c r="BG201" i="6" s="1"/>
  <c r="BG203" i="6" s="1"/>
  <c r="BL199" i="6"/>
  <c r="BL201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Q302" i="6"/>
  <c r="AS302" i="6"/>
  <c r="AS304" i="6" s="1"/>
  <c r="AO116" i="91" s="1"/>
  <c r="AU302" i="6"/>
  <c r="AU304" i="6" s="1"/>
  <c r="AQ116" i="91" s="1"/>
  <c r="AW302" i="6"/>
  <c r="AW304" i="6" s="1"/>
  <c r="AS116" i="91" s="1"/>
  <c r="AY302" i="6"/>
  <c r="BA302" i="6"/>
  <c r="BA304" i="6" s="1"/>
  <c r="AW116" i="91" s="1"/>
  <c r="BC302" i="6"/>
  <c r="BC304" i="6" s="1"/>
  <c r="BE302" i="6"/>
  <c r="BE304" i="6" s="1"/>
  <c r="BA116" i="91" s="1"/>
  <c r="BG302" i="6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AO302" i="6"/>
  <c r="AO304" i="6" s="1"/>
  <c r="AK116" i="91" s="1"/>
  <c r="BO302" i="6"/>
  <c r="L302" i="6"/>
  <c r="L304" i="6" s="1"/>
  <c r="H116" i="91" s="1"/>
  <c r="AE302" i="6"/>
  <c r="AE304" i="6" s="1"/>
  <c r="AA116" i="91" s="1"/>
  <c r="K391" i="6"/>
  <c r="G214" i="97"/>
  <c r="M391" i="6"/>
  <c r="I214" i="97" s="1"/>
  <c r="O391" i="6"/>
  <c r="K214" i="97" s="1"/>
  <c r="Q391" i="6"/>
  <c r="M214" i="97" s="1"/>
  <c r="S391" i="6"/>
  <c r="O214" i="97" s="1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P214" i="97" s="1"/>
  <c r="AV391" i="6"/>
  <c r="AX391" i="6"/>
  <c r="P181" i="6"/>
  <c r="P183" i="6"/>
  <c r="T181" i="6"/>
  <c r="T183" i="6" s="1"/>
  <c r="X181" i="6"/>
  <c r="X183" i="6" s="1"/>
  <c r="AB181" i="6"/>
  <c r="AB183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AA196" i="6"/>
  <c r="T196" i="6"/>
  <c r="L196" i="6"/>
  <c r="BN181" i="6"/>
  <c r="BN183" i="6" s="1"/>
  <c r="AH181" i="6"/>
  <c r="AH183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BA255" i="6"/>
  <c r="H255" i="6"/>
  <c r="H257" i="6" s="1"/>
  <c r="H259" i="6" s="1"/>
  <c r="AC255" i="6"/>
  <c r="P317" i="6"/>
  <c r="L127" i="91" s="1"/>
  <c r="AT317" i="6"/>
  <c r="AF468" i="6"/>
  <c r="AB291" i="97" s="1"/>
  <c r="Z289" i="97"/>
  <c r="BM394" i="6"/>
  <c r="BI217" i="97" s="1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BB302" i="6"/>
  <c r="BB304" i="6" s="1"/>
  <c r="AX116" i="91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R196" i="6"/>
  <c r="AD196" i="6"/>
  <c r="AX181" i="6"/>
  <c r="AX183" i="6" s="1"/>
  <c r="R181" i="6"/>
  <c r="R183" i="6" s="1"/>
  <c r="AY172" i="6"/>
  <c r="AY174" i="6" s="1"/>
  <c r="AV237" i="6"/>
  <c r="AV239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BA353" i="6"/>
  <c r="AW155" i="91" s="1"/>
  <c r="BO353" i="6"/>
  <c r="BK155" i="91" s="1"/>
  <c r="N353" i="6"/>
  <c r="J155" i="91" s="1"/>
  <c r="AK89" i="68"/>
  <c r="B48" i="10"/>
  <c r="B6" i="10" s="1"/>
  <c r="B70" i="10"/>
  <c r="C70" i="10"/>
  <c r="C10" i="10" s="1"/>
  <c r="D70" i="10"/>
  <c r="E171" i="10"/>
  <c r="E18" i="10" s="1"/>
  <c r="F48" i="10"/>
  <c r="F6" i="10" s="1"/>
  <c r="F70" i="10"/>
  <c r="G70" i="10"/>
  <c r="J89" i="68"/>
  <c r="F49" i="10"/>
  <c r="AQ145" i="6"/>
  <c r="AS89" i="68"/>
  <c r="AL89" i="68"/>
  <c r="AA89" i="68"/>
  <c r="V89" i="68"/>
  <c r="AY89" i="68"/>
  <c r="AE89" i="68"/>
  <c r="AD261" i="6"/>
  <c r="F89" i="68"/>
  <c r="AC434" i="6"/>
  <c r="Y257" i="97" s="1"/>
  <c r="H210" i="97"/>
  <c r="AH203" i="6"/>
  <c r="T351" i="6"/>
  <c r="P151" i="91"/>
  <c r="W282" i="97"/>
  <c r="D334" i="97"/>
  <c r="AU137" i="91"/>
  <c r="AG141" i="91"/>
  <c r="AK289" i="97"/>
  <c r="AO468" i="6"/>
  <c r="AK291" i="97" s="1"/>
  <c r="U289" i="97"/>
  <c r="Y468" i="6"/>
  <c r="U291" i="97" s="1"/>
  <c r="AK223" i="97"/>
  <c r="G27" i="6"/>
  <c r="H414" i="6"/>
  <c r="D237" i="97" s="1"/>
  <c r="E343" i="97"/>
  <c r="I522" i="6"/>
  <c r="E345" i="97" s="1"/>
  <c r="I468" i="6"/>
  <c r="E291" i="97" s="1"/>
  <c r="V217" i="97"/>
  <c r="E223" i="97"/>
  <c r="K18" i="29"/>
  <c r="C289" i="97"/>
  <c r="G27" i="29"/>
  <c r="J316" i="97"/>
  <c r="S9" i="29"/>
  <c r="AM515" i="6"/>
  <c r="AI338" i="97" s="1"/>
  <c r="BG334" i="97"/>
  <c r="L27" i="29"/>
  <c r="AL334" i="97"/>
  <c r="BC9" i="29"/>
  <c r="U27" i="29"/>
  <c r="U41" i="29" s="1"/>
  <c r="U43" i="29" s="1"/>
  <c r="W6" i="28" s="1"/>
  <c r="N504" i="6"/>
  <c r="AO504" i="6"/>
  <c r="AO506" i="6" s="1"/>
  <c r="AK329" i="97" s="1"/>
  <c r="AK325" i="97"/>
  <c r="AH325" i="97"/>
  <c r="AL504" i="6"/>
  <c r="AH327" i="97" s="1"/>
  <c r="AC459" i="6"/>
  <c r="Y280" i="97"/>
  <c r="AA253" i="97"/>
  <c r="J289" i="97"/>
  <c r="AM289" i="97"/>
  <c r="H495" i="6"/>
  <c r="D318" i="97" s="1"/>
  <c r="AO9" i="29"/>
  <c r="Q9" i="29"/>
  <c r="BA9" i="29"/>
  <c r="AS468" i="6"/>
  <c r="AO291" i="97" s="1"/>
  <c r="AP495" i="6"/>
  <c r="AL318" i="97" s="1"/>
  <c r="AL316" i="97"/>
  <c r="AX504" i="6"/>
  <c r="AT325" i="97"/>
  <c r="AH495" i="6"/>
  <c r="AD318" i="97" s="1"/>
  <c r="AD316" i="97"/>
  <c r="AB316" i="97"/>
  <c r="AF495" i="6"/>
  <c r="AB318" i="97" s="1"/>
  <c r="G19" i="68"/>
  <c r="F17" i="68"/>
  <c r="AV325" i="97"/>
  <c r="BB343" i="97"/>
  <c r="I19" i="68"/>
  <c r="S253" i="97"/>
  <c r="W432" i="6"/>
  <c r="S255" i="97" s="1"/>
  <c r="F19" i="68"/>
  <c r="BD67" i="68"/>
  <c r="BO147" i="6"/>
  <c r="U67" i="68"/>
  <c r="U77" i="68" s="1"/>
  <c r="W406" i="6" s="1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D100" i="10"/>
  <c r="D171" i="10"/>
  <c r="E100" i="10"/>
  <c r="E14" i="10" s="1"/>
  <c r="G48" i="10"/>
  <c r="G171" i="10"/>
  <c r="G173" i="10" s="1"/>
  <c r="G20" i="10" s="1"/>
  <c r="C100" i="10"/>
  <c r="C14" i="10" s="1"/>
  <c r="G100" i="10"/>
  <c r="G14" i="10" s="1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 s="1"/>
  <c r="BH261" i="6"/>
  <c r="AT261" i="6"/>
  <c r="AK261" i="6"/>
  <c r="AB261" i="6"/>
  <c r="N261" i="6"/>
  <c r="O308" i="6"/>
  <c r="K120" i="91" s="1"/>
  <c r="W308" i="6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L308" i="6"/>
  <c r="H120" i="91" s="1"/>
  <c r="T308" i="6"/>
  <c r="P120" i="91"/>
  <c r="AB308" i="6"/>
  <c r="X120" i="91" s="1"/>
  <c r="AJ308" i="6"/>
  <c r="AF120" i="91" s="1"/>
  <c r="AR308" i="6"/>
  <c r="AZ308" i="6"/>
  <c r="AV120" i="91" s="1"/>
  <c r="BH308" i="6"/>
  <c r="BD120" i="91" s="1"/>
  <c r="S338" i="6"/>
  <c r="H338" i="6"/>
  <c r="H340" i="6" s="1"/>
  <c r="T338" i="6"/>
  <c r="T340" i="6" s="1"/>
  <c r="P144" i="91" s="1"/>
  <c r="V338" i="6"/>
  <c r="X338" i="6"/>
  <c r="X340" i="6" s="1"/>
  <c r="Z338" i="6"/>
  <c r="AB338" i="6"/>
  <c r="AD338" i="6"/>
  <c r="AF338" i="6"/>
  <c r="AF340" i="6" s="1"/>
  <c r="AB144" i="91" s="1"/>
  <c r="AH338" i="6"/>
  <c r="AJ338" i="6"/>
  <c r="AL338" i="6"/>
  <c r="AN338" i="6"/>
  <c r="AN340" i="6" s="1"/>
  <c r="AJ144" i="91" s="1"/>
  <c r="AP338" i="6"/>
  <c r="E48" i="10"/>
  <c r="E6" i="10" s="1"/>
  <c r="F100" i="10"/>
  <c r="AV67" i="68"/>
  <c r="AV77" i="68" s="1"/>
  <c r="AX406" i="6" s="1"/>
  <c r="AT229" i="97" s="1"/>
  <c r="G17" i="68"/>
  <c r="BJ146" i="6"/>
  <c r="AY143" i="6"/>
  <c r="BL261" i="6"/>
  <c r="BL277" i="6" s="1"/>
  <c r="AX261" i="6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L315" i="6" s="1"/>
  <c r="V311" i="6"/>
  <c r="V313" i="6" s="1"/>
  <c r="V315" i="6" s="1"/>
  <c r="R311" i="6"/>
  <c r="R313" i="6" s="1"/>
  <c r="AB311" i="6"/>
  <c r="AB313" i="6" s="1"/>
  <c r="AB315" i="6" s="1"/>
  <c r="AL311" i="6"/>
  <c r="AL313" i="6" s="1"/>
  <c r="AS311" i="6"/>
  <c r="AS313" i="6" s="1"/>
  <c r="AO123" i="91" s="1"/>
  <c r="AU67" i="68"/>
  <c r="BL49" i="6"/>
  <c r="BB261" i="6"/>
  <c r="AS261" i="6"/>
  <c r="AJ261" i="6"/>
  <c r="V261" i="6"/>
  <c r="M261" i="6"/>
  <c r="P237" i="6"/>
  <c r="P239" i="6" s="1"/>
  <c r="P241" i="6" s="1"/>
  <c r="O255" i="6"/>
  <c r="O257" i="6" s="1"/>
  <c r="U255" i="6"/>
  <c r="U257" i="6" s="1"/>
  <c r="U259" i="6" s="1"/>
  <c r="AA255" i="6"/>
  <c r="AX255" i="6"/>
  <c r="AX257" i="6" s="1"/>
  <c r="AX259" i="6" s="1"/>
  <c r="BI255" i="6"/>
  <c r="J255" i="6"/>
  <c r="J257" i="6" s="1"/>
  <c r="J259" i="6" s="1"/>
  <c r="AG255" i="6"/>
  <c r="AG257" i="6" s="1"/>
  <c r="AM255" i="6"/>
  <c r="AS255" i="6"/>
  <c r="AS257" i="6" s="1"/>
  <c r="AS259" i="6" s="1"/>
  <c r="V255" i="6"/>
  <c r="AY255" i="6"/>
  <c r="BJ255" i="6"/>
  <c r="BJ257" i="6" s="1"/>
  <c r="I255" i="6"/>
  <c r="I257" i="6" s="1"/>
  <c r="I259" i="6" s="1"/>
  <c r="AL255" i="6"/>
  <c r="BB255" i="6"/>
  <c r="BB257" i="6" s="1"/>
  <c r="BB259" i="6" s="1"/>
  <c r="BM255" i="6"/>
  <c r="BM257" i="6" s="1"/>
  <c r="BM259" i="6" s="1"/>
  <c r="I344" i="6"/>
  <c r="P344" i="6"/>
  <c r="L148" i="91" s="1"/>
  <c r="S344" i="6"/>
  <c r="Y172" i="6"/>
  <c r="Y174" i="6" s="1"/>
  <c r="B101" i="10"/>
  <c r="B15" i="10" s="1"/>
  <c r="B172" i="10"/>
  <c r="B19" i="10" s="1"/>
  <c r="C49" i="10"/>
  <c r="C7" i="10" s="1"/>
  <c r="C71" i="10"/>
  <c r="C172" i="10"/>
  <c r="D49" i="10"/>
  <c r="D7" i="10" s="1"/>
  <c r="D71" i="10"/>
  <c r="D11" i="10" s="1"/>
  <c r="D101" i="10"/>
  <c r="E49" i="10"/>
  <c r="E7" i="10" s="1"/>
  <c r="E101" i="10"/>
  <c r="E15" i="10" s="1"/>
  <c r="E172" i="10"/>
  <c r="F71" i="10"/>
  <c r="F11" i="10" s="1"/>
  <c r="F101" i="10"/>
  <c r="F15" i="10" s="1"/>
  <c r="F172" i="10"/>
  <c r="F19" i="10" s="1"/>
  <c r="G49" i="10"/>
  <c r="G7" i="10"/>
  <c r="G71" i="10"/>
  <c r="G11" i="10" s="1"/>
  <c r="G101" i="10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BA93" i="68" s="1"/>
  <c r="AJ89" i="68"/>
  <c r="AJ94" i="68" s="1"/>
  <c r="BM199" i="6"/>
  <c r="BM201" i="6" s="1"/>
  <c r="BM203" i="6" s="1"/>
  <c r="BO187" i="6"/>
  <c r="BI187" i="6"/>
  <c r="BA187" i="6"/>
  <c r="X187" i="6"/>
  <c r="O187" i="6"/>
  <c r="U172" i="6"/>
  <c r="U174" i="6" s="1"/>
  <c r="G89" i="68"/>
  <c r="G94" i="68" s="1"/>
  <c r="I332" i="6" s="1"/>
  <c r="E138" i="91" s="1"/>
  <c r="B100" i="10"/>
  <c r="B14" i="10" s="1"/>
  <c r="B171" i="10"/>
  <c r="B18" i="10" s="1"/>
  <c r="D48" i="10"/>
  <c r="F171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 s="1"/>
  <c r="AA178" i="60"/>
  <c r="Z268" i="6"/>
  <c r="BK268" i="6"/>
  <c r="BF268" i="6"/>
  <c r="AR155" i="91"/>
  <c r="Z199" i="97"/>
  <c r="AB268" i="6"/>
  <c r="Y15" i="71"/>
  <c r="AI268" i="6"/>
  <c r="AY268" i="6"/>
  <c r="W27" i="29"/>
  <c r="D15" i="71"/>
  <c r="AR325" i="97"/>
  <c r="AV504" i="6"/>
  <c r="AV506" i="6" s="1"/>
  <c r="AR329" i="97" s="1"/>
  <c r="BB316" i="97"/>
  <c r="AI316" i="97"/>
  <c r="AS459" i="6"/>
  <c r="AO282" i="97" s="1"/>
  <c r="F18" i="68"/>
  <c r="AL146" i="6"/>
  <c r="AH16" i="29"/>
  <c r="AH18" i="29" s="1"/>
  <c r="H23" i="97"/>
  <c r="AW67" i="68"/>
  <c r="AW76" i="68" s="1"/>
  <c r="AY341" i="6" s="1"/>
  <c r="K316" i="97"/>
  <c r="O495" i="6"/>
  <c r="K318" i="97" s="1"/>
  <c r="AE67" i="68"/>
  <c r="BG468" i="6"/>
  <c r="BC291" i="97" s="1"/>
  <c r="BH271" i="97"/>
  <c r="N280" i="97"/>
  <c r="S280" i="97"/>
  <c r="G9" i="29"/>
  <c r="M27" i="29"/>
  <c r="AH468" i="6"/>
  <c r="AD291" i="97" s="1"/>
  <c r="AW316" i="97"/>
  <c r="BM67" i="68"/>
  <c r="AP316" i="97"/>
  <c r="M67" i="68"/>
  <c r="M76" i="68" s="1"/>
  <c r="O9" i="29"/>
  <c r="O33" i="29" s="1"/>
  <c r="Y147" i="6"/>
  <c r="E27" i="29"/>
  <c r="E41" i="29" s="1"/>
  <c r="G146" i="6"/>
  <c r="G154" i="6" s="1"/>
  <c r="BD49" i="6"/>
  <c r="AY17" i="12" s="1"/>
  <c r="AK67" i="68"/>
  <c r="H335" i="6"/>
  <c r="V335" i="6"/>
  <c r="R141" i="91" s="1"/>
  <c r="AP335" i="6"/>
  <c r="AL141" i="91" s="1"/>
  <c r="AS335" i="6"/>
  <c r="AO141" i="91" s="1"/>
  <c r="M335" i="6"/>
  <c r="I141" i="91" s="1"/>
  <c r="AC335" i="6"/>
  <c r="AM335" i="6"/>
  <c r="AJ335" i="6"/>
  <c r="BG335" i="6"/>
  <c r="BC141" i="91" s="1"/>
  <c r="AB335" i="6"/>
  <c r="X141" i="91" s="1"/>
  <c r="AE335" i="6"/>
  <c r="AA141" i="91" s="1"/>
  <c r="BB335" i="6"/>
  <c r="AX141" i="91" s="1"/>
  <c r="M385" i="6"/>
  <c r="M387" i="6" s="1"/>
  <c r="X385" i="6"/>
  <c r="T208" i="97" s="1"/>
  <c r="AA385" i="6"/>
  <c r="AF385" i="6"/>
  <c r="AI385" i="6"/>
  <c r="AI387" i="6" s="1"/>
  <c r="AE210" i="97" s="1"/>
  <c r="AL385" i="6"/>
  <c r="AL387" i="6" s="1"/>
  <c r="AL389" i="6" s="1"/>
  <c r="AH212" i="97" s="1"/>
  <c r="AU385" i="6"/>
  <c r="P385" i="6"/>
  <c r="L208" i="97" s="1"/>
  <c r="S385" i="6"/>
  <c r="V385" i="6"/>
  <c r="O385" i="6"/>
  <c r="U385" i="6"/>
  <c r="Z385" i="6"/>
  <c r="AC385" i="6"/>
  <c r="AC387" i="6" s="1"/>
  <c r="AH135" i="6"/>
  <c r="BM385" i="6"/>
  <c r="BM387" i="6" s="1"/>
  <c r="BI210" i="97" s="1"/>
  <c r="BG385" i="6"/>
  <c r="BC208" i="97" s="1"/>
  <c r="BF385" i="6"/>
  <c r="BC385" i="6"/>
  <c r="AK385" i="6"/>
  <c r="AB385" i="6"/>
  <c r="X208" i="97" s="1"/>
  <c r="AH335" i="6"/>
  <c r="AD141" i="91" s="1"/>
  <c r="AZ385" i="6"/>
  <c r="AR385" i="6"/>
  <c r="AR387" i="6" s="1"/>
  <c r="AN385" i="6"/>
  <c r="AN387" i="6" s="1"/>
  <c r="AN389" i="6" s="1"/>
  <c r="AJ212" i="97" s="1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 s="1"/>
  <c r="N157" i="59" s="1"/>
  <c r="AG169" i="6"/>
  <c r="BC169" i="6"/>
  <c r="G311" i="6"/>
  <c r="I311" i="6"/>
  <c r="I313" i="6" s="1"/>
  <c r="Q311" i="6"/>
  <c r="Q313" i="6" s="1"/>
  <c r="Y311" i="6"/>
  <c r="Y313" i="6" s="1"/>
  <c r="AG311" i="6"/>
  <c r="AG313" i="6" s="1"/>
  <c r="AC123" i="91" s="1"/>
  <c r="AO311" i="6"/>
  <c r="AO313" i="6" s="1"/>
  <c r="AO315" i="6" s="1"/>
  <c r="AT311" i="6"/>
  <c r="AT313" i="6" s="1"/>
  <c r="AP123" i="91" s="1"/>
  <c r="AP125" i="91" s="1"/>
  <c r="BB311" i="6"/>
  <c r="BB313" i="6" s="1"/>
  <c r="AX123" i="91" s="1"/>
  <c r="AX125" i="91" s="1"/>
  <c r="BG311" i="6"/>
  <c r="BG313" i="6" s="1"/>
  <c r="BO311" i="6"/>
  <c r="BO313" i="6" s="1"/>
  <c r="BK123" i="91" s="1"/>
  <c r="BK125" i="91" s="1"/>
  <c r="H311" i="6"/>
  <c r="H313" i="6" s="1"/>
  <c r="D123" i="91" s="1"/>
  <c r="P311" i="6"/>
  <c r="P313" i="6" s="1"/>
  <c r="P315" i="6" s="1"/>
  <c r="X311" i="6"/>
  <c r="X313" i="6" s="1"/>
  <c r="X315" i="6" s="1"/>
  <c r="AF311" i="6"/>
  <c r="AF313" i="6" s="1"/>
  <c r="AN311" i="6"/>
  <c r="AN313" i="6" s="1"/>
  <c r="AN315" i="6" s="1"/>
  <c r="O311" i="6"/>
  <c r="U311" i="6"/>
  <c r="U313" i="6" s="1"/>
  <c r="AA311" i="6"/>
  <c r="AA313" i="6" s="1"/>
  <c r="AA315" i="6" s="1"/>
  <c r="AR311" i="6"/>
  <c r="AR313" i="6" s="1"/>
  <c r="AU311" i="6"/>
  <c r="BC311" i="6"/>
  <c r="BN311" i="6"/>
  <c r="BN313" i="6" s="1"/>
  <c r="BN315" i="6" s="1"/>
  <c r="J311" i="6"/>
  <c r="J313" i="6" s="1"/>
  <c r="J315" i="6" s="1"/>
  <c r="AD311" i="6"/>
  <c r="AD313" i="6" s="1"/>
  <c r="AJ311" i="6"/>
  <c r="AJ313" i="6" s="1"/>
  <c r="AP311" i="6"/>
  <c r="AP313" i="6" s="1"/>
  <c r="AL123" i="91" s="1"/>
  <c r="AL125" i="91" s="1"/>
  <c r="AX311" i="6"/>
  <c r="AX313" i="6" s="1"/>
  <c r="BF311" i="6"/>
  <c r="BF313" i="6" s="1"/>
  <c r="BI311" i="6"/>
  <c r="BI313" i="6" s="1"/>
  <c r="BE123" i="91" s="1"/>
  <c r="BE125" i="91" s="1"/>
  <c r="M311" i="6"/>
  <c r="M313" i="6" s="1"/>
  <c r="S311" i="6"/>
  <c r="S313" i="6" s="1"/>
  <c r="O123" i="91" s="1"/>
  <c r="O125" i="91" s="1"/>
  <c r="AM311" i="6"/>
  <c r="BA311" i="6"/>
  <c r="BA313" i="6" s="1"/>
  <c r="BL311" i="6"/>
  <c r="BL313" i="6" s="1"/>
  <c r="W311" i="6"/>
  <c r="W313" i="6" s="1"/>
  <c r="W315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BD123" i="91" s="1"/>
  <c r="BD125" i="91" s="1"/>
  <c r="I89" i="68"/>
  <c r="I94" i="68" s="1"/>
  <c r="K332" i="6" s="1"/>
  <c r="N385" i="6"/>
  <c r="K385" i="6"/>
  <c r="I385" i="6"/>
  <c r="H385" i="6"/>
  <c r="G385" i="6"/>
  <c r="C208" i="97" s="1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G208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X208" i="97" s="1"/>
  <c r="AW385" i="6"/>
  <c r="AW387" i="6" s="1"/>
  <c r="AS210" i="97" s="1"/>
  <c r="AT385" i="6"/>
  <c r="AM385" i="6"/>
  <c r="AH385" i="6"/>
  <c r="W385" i="6"/>
  <c r="S208" i="97" s="1"/>
  <c r="BI335" i="6"/>
  <c r="BE141" i="91" s="1"/>
  <c r="AU335" i="6"/>
  <c r="AQ141" i="91" s="1"/>
  <c r="K335" i="6"/>
  <c r="G141" i="91" s="1"/>
  <c r="BI385" i="6"/>
  <c r="BI387" i="6" s="1"/>
  <c r="BE210" i="97" s="1"/>
  <c r="BD385" i="6"/>
  <c r="AP385" i="6"/>
  <c r="T385" i="6"/>
  <c r="P208" i="97" s="1"/>
  <c r="BE335" i="6"/>
  <c r="BA141" i="91" s="1"/>
  <c r="AX335" i="6"/>
  <c r="AT141" i="91" s="1"/>
  <c r="AQ335" i="6"/>
  <c r="AM141" i="91" s="1"/>
  <c r="G357" i="6"/>
  <c r="G562" i="6" s="1"/>
  <c r="AO385" i="6"/>
  <c r="AD385" i="6"/>
  <c r="Q385" i="6"/>
  <c r="BA335" i="6"/>
  <c r="BM320" i="6"/>
  <c r="BM322" i="6" s="1"/>
  <c r="BI130" i="91" s="1"/>
  <c r="AM320" i="6"/>
  <c r="AM322" i="6" s="1"/>
  <c r="AI130" i="91" s="1"/>
  <c r="AH320" i="6"/>
  <c r="AH322" i="6" s="1"/>
  <c r="AD130" i="91" s="1"/>
  <c r="V320" i="6"/>
  <c r="V322" i="6" s="1"/>
  <c r="R130" i="91" s="1"/>
  <c r="AE317" i="6"/>
  <c r="AA127" i="91" s="1"/>
  <c r="AJ190" i="6"/>
  <c r="AJ192" i="6"/>
  <c r="J317" i="6"/>
  <c r="F127" i="91" s="1"/>
  <c r="AH317" i="6"/>
  <c r="AD127" i="91" s="1"/>
  <c r="H34" i="68"/>
  <c r="AG264" i="6"/>
  <c r="BB264" i="6"/>
  <c r="BB266" i="6" s="1"/>
  <c r="BB268" i="6" s="1"/>
  <c r="AH264" i="6"/>
  <c r="AH266" i="6" s="1"/>
  <c r="AH268" i="6" s="1"/>
  <c r="BJ264" i="6"/>
  <c r="BJ266" i="6" s="1"/>
  <c r="BJ268" i="6" s="1"/>
  <c r="AS264" i="6"/>
  <c r="AS266" i="6" s="1"/>
  <c r="BM264" i="6"/>
  <c r="BG320" i="6"/>
  <c r="BG322" i="6" s="1"/>
  <c r="AW320" i="6"/>
  <c r="AW322" i="6"/>
  <c r="AS130" i="91" s="1"/>
  <c r="AE320" i="6"/>
  <c r="AE322" i="6" s="1"/>
  <c r="AA130" i="91" s="1"/>
  <c r="AB320" i="6"/>
  <c r="AB322" i="6" s="1"/>
  <c r="X130" i="91" s="1"/>
  <c r="AV270" i="6"/>
  <c r="AR270" i="6"/>
  <c r="BB270" i="6"/>
  <c r="BN270" i="6"/>
  <c r="AQ270" i="6"/>
  <c r="BI270" i="6"/>
  <c r="AW270" i="6"/>
  <c r="AW277" i="6" s="1"/>
  <c r="AT158" i="59" s="1"/>
  <c r="R270" i="6"/>
  <c r="BO320" i="6"/>
  <c r="BO322" i="6" s="1"/>
  <c r="BK130" i="91" s="1"/>
  <c r="BL320" i="6"/>
  <c r="BL322" i="6" s="1"/>
  <c r="BH130" i="91" s="1"/>
  <c r="AZ320" i="6"/>
  <c r="AZ322" i="6" s="1"/>
  <c r="AV130" i="91" s="1"/>
  <c r="AL320" i="6"/>
  <c r="AL322" i="6" s="1"/>
  <c r="AH130" i="91" s="1"/>
  <c r="U320" i="6"/>
  <c r="U322" i="6" s="1"/>
  <c r="Q130" i="91" s="1"/>
  <c r="H89" i="68"/>
  <c r="H93" i="68" s="1"/>
  <c r="H96" i="68" s="1"/>
  <c r="I34" i="68"/>
  <c r="BM344" i="6"/>
  <c r="BE344" i="6"/>
  <c r="AW344" i="6"/>
  <c r="AS148" i="91" s="1"/>
  <c r="AO344" i="6"/>
  <c r="AG344" i="6"/>
  <c r="Y344" i="6"/>
  <c r="U148" i="91" s="1"/>
  <c r="Q344" i="6"/>
  <c r="BE320" i="6"/>
  <c r="BE322" i="6" s="1"/>
  <c r="BA130" i="91" s="1"/>
  <c r="AU320" i="6"/>
  <c r="AU322" i="6" s="1"/>
  <c r="AQ130" i="91" s="1"/>
  <c r="AQ320" i="6"/>
  <c r="AQ322" i="6" s="1"/>
  <c r="AM130" i="91" s="1"/>
  <c r="Z320" i="6"/>
  <c r="Z322" i="6" s="1"/>
  <c r="V130" i="91" s="1"/>
  <c r="BD264" i="6"/>
  <c r="BD266" i="6" s="1"/>
  <c r="R264" i="6"/>
  <c r="R266" i="6" s="1"/>
  <c r="K246" i="6"/>
  <c r="K248" i="6" s="1"/>
  <c r="K250" i="6" s="1"/>
  <c r="O246" i="6"/>
  <c r="O248" i="6" s="1"/>
  <c r="O250" i="6" s="1"/>
  <c r="S246" i="6"/>
  <c r="S248" i="6" s="1"/>
  <c r="S250" i="6" s="1"/>
  <c r="W246" i="6"/>
  <c r="W248" i="6" s="1"/>
  <c r="W250" i="6" s="1"/>
  <c r="AA246" i="6"/>
  <c r="AA248" i="6" s="1"/>
  <c r="AA250" i="6" s="1"/>
  <c r="AE246" i="6"/>
  <c r="AE248" i="6"/>
  <c r="AI246" i="6"/>
  <c r="AI248" i="6" s="1"/>
  <c r="AI250" i="6" s="1"/>
  <c r="AM246" i="6"/>
  <c r="AM248" i="6" s="1"/>
  <c r="AM250" i="6" s="1"/>
  <c r="AQ246" i="6"/>
  <c r="AQ248" i="6" s="1"/>
  <c r="AQ250" i="6" s="1"/>
  <c r="AU246" i="6"/>
  <c r="AU248" i="6" s="1"/>
  <c r="AU250" i="6" s="1"/>
  <c r="AY246" i="6"/>
  <c r="AY248" i="6" s="1"/>
  <c r="AY250" i="6" s="1"/>
  <c r="BC246" i="6"/>
  <c r="BC248" i="6" s="1"/>
  <c r="BC250" i="6" s="1"/>
  <c r="BG246" i="6"/>
  <c r="BG248" i="6" s="1"/>
  <c r="BG250" i="6" s="1"/>
  <c r="BK246" i="6"/>
  <c r="BK248" i="6" s="1"/>
  <c r="BK250" i="6" s="1"/>
  <c r="BO246" i="6"/>
  <c r="BO248" i="6" s="1"/>
  <c r="BO250" i="6" s="1"/>
  <c r="H246" i="6"/>
  <c r="H248" i="6" s="1"/>
  <c r="H250" i="6" s="1"/>
  <c r="G246" i="6"/>
  <c r="G248" i="6" s="1"/>
  <c r="G250" i="6" s="1"/>
  <c r="L246" i="6"/>
  <c r="L248" i="6" s="1"/>
  <c r="L250" i="6" s="1"/>
  <c r="P246" i="6"/>
  <c r="P248" i="6" s="1"/>
  <c r="P250" i="6" s="1"/>
  <c r="T246" i="6"/>
  <c r="T248" i="6"/>
  <c r="T250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N250" i="6" s="1"/>
  <c r="AR246" i="6"/>
  <c r="AR248" i="6" s="1"/>
  <c r="AR250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BL250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V250" i="6" s="1"/>
  <c r="Z246" i="6"/>
  <c r="Z248" i="6" s="1"/>
  <c r="AD246" i="6"/>
  <c r="AD248" i="6" s="1"/>
  <c r="AH246" i="6"/>
  <c r="AH248" i="6" s="1"/>
  <c r="AL246" i="6"/>
  <c r="AL248" i="6" s="1"/>
  <c r="AL250" i="6" s="1"/>
  <c r="AP246" i="6"/>
  <c r="AP248" i="6" s="1"/>
  <c r="AP250" i="6" s="1"/>
  <c r="AT246" i="6"/>
  <c r="AT248" i="6" s="1"/>
  <c r="AT250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S116" i="91" s="1"/>
  <c r="J302" i="6"/>
  <c r="J304" i="6" s="1"/>
  <c r="X302" i="6"/>
  <c r="X304" i="6" s="1"/>
  <c r="T116" i="91" s="1"/>
  <c r="Z302" i="6"/>
  <c r="Z304" i="6" s="1"/>
  <c r="AB302" i="6"/>
  <c r="AB304" i="6" s="1"/>
  <c r="X116" i="91" s="1"/>
  <c r="AD302" i="6"/>
  <c r="AD304" i="6" s="1"/>
  <c r="Z116" i="91" s="1"/>
  <c r="AF302" i="6"/>
  <c r="AF304" i="6" s="1"/>
  <c r="AH302" i="6"/>
  <c r="AH304" i="6" s="1"/>
  <c r="AD116" i="91" s="1"/>
  <c r="AJ302" i="6"/>
  <c r="AJ304" i="6" s="1"/>
  <c r="AF116" i="91" s="1"/>
  <c r="AL302" i="6"/>
  <c r="AL304" i="6" s="1"/>
  <c r="AH116" i="91" s="1"/>
  <c r="AN302" i="6"/>
  <c r="AN304" i="6" s="1"/>
  <c r="AJ116" i="91" s="1"/>
  <c r="AP302" i="6"/>
  <c r="AP304" i="6" s="1"/>
  <c r="AL116" i="91" s="1"/>
  <c r="AC172" i="6"/>
  <c r="AC174" i="6" s="1"/>
  <c r="G172" i="6"/>
  <c r="G174" i="6" s="1"/>
  <c r="G176" i="6" s="1"/>
  <c r="H172" i="6"/>
  <c r="H174" i="6" s="1"/>
  <c r="Q181" i="6"/>
  <c r="Q183" i="6" s="1"/>
  <c r="BM172" i="6"/>
  <c r="BM174" i="6" s="1"/>
  <c r="AA172" i="6"/>
  <c r="AA174" i="6" s="1"/>
  <c r="W172" i="6"/>
  <c r="W174" i="6" s="1"/>
  <c r="AO316" i="97"/>
  <c r="AR151" i="91"/>
  <c r="AR153" i="91" s="1"/>
  <c r="AS522" i="6"/>
  <c r="AO345" i="97" s="1"/>
  <c r="D19" i="12"/>
  <c r="AA262" i="97"/>
  <c r="AL235" i="97"/>
  <c r="E235" i="97"/>
  <c r="AY513" i="6"/>
  <c r="AY515" i="6" s="1"/>
  <c r="AU338" i="97" s="1"/>
  <c r="AY235" i="97"/>
  <c r="AL244" i="97"/>
  <c r="AO93" i="68"/>
  <c r="AH280" i="97"/>
  <c r="AQ333" i="6"/>
  <c r="AF477" i="6"/>
  <c r="AF479" i="6" s="1"/>
  <c r="AB302" i="97" s="1"/>
  <c r="BG423" i="6"/>
  <c r="BG425" i="6" s="1"/>
  <c r="BC248" i="97" s="1"/>
  <c r="AY477" i="6"/>
  <c r="P235" i="97"/>
  <c r="X199" i="97"/>
  <c r="G316" i="97"/>
  <c r="AV495" i="6"/>
  <c r="AR318" i="97" s="1"/>
  <c r="AW226" i="97"/>
  <c r="L513" i="6"/>
  <c r="L515" i="6" s="1"/>
  <c r="H338" i="97" s="1"/>
  <c r="AJ13" i="71"/>
  <c r="BL452" i="6"/>
  <c r="BH275" i="97" s="1"/>
  <c r="X155" i="91"/>
  <c r="AC155" i="91"/>
  <c r="AI155" i="91"/>
  <c r="AI15" i="71"/>
  <c r="AS316" i="97"/>
  <c r="AL155" i="91"/>
  <c r="R155" i="91"/>
  <c r="I155" i="91"/>
  <c r="AQ155" i="91"/>
  <c r="AJ199" i="97"/>
  <c r="BI22" i="60"/>
  <c r="L18" i="92"/>
  <c r="L27" i="92" s="1"/>
  <c r="L28" i="92" s="1"/>
  <c r="AN155" i="91"/>
  <c r="AB18" i="12"/>
  <c r="AD104" i="60"/>
  <c r="AV334" i="97"/>
  <c r="AE495" i="6"/>
  <c r="AA318" i="97" s="1"/>
  <c r="T450" i="6"/>
  <c r="P273" i="97" s="1"/>
  <c r="AL298" i="97"/>
  <c r="AI93" i="68"/>
  <c r="AK323" i="6" s="1"/>
  <c r="R12" i="71"/>
  <c r="AB414" i="6"/>
  <c r="X237" i="97" s="1"/>
  <c r="K298" i="97"/>
  <c r="BK477" i="6"/>
  <c r="M280" i="97"/>
  <c r="Q244" i="97"/>
  <c r="M316" i="97"/>
  <c r="AN244" i="97"/>
  <c r="AC351" i="6"/>
  <c r="U425" i="6"/>
  <c r="Q248" i="97" s="1"/>
  <c r="AM280" i="97"/>
  <c r="T178" i="60"/>
  <c r="AR22" i="60"/>
  <c r="AR17" i="12"/>
  <c r="AA495" i="6"/>
  <c r="W318" i="97" s="1"/>
  <c r="BH280" i="97"/>
  <c r="BE226" i="97"/>
  <c r="AY459" i="6"/>
  <c r="AY461" i="6" s="1"/>
  <c r="AU284" i="97" s="1"/>
  <c r="BF414" i="6"/>
  <c r="BF416" i="6" s="1"/>
  <c r="BB239" i="97" s="1"/>
  <c r="Z414" i="6"/>
  <c r="BD262" i="97"/>
  <c r="AZ495" i="6"/>
  <c r="AV318" i="97" s="1"/>
  <c r="AV316" i="97"/>
  <c r="AP16" i="12"/>
  <c r="R19" i="12"/>
  <c r="BN414" i="6"/>
  <c r="BN416" i="6" s="1"/>
  <c r="BJ239" i="97" s="1"/>
  <c r="AS423" i="6"/>
  <c r="AS425" i="6" s="1"/>
  <c r="AO248" i="97" s="1"/>
  <c r="AO244" i="97"/>
  <c r="U441" i="6"/>
  <c r="AZ414" i="6"/>
  <c r="AR244" i="97"/>
  <c r="AR16" i="12"/>
  <c r="BH513" i="6"/>
  <c r="BH151" i="91"/>
  <c r="BH153" i="91" s="1"/>
  <c r="AK151" i="91"/>
  <c r="AK153" i="91" s="1"/>
  <c r="R13" i="71"/>
  <c r="BE280" i="97"/>
  <c r="AB17" i="12"/>
  <c r="BI235" i="97"/>
  <c r="BM414" i="6"/>
  <c r="V327" i="97"/>
  <c r="AK513" i="6"/>
  <c r="AK515" i="6" s="1"/>
  <c r="AG338" i="97" s="1"/>
  <c r="AM298" i="97"/>
  <c r="BJ434" i="6"/>
  <c r="BF257" i="97" s="1"/>
  <c r="K262" i="97"/>
  <c r="AT16" i="12"/>
  <c r="N165" i="91"/>
  <c r="AO13" i="71"/>
  <c r="AT12" i="71"/>
  <c r="O93" i="68"/>
  <c r="BC513" i="6"/>
  <c r="AY336" i="97" s="1"/>
  <c r="AX60" i="60"/>
  <c r="AZ235" i="97"/>
  <c r="AT477" i="6"/>
  <c r="AT479" i="6" s="1"/>
  <c r="AP302" i="97" s="1"/>
  <c r="BG477" i="6"/>
  <c r="BC300" i="97" s="1"/>
  <c r="X307" i="97"/>
  <c r="R513" i="6"/>
  <c r="N336" i="97" s="1"/>
  <c r="BM522" i="6"/>
  <c r="AT60" i="60"/>
  <c r="S513" i="6"/>
  <c r="O336" i="97" s="1"/>
  <c r="AF17" i="12"/>
  <c r="AU22" i="60"/>
  <c r="AF22" i="60"/>
  <c r="BI12" i="71"/>
  <c r="H154" i="6"/>
  <c r="Z513" i="6"/>
  <c r="Z515" i="6" s="1"/>
  <c r="V338" i="97" s="1"/>
  <c r="AA334" i="97"/>
  <c r="AE513" i="6"/>
  <c r="AF15" i="71"/>
  <c r="P178" i="60"/>
  <c r="J19" i="12"/>
  <c r="AP22" i="60"/>
  <c r="Q461" i="6"/>
  <c r="M284" i="97" s="1"/>
  <c r="AX12" i="71"/>
  <c r="BN450" i="6"/>
  <c r="BN452" i="6" s="1"/>
  <c r="BJ275" i="97" s="1"/>
  <c r="AX280" i="97"/>
  <c r="R199" i="97"/>
  <c r="Z298" i="97"/>
  <c r="U15" i="71"/>
  <c r="AC513" i="6"/>
  <c r="Y336" i="97" s="1"/>
  <c r="BE199" i="97"/>
  <c r="AA22" i="60"/>
  <c r="P334" i="97"/>
  <c r="Q19" i="12"/>
  <c r="R17" i="12"/>
  <c r="AL12" i="71"/>
  <c r="O15" i="71"/>
  <c r="AN12" i="71"/>
  <c r="BF178" i="60"/>
  <c r="AW441" i="6"/>
  <c r="AS264" i="97" s="1"/>
  <c r="O199" i="97"/>
  <c r="P12" i="71"/>
  <c r="O17" i="12"/>
  <c r="AZ22" i="60"/>
  <c r="AZ450" i="6"/>
  <c r="AZ452" i="6" s="1"/>
  <c r="AV275" i="97" s="1"/>
  <c r="J15" i="71"/>
  <c r="BD15" i="71"/>
  <c r="D20" i="9"/>
  <c r="Z280" i="97"/>
  <c r="Q334" i="97"/>
  <c r="U513" i="6"/>
  <c r="U515" i="6" s="1"/>
  <c r="Q338" i="97" s="1"/>
  <c r="AX16" i="12"/>
  <c r="AB22" i="60"/>
  <c r="AZ60" i="60"/>
  <c r="F17" i="12"/>
  <c r="AW16" i="12"/>
  <c r="P16" i="12"/>
  <c r="L434" i="6"/>
  <c r="H257" i="97" s="1"/>
  <c r="H255" i="97"/>
  <c r="M441" i="6"/>
  <c r="I264" i="97" s="1"/>
  <c r="I262" i="97"/>
  <c r="AY22" i="60"/>
  <c r="G12" i="71"/>
  <c r="G123" i="91"/>
  <c r="G125" i="91" s="1"/>
  <c r="R15" i="71"/>
  <c r="H12" i="71"/>
  <c r="AZ17" i="12"/>
  <c r="BB60" i="60"/>
  <c r="AZ13" i="71"/>
  <c r="I477" i="6"/>
  <c r="I479" i="6" s="1"/>
  <c r="E302" i="97" s="1"/>
  <c r="E298" i="97"/>
  <c r="BD441" i="6"/>
  <c r="AZ264" i="97" s="1"/>
  <c r="D16" i="12"/>
  <c r="S477" i="6"/>
  <c r="O300" i="97" s="1"/>
  <c r="AY104" i="60"/>
  <c r="AU13" i="71"/>
  <c r="AO235" i="97"/>
  <c r="AW262" i="97"/>
  <c r="AL16" i="12"/>
  <c r="AA405" i="6"/>
  <c r="W228" i="97" s="1"/>
  <c r="AZ280" i="97"/>
  <c r="D18" i="12"/>
  <c r="BN477" i="6"/>
  <c r="BJ300" i="97" s="1"/>
  <c r="F18" i="92"/>
  <c r="F27" i="92" s="1"/>
  <c r="F28" i="92" s="1"/>
  <c r="AT104" i="60"/>
  <c r="D14" i="71"/>
  <c r="BF351" i="6"/>
  <c r="AY199" i="97"/>
  <c r="AN199" i="97"/>
  <c r="AZ199" i="97"/>
  <c r="AP178" i="60"/>
  <c r="AY15" i="71"/>
  <c r="BA178" i="60"/>
  <c r="BB178" i="60"/>
  <c r="N178" i="60"/>
  <c r="BA477" i="6"/>
  <c r="AW300" i="97" s="1"/>
  <c r="AT154" i="6"/>
  <c r="AG199" i="97"/>
  <c r="AD414" i="6"/>
  <c r="AD416" i="6" s="1"/>
  <c r="Z239" i="97" s="1"/>
  <c r="AU199" i="97"/>
  <c r="K178" i="60"/>
  <c r="J199" i="97"/>
  <c r="AP226" i="97"/>
  <c r="I15" i="71"/>
  <c r="AT199" i="97"/>
  <c r="AH152" i="6"/>
  <c r="AY154" i="6"/>
  <c r="AU15" i="71"/>
  <c r="AW178" i="60"/>
  <c r="AV199" i="97"/>
  <c r="AS15" i="71"/>
  <c r="AH19" i="12"/>
  <c r="AI199" i="97"/>
  <c r="AH15" i="71"/>
  <c r="E60" i="60"/>
  <c r="G17" i="12"/>
  <c r="AB450" i="6"/>
  <c r="X273" i="97" s="1"/>
  <c r="BE262" i="97"/>
  <c r="BI441" i="6"/>
  <c r="BE264" i="97" s="1"/>
  <c r="AV461" i="6"/>
  <c r="AR284" i="97" s="1"/>
  <c r="BJ414" i="6"/>
  <c r="BF237" i="97" s="1"/>
  <c r="I298" i="97"/>
  <c r="Y461" i="6"/>
  <c r="U284" i="97" s="1"/>
  <c r="U282" i="97"/>
  <c r="Z282" i="97"/>
  <c r="AD461" i="6"/>
  <c r="Z284" i="97" s="1"/>
  <c r="AF298" i="97"/>
  <c r="AJ477" i="6"/>
  <c r="AF300" i="97" s="1"/>
  <c r="J450" i="6"/>
  <c r="F273" i="97" s="1"/>
  <c r="X94" i="68"/>
  <c r="Z332" i="6" s="1"/>
  <c r="X93" i="68"/>
  <c r="P298" i="97"/>
  <c r="T477" i="6"/>
  <c r="T479" i="6" s="1"/>
  <c r="P302" i="97" s="1"/>
  <c r="AI178" i="60"/>
  <c r="AG19" i="12"/>
  <c r="G452" i="6"/>
  <c r="C275" i="97" s="1"/>
  <c r="AF94" i="68"/>
  <c r="AH332" i="6" s="1"/>
  <c r="AH333" i="6" s="1"/>
  <c r="AF93" i="68"/>
  <c r="M94" i="68"/>
  <c r="M93" i="68"/>
  <c r="O323" i="6" s="1"/>
  <c r="AN94" i="68"/>
  <c r="AP332" i="6" s="1"/>
  <c r="AL138" i="91" s="1"/>
  <c r="AN93" i="68"/>
  <c r="AH414" i="6"/>
  <c r="AH416" i="6" s="1"/>
  <c r="AD239" i="97" s="1"/>
  <c r="AD235" i="97"/>
  <c r="AF405" i="6"/>
  <c r="AU262" i="97"/>
  <c r="Q558" i="6"/>
  <c r="AU414" i="6"/>
  <c r="AQ237" i="97" s="1"/>
  <c r="AQ235" i="97"/>
  <c r="AK414" i="6"/>
  <c r="AG237" i="97" s="1"/>
  <c r="AG235" i="97"/>
  <c r="BH235" i="97"/>
  <c r="BL414" i="6"/>
  <c r="BH237" i="97" s="1"/>
  <c r="O450" i="6"/>
  <c r="BB18" i="12"/>
  <c r="BD94" i="68"/>
  <c r="BF332" i="6" s="1"/>
  <c r="BB138" i="91" s="1"/>
  <c r="BB139" i="91" s="1"/>
  <c r="BD93" i="68"/>
  <c r="AZ477" i="6"/>
  <c r="AZ479" i="6" s="1"/>
  <c r="AV302" i="97" s="1"/>
  <c r="AV298" i="97"/>
  <c r="Y235" i="97"/>
  <c r="BK235" i="97"/>
  <c r="AR298" i="97"/>
  <c r="AZ515" i="6"/>
  <c r="AV338" i="97" s="1"/>
  <c r="AV336" i="97"/>
  <c r="I271" i="97"/>
  <c r="U237" i="97"/>
  <c r="Q298" i="97"/>
  <c r="AI262" i="97"/>
  <c r="BL93" i="68"/>
  <c r="BO513" i="6"/>
  <c r="BO515" i="6" s="1"/>
  <c r="BK338" i="97" s="1"/>
  <c r="BK334" i="97"/>
  <c r="Y477" i="6"/>
  <c r="U300" i="97" s="1"/>
  <c r="BE351" i="6"/>
  <c r="M18" i="12"/>
  <c r="AX151" i="6"/>
  <c r="AW558" i="6"/>
  <c r="C16" i="92"/>
  <c r="R18" i="12"/>
  <c r="K93" i="68"/>
  <c r="M323" i="6" s="1"/>
  <c r="I131" i="91" s="1"/>
  <c r="K94" i="68"/>
  <c r="M332" i="6" s="1"/>
  <c r="M333" i="6" s="1"/>
  <c r="BD558" i="6"/>
  <c r="BM151" i="6"/>
  <c r="BC154" i="6"/>
  <c r="AK18" i="12"/>
  <c r="AK14" i="71"/>
  <c r="F18" i="12"/>
  <c r="AX14" i="71"/>
  <c r="X14" i="71"/>
  <c r="BE14" i="71"/>
  <c r="V155" i="6"/>
  <c r="AV18" i="12"/>
  <c r="J14" i="71"/>
  <c r="AJ104" i="60"/>
  <c r="V13" i="71"/>
  <c r="X60" i="60"/>
  <c r="BB172" i="59"/>
  <c r="BJ13" i="71"/>
  <c r="AQ60" i="60"/>
  <c r="AO60" i="60"/>
  <c r="BF155" i="6"/>
  <c r="AR19" i="29"/>
  <c r="AR37" i="29" s="1"/>
  <c r="AR38" i="29" s="1"/>
  <c r="AT8" i="30" s="1"/>
  <c r="AO558" i="6"/>
  <c r="BA151" i="6"/>
  <c r="BK71" i="68"/>
  <c r="BM166" i="6" s="1"/>
  <c r="BK76" i="68"/>
  <c r="BM341" i="6" s="1"/>
  <c r="BM342" i="6" s="1"/>
  <c r="BK73" i="68"/>
  <c r="BM184" i="6" s="1"/>
  <c r="BK80" i="68"/>
  <c r="BM496" i="6" s="1"/>
  <c r="BI319" i="97" s="1"/>
  <c r="BK77" i="68"/>
  <c r="BK78" i="68"/>
  <c r="BM442" i="6" s="1"/>
  <c r="BI265" i="97" s="1"/>
  <c r="BK74" i="68"/>
  <c r="BM193" i="6" s="1"/>
  <c r="BK79" i="68"/>
  <c r="BM469" i="6" s="1"/>
  <c r="BK72" i="68"/>
  <c r="BM175" i="6" s="1"/>
  <c r="BK75" i="68"/>
  <c r="BM305" i="6" s="1"/>
  <c r="AH16" i="12"/>
  <c r="AH12" i="71"/>
  <c r="AJ22" i="60"/>
  <c r="N371" i="97"/>
  <c r="AE12" i="71"/>
  <c r="AE16" i="12"/>
  <c r="AT71" i="68"/>
  <c r="AV166" i="6" s="1"/>
  <c r="AT73" i="68"/>
  <c r="AT77" i="68"/>
  <c r="AV406" i="6" s="1"/>
  <c r="AR229" i="97" s="1"/>
  <c r="AC154" i="6"/>
  <c r="BC155" i="6"/>
  <c r="T371" i="97"/>
  <c r="E172" i="59"/>
  <c r="S28" i="29"/>
  <c r="S46" i="29" s="1"/>
  <c r="S47" i="29" s="1"/>
  <c r="U7" i="30" s="1"/>
  <c r="O138" i="91"/>
  <c r="S333" i="6"/>
  <c r="Q93" i="68"/>
  <c r="BK152" i="6"/>
  <c r="AI78" i="68"/>
  <c r="AK442" i="6" s="1"/>
  <c r="AG265" i="97" s="1"/>
  <c r="AI71" i="68"/>
  <c r="AI76" i="68"/>
  <c r="AK341" i="6" s="1"/>
  <c r="AG145" i="91" s="1"/>
  <c r="AI73" i="68"/>
  <c r="AK184" i="6" s="1"/>
  <c r="AI80" i="68"/>
  <c r="AK496" i="6" s="1"/>
  <c r="AI75" i="68"/>
  <c r="AK305" i="6" s="1"/>
  <c r="AG117" i="91" s="1"/>
  <c r="AI74" i="68"/>
  <c r="AK193" i="6" s="1"/>
  <c r="AK194" i="6" s="1"/>
  <c r="AI79" i="68"/>
  <c r="AK469" i="6" s="1"/>
  <c r="L18" i="12"/>
  <c r="N104" i="60"/>
  <c r="U18" i="12"/>
  <c r="BI154" i="6"/>
  <c r="AT558" i="6"/>
  <c r="U178" i="60"/>
  <c r="S19" i="12"/>
  <c r="S15" i="71"/>
  <c r="T199" i="97"/>
  <c r="AX558" i="6"/>
  <c r="AX560" i="6" s="1"/>
  <c r="AW371" i="97"/>
  <c r="AN104" i="60"/>
  <c r="AL14" i="71"/>
  <c r="BD14" i="71"/>
  <c r="M13" i="71"/>
  <c r="AD15" i="71"/>
  <c r="AD19" i="12"/>
  <c r="AF178" i="60"/>
  <c r="AE199" i="97"/>
  <c r="AP244" i="97"/>
  <c r="BB441" i="6"/>
  <c r="AX264" i="97" s="1"/>
  <c r="D18" i="10"/>
  <c r="AO416" i="6"/>
  <c r="AK239" i="97" s="1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J93" i="68"/>
  <c r="R72" i="68"/>
  <c r="T175" i="6" s="1"/>
  <c r="AB244" i="97"/>
  <c r="AF423" i="6"/>
  <c r="AB246" i="97" s="1"/>
  <c r="AE477" i="6"/>
  <c r="AA298" i="97"/>
  <c r="BO441" i="6"/>
  <c r="BK264" i="97" s="1"/>
  <c r="BK262" i="97"/>
  <c r="AC405" i="6"/>
  <c r="Y226" i="97"/>
  <c r="BC199" i="97"/>
  <c r="AB76" i="68"/>
  <c r="AD341" i="6" s="1"/>
  <c r="AB75" i="68"/>
  <c r="AD305" i="6" s="1"/>
  <c r="AB77" i="68"/>
  <c r="AD406" i="6" s="1"/>
  <c r="AB74" i="68"/>
  <c r="AO298" i="97"/>
  <c r="AS477" i="6"/>
  <c r="AS479" i="6" s="1"/>
  <c r="AO302" i="97" s="1"/>
  <c r="I273" i="97"/>
  <c r="M452" i="6"/>
  <c r="I275" i="97" s="1"/>
  <c r="C262" i="97"/>
  <c r="AG405" i="6"/>
  <c r="AC228" i="97" s="1"/>
  <c r="BH423" i="6"/>
  <c r="BD246" i="97" s="1"/>
  <c r="BK226" i="97"/>
  <c r="BO405" i="6"/>
  <c r="BK228" i="97" s="1"/>
  <c r="BH298" i="97"/>
  <c r="AQ479" i="6"/>
  <c r="AM302" i="97" s="1"/>
  <c r="AA450" i="6"/>
  <c r="AA452" i="6" s="1"/>
  <c r="W275" i="97" s="1"/>
  <c r="G271" i="97"/>
  <c r="K450" i="6"/>
  <c r="G273" i="97" s="1"/>
  <c r="U405" i="6"/>
  <c r="Q228" i="97" s="1"/>
  <c r="Q226" i="97"/>
  <c r="W151" i="6"/>
  <c r="W558" i="6"/>
  <c r="H327" i="97"/>
  <c r="L506" i="6"/>
  <c r="H329" i="97" s="1"/>
  <c r="Y405" i="6"/>
  <c r="U228" i="97" s="1"/>
  <c r="AO75" i="68"/>
  <c r="AQ305" i="6" s="1"/>
  <c r="AM117" i="91" s="1"/>
  <c r="AO76" i="68"/>
  <c r="AO71" i="68"/>
  <c r="AQ166" i="6" s="1"/>
  <c r="AQ167" i="6" s="1"/>
  <c r="BI506" i="6"/>
  <c r="BE329" i="97" s="1"/>
  <c r="U271" i="97"/>
  <c r="Y450" i="6"/>
  <c r="U273" i="97" s="1"/>
  <c r="I450" i="6"/>
  <c r="I452" i="6" s="1"/>
  <c r="E275" i="97" s="1"/>
  <c r="Z477" i="6"/>
  <c r="Z479" i="6" s="1"/>
  <c r="V302" i="97" s="1"/>
  <c r="S423" i="6"/>
  <c r="O246" i="97" s="1"/>
  <c r="BB75" i="68"/>
  <c r="BD305" i="6" s="1"/>
  <c r="AK271" i="97"/>
  <c r="AD271" i="97"/>
  <c r="AH450" i="6"/>
  <c r="AD273" i="97" s="1"/>
  <c r="BI262" i="97"/>
  <c r="Y19" i="29"/>
  <c r="Y37" i="29" s="1"/>
  <c r="Y38" i="29" s="1"/>
  <c r="AA8" i="30" s="1"/>
  <c r="Y441" i="6"/>
  <c r="U262" i="97"/>
  <c r="BJ79" i="68"/>
  <c r="BL469" i="6" s="1"/>
  <c r="BJ75" i="68"/>
  <c r="BL305" i="6" s="1"/>
  <c r="BJ74" i="68"/>
  <c r="BL193" i="6" s="1"/>
  <c r="BJ71" i="68"/>
  <c r="BJ73" i="68"/>
  <c r="BJ78" i="68"/>
  <c r="BL442" i="6" s="1"/>
  <c r="AH315" i="6"/>
  <c r="AD123" i="91"/>
  <c r="AD125" i="91" s="1"/>
  <c r="BF477" i="6"/>
  <c r="BB298" i="97"/>
  <c r="AB271" i="97"/>
  <c r="AF450" i="6"/>
  <c r="AB273" i="97" s="1"/>
  <c r="AA226" i="97"/>
  <c r="AE405" i="6"/>
  <c r="Z300" i="97"/>
  <c r="AA255" i="97"/>
  <c r="AE434" i="6"/>
  <c r="AA257" i="97" s="1"/>
  <c r="BA262" i="97"/>
  <c r="BB477" i="6"/>
  <c r="BB479" i="6" s="1"/>
  <c r="AX302" i="97" s="1"/>
  <c r="Z271" i="97"/>
  <c r="AD450" i="6"/>
  <c r="Z273" i="97" s="1"/>
  <c r="F340" i="97"/>
  <c r="K134" i="91"/>
  <c r="E102" i="10"/>
  <c r="E16" i="10" s="1"/>
  <c r="BD172" i="59"/>
  <c r="AR41" i="29"/>
  <c r="AR43" i="29" s="1"/>
  <c r="AT6" i="28" s="1"/>
  <c r="M104" i="60"/>
  <c r="K14" i="71"/>
  <c r="Z94" i="68"/>
  <c r="AB332" i="6" s="1"/>
  <c r="AB333" i="6" s="1"/>
  <c r="Z93" i="68"/>
  <c r="AG134" i="91"/>
  <c r="AN28" i="29"/>
  <c r="AN46" i="29"/>
  <c r="AN47" i="29" s="1"/>
  <c r="AP7" i="30" s="1"/>
  <c r="BG155" i="6"/>
  <c r="E18" i="12"/>
  <c r="E14" i="71"/>
  <c r="G104" i="60"/>
  <c r="G423" i="6"/>
  <c r="G425" i="6" s="1"/>
  <c r="C248" i="97" s="1"/>
  <c r="BC77" i="68"/>
  <c r="BE406" i="6" s="1"/>
  <c r="BA229" i="97" s="1"/>
  <c r="BC74" i="68"/>
  <c r="BC76" i="68"/>
  <c r="BE341" i="6" s="1"/>
  <c r="AB60" i="60"/>
  <c r="X558" i="6"/>
  <c r="AU94" i="68"/>
  <c r="AW332" i="6" s="1"/>
  <c r="Y104" i="60"/>
  <c r="BD226" i="97"/>
  <c r="AS244" i="97"/>
  <c r="AW423" i="6"/>
  <c r="M244" i="97"/>
  <c r="Q423" i="6"/>
  <c r="Q425" i="6" s="1"/>
  <c r="M248" i="97" s="1"/>
  <c r="BE78" i="68"/>
  <c r="BG442" i="6" s="1"/>
  <c r="BC265" i="97" s="1"/>
  <c r="BE80" i="68"/>
  <c r="BE74" i="68"/>
  <c r="BG193" i="6" s="1"/>
  <c r="BE79" i="68"/>
  <c r="BG469" i="6" s="1"/>
  <c r="BE72" i="68"/>
  <c r="BG175" i="6" s="1"/>
  <c r="BG176" i="6" s="1"/>
  <c r="BE76" i="68"/>
  <c r="BG341" i="6" s="1"/>
  <c r="BC145" i="91" s="1"/>
  <c r="E34" i="9"/>
  <c r="AX13" i="71"/>
  <c r="W154" i="6"/>
  <c r="Q17" i="12"/>
  <c r="S60" i="60"/>
  <c r="Q13" i="71"/>
  <c r="AZ154" i="6"/>
  <c r="BA154" i="6"/>
  <c r="AR425" i="6"/>
  <c r="AN248" i="97" s="1"/>
  <c r="AN246" i="97"/>
  <c r="X309" i="97"/>
  <c r="AB488" i="6"/>
  <c r="X311" i="97" s="1"/>
  <c r="N405" i="6"/>
  <c r="J228" i="97" s="1"/>
  <c r="Z226" i="97"/>
  <c r="AD405" i="6"/>
  <c r="BF226" i="97"/>
  <c r="BJ405" i="6"/>
  <c r="BF228" i="97" s="1"/>
  <c r="AO423" i="6"/>
  <c r="AK246" i="97" s="1"/>
  <c r="AK244" i="97"/>
  <c r="E244" i="97"/>
  <c r="I423" i="6"/>
  <c r="I425" i="6" s="1"/>
  <c r="E248" i="97" s="1"/>
  <c r="BG71" i="68"/>
  <c r="BI166" i="6" s="1"/>
  <c r="BG73" i="68"/>
  <c r="BI184" i="6" s="1"/>
  <c r="BG74" i="68"/>
  <c r="BI193" i="6" s="1"/>
  <c r="BI194" i="6" s="1"/>
  <c r="AE18" i="12"/>
  <c r="AG104" i="60"/>
  <c r="BL155" i="6"/>
  <c r="AR226" i="97"/>
  <c r="AV405" i="6"/>
  <c r="AR228" i="97" s="1"/>
  <c r="BI244" i="97"/>
  <c r="BJ14" i="71"/>
  <c r="BL104" i="60"/>
  <c r="AG78" i="68"/>
  <c r="AI442" i="6" s="1"/>
  <c r="AF18" i="12"/>
  <c r="X559" i="6"/>
  <c r="AZ219" i="97"/>
  <c r="AZ94" i="68"/>
  <c r="BB332" i="6" s="1"/>
  <c r="AX138" i="91" s="1"/>
  <c r="N226" i="97"/>
  <c r="R405" i="6"/>
  <c r="N228" i="97" s="1"/>
  <c r="D244" i="97"/>
  <c r="H423" i="6"/>
  <c r="H425" i="6" s="1"/>
  <c r="D248" i="97" s="1"/>
  <c r="AI423" i="6"/>
  <c r="AI425" i="6" s="1"/>
  <c r="AE248" i="97" s="1"/>
  <c r="AF72" i="68"/>
  <c r="AH175" i="6" s="1"/>
  <c r="AF71" i="68"/>
  <c r="AF80" i="68"/>
  <c r="AH496" i="6" s="1"/>
  <c r="AD319" i="97" s="1"/>
  <c r="AF79" i="68"/>
  <c r="AH469" i="6" s="1"/>
  <c r="AH13" i="71"/>
  <c r="AH17" i="12"/>
  <c r="AW246" i="97"/>
  <c r="AG153" i="6"/>
  <c r="H345" i="97"/>
  <c r="BD104" i="60"/>
  <c r="AU396" i="6"/>
  <c r="AQ93" i="68"/>
  <c r="T405" i="6"/>
  <c r="P228" i="97" s="1"/>
  <c r="P226" i="97"/>
  <c r="AF226" i="97"/>
  <c r="AJ405" i="6"/>
  <c r="AV226" i="97"/>
  <c r="AZ405" i="6"/>
  <c r="AV228" i="97" s="1"/>
  <c r="AJ423" i="6"/>
  <c r="AF246" i="97" s="1"/>
  <c r="W244" i="97"/>
  <c r="S80" i="68"/>
  <c r="U496" i="6" s="1"/>
  <c r="S71" i="68"/>
  <c r="S78" i="68"/>
  <c r="U442" i="6" s="1"/>
  <c r="Q265" i="97" s="1"/>
  <c r="AK558" i="6"/>
  <c r="AX405" i="6"/>
  <c r="P405" i="6"/>
  <c r="L228" i="97" s="1"/>
  <c r="AH405" i="6"/>
  <c r="AD228" i="97" s="1"/>
  <c r="T396" i="6"/>
  <c r="P217" i="97"/>
  <c r="R226" i="97"/>
  <c r="V405" i="6"/>
  <c r="R228" i="97" s="1"/>
  <c r="AA76" i="68"/>
  <c r="AA80" i="68"/>
  <c r="AC496" i="6" s="1"/>
  <c r="Y319" i="97" s="1"/>
  <c r="AL8" i="36"/>
  <c r="AN172" i="59"/>
  <c r="AU558" i="6"/>
  <c r="AU151" i="6"/>
  <c r="BA277" i="6"/>
  <c r="AX158" i="59" s="1"/>
  <c r="BC13" i="71"/>
  <c r="BC17" i="12"/>
  <c r="BE60" i="60"/>
  <c r="X405" i="6"/>
  <c r="T228" i="97" s="1"/>
  <c r="T226" i="97"/>
  <c r="AZ226" i="97"/>
  <c r="BD405" i="6"/>
  <c r="AZ228" i="97" s="1"/>
  <c r="AD423" i="6"/>
  <c r="Z246" i="97" s="1"/>
  <c r="N423" i="6"/>
  <c r="J246" i="97" s="1"/>
  <c r="J244" i="97"/>
  <c r="T77" i="68"/>
  <c r="V406" i="6" s="1"/>
  <c r="T72" i="68"/>
  <c r="V175" i="6" s="1"/>
  <c r="V176" i="6" s="1"/>
  <c r="AS72" i="68"/>
  <c r="AU175" i="6" s="1"/>
  <c r="AS74" i="68"/>
  <c r="AU193" i="6" s="1"/>
  <c r="AU194" i="6" s="1"/>
  <c r="AS79" i="68"/>
  <c r="AU469" i="6" s="1"/>
  <c r="AQ292" i="97" s="1"/>
  <c r="AS80" i="68"/>
  <c r="AU496" i="6" s="1"/>
  <c r="AQ319" i="97" s="1"/>
  <c r="AS78" i="68"/>
  <c r="AU442" i="6" s="1"/>
  <c r="AQ265" i="97" s="1"/>
  <c r="BF22" i="60"/>
  <c r="BD12" i="71"/>
  <c r="BD16" i="12"/>
  <c r="AR60" i="60"/>
  <c r="H558" i="6"/>
  <c r="H151" i="6"/>
  <c r="T434" i="6"/>
  <c r="P257" i="97" s="1"/>
  <c r="Q77" i="68"/>
  <c r="S406" i="6" s="1"/>
  <c r="Q74" i="68"/>
  <c r="S193" i="6" s="1"/>
  <c r="Q72" i="68"/>
  <c r="S175" i="6" s="1"/>
  <c r="Q79" i="68"/>
  <c r="S469" i="6" s="1"/>
  <c r="Q75" i="68"/>
  <c r="S305" i="6" s="1"/>
  <c r="O117" i="91" s="1"/>
  <c r="Q80" i="68"/>
  <c r="S496" i="6" s="1"/>
  <c r="O319" i="97" s="1"/>
  <c r="Q76" i="68"/>
  <c r="S341" i="6" s="1"/>
  <c r="O145" i="91" s="1"/>
  <c r="BH282" i="97"/>
  <c r="BL461" i="6"/>
  <c r="BH284" i="97" s="1"/>
  <c r="AY155" i="6"/>
  <c r="C340" i="97"/>
  <c r="BO151" i="6"/>
  <c r="BN558" i="6"/>
  <c r="BN151" i="6"/>
  <c r="BE558" i="6"/>
  <c r="AQ76" i="68"/>
  <c r="AS341" i="6" s="1"/>
  <c r="AO145" i="91" s="1"/>
  <c r="AQ72" i="68"/>
  <c r="AS175" i="6" s="1"/>
  <c r="AS176" i="6" s="1"/>
  <c r="AQ80" i="68"/>
  <c r="AS496" i="6" s="1"/>
  <c r="AO319" i="97" s="1"/>
  <c r="AQ79" i="68"/>
  <c r="AS469" i="6" s="1"/>
  <c r="AQ78" i="68"/>
  <c r="AS442" i="6" s="1"/>
  <c r="AO265" i="97" s="1"/>
  <c r="AQ73" i="68"/>
  <c r="AS184" i="6" s="1"/>
  <c r="AS185" i="6" s="1"/>
  <c r="AQ75" i="68"/>
  <c r="AS305" i="6" s="1"/>
  <c r="V255" i="97"/>
  <c r="Z434" i="6"/>
  <c r="V257" i="97" s="1"/>
  <c r="BA208" i="97"/>
  <c r="AE134" i="91"/>
  <c r="AH134" i="91"/>
  <c r="BB255" i="97"/>
  <c r="BF434" i="6"/>
  <c r="BB257" i="97" s="1"/>
  <c r="AL94" i="68"/>
  <c r="AN332" i="6" s="1"/>
  <c r="AL93" i="68"/>
  <c r="AY387" i="6"/>
  <c r="AU208" i="97"/>
  <c r="AB134" i="91"/>
  <c r="AC60" i="60"/>
  <c r="BC558" i="6"/>
  <c r="BD151" i="6"/>
  <c r="BH41" i="29"/>
  <c r="BH43" i="29" s="1"/>
  <c r="BJ6" i="28" s="1"/>
  <c r="BB219" i="97"/>
  <c r="BF398" i="6"/>
  <c r="BB221" i="97" s="1"/>
  <c r="AS94" i="68"/>
  <c r="AU332" i="6" s="1"/>
  <c r="AQ138" i="91" s="1"/>
  <c r="AS93" i="68"/>
  <c r="AU323" i="6" s="1"/>
  <c r="L396" i="6"/>
  <c r="H217" i="97"/>
  <c r="AX387" i="6"/>
  <c r="AT208" i="97"/>
  <c r="AJ387" i="6"/>
  <c r="AF210" i="97" s="1"/>
  <c r="AF208" i="97"/>
  <c r="BG134" i="91"/>
  <c r="T506" i="6"/>
  <c r="P329" i="97" s="1"/>
  <c r="AS14" i="71"/>
  <c r="U13" i="71"/>
  <c r="U17" i="12"/>
  <c r="W60" i="60"/>
  <c r="K13" i="71"/>
  <c r="F93" i="68"/>
  <c r="H323" i="6" s="1"/>
  <c r="D131" i="91" s="1"/>
  <c r="F94" i="68"/>
  <c r="H332" i="6" s="1"/>
  <c r="D138" i="91" s="1"/>
  <c r="AZ396" i="6"/>
  <c r="AV217" i="97"/>
  <c r="AC208" i="97"/>
  <c r="AG387" i="6"/>
  <c r="AG389" i="6" s="1"/>
  <c r="AC212" i="97" s="1"/>
  <c r="BK208" i="97"/>
  <c r="BO387" i="6"/>
  <c r="BK210" i="97" s="1"/>
  <c r="G73" i="68"/>
  <c r="I184" i="6" s="1"/>
  <c r="G78" i="68"/>
  <c r="I442" i="6" s="1"/>
  <c r="E265" i="97" s="1"/>
  <c r="AL75" i="68"/>
  <c r="AN305" i="6" s="1"/>
  <c r="AL76" i="68"/>
  <c r="AN341" i="6" s="1"/>
  <c r="C18" i="12"/>
  <c r="E104" i="60"/>
  <c r="C14" i="71"/>
  <c r="AP479" i="6"/>
  <c r="AL302" i="97" s="1"/>
  <c r="AL300" i="97"/>
  <c r="Z327" i="97"/>
  <c r="AD506" i="6"/>
  <c r="Z329" i="97" s="1"/>
  <c r="R219" i="97"/>
  <c r="V398" i="6"/>
  <c r="R221" i="97" s="1"/>
  <c r="BM396" i="6"/>
  <c r="BM398" i="6" s="1"/>
  <c r="BI221" i="97" s="1"/>
  <c r="AE396" i="6"/>
  <c r="AE398" i="6" s="1"/>
  <c r="AA221" i="97" s="1"/>
  <c r="AA217" i="97"/>
  <c r="AN340" i="97"/>
  <c r="S340" i="97"/>
  <c r="AM208" i="97"/>
  <c r="S17" i="12"/>
  <c r="U60" i="60"/>
  <c r="S13" i="71"/>
  <c r="S336" i="97"/>
  <c r="W515" i="6"/>
  <c r="S338" i="97" s="1"/>
  <c r="AY74" i="68"/>
  <c r="BA193" i="6" s="1"/>
  <c r="Y8" i="36"/>
  <c r="P60" i="60"/>
  <c r="N17" i="12"/>
  <c r="L208" i="6"/>
  <c r="AB396" i="6"/>
  <c r="X217" i="97"/>
  <c r="AI340" i="97"/>
  <c r="AN134" i="91"/>
  <c r="AA16" i="12"/>
  <c r="AA12" i="71"/>
  <c r="AC22" i="60"/>
  <c r="P151" i="6"/>
  <c r="AS416" i="6"/>
  <c r="AO239" i="97" s="1"/>
  <c r="AJ73" i="68"/>
  <c r="AL184" i="6" s="1"/>
  <c r="AJ78" i="68"/>
  <c r="AL442" i="6" s="1"/>
  <c r="AH265" i="97" s="1"/>
  <c r="AJ77" i="68"/>
  <c r="AL406" i="6" s="1"/>
  <c r="AH229" i="97" s="1"/>
  <c r="AJ74" i="68"/>
  <c r="AL193" i="6" s="1"/>
  <c r="AJ72" i="68"/>
  <c r="AL175" i="6" s="1"/>
  <c r="AL176" i="6" s="1"/>
  <c r="AJ80" i="68"/>
  <c r="AL496" i="6" s="1"/>
  <c r="AH319" i="97" s="1"/>
  <c r="AJ71" i="68"/>
  <c r="AL166" i="6" s="1"/>
  <c r="BD416" i="6"/>
  <c r="AZ239" i="97" s="1"/>
  <c r="AP104" i="60"/>
  <c r="AK94" i="68"/>
  <c r="AM332" i="6" s="1"/>
  <c r="AI138" i="91" s="1"/>
  <c r="AK93" i="68"/>
  <c r="AM323" i="6" s="1"/>
  <c r="AI131" i="91" s="1"/>
  <c r="K217" i="97"/>
  <c r="O396" i="6"/>
  <c r="AT214" i="97"/>
  <c r="AY116" i="91"/>
  <c r="AA340" i="97"/>
  <c r="AA208" i="97"/>
  <c r="AE387" i="6"/>
  <c r="AA210" i="97" s="1"/>
  <c r="W134" i="91"/>
  <c r="X327" i="97"/>
  <c r="AB506" i="6"/>
  <c r="X329" i="97" s="1"/>
  <c r="BE153" i="6"/>
  <c r="BD153" i="6"/>
  <c r="AN558" i="6"/>
  <c r="AM371" i="97"/>
  <c r="AO151" i="6"/>
  <c r="Q16" i="92"/>
  <c r="BK255" i="97"/>
  <c r="R291" i="97"/>
  <c r="T219" i="97"/>
  <c r="Y434" i="6"/>
  <c r="U257" i="97" s="1"/>
  <c r="X123" i="91"/>
  <c r="X125" i="91" s="1"/>
  <c r="AH282" i="97"/>
  <c r="AL461" i="6"/>
  <c r="AH284" i="97" s="1"/>
  <c r="BA28" i="29"/>
  <c r="BA46" i="29" s="1"/>
  <c r="BA47" i="29" s="1"/>
  <c r="BC7" i="30" s="1"/>
  <c r="G41" i="29"/>
  <c r="G43" i="29" s="1"/>
  <c r="I6" i="28" s="1"/>
  <c r="H515" i="6"/>
  <c r="D338" i="97" s="1"/>
  <c r="D336" i="97"/>
  <c r="BJ41" i="29"/>
  <c r="BJ43" i="29" s="1"/>
  <c r="BL6" i="28" s="1"/>
  <c r="BK28" i="29"/>
  <c r="BK46" i="29" s="1"/>
  <c r="BK47" i="29" s="1"/>
  <c r="BM7" i="30" s="1"/>
  <c r="BC33" i="29"/>
  <c r="I524" i="6"/>
  <c r="E347" i="97" s="1"/>
  <c r="BA94" i="68"/>
  <c r="I282" i="97"/>
  <c r="M461" i="6"/>
  <c r="I284" i="97" s="1"/>
  <c r="BC246" i="97"/>
  <c r="AM28" i="29"/>
  <c r="AM46" i="29" s="1"/>
  <c r="AM47" i="29" s="1"/>
  <c r="AO7" i="30" s="1"/>
  <c r="AL41" i="29"/>
  <c r="AL43" i="29" s="1"/>
  <c r="AN6" i="28" s="1"/>
  <c r="C11" i="10"/>
  <c r="C72" i="10"/>
  <c r="C12" i="10" s="1"/>
  <c r="E148" i="91"/>
  <c r="AC80" i="68"/>
  <c r="AE496" i="6" s="1"/>
  <c r="AC71" i="68"/>
  <c r="AE166" i="6" s="1"/>
  <c r="AC73" i="68"/>
  <c r="AE184" i="6" s="1"/>
  <c r="AE185" i="6" s="1"/>
  <c r="AC78" i="68"/>
  <c r="AE442" i="6" s="1"/>
  <c r="AA265" i="97" s="1"/>
  <c r="AC77" i="68"/>
  <c r="AE406" i="6" s="1"/>
  <c r="AA229" i="97" s="1"/>
  <c r="AC76" i="68"/>
  <c r="AE341" i="6"/>
  <c r="AC74" i="68"/>
  <c r="AE193" i="6" s="1"/>
  <c r="AE194" i="6" s="1"/>
  <c r="AC75" i="68"/>
  <c r="AE305" i="6" s="1"/>
  <c r="K300" i="97"/>
  <c r="O479" i="6"/>
  <c r="K302" i="97" s="1"/>
  <c r="AU78" i="68"/>
  <c r="AW442" i="6" s="1"/>
  <c r="AU73" i="68"/>
  <c r="AU75" i="68"/>
  <c r="AW305" i="6" s="1"/>
  <c r="AU71" i="68"/>
  <c r="AW166" i="6" s="1"/>
  <c r="AU74" i="68"/>
  <c r="AW193" i="6" s="1"/>
  <c r="AU72" i="68"/>
  <c r="AW175" i="6" s="1"/>
  <c r="AW176" i="6" s="1"/>
  <c r="BK154" i="6"/>
  <c r="O75" i="68"/>
  <c r="Q305" i="6" s="1"/>
  <c r="O76" i="68"/>
  <c r="Q341" i="6" s="1"/>
  <c r="O72" i="68"/>
  <c r="Q175" i="6" s="1"/>
  <c r="O73" i="68"/>
  <c r="Q184" i="6" s="1"/>
  <c r="O79" i="68"/>
  <c r="Q469" i="6" s="1"/>
  <c r="Q470" i="6" s="1"/>
  <c r="M293" i="97" s="1"/>
  <c r="AM76" i="68"/>
  <c r="AO341" i="6" s="1"/>
  <c r="AM74" i="68"/>
  <c r="AO193" i="6" s="1"/>
  <c r="AM80" i="68"/>
  <c r="AO496" i="6" s="1"/>
  <c r="AK319" i="97" s="1"/>
  <c r="AM79" i="68"/>
  <c r="AO469" i="6" s="1"/>
  <c r="AK292" i="97" s="1"/>
  <c r="D14" i="10"/>
  <c r="W434" i="6"/>
  <c r="S257" i="97" s="1"/>
  <c r="AP246" i="97"/>
  <c r="AT425" i="6"/>
  <c r="AP248" i="97" s="1"/>
  <c r="N33" i="29"/>
  <c r="AX172" i="59"/>
  <c r="F18" i="10"/>
  <c r="C18" i="10"/>
  <c r="BL78" i="68"/>
  <c r="BN442" i="6" s="1"/>
  <c r="BL77" i="68"/>
  <c r="BN406" i="6" s="1"/>
  <c r="BL74" i="68"/>
  <c r="BN193" i="6" s="1"/>
  <c r="BL72" i="68"/>
  <c r="BN175" i="6" s="1"/>
  <c r="BN176" i="6" s="1"/>
  <c r="BL71" i="68"/>
  <c r="BN166" i="6" s="1"/>
  <c r="BN167" i="6" s="1"/>
  <c r="BL80" i="68"/>
  <c r="BN496" i="6" s="1"/>
  <c r="BJ319" i="97" s="1"/>
  <c r="BL73" i="68"/>
  <c r="BN184" i="6" s="1"/>
  <c r="BN185" i="6" s="1"/>
  <c r="BL76" i="68"/>
  <c r="BN341" i="6" s="1"/>
  <c r="BL79" i="68"/>
  <c r="BN469" i="6" s="1"/>
  <c r="BL75" i="68"/>
  <c r="BN305" i="6" s="1"/>
  <c r="BJ117" i="91" s="1"/>
  <c r="C6" i="10"/>
  <c r="C50" i="10"/>
  <c r="C8" i="10" s="1"/>
  <c r="S33" i="29"/>
  <c r="AV78" i="68"/>
  <c r="AX442" i="6" s="1"/>
  <c r="AT265" i="97" s="1"/>
  <c r="AV80" i="68"/>
  <c r="AX496" i="6" s="1"/>
  <c r="BA33" i="29"/>
  <c r="BA10" i="29"/>
  <c r="BA32" i="29" s="1"/>
  <c r="AY208" i="97"/>
  <c r="BC387" i="6"/>
  <c r="D141" i="91"/>
  <c r="AB208" i="97"/>
  <c r="AF387" i="6"/>
  <c r="AF389" i="6" s="1"/>
  <c r="AB212" i="97" s="1"/>
  <c r="AP315" i="6"/>
  <c r="AJ208" i="97"/>
  <c r="J515" i="6"/>
  <c r="F338" i="97" s="1"/>
  <c r="F336" i="97"/>
  <c r="AC148" i="91"/>
  <c r="AW123" i="91"/>
  <c r="AW125" i="91" s="1"/>
  <c r="AZ250" i="6"/>
  <c r="W387" i="6"/>
  <c r="S210" i="97" s="1"/>
  <c r="AK387" i="6"/>
  <c r="AK389" i="6" s="1"/>
  <c r="AG212" i="97" s="1"/>
  <c r="AG208" i="97"/>
  <c r="AH208" i="97"/>
  <c r="AM139" i="91"/>
  <c r="AV250" i="6"/>
  <c r="AE208" i="97"/>
  <c r="Q208" i="97"/>
  <c r="U387" i="6"/>
  <c r="Q210" i="97" s="1"/>
  <c r="AI141" i="91"/>
  <c r="AD172" i="59"/>
  <c r="AB8" i="36"/>
  <c r="BB387" i="6"/>
  <c r="BB389" i="6" s="1"/>
  <c r="AX212" i="97" s="1"/>
  <c r="O208" i="97"/>
  <c r="S387" i="6"/>
  <c r="I208" i="97"/>
  <c r="E43" i="29"/>
  <c r="G6" i="28" s="1"/>
  <c r="D8" i="36" s="1"/>
  <c r="E28" i="29"/>
  <c r="E46" i="29" s="1"/>
  <c r="E47" i="29" s="1"/>
  <c r="G7" i="30" s="1"/>
  <c r="AW141" i="91"/>
  <c r="Y315" i="6"/>
  <c r="U123" i="91"/>
  <c r="Z387" i="6"/>
  <c r="V208" i="97"/>
  <c r="V116" i="91"/>
  <c r="AK71" i="68"/>
  <c r="AM166" i="6" s="1"/>
  <c r="AK80" i="68"/>
  <c r="AM496" i="6" s="1"/>
  <c r="AI319" i="97" s="1"/>
  <c r="AK73" i="68"/>
  <c r="AM184" i="6" s="1"/>
  <c r="AM185" i="6" s="1"/>
  <c r="AK76" i="68"/>
  <c r="AM341" i="6" s="1"/>
  <c r="AI145" i="91" s="1"/>
  <c r="AK77" i="68"/>
  <c r="AM406" i="6" s="1"/>
  <c r="AK79" i="68"/>
  <c r="AM469" i="6" s="1"/>
  <c r="AK74" i="68"/>
  <c r="AM193" i="6" s="1"/>
  <c r="AK75" i="68"/>
  <c r="AM305" i="6" s="1"/>
  <c r="AK78" i="68"/>
  <c r="AM442" i="6" s="1"/>
  <c r="AM443" i="6" s="1"/>
  <c r="AI266" i="97" s="1"/>
  <c r="AK72" i="68"/>
  <c r="AM175" i="6" s="1"/>
  <c r="W123" i="91"/>
  <c r="W125" i="91" s="1"/>
  <c r="BG387" i="6"/>
  <c r="BA60" i="60"/>
  <c r="AY13" i="71"/>
  <c r="AK208" i="97"/>
  <c r="AO387" i="6"/>
  <c r="AO389" i="6" s="1"/>
  <c r="AK212" i="97" s="1"/>
  <c r="BI208" i="97"/>
  <c r="AE250" i="6"/>
  <c r="AF141" i="91"/>
  <c r="AW78" i="68"/>
  <c r="AY442" i="6" s="1"/>
  <c r="AU265" i="97" s="1"/>
  <c r="AO172" i="59"/>
  <c r="J208" i="97"/>
  <c r="N387" i="6"/>
  <c r="BE208" i="97"/>
  <c r="AJ153" i="91"/>
  <c r="H94" i="68"/>
  <c r="J332" i="6" s="1"/>
  <c r="AB116" i="91"/>
  <c r="AD250" i="6"/>
  <c r="M315" i="6"/>
  <c r="I123" i="91"/>
  <c r="I125" i="91" s="1"/>
  <c r="AK123" i="91"/>
  <c r="BM71" i="68"/>
  <c r="BM79" i="68"/>
  <c r="BO469" i="6" s="1"/>
  <c r="BK292" i="97" s="1"/>
  <c r="BM72" i="68"/>
  <c r="BO175" i="6" s="1"/>
  <c r="BM76" i="68"/>
  <c r="BO341" i="6" s="1"/>
  <c r="BK145" i="91" s="1"/>
  <c r="BM73" i="68"/>
  <c r="BO184" i="6" s="1"/>
  <c r="BO185" i="6" s="1"/>
  <c r="BM75" i="68"/>
  <c r="BO305" i="6" s="1"/>
  <c r="BK117" i="91" s="1"/>
  <c r="BM77" i="68"/>
  <c r="BO406" i="6" s="1"/>
  <c r="AE71" i="68"/>
  <c r="AE80" i="68"/>
  <c r="AG496" i="6" s="1"/>
  <c r="AC319" i="97" s="1"/>
  <c r="AE73" i="68"/>
  <c r="AG184" i="6" s="1"/>
  <c r="AG185" i="6" s="1"/>
  <c r="AE76" i="68"/>
  <c r="AG341" i="6" s="1"/>
  <c r="AC145" i="91" s="1"/>
  <c r="AE77" i="68"/>
  <c r="AG406" i="6"/>
  <c r="AE78" i="68"/>
  <c r="AG442" i="6" s="1"/>
  <c r="AC265" i="97" s="1"/>
  <c r="AE72" i="68"/>
  <c r="AG175" i="6" s="1"/>
  <c r="AE74" i="68"/>
  <c r="AG193" i="6" s="1"/>
  <c r="AG194" i="6" s="1"/>
  <c r="AE79" i="68"/>
  <c r="AG469" i="6" s="1"/>
  <c r="AE75" i="68"/>
  <c r="AS461" i="6"/>
  <c r="AO284" i="97" s="1"/>
  <c r="AR327" i="97"/>
  <c r="AB416" i="6"/>
  <c r="X239" i="97" s="1"/>
  <c r="AI96" i="68"/>
  <c r="AW237" i="97"/>
  <c r="BE282" i="97"/>
  <c r="BI461" i="6"/>
  <c r="BE284" i="97" s="1"/>
  <c r="BN479" i="6"/>
  <c r="BJ302" i="97" s="1"/>
  <c r="E300" i="97"/>
  <c r="Z237" i="97"/>
  <c r="BG560" i="6"/>
  <c r="AP333" i="6"/>
  <c r="I300" i="97"/>
  <c r="AC416" i="6"/>
  <c r="Y239" i="97" s="1"/>
  <c r="Y237" i="97"/>
  <c r="BN333" i="6"/>
  <c r="BJ138" i="91"/>
  <c r="BJ139" i="91" s="1"/>
  <c r="AC336" i="97"/>
  <c r="AH323" i="6"/>
  <c r="S323" i="6"/>
  <c r="S324" i="6" s="1"/>
  <c r="Q96" i="68"/>
  <c r="T172" i="59"/>
  <c r="R8" i="36"/>
  <c r="AG319" i="97"/>
  <c r="AK166" i="6"/>
  <c r="AS371" i="97"/>
  <c r="AF452" i="6"/>
  <c r="AB275" i="97" s="1"/>
  <c r="BH300" i="97"/>
  <c r="BL479" i="6"/>
  <c r="BH302" i="97" s="1"/>
  <c r="BL194" i="6"/>
  <c r="P138" i="91"/>
  <c r="P139" i="91" s="1"/>
  <c r="BJ96" i="68"/>
  <c r="BL323" i="6"/>
  <c r="Y452" i="6"/>
  <c r="U275" i="97" s="1"/>
  <c r="BL166" i="6"/>
  <c r="U264" i="97"/>
  <c r="C228" i="97"/>
  <c r="G407" i="6"/>
  <c r="C230" i="97"/>
  <c r="U166" i="6"/>
  <c r="Q319" i="97"/>
  <c r="AW323" i="6"/>
  <c r="AN398" i="6"/>
  <c r="AJ221" i="97" s="1"/>
  <c r="BI246" i="97"/>
  <c r="N425" i="6"/>
  <c r="J248" i="97" s="1"/>
  <c r="X138" i="91"/>
  <c r="X139" i="91" s="1"/>
  <c r="BB333" i="6"/>
  <c r="AF228" i="97"/>
  <c r="AU470" i="6"/>
  <c r="AQ293" i="97" s="1"/>
  <c r="AJ371" i="97"/>
  <c r="BE389" i="6"/>
  <c r="BA212" i="97" s="1"/>
  <c r="AQ389" i="6"/>
  <c r="AM212" i="97" s="1"/>
  <c r="AM210" i="97"/>
  <c r="M145" i="91"/>
  <c r="BC332" i="6"/>
  <c r="AE443" i="6"/>
  <c r="AA266" i="97" s="1"/>
  <c r="AG166" i="6"/>
  <c r="AG167" i="6" s="1"/>
  <c r="BO166" i="6"/>
  <c r="AI292" i="97"/>
  <c r="AI265" i="97"/>
  <c r="AJ210" i="97"/>
  <c r="AG131" i="91"/>
  <c r="W389" i="6" l="1"/>
  <c r="S212" i="97" s="1"/>
  <c r="AB452" i="6"/>
  <c r="X275" i="97" s="1"/>
  <c r="BA479" i="6"/>
  <c r="AW302" i="97" s="1"/>
  <c r="BO407" i="6"/>
  <c r="BK230" i="97" s="1"/>
  <c r="AL506" i="6"/>
  <c r="AH329" i="97" s="1"/>
  <c r="H336" i="97"/>
  <c r="AX300" i="97"/>
  <c r="AG336" i="97"/>
  <c r="V300" i="97"/>
  <c r="F138" i="91"/>
  <c r="J333" i="6"/>
  <c r="AE506" i="6"/>
  <c r="AA329" i="97" s="1"/>
  <c r="AA327" i="97"/>
  <c r="AG13" i="71"/>
  <c r="AG17" i="12"/>
  <c r="C12" i="71"/>
  <c r="C16" i="12"/>
  <c r="U414" i="6"/>
  <c r="U416" i="6" s="1"/>
  <c r="Q239" i="97" s="1"/>
  <c r="Q235" i="97"/>
  <c r="Y41" i="29"/>
  <c r="Y43" i="29" s="1"/>
  <c r="AA6" i="28" s="1"/>
  <c r="Z28" i="29"/>
  <c r="Z46" i="29" s="1"/>
  <c r="Z47" i="29" s="1"/>
  <c r="AB7" i="30" s="1"/>
  <c r="D13" i="71"/>
  <c r="F60" i="60"/>
  <c r="D17" i="12"/>
  <c r="AG226" i="97"/>
  <c r="AK405" i="6"/>
  <c r="AG228" i="97" s="1"/>
  <c r="AF513" i="6"/>
  <c r="AB334" i="97"/>
  <c r="AN235" i="97"/>
  <c r="BJ244" i="97"/>
  <c r="BN423" i="6"/>
  <c r="AO307" i="97"/>
  <c r="AS486" i="6"/>
  <c r="AS488" i="6" s="1"/>
  <c r="AO311" i="97" s="1"/>
  <c r="AO513" i="6"/>
  <c r="AK334" i="97"/>
  <c r="AM226" i="97"/>
  <c r="AQ405" i="6"/>
  <c r="AP486" i="6"/>
  <c r="AL307" i="97"/>
  <c r="AU235" i="97"/>
  <c r="AY414" i="6"/>
  <c r="AY416" i="6" s="1"/>
  <c r="AU239" i="97" s="1"/>
  <c r="BC151" i="91"/>
  <c r="BC153" i="91" s="1"/>
  <c r="BG351" i="6"/>
  <c r="BH178" i="60"/>
  <c r="BG199" i="97"/>
  <c r="AK434" i="6"/>
  <c r="AG257" i="97" s="1"/>
  <c r="AG255" i="97"/>
  <c r="Z15" i="71"/>
  <c r="AA199" i="97"/>
  <c r="AD153" i="6"/>
  <c r="AN327" i="97"/>
  <c r="AR506" i="6"/>
  <c r="AN329" i="97" s="1"/>
  <c r="AS226" i="97"/>
  <c r="AW405" i="6"/>
  <c r="AP416" i="6"/>
  <c r="AL239" i="97" s="1"/>
  <c r="AL237" i="97"/>
  <c r="F172" i="59"/>
  <c r="H8" i="36"/>
  <c r="AH199" i="97"/>
  <c r="AG15" i="71"/>
  <c r="BA524" i="6"/>
  <c r="AW347" i="97" s="1"/>
  <c r="AW345" i="97"/>
  <c r="AW80" i="68"/>
  <c r="AY496" i="6" s="1"/>
  <c r="AM17" i="12"/>
  <c r="Q217" i="97"/>
  <c r="U396" i="6"/>
  <c r="Q219" i="97" s="1"/>
  <c r="AB94" i="68"/>
  <c r="AD332" i="6" s="1"/>
  <c r="AB93" i="68"/>
  <c r="AB96" i="68" s="1"/>
  <c r="BF93" i="68"/>
  <c r="BF94" i="68"/>
  <c r="BH332" i="6" s="1"/>
  <c r="BD138" i="91" s="1"/>
  <c r="BD139" i="91" s="1"/>
  <c r="F226" i="97"/>
  <c r="J405" i="6"/>
  <c r="F228" i="97" s="1"/>
  <c r="AH93" i="68"/>
  <c r="AH94" i="68"/>
  <c r="AJ332" i="6" s="1"/>
  <c r="AF138" i="91" s="1"/>
  <c r="AI441" i="6"/>
  <c r="AE264" i="97" s="1"/>
  <c r="AE262" i="97"/>
  <c r="AU434" i="6"/>
  <c r="AQ257" i="97" s="1"/>
  <c r="AQ255" i="97"/>
  <c r="I558" i="6"/>
  <c r="I151" i="6"/>
  <c r="BF151" i="6"/>
  <c r="AT72" i="68"/>
  <c r="AV175" i="6" s="1"/>
  <c r="AV176" i="6" s="1"/>
  <c r="AT76" i="68"/>
  <c r="AV341" i="6" s="1"/>
  <c r="AR145" i="91" s="1"/>
  <c r="AT80" i="68"/>
  <c r="AV496" i="6" s="1"/>
  <c r="AR319" i="97" s="1"/>
  <c r="K151" i="6"/>
  <c r="K558" i="6"/>
  <c r="AS12" i="71"/>
  <c r="AS16" i="12"/>
  <c r="BF60" i="60"/>
  <c r="BD17" i="12"/>
  <c r="BD13" i="71"/>
  <c r="AV93" i="68"/>
  <c r="AV94" i="68"/>
  <c r="AX332" i="6" s="1"/>
  <c r="AT138" i="91" s="1"/>
  <c r="AE280" i="97"/>
  <c r="AI459" i="6"/>
  <c r="P387" i="6"/>
  <c r="AU18" i="12"/>
  <c r="AL71" i="68"/>
  <c r="AN166" i="6" s="1"/>
  <c r="O18" i="12"/>
  <c r="X298" i="97"/>
  <c r="AT74" i="68"/>
  <c r="AV193" i="6" s="1"/>
  <c r="AV194" i="6" s="1"/>
  <c r="M154" i="6"/>
  <c r="BJ152" i="6"/>
  <c r="O151" i="6"/>
  <c r="BA334" i="97"/>
  <c r="L19" i="29"/>
  <c r="L37" i="29" s="1"/>
  <c r="L38" i="29" s="1"/>
  <c r="N8" i="30" s="1"/>
  <c r="AC217" i="97"/>
  <c r="AG396" i="6"/>
  <c r="AG398" i="6" s="1"/>
  <c r="AC221" i="97" s="1"/>
  <c r="Q277" i="6"/>
  <c r="N158" i="59" s="1"/>
  <c r="V16" i="12"/>
  <c r="BO559" i="6"/>
  <c r="I4" i="59" s="1"/>
  <c r="BO152" i="6"/>
  <c r="AN226" i="97"/>
  <c r="AR405" i="6"/>
  <c r="BE75" i="68"/>
  <c r="BG305" i="6" s="1"/>
  <c r="BC117" i="91" s="1"/>
  <c r="BE73" i="68"/>
  <c r="BG184" i="6" s="1"/>
  <c r="BG185" i="6" s="1"/>
  <c r="BE71" i="68"/>
  <c r="BG166" i="6" s="1"/>
  <c r="BE77" i="68"/>
  <c r="BG406" i="6" s="1"/>
  <c r="BC229" i="97" s="1"/>
  <c r="AO73" i="68"/>
  <c r="AQ184" i="6" s="1"/>
  <c r="AQ185" i="6" s="1"/>
  <c r="AO79" i="68"/>
  <c r="AQ469" i="6" s="1"/>
  <c r="AO78" i="68"/>
  <c r="AQ442" i="6" s="1"/>
  <c r="AM265" i="97" s="1"/>
  <c r="AH298" i="97"/>
  <c r="AL477" i="6"/>
  <c r="BD298" i="97"/>
  <c r="BH477" i="6"/>
  <c r="BC477" i="6"/>
  <c r="AY298" i="97"/>
  <c r="M262" i="97"/>
  <c r="Q441" i="6"/>
  <c r="M264" i="97" s="1"/>
  <c r="AX441" i="6"/>
  <c r="AT264" i="97" s="1"/>
  <c r="AT262" i="97"/>
  <c r="T441" i="6"/>
  <c r="P262" i="97"/>
  <c r="BA226" i="97"/>
  <c r="BE405" i="6"/>
  <c r="BA228" i="97" s="1"/>
  <c r="C17" i="12"/>
  <c r="C13" i="71"/>
  <c r="AX153" i="6"/>
  <c r="AW153" i="6"/>
  <c r="AK327" i="97"/>
  <c r="M60" i="60"/>
  <c r="AQ199" i="97"/>
  <c r="AW71" i="68"/>
  <c r="AY166" i="6" s="1"/>
  <c r="M71" i="68"/>
  <c r="O166" i="6" s="1"/>
  <c r="O167" i="6" s="1"/>
  <c r="AV407" i="6"/>
  <c r="AR230" i="97" s="1"/>
  <c r="BJ237" i="97"/>
  <c r="BB315" i="6"/>
  <c r="AJ93" i="68"/>
  <c r="AL323" i="6" s="1"/>
  <c r="AH131" i="91" s="1"/>
  <c r="AL78" i="68"/>
  <c r="AN442" i="6" s="1"/>
  <c r="AJ265" i="97" s="1"/>
  <c r="AT78" i="68"/>
  <c r="AV442" i="6" s="1"/>
  <c r="AR265" i="97" s="1"/>
  <c r="L22" i="60"/>
  <c r="BF15" i="71"/>
  <c r="C15" i="71"/>
  <c r="AC334" i="97"/>
  <c r="BC351" i="6"/>
  <c r="BK298" i="97"/>
  <c r="J60" i="60"/>
  <c r="Y495" i="6"/>
  <c r="U318" i="97" s="1"/>
  <c r="W19" i="12"/>
  <c r="AF212" i="6"/>
  <c r="AC157" i="59" s="1"/>
  <c r="J277" i="6"/>
  <c r="G158" i="59" s="1"/>
  <c r="V12" i="71"/>
  <c r="BE217" i="97"/>
  <c r="BI396" i="6"/>
  <c r="BE219" i="97" s="1"/>
  <c r="BJ315" i="6"/>
  <c r="BF123" i="91"/>
  <c r="BF125" i="91" s="1"/>
  <c r="BH262" i="97"/>
  <c r="BL441" i="6"/>
  <c r="BH264" i="97" s="1"/>
  <c r="R441" i="6"/>
  <c r="N264" i="97" s="1"/>
  <c r="N262" i="97"/>
  <c r="I22" i="60"/>
  <c r="G16" i="12"/>
  <c r="BL423" i="6"/>
  <c r="BH246" i="97" s="1"/>
  <c r="BH244" i="97"/>
  <c r="BB280" i="97"/>
  <c r="BF459" i="6"/>
  <c r="BF461" i="6" s="1"/>
  <c r="BB284" i="97" s="1"/>
  <c r="AB513" i="6"/>
  <c r="X334" i="97"/>
  <c r="AW77" i="68"/>
  <c r="AY406" i="6" s="1"/>
  <c r="AU229" i="97" s="1"/>
  <c r="H13" i="91"/>
  <c r="BK16" i="92"/>
  <c r="BL151" i="6"/>
  <c r="BK558" i="6"/>
  <c r="BK560" i="6" s="1"/>
  <c r="BF8" i="12" s="1"/>
  <c r="G152" i="6"/>
  <c r="G559" i="6"/>
  <c r="D4" i="59" s="1"/>
  <c r="AO15" i="71"/>
  <c r="AQ178" i="60"/>
  <c r="AO19" i="12"/>
  <c r="AZ559" i="6"/>
  <c r="AZ560" i="6" s="1"/>
  <c r="AM333" i="6"/>
  <c r="I93" i="68"/>
  <c r="K323" i="6" s="1"/>
  <c r="W14" i="71"/>
  <c r="W18" i="12"/>
  <c r="AI434" i="6"/>
  <c r="AE257" i="97" s="1"/>
  <c r="AE255" i="97"/>
  <c r="AU282" i="97"/>
  <c r="M78" i="68"/>
  <c r="O442" i="6" s="1"/>
  <c r="K265" i="97" s="1"/>
  <c r="AW104" i="60"/>
  <c r="BF405" i="6"/>
  <c r="BB228" i="97" s="1"/>
  <c r="J323" i="6"/>
  <c r="AG210" i="97"/>
  <c r="AB387" i="6"/>
  <c r="X210" i="97" s="1"/>
  <c r="BH315" i="6"/>
  <c r="M77" i="68"/>
  <c r="O406" i="6" s="1"/>
  <c r="K229" i="97" s="1"/>
  <c r="AN208" i="97"/>
  <c r="AL79" i="68"/>
  <c r="AN469" i="6" s="1"/>
  <c r="AN470" i="6" s="1"/>
  <c r="AJ293" i="97" s="1"/>
  <c r="AL72" i="68"/>
  <c r="C102" i="10"/>
  <c r="C16" i="10" s="1"/>
  <c r="C34" i="9"/>
  <c r="BA12" i="71"/>
  <c r="AT79" i="68"/>
  <c r="AV469" i="6" s="1"/>
  <c r="J16" i="12"/>
  <c r="BF19" i="12"/>
  <c r="B34" i="9"/>
  <c r="AI212" i="6"/>
  <c r="AF157" i="59" s="1"/>
  <c r="I255" i="97"/>
  <c r="M434" i="6"/>
  <c r="I257" i="97" s="1"/>
  <c r="BA217" i="97"/>
  <c r="BE396" i="6"/>
  <c r="BA219" i="97" s="1"/>
  <c r="X434" i="6"/>
  <c r="T257" i="97" s="1"/>
  <c r="T255" i="97"/>
  <c r="AJ154" i="6"/>
  <c r="AK154" i="6"/>
  <c r="AX104" i="60"/>
  <c r="AV14" i="71"/>
  <c r="AC559" i="6"/>
  <c r="AC152" i="6"/>
  <c r="AZ298" i="97"/>
  <c r="BD477" i="6"/>
  <c r="AZ300" i="97" s="1"/>
  <c r="AP262" i="97"/>
  <c r="AT441" i="6"/>
  <c r="AP264" i="97" s="1"/>
  <c r="S226" i="97"/>
  <c r="W405" i="6"/>
  <c r="S228" i="97" s="1"/>
  <c r="BH155" i="6"/>
  <c r="BI155" i="6"/>
  <c r="BF208" i="97"/>
  <c r="BJ387" i="6"/>
  <c r="BE244" i="97"/>
  <c r="BI423" i="6"/>
  <c r="BI425" i="6" s="1"/>
  <c r="BE248" i="97" s="1"/>
  <c r="BB349" i="97"/>
  <c r="N282" i="97"/>
  <c r="R461" i="6"/>
  <c r="N284" i="97" s="1"/>
  <c r="AM271" i="97"/>
  <c r="AQ450" i="6"/>
  <c r="AQ452" i="6" s="1"/>
  <c r="AM275" i="97" s="1"/>
  <c r="AL73" i="68"/>
  <c r="AN184" i="6" s="1"/>
  <c r="AA18" i="12"/>
  <c r="AC104" i="60"/>
  <c r="AA14" i="71"/>
  <c r="AE246" i="97"/>
  <c r="M79" i="68"/>
  <c r="O469" i="6" s="1"/>
  <c r="K292" i="97" s="1"/>
  <c r="AL77" i="68"/>
  <c r="AN406" i="6" s="1"/>
  <c r="AJ229" i="97" s="1"/>
  <c r="O14" i="71"/>
  <c r="H13" i="71"/>
  <c r="G461" i="6"/>
  <c r="C284" i="97" s="1"/>
  <c r="C282" i="97"/>
  <c r="AD18" i="92"/>
  <c r="AD27" i="92" s="1"/>
  <c r="AD28" i="92" s="1"/>
  <c r="E246" i="97"/>
  <c r="AK167" i="6"/>
  <c r="BB237" i="97"/>
  <c r="G93" i="68"/>
  <c r="I323" i="6" s="1"/>
  <c r="AL167" i="6"/>
  <c r="AL80" i="68"/>
  <c r="AN496" i="6" s="1"/>
  <c r="AA13" i="71"/>
  <c r="X560" i="6"/>
  <c r="Z13" i="71"/>
  <c r="I226" i="97"/>
  <c r="BA16" i="12"/>
  <c r="E22" i="60"/>
  <c r="AT75" i="68"/>
  <c r="AV305" i="6" s="1"/>
  <c r="AI60" i="60"/>
  <c r="BJ104" i="60"/>
  <c r="AN477" i="6"/>
  <c r="BK300" i="97"/>
  <c r="Q78" i="68"/>
  <c r="S442" i="6" s="1"/>
  <c r="Q71" i="68"/>
  <c r="Q73" i="68"/>
  <c r="S184" i="6" s="1"/>
  <c r="S185" i="6" s="1"/>
  <c r="AV155" i="6"/>
  <c r="G306" i="6"/>
  <c r="C116" i="91"/>
  <c r="C118" i="91" s="1"/>
  <c r="X513" i="6"/>
  <c r="T334" i="97"/>
  <c r="U351" i="6"/>
  <c r="Q151" i="91"/>
  <c r="Q153" i="91" s="1"/>
  <c r="BC111" i="91"/>
  <c r="BC17" i="92" s="1"/>
  <c r="BD103" i="60"/>
  <c r="AV103" i="60"/>
  <c r="AU111" i="91"/>
  <c r="AU17" i="92" s="1"/>
  <c r="AY144" i="6"/>
  <c r="AZ152" i="6" s="1"/>
  <c r="AF59" i="60"/>
  <c r="AI49" i="6"/>
  <c r="X59" i="60"/>
  <c r="AA144" i="6"/>
  <c r="BK103" i="60"/>
  <c r="BN144" i="6"/>
  <c r="BK59" i="60"/>
  <c r="BN49" i="6"/>
  <c r="BJ292" i="6"/>
  <c r="BJ49" i="6"/>
  <c r="BE13" i="71" s="1"/>
  <c r="BJ143" i="6"/>
  <c r="AS432" i="6"/>
  <c r="AO253" i="97"/>
  <c r="V432" i="6"/>
  <c r="R255" i="97" s="1"/>
  <c r="R253" i="97"/>
  <c r="BI111" i="91"/>
  <c r="BI17" i="92" s="1"/>
  <c r="BI18" i="92" s="1"/>
  <c r="BI27" i="92" s="1"/>
  <c r="BI28" i="92" s="1"/>
  <c r="BJ103" i="60"/>
  <c r="AF9" i="29"/>
  <c r="AF33" i="29" s="1"/>
  <c r="D219" i="97"/>
  <c r="H398" i="6"/>
  <c r="D221" i="97" s="1"/>
  <c r="AZ506" i="6"/>
  <c r="AV329" i="97" s="1"/>
  <c r="AV327" i="97"/>
  <c r="L289" i="97"/>
  <c r="P468" i="6"/>
  <c r="L291" i="97" s="1"/>
  <c r="J16" i="68"/>
  <c r="BB277" i="6"/>
  <c r="AY158" i="59" s="1"/>
  <c r="BC208" i="6"/>
  <c r="BJ208" i="6"/>
  <c r="F18" i="29"/>
  <c r="BA513" i="6"/>
  <c r="AW334" i="97"/>
  <c r="U468" i="6"/>
  <c r="Q291" i="97" s="1"/>
  <c r="Q289" i="97"/>
  <c r="BJ217" i="97"/>
  <c r="BN396" i="6"/>
  <c r="C217" i="97"/>
  <c r="G396" i="6"/>
  <c r="BK468" i="6"/>
  <c r="BG291" i="97" s="1"/>
  <c r="BG289" i="97"/>
  <c r="N375" i="6"/>
  <c r="J110" i="91"/>
  <c r="J16" i="92" s="1"/>
  <c r="J18" i="92" s="1"/>
  <c r="J27" i="92" s="1"/>
  <c r="J28" i="92" s="1"/>
  <c r="N370" i="6"/>
  <c r="K548" i="6"/>
  <c r="K543" i="6"/>
  <c r="G366" i="97" s="1"/>
  <c r="K135" i="6"/>
  <c r="F17" i="29"/>
  <c r="F202" i="97"/>
  <c r="H14" i="68"/>
  <c r="J13" i="68"/>
  <c r="BF163" i="6"/>
  <c r="AN163" i="6"/>
  <c r="AN165" i="6" s="1"/>
  <c r="AP163" i="6"/>
  <c r="AP165" i="6" s="1"/>
  <c r="AJ163" i="6"/>
  <c r="AJ165" i="6" s="1"/>
  <c r="N163" i="6"/>
  <c r="N165" i="6" s="1"/>
  <c r="BD163" i="6"/>
  <c r="BD165" i="6" s="1"/>
  <c r="AT163" i="6"/>
  <c r="AT165" i="6" s="1"/>
  <c r="V163" i="6"/>
  <c r="V165" i="6" s="1"/>
  <c r="R163" i="6"/>
  <c r="R165" i="6" s="1"/>
  <c r="BH163" i="6"/>
  <c r="BH165" i="6" s="1"/>
  <c r="AL163" i="6"/>
  <c r="AL165" i="6" s="1"/>
  <c r="BL163" i="6"/>
  <c r="BL165" i="6" s="1"/>
  <c r="Z163" i="6"/>
  <c r="Z165" i="6" s="1"/>
  <c r="O178" i="6"/>
  <c r="O212" i="6" s="1"/>
  <c r="L157" i="59" s="1"/>
  <c r="BN178" i="6"/>
  <c r="BI178" i="6"/>
  <c r="Z178" i="6"/>
  <c r="BB178" i="6"/>
  <c r="U178" i="6"/>
  <c r="AR178" i="6"/>
  <c r="AI178" i="6"/>
  <c r="P178" i="6"/>
  <c r="AU178" i="6"/>
  <c r="AX178" i="6"/>
  <c r="AX212" i="6" s="1"/>
  <c r="AU157" i="59" s="1"/>
  <c r="AS178" i="6"/>
  <c r="J178" i="6"/>
  <c r="AL178" i="6"/>
  <c r="AJ178" i="6"/>
  <c r="AA178" i="6"/>
  <c r="AA212" i="6" s="1"/>
  <c r="X157" i="59" s="1"/>
  <c r="H178" i="6"/>
  <c r="AM178" i="6"/>
  <c r="AH178" i="6"/>
  <c r="AC178" i="6"/>
  <c r="V178" i="6"/>
  <c r="AB178" i="6"/>
  <c r="S178" i="6"/>
  <c r="BL178" i="6"/>
  <c r="AE178" i="6"/>
  <c r="BM178" i="6"/>
  <c r="N178" i="6"/>
  <c r="N212" i="6" s="1"/>
  <c r="K157" i="59" s="1"/>
  <c r="AP178" i="6"/>
  <c r="I178" i="6"/>
  <c r="AK178" i="6"/>
  <c r="AZ178" i="6"/>
  <c r="AQ178" i="6"/>
  <c r="X178" i="6"/>
  <c r="BC178" i="6"/>
  <c r="Y317" i="6"/>
  <c r="U127" i="91" s="1"/>
  <c r="BI317" i="6"/>
  <c r="BE127" i="91" s="1"/>
  <c r="BM317" i="6"/>
  <c r="BI127" i="91" s="1"/>
  <c r="M317" i="6"/>
  <c r="I127" i="91" s="1"/>
  <c r="AG317" i="6"/>
  <c r="AC127" i="91" s="1"/>
  <c r="W317" i="6"/>
  <c r="S127" i="91" s="1"/>
  <c r="AV317" i="6"/>
  <c r="AR127" i="91" s="1"/>
  <c r="S317" i="6"/>
  <c r="O127" i="91" s="1"/>
  <c r="BN317" i="6"/>
  <c r="BJ127" i="91" s="1"/>
  <c r="R317" i="6"/>
  <c r="N127" i="91" s="1"/>
  <c r="I317" i="6"/>
  <c r="E127" i="91" s="1"/>
  <c r="AW317" i="6"/>
  <c r="AS127" i="91" s="1"/>
  <c r="BC317" i="6"/>
  <c r="AL317" i="6"/>
  <c r="AH127" i="91" s="1"/>
  <c r="AN317" i="6"/>
  <c r="AJ127" i="91" s="1"/>
  <c r="X317" i="6"/>
  <c r="T127" i="91" s="1"/>
  <c r="BF317" i="6"/>
  <c r="BB127" i="91" s="1"/>
  <c r="Q317" i="6"/>
  <c r="M127" i="91" s="1"/>
  <c r="G317" i="6"/>
  <c r="C127" i="91" s="1"/>
  <c r="H317" i="6"/>
  <c r="D127" i="91" s="1"/>
  <c r="V317" i="6"/>
  <c r="R127" i="91" s="1"/>
  <c r="AK317" i="6"/>
  <c r="AG127" i="91" s="1"/>
  <c r="BE317" i="6"/>
  <c r="BA127" i="91" s="1"/>
  <c r="BK317" i="6"/>
  <c r="BG127" i="91" s="1"/>
  <c r="AU317" i="6"/>
  <c r="AQ127" i="91" s="1"/>
  <c r="BA317" i="6"/>
  <c r="AW127" i="91" s="1"/>
  <c r="BD317" i="6"/>
  <c r="AZ127" i="91" s="1"/>
  <c r="AC317" i="6"/>
  <c r="Y127" i="91" s="1"/>
  <c r="J353" i="6"/>
  <c r="F155" i="91" s="1"/>
  <c r="AO353" i="6"/>
  <c r="AK155" i="91" s="1"/>
  <c r="AH353" i="6"/>
  <c r="AD155" i="91" s="1"/>
  <c r="AI353" i="6"/>
  <c r="AC353" i="6"/>
  <c r="Y155" i="91" s="1"/>
  <c r="AF353" i="6"/>
  <c r="AB155" i="91" s="1"/>
  <c r="BN353" i="6"/>
  <c r="BJ155" i="91" s="1"/>
  <c r="P353" i="6"/>
  <c r="L155" i="91" s="1"/>
  <c r="AJ353" i="6"/>
  <c r="AF155" i="91" s="1"/>
  <c r="AT353" i="6"/>
  <c r="AP155" i="91" s="1"/>
  <c r="W353" i="6"/>
  <c r="S155" i="91" s="1"/>
  <c r="AL353" i="6"/>
  <c r="AH155" i="91" s="1"/>
  <c r="AY353" i="6"/>
  <c r="AU155" i="91" s="1"/>
  <c r="R353" i="6"/>
  <c r="N155" i="91" s="1"/>
  <c r="AQ353" i="6"/>
  <c r="AM155" i="91" s="1"/>
  <c r="BD353" i="6"/>
  <c r="AZ155" i="91" s="1"/>
  <c r="BK353" i="6"/>
  <c r="BG155" i="91" s="1"/>
  <c r="AS353" i="6"/>
  <c r="AO155" i="91" s="1"/>
  <c r="X353" i="6"/>
  <c r="T155" i="91" s="1"/>
  <c r="BM353" i="6"/>
  <c r="BI155" i="91" s="1"/>
  <c r="BF353" i="6"/>
  <c r="G353" i="6"/>
  <c r="C155" i="91" s="1"/>
  <c r="C16" i="91" s="1"/>
  <c r="Z353" i="6"/>
  <c r="V155" i="91" s="1"/>
  <c r="BI353" i="6"/>
  <c r="BE155" i="91" s="1"/>
  <c r="AW353" i="6"/>
  <c r="AS155" i="91" s="1"/>
  <c r="AR418" i="6"/>
  <c r="AN241" i="97" s="1"/>
  <c r="AN418" i="6"/>
  <c r="AJ241" i="97" s="1"/>
  <c r="O418" i="6"/>
  <c r="AG418" i="6"/>
  <c r="AC241" i="97" s="1"/>
  <c r="AJ418" i="6"/>
  <c r="AF241" i="97" s="1"/>
  <c r="AH418" i="6"/>
  <c r="AD241" i="97" s="1"/>
  <c r="N418" i="6"/>
  <c r="J241" i="97" s="1"/>
  <c r="K418" i="6"/>
  <c r="G241" i="97" s="1"/>
  <c r="BM418" i="6"/>
  <c r="BI241" i="97" s="1"/>
  <c r="T418" i="6"/>
  <c r="P241" i="97" s="1"/>
  <c r="AQ418" i="6"/>
  <c r="AM241" i="97" s="1"/>
  <c r="AZ418" i="6"/>
  <c r="AV241" i="97" s="1"/>
  <c r="AW418" i="6"/>
  <c r="AS241" i="97" s="1"/>
  <c r="G418" i="6"/>
  <c r="C241" i="97" s="1"/>
  <c r="AD418" i="6"/>
  <c r="Z241" i="97" s="1"/>
  <c r="AI418" i="6"/>
  <c r="AE241" i="97" s="1"/>
  <c r="AU418" i="6"/>
  <c r="AQ241" i="97" s="1"/>
  <c r="BI418" i="6"/>
  <c r="BE241" i="97" s="1"/>
  <c r="W418" i="6"/>
  <c r="S241" i="97" s="1"/>
  <c r="AA418" i="6"/>
  <c r="W241" i="97" s="1"/>
  <c r="BM454" i="6"/>
  <c r="R454" i="6"/>
  <c r="AA454" i="6"/>
  <c r="AB454" i="6"/>
  <c r="AC454" i="6"/>
  <c r="AL454" i="6"/>
  <c r="AU454" i="6"/>
  <c r="AV454" i="6"/>
  <c r="AV533" i="6" s="1"/>
  <c r="BE454" i="6"/>
  <c r="BE533" i="6" s="1"/>
  <c r="BF454" i="6"/>
  <c r="BF533" i="6" s="1"/>
  <c r="AI454" i="6"/>
  <c r="AJ454" i="6"/>
  <c r="AK454" i="6"/>
  <c r="AT454" i="6"/>
  <c r="AT533" i="6" s="1"/>
  <c r="BC454" i="6"/>
  <c r="BD454" i="6"/>
  <c r="AQ454" i="6"/>
  <c r="AR454" i="6"/>
  <c r="AR533" i="6" s="1"/>
  <c r="AS454" i="6"/>
  <c r="BB454" i="6"/>
  <c r="BK454" i="6"/>
  <c r="BL454" i="6"/>
  <c r="BL533" i="6" s="1"/>
  <c r="I454" i="6"/>
  <c r="AP454" i="6"/>
  <c r="AP533" i="6" s="1"/>
  <c r="S454" i="6"/>
  <c r="T454" i="6"/>
  <c r="U454" i="6"/>
  <c r="AD454" i="6"/>
  <c r="AM454" i="6"/>
  <c r="AN454" i="6"/>
  <c r="AW454" i="6"/>
  <c r="BA484" i="6"/>
  <c r="BA486" i="6" s="1"/>
  <c r="P484" i="6"/>
  <c r="AF484" i="6"/>
  <c r="AF486" i="6" s="1"/>
  <c r="AF488" i="6" s="1"/>
  <c r="AB311" i="97" s="1"/>
  <c r="AV484" i="6"/>
  <c r="BL484" i="6"/>
  <c r="U484" i="6"/>
  <c r="AO484" i="6"/>
  <c r="AY484" i="6"/>
  <c r="AU307" i="97" s="1"/>
  <c r="R484" i="6"/>
  <c r="AH484" i="6"/>
  <c r="AX484" i="6"/>
  <c r="AG484" i="6"/>
  <c r="AC307" i="97" s="1"/>
  <c r="AQ484" i="6"/>
  <c r="AM307" i="97" s="1"/>
  <c r="T484" i="6"/>
  <c r="AJ484" i="6"/>
  <c r="AJ486" i="6" s="1"/>
  <c r="AZ484" i="6"/>
  <c r="M484" i="6"/>
  <c r="I307" i="97" s="1"/>
  <c r="N484" i="6"/>
  <c r="AD484" i="6"/>
  <c r="AT484" i="6"/>
  <c r="BJ484" i="6"/>
  <c r="AT520" i="6"/>
  <c r="K520" i="6"/>
  <c r="U520" i="6"/>
  <c r="AF520" i="6"/>
  <c r="AI520" i="6"/>
  <c r="AE520" i="6"/>
  <c r="Z520" i="6"/>
  <c r="V343" i="97" s="1"/>
  <c r="AC520" i="6"/>
  <c r="AN520" i="6"/>
  <c r="AQ520" i="6"/>
  <c r="AO520" i="6"/>
  <c r="AB520" i="6"/>
  <c r="AM520" i="6"/>
  <c r="H520" i="6"/>
  <c r="AH520" i="6"/>
  <c r="AD343" i="97" s="1"/>
  <c r="AK520" i="6"/>
  <c r="AV520" i="6"/>
  <c r="AY520" i="6"/>
  <c r="AW520" i="6"/>
  <c r="AJ520" i="6"/>
  <c r="AJ522" i="6" s="1"/>
  <c r="AU520" i="6"/>
  <c r="N520" i="6"/>
  <c r="J520" i="6"/>
  <c r="F343" i="97" s="1"/>
  <c r="M520" i="6"/>
  <c r="X520" i="6"/>
  <c r="AA520" i="6"/>
  <c r="AA522" i="6" s="1"/>
  <c r="AG520" i="6"/>
  <c r="T520" i="6"/>
  <c r="W520" i="6"/>
  <c r="F67" i="68"/>
  <c r="G33" i="68"/>
  <c r="J35" i="68"/>
  <c r="AR277" i="6"/>
  <c r="AO158" i="59" s="1"/>
  <c r="D18" i="92"/>
  <c r="D27" i="92" s="1"/>
  <c r="D28" i="92" s="1"/>
  <c r="BE212" i="6"/>
  <c r="BB157" i="59" s="1"/>
  <c r="P432" i="6"/>
  <c r="N155" i="6"/>
  <c r="AT151" i="6"/>
  <c r="W212" i="6"/>
  <c r="P110" i="91"/>
  <c r="P16" i="92" s="1"/>
  <c r="P18" i="92" s="1"/>
  <c r="P27" i="92" s="1"/>
  <c r="P28" i="92" s="1"/>
  <c r="AK24" i="29"/>
  <c r="AO147" i="6"/>
  <c r="AB26" i="29"/>
  <c r="AB27" i="29" s="1"/>
  <c r="AB203" i="97"/>
  <c r="Y8" i="29"/>
  <c r="Y9" i="29" s="1"/>
  <c r="Y201" i="97"/>
  <c r="Y543" i="6"/>
  <c r="U366" i="97" s="1"/>
  <c r="Y135" i="6"/>
  <c r="T17" i="29"/>
  <c r="T202" i="97"/>
  <c r="P17" i="29"/>
  <c r="P18" i="29" s="1"/>
  <c r="P202" i="97"/>
  <c r="K26" i="29"/>
  <c r="K27" i="29" s="1"/>
  <c r="K203" i="97"/>
  <c r="T176" i="6"/>
  <c r="AX152" i="6"/>
  <c r="BD212" i="6"/>
  <c r="BA157" i="59" s="1"/>
  <c r="AL153" i="6"/>
  <c r="Y152" i="6"/>
  <c r="BL227" i="6"/>
  <c r="BL222" i="6"/>
  <c r="AV227" i="6"/>
  <c r="AS20" i="60"/>
  <c r="AN222" i="6"/>
  <c r="AN27" i="6"/>
  <c r="AK22" i="60" s="1"/>
  <c r="BI198" i="97"/>
  <c r="BM135" i="6"/>
  <c r="BH15" i="71" s="1"/>
  <c r="BJ177" i="60"/>
  <c r="BE144" i="6"/>
  <c r="BE559" i="6" s="1"/>
  <c r="BE560" i="6" s="1"/>
  <c r="BA198" i="97"/>
  <c r="AS198" i="97"/>
  <c r="AW135" i="6"/>
  <c r="AK198" i="97"/>
  <c r="AO135" i="6"/>
  <c r="AL177" i="60"/>
  <c r="AO144" i="6"/>
  <c r="AO559" i="6" s="1"/>
  <c r="AO560" i="6" s="1"/>
  <c r="V177" i="60"/>
  <c r="U198" i="97"/>
  <c r="M198" i="97"/>
  <c r="Q144" i="6"/>
  <c r="Q559" i="6" s="1"/>
  <c r="Q560" i="6" s="1"/>
  <c r="L8" i="12" s="1"/>
  <c r="BO543" i="6"/>
  <c r="BK366" i="97" s="1"/>
  <c r="BL176" i="60"/>
  <c r="BO135" i="6"/>
  <c r="F62" i="9" s="1"/>
  <c r="BK197" i="97"/>
  <c r="BJ17" i="29"/>
  <c r="BJ18" i="29" s="1"/>
  <c r="BJ19" i="29" s="1"/>
  <c r="BJ37" i="29" s="1"/>
  <c r="BJ38" i="29" s="1"/>
  <c r="BL8" i="30" s="1"/>
  <c r="BJ202" i="97"/>
  <c r="BC176" i="60"/>
  <c r="BF543" i="6"/>
  <c r="BB366" i="97" s="1"/>
  <c r="BF135" i="6"/>
  <c r="BB543" i="6"/>
  <c r="AX366" i="97" s="1"/>
  <c r="BB143" i="6"/>
  <c r="BB151" i="6" s="1"/>
  <c r="AY176" i="60"/>
  <c r="AS17" i="29"/>
  <c r="AS18" i="29" s="1"/>
  <c r="AS19" i="29" s="1"/>
  <c r="AS37" i="29" s="1"/>
  <c r="AS38" i="29" s="1"/>
  <c r="AU8" i="30" s="1"/>
  <c r="AW146" i="6"/>
  <c r="AX154" i="6" s="1"/>
  <c r="AO17" i="29"/>
  <c r="AO18" i="29" s="1"/>
  <c r="AO202" i="97"/>
  <c r="AM176" i="60"/>
  <c r="AP135" i="6"/>
  <c r="AK17" i="29"/>
  <c r="AK18" i="29" s="1"/>
  <c r="AL19" i="29" s="1"/>
  <c r="AL37" i="29" s="1"/>
  <c r="AL38" i="29" s="1"/>
  <c r="AN8" i="30" s="1"/>
  <c r="AK202" i="97"/>
  <c r="AH197" i="97"/>
  <c r="AL143" i="6"/>
  <c r="AG17" i="29"/>
  <c r="AG18" i="29" s="1"/>
  <c r="AG202" i="97"/>
  <c r="Y212" i="6"/>
  <c r="V157" i="59" s="1"/>
  <c r="AQ28" i="29"/>
  <c r="AQ46" i="29" s="1"/>
  <c r="AQ47" i="29" s="1"/>
  <c r="AS7" i="30" s="1"/>
  <c r="K153" i="6"/>
  <c r="AE153" i="6"/>
  <c r="K154" i="6"/>
  <c r="N18" i="92"/>
  <c r="N27" i="92" s="1"/>
  <c r="N28" i="92" s="1"/>
  <c r="AV153" i="6"/>
  <c r="O153" i="6"/>
  <c r="Y292" i="6"/>
  <c r="Y49" i="6"/>
  <c r="Y287" i="6"/>
  <c r="Q292" i="6"/>
  <c r="Q295" i="6" s="1"/>
  <c r="Q287" i="6"/>
  <c r="N58" i="60"/>
  <c r="AO23" i="29"/>
  <c r="AO27" i="29" s="1"/>
  <c r="AS147" i="6"/>
  <c r="AS155" i="6" s="1"/>
  <c r="U14" i="29"/>
  <c r="U18" i="29" s="1"/>
  <c r="Y146" i="6"/>
  <c r="Z154" i="6" s="1"/>
  <c r="AJ18" i="92"/>
  <c r="AJ27" i="92" s="1"/>
  <c r="AJ28" i="92" s="1"/>
  <c r="F289" i="97"/>
  <c r="T89" i="68"/>
  <c r="F27" i="29"/>
  <c r="AA9" i="29"/>
  <c r="AA33" i="29" s="1"/>
  <c r="R504" i="6"/>
  <c r="N327" i="97" s="1"/>
  <c r="R18" i="29"/>
  <c r="AP18" i="92"/>
  <c r="AP27" i="92" s="1"/>
  <c r="AP28" i="92" s="1"/>
  <c r="AV289" i="97"/>
  <c r="BH102" i="60"/>
  <c r="N110" i="91"/>
  <c r="N16" i="92" s="1"/>
  <c r="C159" i="91"/>
  <c r="C34" i="92" s="1"/>
  <c r="D23" i="97"/>
  <c r="AK27" i="29"/>
  <c r="AK41" i="29" s="1"/>
  <c r="AK43" i="29" s="1"/>
  <c r="AM6" i="28" s="1"/>
  <c r="BC8" i="36"/>
  <c r="BE172" i="59"/>
  <c r="I17" i="12"/>
  <c r="I13" i="71"/>
  <c r="K60" i="60"/>
  <c r="V41" i="29"/>
  <c r="V43" i="29" s="1"/>
  <c r="X6" i="28" s="1"/>
  <c r="V28" i="29"/>
  <c r="V46" i="29" s="1"/>
  <c r="V47" i="29" s="1"/>
  <c r="X7" i="30" s="1"/>
  <c r="AR154" i="6"/>
  <c r="AS154" i="6"/>
  <c r="BH322" i="97"/>
  <c r="J387" i="6"/>
  <c r="F208" i="97"/>
  <c r="T316" i="97"/>
  <c r="X495" i="6"/>
  <c r="T318" i="97" s="1"/>
  <c r="AD323" i="6"/>
  <c r="AD324" i="6" s="1"/>
  <c r="AG407" i="6"/>
  <c r="AC230" i="97" s="1"/>
  <c r="AG315" i="6"/>
  <c r="AY77" i="68"/>
  <c r="BA406" i="6" s="1"/>
  <c r="BH208" i="97"/>
  <c r="AJ217" i="97"/>
  <c r="AZ416" i="6"/>
  <c r="AV239" i="97" s="1"/>
  <c r="AV237" i="97"/>
  <c r="AJ360" i="6"/>
  <c r="AG159" i="59" s="1"/>
  <c r="AF134" i="91"/>
  <c r="BK104" i="60"/>
  <c r="BI18" i="12"/>
  <c r="BI14" i="71"/>
  <c r="AM33" i="29"/>
  <c r="AN10" i="29"/>
  <c r="AN32" i="29" s="1"/>
  <c r="AN34" i="29" s="1"/>
  <c r="AP12" i="28" s="1"/>
  <c r="AO177" i="59" s="1"/>
  <c r="G14" i="91"/>
  <c r="AY17" i="92"/>
  <c r="AG73" i="68"/>
  <c r="AI184" i="6" s="1"/>
  <c r="AI185" i="6" s="1"/>
  <c r="AG75" i="68"/>
  <c r="AI305" i="6" s="1"/>
  <c r="AE117" i="91" s="1"/>
  <c r="AG74" i="68"/>
  <c r="AI193" i="6" s="1"/>
  <c r="AI194" i="6" s="1"/>
  <c r="AG71" i="68"/>
  <c r="AI166" i="6" s="1"/>
  <c r="AI167" i="6" s="1"/>
  <c r="AG77" i="68"/>
  <c r="AI406" i="6" s="1"/>
  <c r="BE155" i="6"/>
  <c r="BD155" i="6"/>
  <c r="AM558" i="6"/>
  <c r="AN151" i="6"/>
  <c r="L486" i="6"/>
  <c r="H307" i="97"/>
  <c r="AV414" i="6"/>
  <c r="AR235" i="97"/>
  <c r="AS333" i="6"/>
  <c r="Q237" i="97"/>
  <c r="T123" i="91"/>
  <c r="T125" i="91" s="1"/>
  <c r="Q151" i="6"/>
  <c r="AY80" i="68"/>
  <c r="BA496" i="6" s="1"/>
  <c r="AW319" i="97" s="1"/>
  <c r="AI255" i="97"/>
  <c r="BJ255" i="97"/>
  <c r="AG146" i="91"/>
  <c r="AG72" i="68"/>
  <c r="AI175" i="6" s="1"/>
  <c r="AI176" i="6" s="1"/>
  <c r="AZ425" i="6"/>
  <c r="AV248" i="97" s="1"/>
  <c r="AG8" i="36"/>
  <c r="P212" i="6"/>
  <c r="AX93" i="68"/>
  <c r="AX94" i="68"/>
  <c r="AZ332" i="6" s="1"/>
  <c r="AV138" i="91" s="1"/>
  <c r="AY14" i="71"/>
  <c r="AY18" i="12"/>
  <c r="S172" i="59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AO332" i="6"/>
  <c r="AM96" i="68"/>
  <c r="X18" i="12"/>
  <c r="Z104" i="60"/>
  <c r="AJ12" i="71"/>
  <c r="AJ16" i="12"/>
  <c r="AL22" i="60"/>
  <c r="S12" i="71"/>
  <c r="U22" i="60"/>
  <c r="S16" i="12"/>
  <c r="AS235" i="97"/>
  <c r="AW414" i="6"/>
  <c r="AS237" i="97" s="1"/>
  <c r="BL434" i="6"/>
  <c r="BH257" i="97" s="1"/>
  <c r="BH255" i="97"/>
  <c r="K226" i="97"/>
  <c r="O405" i="6"/>
  <c r="K228" i="97" s="1"/>
  <c r="BG33" i="29"/>
  <c r="BG10" i="29"/>
  <c r="BG32" i="29" s="1"/>
  <c r="K479" i="6"/>
  <c r="G302" i="97" s="1"/>
  <c r="G300" i="97"/>
  <c r="AP15" i="71"/>
  <c r="AP19" i="12"/>
  <c r="T307" i="97"/>
  <c r="X486" i="6"/>
  <c r="X488" i="6" s="1"/>
  <c r="T311" i="97" s="1"/>
  <c r="H486" i="6"/>
  <c r="D307" i="97"/>
  <c r="AL255" i="97"/>
  <c r="AP434" i="6"/>
  <c r="AL257" i="97" s="1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AS96" i="68"/>
  <c r="BE515" i="6"/>
  <c r="BA338" i="97" s="1"/>
  <c r="AW28" i="29"/>
  <c r="AW46" i="29" s="1"/>
  <c r="AW47" i="29" s="1"/>
  <c r="AY7" i="30" s="1"/>
  <c r="AU104" i="60"/>
  <c r="G298" i="97"/>
  <c r="V237" i="97"/>
  <c r="Z416" i="6"/>
  <c r="V239" i="97" s="1"/>
  <c r="U79" i="68"/>
  <c r="W469" i="6" s="1"/>
  <c r="U78" i="68"/>
  <c r="W442" i="6" s="1"/>
  <c r="S265" i="97" s="1"/>
  <c r="U72" i="68"/>
  <c r="W175" i="6" s="1"/>
  <c r="U75" i="68"/>
  <c r="W305" i="6" s="1"/>
  <c r="U71" i="68"/>
  <c r="W166" i="6" s="1"/>
  <c r="U76" i="68"/>
  <c r="W341" i="6" s="1"/>
  <c r="S145" i="91" s="1"/>
  <c r="AT327" i="97"/>
  <c r="AX506" i="6"/>
  <c r="AT329" i="97" s="1"/>
  <c r="AE93" i="68"/>
  <c r="AE94" i="68"/>
  <c r="AG332" i="6" s="1"/>
  <c r="BD340" i="97"/>
  <c r="BH533" i="6"/>
  <c r="BD356" i="97" s="1"/>
  <c r="G18" i="92"/>
  <c r="G27" i="92" s="1"/>
  <c r="G28" i="92" s="1"/>
  <c r="AZ153" i="6"/>
  <c r="AY153" i="6"/>
  <c r="AG461" i="6"/>
  <c r="AC284" i="97" s="1"/>
  <c r="AC282" i="97"/>
  <c r="R558" i="6"/>
  <c r="R151" i="6"/>
  <c r="AK559" i="6"/>
  <c r="AL152" i="6"/>
  <c r="AS334" i="97"/>
  <c r="AW513" i="6"/>
  <c r="BA241" i="97"/>
  <c r="BM513" i="6"/>
  <c r="BI336" i="97" s="1"/>
  <c r="BI334" i="97"/>
  <c r="BF513" i="6"/>
  <c r="BB334" i="97"/>
  <c r="BC559" i="6"/>
  <c r="H4" i="59" s="1"/>
  <c r="N533" i="6"/>
  <c r="AF414" i="6"/>
  <c r="BC60" i="60"/>
  <c r="AU387" i="6"/>
  <c r="AQ208" i="97"/>
  <c r="AS71" i="68"/>
  <c r="AU166" i="6" s="1"/>
  <c r="AU167" i="6" s="1"/>
  <c r="AS75" i="68"/>
  <c r="AU305" i="6" s="1"/>
  <c r="AS77" i="68"/>
  <c r="AS73" i="68"/>
  <c r="AU184" i="6" s="1"/>
  <c r="AU185" i="6" s="1"/>
  <c r="AS76" i="68"/>
  <c r="AU341" i="6" s="1"/>
  <c r="AQ145" i="91" s="1"/>
  <c r="F14" i="71"/>
  <c r="H104" i="60"/>
  <c r="BN155" i="6"/>
  <c r="AF14" i="71"/>
  <c r="AH104" i="60"/>
  <c r="BA559" i="6"/>
  <c r="BB152" i="6"/>
  <c r="BA152" i="6"/>
  <c r="BB15" i="71"/>
  <c r="BD178" i="60"/>
  <c r="BB19" i="12"/>
  <c r="AB71" i="68"/>
  <c r="AD166" i="6" s="1"/>
  <c r="AD167" i="6" s="1"/>
  <c r="AB80" i="68"/>
  <c r="AD496" i="6" s="1"/>
  <c r="Z319" i="97" s="1"/>
  <c r="AB79" i="68"/>
  <c r="AD469" i="6" s="1"/>
  <c r="AB73" i="68"/>
  <c r="AD184" i="6" s="1"/>
  <c r="AB72" i="68"/>
  <c r="AD175" i="6" s="1"/>
  <c r="AD176" i="6" s="1"/>
  <c r="BJ226" i="97"/>
  <c r="BN405" i="6"/>
  <c r="BJ228" i="97" s="1"/>
  <c r="AX41" i="29"/>
  <c r="AX43" i="29" s="1"/>
  <c r="AZ6" i="28" s="1"/>
  <c r="AY172" i="59" s="1"/>
  <c r="AX28" i="29"/>
  <c r="AX46" i="29" s="1"/>
  <c r="AX47" i="29" s="1"/>
  <c r="AZ7" i="30" s="1"/>
  <c r="AW14" i="71"/>
  <c r="AW18" i="12"/>
  <c r="AK450" i="6"/>
  <c r="AG271" i="97"/>
  <c r="S450" i="6"/>
  <c r="O273" i="97" s="1"/>
  <c r="O271" i="97"/>
  <c r="D271" i="97"/>
  <c r="H450" i="6"/>
  <c r="H452" i="6" s="1"/>
  <c r="D275" i="97" s="1"/>
  <c r="G334" i="97"/>
  <c r="K513" i="6"/>
  <c r="AL10" i="29"/>
  <c r="AL32" i="29" s="1"/>
  <c r="AD18" i="12"/>
  <c r="AD14" i="71"/>
  <c r="AF104" i="60"/>
  <c r="AH452" i="6"/>
  <c r="AD275" i="97" s="1"/>
  <c r="BL416" i="6"/>
  <c r="BH239" i="97" s="1"/>
  <c r="AF41" i="29"/>
  <c r="AF43" i="29" s="1"/>
  <c r="AH6" i="28" s="1"/>
  <c r="AF28" i="29"/>
  <c r="AF46" i="29" s="1"/>
  <c r="AF47" i="29" s="1"/>
  <c r="AH7" i="30" s="1"/>
  <c r="BJ229" i="97"/>
  <c r="U80" i="68"/>
  <c r="W496" i="6" s="1"/>
  <c r="S319" i="97" s="1"/>
  <c r="AC33" i="29"/>
  <c r="H559" i="6"/>
  <c r="H560" i="6" s="1"/>
  <c r="U73" i="68"/>
  <c r="W184" i="6" s="1"/>
  <c r="W185" i="6" s="1"/>
  <c r="Q477" i="6"/>
  <c r="BB414" i="6"/>
  <c r="AX237" i="97" s="1"/>
  <c r="AN495" i="6"/>
  <c r="AJ318" i="97" s="1"/>
  <c r="M73" i="68"/>
  <c r="O184" i="6" s="1"/>
  <c r="O185" i="6" s="1"/>
  <c r="M74" i="68"/>
  <c r="O193" i="6" s="1"/>
  <c r="O194" i="6" s="1"/>
  <c r="M72" i="68"/>
  <c r="O175" i="6" s="1"/>
  <c r="O176" i="6" s="1"/>
  <c r="M80" i="68"/>
  <c r="O496" i="6" s="1"/>
  <c r="M75" i="68"/>
  <c r="O305" i="6" s="1"/>
  <c r="BG17" i="12"/>
  <c r="BI60" i="60"/>
  <c r="BG13" i="71"/>
  <c r="J327" i="97"/>
  <c r="N506" i="6"/>
  <c r="J329" i="97" s="1"/>
  <c r="V93" i="68"/>
  <c r="V94" i="68"/>
  <c r="X332" i="6" s="1"/>
  <c r="T138" i="91" s="1"/>
  <c r="F10" i="10"/>
  <c r="F72" i="10"/>
  <c r="F12" i="10" s="1"/>
  <c r="BA244" i="97"/>
  <c r="BE423" i="6"/>
  <c r="BE425" i="6" s="1"/>
  <c r="BA248" i="97" s="1"/>
  <c r="AC244" i="97"/>
  <c r="AG423" i="6"/>
  <c r="AG425" i="6" s="1"/>
  <c r="AC248" i="97" s="1"/>
  <c r="BC75" i="68"/>
  <c r="BC71" i="68"/>
  <c r="BE166" i="6" s="1"/>
  <c r="BC78" i="68"/>
  <c r="BE442" i="6" s="1"/>
  <c r="BA265" i="97" s="1"/>
  <c r="BC79" i="68"/>
  <c r="BE469" i="6" s="1"/>
  <c r="BC73" i="68"/>
  <c r="BE184" i="6" s="1"/>
  <c r="BE185" i="6" s="1"/>
  <c r="BC72" i="68"/>
  <c r="P104" i="60"/>
  <c r="N18" i="12"/>
  <c r="B48" i="9"/>
  <c r="BJ18" i="12"/>
  <c r="F48" i="9"/>
  <c r="AS22" i="60"/>
  <c r="AQ16" i="12"/>
  <c r="BH219" i="97"/>
  <c r="BL398" i="6"/>
  <c r="BH221" i="97" s="1"/>
  <c r="AN73" i="68"/>
  <c r="AP184" i="6" s="1"/>
  <c r="AP185" i="6" s="1"/>
  <c r="AN79" i="68"/>
  <c r="AP469" i="6" s="1"/>
  <c r="AL292" i="97" s="1"/>
  <c r="BJ477" i="6"/>
  <c r="BJ479" i="6" s="1"/>
  <c r="BF302" i="97" s="1"/>
  <c r="BF298" i="97"/>
  <c r="AK298" i="97"/>
  <c r="AO477" i="6"/>
  <c r="G477" i="6"/>
  <c r="C298" i="97"/>
  <c r="W441" i="6"/>
  <c r="S262" i="97"/>
  <c r="AV262" i="97"/>
  <c r="AZ441" i="6"/>
  <c r="AV264" i="97" s="1"/>
  <c r="AJ441" i="6"/>
  <c r="AF264" i="97" s="1"/>
  <c r="AF262" i="97"/>
  <c r="Y343" i="97"/>
  <c r="AC522" i="6"/>
  <c r="AP351" i="6"/>
  <c r="AL151" i="91"/>
  <c r="G77" i="68"/>
  <c r="I406" i="6" s="1"/>
  <c r="E229" i="97" s="1"/>
  <c r="G76" i="68"/>
  <c r="I341" i="6" s="1"/>
  <c r="G72" i="68"/>
  <c r="I175" i="6" s="1"/>
  <c r="I176" i="6" s="1"/>
  <c r="G80" i="68"/>
  <c r="I496" i="6" s="1"/>
  <c r="E319" i="97" s="1"/>
  <c r="G75" i="68"/>
  <c r="G71" i="68"/>
  <c r="I166" i="6" s="1"/>
  <c r="AB210" i="97"/>
  <c r="BH425" i="6"/>
  <c r="BD248" i="97" s="1"/>
  <c r="AO246" i="97"/>
  <c r="AB389" i="6"/>
  <c r="X212" i="97" s="1"/>
  <c r="AD452" i="6"/>
  <c r="Z275" i="97" s="1"/>
  <c r="P300" i="97"/>
  <c r="T387" i="6"/>
  <c r="P210" i="97" s="1"/>
  <c r="Q18" i="92"/>
  <c r="Q27" i="92" s="1"/>
  <c r="Q28" i="92" s="1"/>
  <c r="L273" i="97"/>
  <c r="AG79" i="68"/>
  <c r="AI469" i="6" s="1"/>
  <c r="BA558" i="6"/>
  <c r="BA560" i="6" s="1"/>
  <c r="AU237" i="97"/>
  <c r="U74" i="68"/>
  <c r="W193" i="6" s="1"/>
  <c r="B102" i="10"/>
  <c r="B16" i="10" s="1"/>
  <c r="AR208" i="97"/>
  <c r="Z151" i="6"/>
  <c r="G74" i="68"/>
  <c r="I193" i="6" s="1"/>
  <c r="I194" i="6" s="1"/>
  <c r="S176" i="6"/>
  <c r="AE151" i="6"/>
  <c r="AK560" i="6"/>
  <c r="AG80" i="68"/>
  <c r="AI496" i="6" s="1"/>
  <c r="BG94" i="68"/>
  <c r="BI332" i="6" s="1"/>
  <c r="BI333" i="6" s="1"/>
  <c r="AB78" i="68"/>
  <c r="AD442" i="6" s="1"/>
  <c r="Z265" i="97" s="1"/>
  <c r="BH14" i="71"/>
  <c r="AV96" i="68"/>
  <c r="AX323" i="6"/>
  <c r="AT131" i="91" s="1"/>
  <c r="W199" i="97"/>
  <c r="AU79" i="68"/>
  <c r="AW469" i="6" s="1"/>
  <c r="AS292" i="97" s="1"/>
  <c r="AU76" i="68"/>
  <c r="AW341" i="6" s="1"/>
  <c r="AS145" i="91" s="1"/>
  <c r="AU80" i="68"/>
  <c r="AW496" i="6" s="1"/>
  <c r="AS319" i="97" s="1"/>
  <c r="AU77" i="68"/>
  <c r="AW406" i="6" s="1"/>
  <c r="AS229" i="97" s="1"/>
  <c r="AZ315" i="6"/>
  <c r="AV123" i="91"/>
  <c r="AV125" i="91" s="1"/>
  <c r="AY151" i="6"/>
  <c r="AY558" i="6"/>
  <c r="AZ151" i="6"/>
  <c r="AM14" i="71"/>
  <c r="AM18" i="12"/>
  <c r="AO104" i="60"/>
  <c r="P244" i="97"/>
  <c r="T423" i="6"/>
  <c r="S77" i="68"/>
  <c r="U406" i="6" s="1"/>
  <c r="S76" i="68"/>
  <c r="U341" i="6" s="1"/>
  <c r="S72" i="68"/>
  <c r="S75" i="68"/>
  <c r="U305" i="6" s="1"/>
  <c r="S73" i="68"/>
  <c r="U184" i="6" s="1"/>
  <c r="U185" i="6" s="1"/>
  <c r="S79" i="68"/>
  <c r="U469" i="6" s="1"/>
  <c r="Q292" i="97" s="1"/>
  <c r="AN153" i="6"/>
  <c r="V434" i="6"/>
  <c r="R257" i="97" s="1"/>
  <c r="V477" i="6"/>
  <c r="R300" i="97" s="1"/>
  <c r="R298" i="97"/>
  <c r="N34" i="29"/>
  <c r="P12" i="28" s="1"/>
  <c r="BM176" i="6"/>
  <c r="BM167" i="6"/>
  <c r="BO155" i="6"/>
  <c r="L477" i="6"/>
  <c r="H298" i="97"/>
  <c r="AO226" i="97"/>
  <c r="AS405" i="6"/>
  <c r="AO228" i="97" s="1"/>
  <c r="BB307" i="97"/>
  <c r="BF486" i="6"/>
  <c r="BB309" i="97" s="1"/>
  <c r="F307" i="97"/>
  <c r="J486" i="6"/>
  <c r="AN414" i="6"/>
  <c r="AJ235" i="97"/>
  <c r="BF212" i="6"/>
  <c r="AJ17" i="12"/>
  <c r="AL60" i="60"/>
  <c r="U522" i="6"/>
  <c r="U524" i="6" s="1"/>
  <c r="Q347" i="97" s="1"/>
  <c r="Q343" i="97"/>
  <c r="AX495" i="6"/>
  <c r="AT318" i="97" s="1"/>
  <c r="AT316" i="97"/>
  <c r="AY316" i="97"/>
  <c r="BC495" i="6"/>
  <c r="AY318" i="97" s="1"/>
  <c r="BK495" i="6"/>
  <c r="BG318" i="97" s="1"/>
  <c r="BG316" i="97"/>
  <c r="AF334" i="97"/>
  <c r="AJ513" i="6"/>
  <c r="C334" i="97"/>
  <c r="G513" i="6"/>
  <c r="C336" i="97" s="1"/>
  <c r="AT273" i="6"/>
  <c r="AT275" i="6" s="1"/>
  <c r="AI277" i="6"/>
  <c r="AF158" i="59" s="1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 s="1"/>
  <c r="P316" i="97"/>
  <c r="P94" i="68"/>
  <c r="P93" i="68"/>
  <c r="R323" i="6" s="1"/>
  <c r="N131" i="91" s="1"/>
  <c r="AG495" i="6"/>
  <c r="AC318" i="97" s="1"/>
  <c r="AC316" i="97"/>
  <c r="X151" i="91"/>
  <c r="X153" i="91" s="1"/>
  <c r="AB351" i="6"/>
  <c r="AT522" i="6"/>
  <c r="AP343" i="97"/>
  <c r="AM277" i="6"/>
  <c r="AJ158" i="59" s="1"/>
  <c r="AL96" i="68"/>
  <c r="AK185" i="6"/>
  <c r="AU60" i="60"/>
  <c r="AS13" i="71"/>
  <c r="AS17" i="12"/>
  <c r="N22" i="60"/>
  <c r="L16" i="12"/>
  <c r="BB94" i="68"/>
  <c r="BD332" i="6" s="1"/>
  <c r="AZ138" i="91" s="1"/>
  <c r="AZ139" i="91" s="1"/>
  <c r="BB93" i="68"/>
  <c r="BD323" i="6" s="1"/>
  <c r="AP67" i="68"/>
  <c r="AS370" i="6"/>
  <c r="Z58" i="60"/>
  <c r="BA543" i="6"/>
  <c r="AW366" i="97" s="1"/>
  <c r="AV543" i="6"/>
  <c r="AR366" i="97" s="1"/>
  <c r="AD370" i="6"/>
  <c r="AO176" i="60"/>
  <c r="AU102" i="60"/>
  <c r="AZ222" i="6"/>
  <c r="BH432" i="6"/>
  <c r="V548" i="6"/>
  <c r="R371" i="97" s="1"/>
  <c r="F35" i="68"/>
  <c r="AK155" i="6"/>
  <c r="AD548" i="6"/>
  <c r="Z371" i="97" s="1"/>
  <c r="AM154" i="6"/>
  <c r="M19" i="29"/>
  <c r="M37" i="29" s="1"/>
  <c r="M38" i="29" s="1"/>
  <c r="O8" i="30" s="1"/>
  <c r="Y178" i="60"/>
  <c r="BO154" i="6"/>
  <c r="BD19" i="29"/>
  <c r="BD37" i="29" s="1"/>
  <c r="BD38" i="29" s="1"/>
  <c r="BF8" i="30" s="1"/>
  <c r="BF9" i="30" s="1"/>
  <c r="BF40" i="30" s="1"/>
  <c r="D60" i="33" s="1"/>
  <c r="BF60" i="33" s="1"/>
  <c r="BN212" i="6"/>
  <c r="BE27" i="29"/>
  <c r="X360" i="6"/>
  <c r="U159" i="59" s="1"/>
  <c r="AL548" i="6"/>
  <c r="AH371" i="97" s="1"/>
  <c r="AW477" i="6"/>
  <c r="S208" i="6"/>
  <c r="AK19" i="29"/>
  <c r="AK37" i="29" s="1"/>
  <c r="AK38" i="29" s="1"/>
  <c r="AM8" i="30" s="1"/>
  <c r="Y151" i="6"/>
  <c r="L152" i="6"/>
  <c r="O560" i="6"/>
  <c r="O10" i="29"/>
  <c r="O32" i="29" s="1"/>
  <c r="AI27" i="29"/>
  <c r="BM155" i="6"/>
  <c r="Q154" i="6"/>
  <c r="V277" i="6"/>
  <c r="S158" i="59" s="1"/>
  <c r="AL77" i="6"/>
  <c r="AI104" i="60" s="1"/>
  <c r="E9" i="29"/>
  <c r="E33" i="29" s="1"/>
  <c r="AT548" i="6"/>
  <c r="I35" i="68"/>
  <c r="AQ212" i="6"/>
  <c r="AN212" i="6"/>
  <c r="AK157" i="59" s="1"/>
  <c r="AS212" i="6"/>
  <c r="AP157" i="59" s="1"/>
  <c r="BE277" i="6"/>
  <c r="BB158" i="59" s="1"/>
  <c r="H18" i="92"/>
  <c r="H27" i="92" s="1"/>
  <c r="H28" i="92" s="1"/>
  <c r="AT153" i="6"/>
  <c r="BI560" i="6"/>
  <c r="BD6" i="71" s="1"/>
  <c r="P153" i="6"/>
  <c r="BH153" i="6"/>
  <c r="P154" i="6"/>
  <c r="AU212" i="6"/>
  <c r="AR157" i="59" s="1"/>
  <c r="BF27" i="29"/>
  <c r="BF41" i="29" s="1"/>
  <c r="BF43" i="29" s="1"/>
  <c r="BH6" i="28" s="1"/>
  <c r="BF18" i="29"/>
  <c r="E151" i="91"/>
  <c r="E153" i="91" s="1"/>
  <c r="M58" i="60"/>
  <c r="AD89" i="68"/>
  <c r="BJ548" i="6"/>
  <c r="BF371" i="97" s="1"/>
  <c r="AV389" i="6"/>
  <c r="AR212" i="97" s="1"/>
  <c r="AR210" i="97"/>
  <c r="AB123" i="91"/>
  <c r="AB125" i="91" s="1"/>
  <c r="AF315" i="6"/>
  <c r="AL208" i="97"/>
  <c r="AP387" i="6"/>
  <c r="B50" i="10"/>
  <c r="B8" i="10" s="1"/>
  <c r="B7" i="10"/>
  <c r="B23" i="10" s="1"/>
  <c r="AV340" i="97"/>
  <c r="AZ533" i="6"/>
  <c r="AV356" i="97" s="1"/>
  <c r="AT217" i="97"/>
  <c r="AX396" i="6"/>
  <c r="AX398" i="6" s="1"/>
  <c r="AT221" i="97" s="1"/>
  <c r="BB405" i="6"/>
  <c r="AX228" i="97" s="1"/>
  <c r="AX226" i="97"/>
  <c r="G203" i="6"/>
  <c r="G208" i="6"/>
  <c r="G210" i="6" s="1"/>
  <c r="BD72" i="68"/>
  <c r="BF175" i="6" s="1"/>
  <c r="BD75" i="68"/>
  <c r="BF305" i="6" s="1"/>
  <c r="BF306" i="6" s="1"/>
  <c r="AD131" i="91"/>
  <c r="AH324" i="6"/>
  <c r="S389" i="6"/>
  <c r="O212" i="97" s="1"/>
  <c r="O210" i="97"/>
  <c r="BI315" i="6"/>
  <c r="S6" i="71"/>
  <c r="S8" i="12"/>
  <c r="BD71" i="68"/>
  <c r="BF166" i="6" s="1"/>
  <c r="T398" i="6"/>
  <c r="P221" i="97" s="1"/>
  <c r="P219" i="97"/>
  <c r="BE398" i="6"/>
  <c r="BA221" i="97" s="1"/>
  <c r="Z131" i="91"/>
  <c r="BD78" i="68"/>
  <c r="BF442" i="6" s="1"/>
  <c r="BB265" i="97" s="1"/>
  <c r="AW425" i="6"/>
  <c r="AS248" i="97" s="1"/>
  <c r="AS246" i="97"/>
  <c r="AY210" i="97"/>
  <c r="BC389" i="6"/>
  <c r="AY212" i="97" s="1"/>
  <c r="BM524" i="6"/>
  <c r="BI347" i="97" s="1"/>
  <c r="BI345" i="97"/>
  <c r="J210" i="97"/>
  <c r="N389" i="6"/>
  <c r="J212" i="97" s="1"/>
  <c r="BH210" i="97"/>
  <c r="BL389" i="6"/>
  <c r="BH212" i="97" s="1"/>
  <c r="BM533" i="6"/>
  <c r="BJ160" i="59" s="1"/>
  <c r="E292" i="97"/>
  <c r="I470" i="6"/>
  <c r="E293" i="97" s="1"/>
  <c r="AE479" i="6"/>
  <c r="AA302" i="97" s="1"/>
  <c r="AA300" i="97"/>
  <c r="H41" i="29"/>
  <c r="H43" i="29" s="1"/>
  <c r="J6" i="28" s="1"/>
  <c r="H28" i="29"/>
  <c r="H46" i="29" s="1"/>
  <c r="H47" i="29" s="1"/>
  <c r="J7" i="30" s="1"/>
  <c r="I28" i="29"/>
  <c r="I46" i="29" s="1"/>
  <c r="I47" i="29" s="1"/>
  <c r="K7" i="30" s="1"/>
  <c r="R515" i="6"/>
  <c r="N338" i="97" s="1"/>
  <c r="AW306" i="6"/>
  <c r="AS117" i="91"/>
  <c r="AS118" i="91" s="1"/>
  <c r="M324" i="6"/>
  <c r="I333" i="6"/>
  <c r="BK229" i="97"/>
  <c r="BE160" i="59"/>
  <c r="G18" i="10"/>
  <c r="BN323" i="6"/>
  <c r="BL96" i="68"/>
  <c r="BD96" i="68"/>
  <c r="BF323" i="6"/>
  <c r="BG300" i="97"/>
  <c r="BK479" i="6"/>
  <c r="BG302" i="97" s="1"/>
  <c r="BB96" i="68"/>
  <c r="S244" i="97"/>
  <c r="W423" i="6"/>
  <c r="AH244" i="97"/>
  <c r="AL423" i="6"/>
  <c r="AH246" i="97" s="1"/>
  <c r="V423" i="6"/>
  <c r="R244" i="97"/>
  <c r="BG76" i="68"/>
  <c r="BI341" i="6" s="1"/>
  <c r="BG80" i="68"/>
  <c r="BI496" i="6" s="1"/>
  <c r="BE319" i="97" s="1"/>
  <c r="BG77" i="68"/>
  <c r="BI406" i="6" s="1"/>
  <c r="BG79" i="68"/>
  <c r="BI469" i="6" s="1"/>
  <c r="BG78" i="68"/>
  <c r="BI442" i="6" s="1"/>
  <c r="BI443" i="6" s="1"/>
  <c r="BE266" i="97" s="1"/>
  <c r="BG75" i="68"/>
  <c r="BI305" i="6" s="1"/>
  <c r="BG72" i="68"/>
  <c r="X104" i="60"/>
  <c r="V18" i="12"/>
  <c r="V14" i="71"/>
  <c r="BA19" i="29"/>
  <c r="BA37" i="29" s="1"/>
  <c r="BA38" i="29" s="1"/>
  <c r="BC8" i="30" s="1"/>
  <c r="BC9" i="30" s="1"/>
  <c r="BC40" i="30" s="1"/>
  <c r="AZ19" i="29"/>
  <c r="AZ37" i="29" s="1"/>
  <c r="AZ38" i="29" s="1"/>
  <c r="BB8" i="30" s="1"/>
  <c r="AJ506" i="6"/>
  <c r="AF329" i="97" s="1"/>
  <c r="AF327" i="97"/>
  <c r="AA228" i="97"/>
  <c r="AE407" i="6"/>
  <c r="AA230" i="97" s="1"/>
  <c r="U167" i="6"/>
  <c r="Z228" i="97"/>
  <c r="AD407" i="6"/>
  <c r="Z230" i="97" s="1"/>
  <c r="BF479" i="6"/>
  <c r="BB302" i="97" s="1"/>
  <c r="BB300" i="97"/>
  <c r="G443" i="6"/>
  <c r="C266" i="97" s="1"/>
  <c r="C264" i="97"/>
  <c r="AD208" i="97"/>
  <c r="AH387" i="6"/>
  <c r="AZ387" i="6"/>
  <c r="AV210" i="97" s="1"/>
  <c r="AV208" i="97"/>
  <c r="Y155" i="6"/>
  <c r="Z155" i="6"/>
  <c r="C22" i="10"/>
  <c r="J41" i="29"/>
  <c r="J43" i="29" s="1"/>
  <c r="L6" i="28" s="1"/>
  <c r="I8" i="36" s="1"/>
  <c r="J28" i="29"/>
  <c r="J46" i="29" s="1"/>
  <c r="J47" i="29" s="1"/>
  <c r="L7" i="30" s="1"/>
  <c r="AY76" i="68"/>
  <c r="BA341" i="6" s="1"/>
  <c r="AY71" i="68"/>
  <c r="BA166" i="6" s="1"/>
  <c r="BA167" i="6" s="1"/>
  <c r="AY78" i="68"/>
  <c r="BA442" i="6" s="1"/>
  <c r="AY79" i="68"/>
  <c r="AY73" i="68"/>
  <c r="BA184" i="6" s="1"/>
  <c r="AY75" i="68"/>
  <c r="BA305" i="6" s="1"/>
  <c r="BA306" i="6" s="1"/>
  <c r="S94" i="68"/>
  <c r="U332" i="6" s="1"/>
  <c r="S93" i="68"/>
  <c r="AN217" i="97"/>
  <c r="AR396" i="6"/>
  <c r="AR398" i="6" s="1"/>
  <c r="AN221" i="97" s="1"/>
  <c r="AG244" i="97"/>
  <c r="AK423" i="6"/>
  <c r="O423" i="6"/>
  <c r="I73" i="68"/>
  <c r="K184" i="6" s="1"/>
  <c r="I75" i="68"/>
  <c r="K305" i="6" s="1"/>
  <c r="G117" i="91" s="1"/>
  <c r="AZ12" i="71"/>
  <c r="BB22" i="60"/>
  <c r="AZ16" i="12"/>
  <c r="AP20" i="12"/>
  <c r="BH104" i="60"/>
  <c r="BF14" i="71"/>
  <c r="AV17" i="12"/>
  <c r="AV13" i="71"/>
  <c r="F34" i="9"/>
  <c r="BL60" i="60"/>
  <c r="BJ178" i="60"/>
  <c r="BI199" i="97"/>
  <c r="BH19" i="12"/>
  <c r="AG559" i="6"/>
  <c r="AG560" i="6" s="1"/>
  <c r="AG152" i="6"/>
  <c r="AQ559" i="6"/>
  <c r="AQ152" i="6"/>
  <c r="J13" i="71"/>
  <c r="J16" i="71" s="1"/>
  <c r="J29" i="71" s="1"/>
  <c r="L60" i="60"/>
  <c r="J17" i="12"/>
  <c r="BM515" i="6"/>
  <c r="BI338" i="97" s="1"/>
  <c r="W334" i="97"/>
  <c r="AA513" i="6"/>
  <c r="S153" i="6"/>
  <c r="R153" i="6"/>
  <c r="BF104" i="60"/>
  <c r="BD18" i="12"/>
  <c r="BD20" i="12" s="1"/>
  <c r="AD298" i="97"/>
  <c r="AH477" i="6"/>
  <c r="AH479" i="6" s="1"/>
  <c r="AD302" i="97" s="1"/>
  <c r="AR15" i="71"/>
  <c r="AS199" i="97"/>
  <c r="AT178" i="60"/>
  <c r="V558" i="6"/>
  <c r="V560" i="6" s="1"/>
  <c r="Q6" i="71" s="1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W74" i="68"/>
  <c r="Y193" i="6" s="1"/>
  <c r="Y194" i="6" s="1"/>
  <c r="W80" i="68"/>
  <c r="Y496" i="6" s="1"/>
  <c r="W75" i="68"/>
  <c r="Y305" i="6" s="1"/>
  <c r="W78" i="68"/>
  <c r="Y442" i="6" s="1"/>
  <c r="U265" i="97" s="1"/>
  <c r="W72" i="68"/>
  <c r="Y175" i="6" s="1"/>
  <c r="W76" i="68"/>
  <c r="Y341" i="6" s="1"/>
  <c r="U145" i="91" s="1"/>
  <c r="U146" i="91" s="1"/>
  <c r="W77" i="68"/>
  <c r="Y406" i="6" s="1"/>
  <c r="Y407" i="6" s="1"/>
  <c r="U230" i="97" s="1"/>
  <c r="W79" i="68"/>
  <c r="Y469" i="6" s="1"/>
  <c r="AU513" i="6"/>
  <c r="AQ334" i="97"/>
  <c r="AL18" i="12"/>
  <c r="D48" i="9"/>
  <c r="AJ434" i="6"/>
  <c r="AF257" i="97" s="1"/>
  <c r="AF255" i="97"/>
  <c r="AL486" i="6"/>
  <c r="AH307" i="97"/>
  <c r="R307" i="97"/>
  <c r="V486" i="6"/>
  <c r="BD559" i="6"/>
  <c r="BD560" i="6" s="1"/>
  <c r="U16" i="12"/>
  <c r="U12" i="71"/>
  <c r="U16" i="71" s="1"/>
  <c r="U29" i="71" s="1"/>
  <c r="W22" i="60"/>
  <c r="AS178" i="60"/>
  <c r="AR199" i="97"/>
  <c r="AQ19" i="12"/>
  <c r="AQ15" i="71"/>
  <c r="M486" i="6"/>
  <c r="I309" i="97" s="1"/>
  <c r="L459" i="6"/>
  <c r="H280" i="97"/>
  <c r="BG280" i="97"/>
  <c r="BK459" i="6"/>
  <c r="AK306" i="6"/>
  <c r="AV273" i="97"/>
  <c r="BD152" i="6"/>
  <c r="C14" i="91"/>
  <c r="C15" i="91" s="1"/>
  <c r="AI152" i="6"/>
  <c r="K559" i="6"/>
  <c r="K560" i="6" s="1"/>
  <c r="AP18" i="12"/>
  <c r="Y423" i="6"/>
  <c r="AT450" i="6"/>
  <c r="G19" i="12"/>
  <c r="W71" i="68"/>
  <c r="Y166" i="6" s="1"/>
  <c r="V262" i="97"/>
  <c r="Z441" i="6"/>
  <c r="V264" i="97" s="1"/>
  <c r="E226" i="97"/>
  <c r="I405" i="6"/>
  <c r="N235" i="97"/>
  <c r="R414" i="6"/>
  <c r="X477" i="6"/>
  <c r="T298" i="97"/>
  <c r="N307" i="97"/>
  <c r="R486" i="6"/>
  <c r="AH235" i="97"/>
  <c r="AL414" i="6"/>
  <c r="D199" i="97"/>
  <c r="E178" i="60"/>
  <c r="T22" i="60"/>
  <c r="R16" i="12"/>
  <c r="BH522" i="6"/>
  <c r="BH524" i="6" s="1"/>
  <c r="BD347" i="97" s="1"/>
  <c r="BD343" i="97"/>
  <c r="M343" i="97"/>
  <c r="Q522" i="6"/>
  <c r="O343" i="97"/>
  <c r="S522" i="6"/>
  <c r="P522" i="6"/>
  <c r="P524" i="6" s="1"/>
  <c r="L347" i="97" s="1"/>
  <c r="L343" i="97"/>
  <c r="BN522" i="6"/>
  <c r="BJ343" i="97"/>
  <c r="AY244" i="97"/>
  <c r="BC423" i="6"/>
  <c r="R423" i="6"/>
  <c r="N244" i="97"/>
  <c r="V316" i="97"/>
  <c r="Z495" i="6"/>
  <c r="V318" i="97" s="1"/>
  <c r="AL533" i="6"/>
  <c r="AI160" i="59" s="1"/>
  <c r="AT459" i="6"/>
  <c r="AP282" i="97" s="1"/>
  <c r="AP280" i="97"/>
  <c r="BI389" i="6"/>
  <c r="BE212" i="97" s="1"/>
  <c r="AC13" i="71"/>
  <c r="BC18" i="12"/>
  <c r="AR104" i="60"/>
  <c r="AW416" i="6"/>
  <c r="AS239" i="97" s="1"/>
  <c r="BF18" i="12"/>
  <c r="BA434" i="6"/>
  <c r="AW257" i="97" s="1"/>
  <c r="AT414" i="6"/>
  <c r="R152" i="6"/>
  <c r="AR19" i="12"/>
  <c r="W73" i="68"/>
  <c r="Y184" i="6" s="1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 s="1"/>
  <c r="AT302" i="97" s="1"/>
  <c r="BJ60" i="60"/>
  <c r="BH17" i="12"/>
  <c r="BH13" i="71"/>
  <c r="BK522" i="6"/>
  <c r="BG345" i="97" s="1"/>
  <c r="BG343" i="97"/>
  <c r="AV343" i="97"/>
  <c r="AZ522" i="6"/>
  <c r="AZ524" i="6" s="1"/>
  <c r="AV347" i="97" s="1"/>
  <c r="BO522" i="6"/>
  <c r="BO524" i="6" s="1"/>
  <c r="BK347" i="97" s="1"/>
  <c r="BK343" i="97"/>
  <c r="G522" i="6"/>
  <c r="C343" i="97"/>
  <c r="AA244" i="97"/>
  <c r="AE423" i="6"/>
  <c r="AA246" i="97" s="1"/>
  <c r="L495" i="6"/>
  <c r="H318" i="97" s="1"/>
  <c r="H316" i="97"/>
  <c r="AB495" i="6"/>
  <c r="X318" i="97" s="1"/>
  <c r="X316" i="97"/>
  <c r="AN316" i="97"/>
  <c r="AR495" i="6"/>
  <c r="AN318" i="97" s="1"/>
  <c r="AZ486" i="6"/>
  <c r="AV307" i="97"/>
  <c r="T486" i="6"/>
  <c r="T488" i="6" s="1"/>
  <c r="P311" i="97" s="1"/>
  <c r="P307" i="97"/>
  <c r="BE235" i="97"/>
  <c r="BI414" i="6"/>
  <c r="BI416" i="6" s="1"/>
  <c r="BE239" i="97" s="1"/>
  <c r="AE235" i="97"/>
  <c r="AI414" i="6"/>
  <c r="I441" i="6"/>
  <c r="E264" i="97" s="1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D16" i="71" s="1"/>
  <c r="D29" i="71" s="1"/>
  <c r="BI104" i="60"/>
  <c r="BG18" i="12"/>
  <c r="AU342" i="6"/>
  <c r="AO425" i="6"/>
  <c r="AK248" i="97" s="1"/>
  <c r="Q336" i="97"/>
  <c r="Y60" i="60"/>
  <c r="AE60" i="60"/>
  <c r="AA20" i="12"/>
  <c r="AP13" i="71"/>
  <c r="BB461" i="6"/>
  <c r="AX284" i="97" s="1"/>
  <c r="BE104" i="60"/>
  <c r="X151" i="6"/>
  <c r="AJ450" i="6"/>
  <c r="AF273" i="97" s="1"/>
  <c r="BK450" i="6"/>
  <c r="AD8" i="36"/>
  <c r="BE178" i="60"/>
  <c r="U334" i="97"/>
  <c r="AG298" i="97"/>
  <c r="AK477" i="6"/>
  <c r="AG300" i="97" s="1"/>
  <c r="R262" i="97"/>
  <c r="V441" i="6"/>
  <c r="R264" i="97" s="1"/>
  <c r="AB19" i="12"/>
  <c r="AD178" i="60"/>
  <c r="AC199" i="97"/>
  <c r="AB15" i="71"/>
  <c r="BO153" i="6"/>
  <c r="O13" i="71"/>
  <c r="Q60" i="60"/>
  <c r="AF13" i="71"/>
  <c r="AH60" i="60"/>
  <c r="AS60" i="60"/>
  <c r="AQ17" i="12"/>
  <c r="AQ13" i="71"/>
  <c r="AQ16" i="71" s="1"/>
  <c r="AQ29" i="71" s="1"/>
  <c r="BE18" i="12"/>
  <c r="BG104" i="60"/>
  <c r="AP559" i="6"/>
  <c r="AP152" i="6"/>
  <c r="AH255" i="97"/>
  <c r="AL434" i="6"/>
  <c r="AH257" i="97" s="1"/>
  <c r="Q199" i="97"/>
  <c r="P19" i="12"/>
  <c r="R178" i="60"/>
  <c r="P15" i="71"/>
  <c r="H15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 s="1"/>
  <c r="AQ18" i="12"/>
  <c r="AS104" i="60"/>
  <c r="AQ14" i="71"/>
  <c r="AY343" i="97"/>
  <c r="BC522" i="6"/>
  <c r="AN343" i="97"/>
  <c r="AR522" i="6"/>
  <c r="AN345" i="97" s="1"/>
  <c r="BE522" i="6"/>
  <c r="BA343" i="97"/>
  <c r="BG522" i="6"/>
  <c r="BC343" i="97"/>
  <c r="BL522" i="6"/>
  <c r="BH345" i="97" s="1"/>
  <c r="BH343" i="97"/>
  <c r="X414" i="6"/>
  <c r="T235" i="97"/>
  <c r="BL324" i="6"/>
  <c r="BH131" i="91"/>
  <c r="BH132" i="91" s="1"/>
  <c r="AW389" i="6"/>
  <c r="AS212" i="97" s="1"/>
  <c r="W17" i="12"/>
  <c r="Q152" i="6"/>
  <c r="BC19" i="12"/>
  <c r="AR152" i="6"/>
  <c r="BG14" i="71"/>
  <c r="BK277" i="6"/>
  <c r="BH158" i="59" s="1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 s="1"/>
  <c r="AW152" i="6"/>
  <c r="AA15" i="71"/>
  <c r="AA16" i="71" s="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 s="1"/>
  <c r="L334" i="97"/>
  <c r="P513" i="6"/>
  <c r="AR513" i="6"/>
  <c r="BM434" i="6"/>
  <c r="BI257" i="97" s="1"/>
  <c r="BI255" i="97"/>
  <c r="C137" i="91"/>
  <c r="C139" i="91" s="1"/>
  <c r="G333" i="6"/>
  <c r="H226" i="97"/>
  <c r="L405" i="6"/>
  <c r="H228" i="97" s="1"/>
  <c r="AP212" i="6"/>
  <c r="AM157" i="59" s="1"/>
  <c r="AM153" i="6"/>
  <c r="AI560" i="6"/>
  <c r="AK178" i="60"/>
  <c r="U533" i="6"/>
  <c r="R160" i="59" s="1"/>
  <c r="BC262" i="97"/>
  <c r="BG441" i="6"/>
  <c r="AK226" i="97"/>
  <c r="AO405" i="6"/>
  <c r="BH16" i="12"/>
  <c r="BH12" i="71"/>
  <c r="T141" i="91"/>
  <c r="AC360" i="6"/>
  <c r="Z159" i="59" s="1"/>
  <c r="AU277" i="6"/>
  <c r="AR158" i="59" s="1"/>
  <c r="AJ152" i="6"/>
  <c r="BF307" i="97"/>
  <c r="BJ486" i="6"/>
  <c r="BF309" i="97" s="1"/>
  <c r="BI212" i="6"/>
  <c r="BF157" i="59" s="1"/>
  <c r="AC423" i="6"/>
  <c r="Y244" i="97"/>
  <c r="BF28" i="29"/>
  <c r="BF46" i="29" s="1"/>
  <c r="BF47" i="29" s="1"/>
  <c r="BH7" i="30" s="1"/>
  <c r="BC12" i="71"/>
  <c r="BC16" i="71" s="1"/>
  <c r="BC29" i="71" s="1"/>
  <c r="BC16" i="12"/>
  <c r="BE22" i="60"/>
  <c r="W153" i="6"/>
  <c r="AF12" i="71"/>
  <c r="AF16" i="71" s="1"/>
  <c r="AF29" i="71" s="1"/>
  <c r="AF16" i="12"/>
  <c r="AH154" i="6"/>
  <c r="R154" i="6"/>
  <c r="Y16" i="12"/>
  <c r="Y12" i="71"/>
  <c r="P280" i="97"/>
  <c r="T459" i="6"/>
  <c r="AW432" i="6"/>
  <c r="AS253" i="97"/>
  <c r="BG543" i="6"/>
  <c r="BC366" i="97" s="1"/>
  <c r="BG548" i="6"/>
  <c r="BC371" i="97" s="1"/>
  <c r="BD176" i="60"/>
  <c r="BC197" i="97"/>
  <c r="AN432" i="6"/>
  <c r="AJ253" i="97"/>
  <c r="BL543" i="6"/>
  <c r="BH366" i="97" s="1"/>
  <c r="BL548" i="6"/>
  <c r="BH371" i="97" s="1"/>
  <c r="Z201" i="97"/>
  <c r="Z8" i="29"/>
  <c r="Z9" i="29" s="1"/>
  <c r="H8" i="29"/>
  <c r="H9" i="29" s="1"/>
  <c r="I10" i="29" s="1"/>
  <c r="I32" i="29" s="1"/>
  <c r="I34" i="29" s="1"/>
  <c r="K12" i="28" s="1"/>
  <c r="J177" i="59" s="1"/>
  <c r="H201" i="97"/>
  <c r="BJ212" i="6"/>
  <c r="BG157" i="59" s="1"/>
  <c r="AH153" i="6"/>
  <c r="AZ277" i="6"/>
  <c r="AW158" i="59" s="1"/>
  <c r="AO153" i="6"/>
  <c r="M18" i="92"/>
  <c r="M27" i="92" s="1"/>
  <c r="M28" i="92" s="1"/>
  <c r="BK111" i="91"/>
  <c r="BL103" i="60"/>
  <c r="AG176" i="60"/>
  <c r="AJ548" i="6"/>
  <c r="AF371" i="97" s="1"/>
  <c r="S543" i="6"/>
  <c r="O366" i="97" s="1"/>
  <c r="S548" i="6"/>
  <c r="O371" i="97" s="1"/>
  <c r="BI484" i="6"/>
  <c r="G484" i="6"/>
  <c r="BE484" i="6"/>
  <c r="K484" i="6"/>
  <c r="G307" i="97" s="1"/>
  <c r="O484" i="6"/>
  <c r="AW484" i="6"/>
  <c r="AK484" i="6"/>
  <c r="AC484" i="6"/>
  <c r="BK484" i="6"/>
  <c r="BO484" i="6"/>
  <c r="BK307" i="97" s="1"/>
  <c r="BG484" i="6"/>
  <c r="BC307" i="97" s="1"/>
  <c r="W484" i="6"/>
  <c r="BM484" i="6"/>
  <c r="I484" i="6"/>
  <c r="S484" i="6"/>
  <c r="O307" i="97" s="1"/>
  <c r="BB520" i="6"/>
  <c r="AD520" i="6"/>
  <c r="BJ520" i="6"/>
  <c r="AL520" i="6"/>
  <c r="V520" i="6"/>
  <c r="R520" i="6"/>
  <c r="N343" i="97" s="1"/>
  <c r="AO212" i="6"/>
  <c r="AR360" i="6"/>
  <c r="AO159" i="59" s="1"/>
  <c r="AB277" i="6"/>
  <c r="Y158" i="59" s="1"/>
  <c r="AH18" i="92"/>
  <c r="AH27" i="92" s="1"/>
  <c r="AH28" i="92" s="1"/>
  <c r="BG16" i="12"/>
  <c r="J19" i="68"/>
  <c r="H67" i="68"/>
  <c r="Q49" i="6"/>
  <c r="L13" i="71" s="1"/>
  <c r="N59" i="60"/>
  <c r="AK543" i="6"/>
  <c r="AG366" i="97" s="1"/>
  <c r="AK548" i="6"/>
  <c r="U457" i="6"/>
  <c r="AU457" i="6"/>
  <c r="P457" i="6"/>
  <c r="BE457" i="6"/>
  <c r="AH457" i="6"/>
  <c r="AR457" i="6"/>
  <c r="N457" i="6"/>
  <c r="N459" i="6" s="1"/>
  <c r="X457" i="6"/>
  <c r="BM457" i="6"/>
  <c r="AP457" i="6"/>
  <c r="K457" i="6"/>
  <c r="G280" i="97" s="1"/>
  <c r="BO457" i="6"/>
  <c r="BK280" i="97" s="1"/>
  <c r="AZ457" i="6"/>
  <c r="AV280" i="97" s="1"/>
  <c r="V457" i="6"/>
  <c r="BC457" i="6"/>
  <c r="AF457" i="6"/>
  <c r="I457" i="6"/>
  <c r="AX457" i="6"/>
  <c r="S457" i="6"/>
  <c r="BH457" i="6"/>
  <c r="AK457" i="6"/>
  <c r="AG280" i="97" s="1"/>
  <c r="BJ457" i="6"/>
  <c r="AM457" i="6"/>
  <c r="H457" i="6"/>
  <c r="AW457" i="6"/>
  <c r="Z457" i="6"/>
  <c r="BG457" i="6"/>
  <c r="AJ457" i="6"/>
  <c r="AG486" i="6"/>
  <c r="AT212" i="6"/>
  <c r="AQ157" i="59" s="1"/>
  <c r="Z212" i="6"/>
  <c r="W157" i="59" s="1"/>
  <c r="AJ212" i="6"/>
  <c r="AO459" i="6"/>
  <c r="AK282" i="97" s="1"/>
  <c r="AW155" i="6"/>
  <c r="D217" i="97"/>
  <c r="AX277" i="6"/>
  <c r="AU158" i="59" s="1"/>
  <c r="I280" i="97"/>
  <c r="AU548" i="6"/>
  <c r="AQ371" i="97" s="1"/>
  <c r="AU543" i="6"/>
  <c r="AQ366" i="97" s="1"/>
  <c r="AP543" i="6"/>
  <c r="AL366" i="97" s="1"/>
  <c r="AP548" i="6"/>
  <c r="W394" i="6"/>
  <c r="M394" i="6"/>
  <c r="AI394" i="6"/>
  <c r="AE217" i="97" s="1"/>
  <c r="AL394" i="6"/>
  <c r="AO394" i="6"/>
  <c r="AK394" i="6"/>
  <c r="AV394" i="6"/>
  <c r="BC394" i="6"/>
  <c r="AQ394" i="6"/>
  <c r="AM217" i="97" s="1"/>
  <c r="AT394" i="6"/>
  <c r="AW394" i="6"/>
  <c r="AS394" i="6"/>
  <c r="AC394" i="6"/>
  <c r="AY394" i="6"/>
  <c r="AU217" i="97" s="1"/>
  <c r="BB394" i="6"/>
  <c r="BJ394" i="6"/>
  <c r="BA394" i="6"/>
  <c r="Y394" i="6"/>
  <c r="AP394" i="6"/>
  <c r="AJ394" i="6"/>
  <c r="AF394" i="6"/>
  <c r="AA394" i="6"/>
  <c r="W217" i="97" s="1"/>
  <c r="AD394" i="6"/>
  <c r="Z217" i="97" s="1"/>
  <c r="AH394" i="6"/>
  <c r="G427" i="6"/>
  <c r="C250" i="97" s="1"/>
  <c r="BC427" i="6"/>
  <c r="AY250" i="97" s="1"/>
  <c r="AP427" i="6"/>
  <c r="AL250" i="97" s="1"/>
  <c r="R427" i="6"/>
  <c r="N250" i="97" s="1"/>
  <c r="AH427" i="6"/>
  <c r="AD250" i="97" s="1"/>
  <c r="AX427" i="6"/>
  <c r="AU427" i="6"/>
  <c r="AQ250" i="97" s="1"/>
  <c r="BJ427" i="6"/>
  <c r="BF250" i="97" s="1"/>
  <c r="AE427" i="6"/>
  <c r="AA250" i="97" s="1"/>
  <c r="BB548" i="6"/>
  <c r="AX371" i="97" s="1"/>
  <c r="G151" i="91"/>
  <c r="G153" i="91" s="1"/>
  <c r="BD28" i="29"/>
  <c r="BD46" i="29" s="1"/>
  <c r="BD47" i="29" s="1"/>
  <c r="BF7" i="30" s="1"/>
  <c r="AC19" i="29"/>
  <c r="AC37" i="29" s="1"/>
  <c r="AC38" i="29" s="1"/>
  <c r="AE8" i="30" s="1"/>
  <c r="X18" i="92"/>
  <c r="X27" i="92" s="1"/>
  <c r="X28" i="92" s="1"/>
  <c r="AR560" i="6"/>
  <c r="AM6" i="71" s="1"/>
  <c r="AV212" i="6"/>
  <c r="AF155" i="6"/>
  <c r="BJ277" i="6"/>
  <c r="BG158" i="59" s="1"/>
  <c r="AY212" i="6"/>
  <c r="AV157" i="59" s="1"/>
  <c r="BB237" i="6"/>
  <c r="BB239" i="6" s="1"/>
  <c r="BB241" i="6" s="1"/>
  <c r="AX237" i="6"/>
  <c r="AX239" i="6" s="1"/>
  <c r="AX241" i="6" s="1"/>
  <c r="M270" i="6"/>
  <c r="M277" i="6" s="1"/>
  <c r="J158" i="59" s="1"/>
  <c r="AN270" i="6"/>
  <c r="AC270" i="6"/>
  <c r="AB270" i="6"/>
  <c r="Z270" i="6"/>
  <c r="AF270" i="6"/>
  <c r="AF277" i="6" s="1"/>
  <c r="AC158" i="59" s="1"/>
  <c r="AY270" i="6"/>
  <c r="AY277" i="6" s="1"/>
  <c r="AV158" i="59" s="1"/>
  <c r="S270" i="6"/>
  <c r="S277" i="6" s="1"/>
  <c r="P158" i="59" s="1"/>
  <c r="AT270" i="6"/>
  <c r="AT277" i="6" s="1"/>
  <c r="U270" i="6"/>
  <c r="U277" i="6" s="1"/>
  <c r="R158" i="59" s="1"/>
  <c r="T270" i="6"/>
  <c r="BO270" i="6"/>
  <c r="BO277" i="6" s="1"/>
  <c r="BL158" i="59" s="1"/>
  <c r="BG270" i="6"/>
  <c r="BG277" i="6" s="1"/>
  <c r="AO270" i="6"/>
  <c r="AO277" i="6" s="1"/>
  <c r="AL158" i="59" s="1"/>
  <c r="X270" i="6"/>
  <c r="X277" i="6" s="1"/>
  <c r="U158" i="59" s="1"/>
  <c r="AP270" i="6"/>
  <c r="AP277" i="6" s="1"/>
  <c r="BM270" i="6"/>
  <c r="BM277" i="6" s="1"/>
  <c r="BJ158" i="59" s="1"/>
  <c r="K270" i="6"/>
  <c r="K277" i="6" s="1"/>
  <c r="H158" i="59" s="1"/>
  <c r="O270" i="6"/>
  <c r="I270" i="6"/>
  <c r="I277" i="6" s="1"/>
  <c r="F158" i="59" s="1"/>
  <c r="AG270" i="6"/>
  <c r="AG277" i="6" s="1"/>
  <c r="AD158" i="59" s="1"/>
  <c r="AK270" i="6"/>
  <c r="AK277" i="6" s="1"/>
  <c r="AH158" i="59" s="1"/>
  <c r="AJ270" i="6"/>
  <c r="AJ277" i="6" s="1"/>
  <c r="AH270" i="6"/>
  <c r="AH277" i="6" s="1"/>
  <c r="AE158" i="59" s="1"/>
  <c r="H270" i="6"/>
  <c r="H277" i="6" s="1"/>
  <c r="E158" i="59" s="1"/>
  <c r="AC20" i="60"/>
  <c r="R543" i="6"/>
  <c r="N366" i="97" s="1"/>
  <c r="H176" i="60"/>
  <c r="L548" i="6"/>
  <c r="T548" i="6"/>
  <c r="P371" i="97" s="1"/>
  <c r="AZ548" i="6"/>
  <c r="AV371" i="97" s="1"/>
  <c r="BH548" i="6"/>
  <c r="BD371" i="97" s="1"/>
  <c r="AT89" i="68"/>
  <c r="M548" i="6"/>
  <c r="U548" i="6"/>
  <c r="Q371" i="97" s="1"/>
  <c r="AC548" i="6"/>
  <c r="Y371" i="97" s="1"/>
  <c r="AS548" i="6"/>
  <c r="BI548" i="6"/>
  <c r="BE371" i="97" s="1"/>
  <c r="BH110" i="91"/>
  <c r="BH16" i="92" s="1"/>
  <c r="BH18" i="92" s="1"/>
  <c r="BH27" i="92" s="1"/>
  <c r="BH28" i="92" s="1"/>
  <c r="BF370" i="6"/>
  <c r="X27" i="29"/>
  <c r="Q27" i="29"/>
  <c r="R28" i="29" s="1"/>
  <c r="R46" i="29" s="1"/>
  <c r="R47" i="29" s="1"/>
  <c r="T7" i="30" s="1"/>
  <c r="BK20" i="60"/>
  <c r="O548" i="6"/>
  <c r="O551" i="6" s="1"/>
  <c r="K374" i="97" s="1"/>
  <c r="W548" i="6"/>
  <c r="S371" i="97" s="1"/>
  <c r="AE548" i="6"/>
  <c r="AM548" i="6"/>
  <c r="BC548" i="6"/>
  <c r="AZ165" i="59" s="1"/>
  <c r="BK548" i="6"/>
  <c r="BH165" i="59" s="1"/>
  <c r="G567" i="6"/>
  <c r="U375" i="6"/>
  <c r="Q165" i="91" s="1"/>
  <c r="H548" i="6"/>
  <c r="P548" i="6"/>
  <c r="BD548" i="6"/>
  <c r="AZ371" i="97" s="1"/>
  <c r="I548" i="6"/>
  <c r="Q548" i="6"/>
  <c r="Y548" i="6"/>
  <c r="U371" i="97" s="1"/>
  <c r="AG548" i="6"/>
  <c r="AC371" i="97" s="1"/>
  <c r="AO548" i="6"/>
  <c r="AK371" i="97" s="1"/>
  <c r="BE548" i="6"/>
  <c r="BA371" i="97" s="1"/>
  <c r="BM548" i="6"/>
  <c r="BI371" i="97" s="1"/>
  <c r="BB212" i="6"/>
  <c r="AY157" i="59" s="1"/>
  <c r="AG93" i="68"/>
  <c r="AE110" i="91"/>
  <c r="AE16" i="92" s="1"/>
  <c r="AE18" i="92" s="1"/>
  <c r="AE27" i="92" s="1"/>
  <c r="AE28" i="92" s="1"/>
  <c r="AG222" i="6"/>
  <c r="B18" i="9"/>
  <c r="J548" i="6"/>
  <c r="Z548" i="6"/>
  <c r="V371" i="97" s="1"/>
  <c r="AH548" i="6"/>
  <c r="AD371" i="97" s="1"/>
  <c r="AX548" i="6"/>
  <c r="AT371" i="97" s="1"/>
  <c r="BF548" i="6"/>
  <c r="BB371" i="97" s="1"/>
  <c r="BN548" i="6"/>
  <c r="BJ371" i="97" s="1"/>
  <c r="AV360" i="6"/>
  <c r="AS159" i="59" s="1"/>
  <c r="AA548" i="6"/>
  <c r="W371" i="97" s="1"/>
  <c r="AI548" i="6"/>
  <c r="AY548" i="6"/>
  <c r="AU371" i="97" s="1"/>
  <c r="BO548" i="6"/>
  <c r="BK371" i="97" s="1"/>
  <c r="C19" i="91"/>
  <c r="F123" i="91"/>
  <c r="F125" i="91" s="1"/>
  <c r="AL324" i="6"/>
  <c r="AX333" i="6"/>
  <c r="AQ315" i="6"/>
  <c r="O351" i="6"/>
  <c r="V151" i="91"/>
  <c r="V153" i="91" s="1"/>
  <c r="AL153" i="91"/>
  <c r="AH132" i="91"/>
  <c r="AZ333" i="6"/>
  <c r="AT139" i="91"/>
  <c r="BJ306" i="6"/>
  <c r="AS315" i="6"/>
  <c r="AN342" i="6"/>
  <c r="AP151" i="91"/>
  <c r="AP153" i="91" s="1"/>
  <c r="M351" i="6"/>
  <c r="BJ153" i="91"/>
  <c r="BH333" i="6"/>
  <c r="AV139" i="91"/>
  <c r="L123" i="91"/>
  <c r="L125" i="91" s="1"/>
  <c r="BB153" i="91"/>
  <c r="AK324" i="6"/>
  <c r="BL333" i="6"/>
  <c r="AZ351" i="6"/>
  <c r="R162" i="91"/>
  <c r="R36" i="92" s="1"/>
  <c r="BO315" i="6"/>
  <c r="Q342" i="6"/>
  <c r="K371" i="97"/>
  <c r="BG371" i="97"/>
  <c r="AN371" i="97"/>
  <c r="U389" i="6"/>
  <c r="Q212" i="97" s="1"/>
  <c r="AE389" i="6"/>
  <c r="AA212" i="97" s="1"/>
  <c r="BI398" i="6"/>
  <c r="BE221" i="97" s="1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 s="1"/>
  <c r="K452" i="6"/>
  <c r="G275" i="97" s="1"/>
  <c r="BJ416" i="6"/>
  <c r="BF239" i="97" s="1"/>
  <c r="AD425" i="6"/>
  <c r="Z248" i="97" s="1"/>
  <c r="AJ425" i="6"/>
  <c r="AF248" i="97" s="1"/>
  <c r="AO300" i="97"/>
  <c r="AO452" i="6"/>
  <c r="AK275" i="97" s="1"/>
  <c r="AB300" i="97"/>
  <c r="AI389" i="6"/>
  <c r="AE212" i="97" s="1"/>
  <c r="AX210" i="97"/>
  <c r="J452" i="6"/>
  <c r="F275" i="97" s="1"/>
  <c r="AU416" i="6"/>
  <c r="AQ239" i="97" s="1"/>
  <c r="AV479" i="6"/>
  <c r="AR302" i="97" s="1"/>
  <c r="AB309" i="97"/>
  <c r="AM273" i="97"/>
  <c r="AZ282" i="97"/>
  <c r="BE407" i="6"/>
  <c r="BA230" i="97" s="1"/>
  <c r="AP300" i="97"/>
  <c r="BI219" i="97"/>
  <c r="O470" i="6"/>
  <c r="K293" i="97" s="1"/>
  <c r="BA246" i="97"/>
  <c r="AB479" i="6"/>
  <c r="X302" i="97" s="1"/>
  <c r="AM246" i="97"/>
  <c r="Z333" i="6"/>
  <c r="V138" i="91"/>
  <c r="V139" i="91" s="1"/>
  <c r="Y443" i="6"/>
  <c r="U266" i="97" s="1"/>
  <c r="W28" i="29"/>
  <c r="W46" i="29" s="1"/>
  <c r="W47" i="29" s="1"/>
  <c r="Y7" i="30" s="1"/>
  <c r="X28" i="29"/>
  <c r="X46" i="29" s="1"/>
  <c r="X47" i="29" s="1"/>
  <c r="Z7" i="30" s="1"/>
  <c r="D250" i="97"/>
  <c r="H533" i="6"/>
  <c r="AL513" i="6"/>
  <c r="AL515" i="6" s="1"/>
  <c r="AH338" i="97" s="1"/>
  <c r="AH334" i="97"/>
  <c r="BD387" i="6"/>
  <c r="AZ208" i="97"/>
  <c r="AS123" i="91"/>
  <c r="AS125" i="91" s="1"/>
  <c r="AW315" i="6"/>
  <c r="C19" i="10"/>
  <c r="C173" i="10"/>
  <c r="C20" i="10" s="1"/>
  <c r="N123" i="91"/>
  <c r="N125" i="91" s="1"/>
  <c r="R315" i="6"/>
  <c r="AE559" i="6"/>
  <c r="AE152" i="6"/>
  <c r="AA41" i="29"/>
  <c r="AA43" i="29" s="1"/>
  <c r="AC6" i="28" s="1"/>
  <c r="AA28" i="29"/>
  <c r="AA46" i="29" s="1"/>
  <c r="AA47" i="29" s="1"/>
  <c r="AC7" i="30" s="1"/>
  <c r="BH33" i="29"/>
  <c r="BH10" i="29"/>
  <c r="BH32" i="29" s="1"/>
  <c r="BG405" i="6"/>
  <c r="BC228" i="97" s="1"/>
  <c r="BC226" i="97"/>
  <c r="AU405" i="6"/>
  <c r="AQ228" i="97" s="1"/>
  <c r="AQ226" i="97"/>
  <c r="F151" i="91"/>
  <c r="F153" i="91" s="1"/>
  <c r="J351" i="6"/>
  <c r="AC235" i="97"/>
  <c r="AG414" i="6"/>
  <c r="AE306" i="6"/>
  <c r="AA117" i="91"/>
  <c r="AA118" i="91" s="1"/>
  <c r="BE292" i="97"/>
  <c r="BI470" i="6"/>
  <c r="BE293" i="97" s="1"/>
  <c r="BG172" i="59"/>
  <c r="BE8" i="36"/>
  <c r="AQ470" i="6"/>
  <c r="AM293" i="97" s="1"/>
  <c r="AM292" i="97"/>
  <c r="AC210" i="97"/>
  <c r="AD237" i="97"/>
  <c r="V210" i="97"/>
  <c r="Z389" i="6"/>
  <c r="V212" i="97" s="1"/>
  <c r="Y208" i="97"/>
  <c r="BC323" i="6"/>
  <c r="BA96" i="68"/>
  <c r="AH300" i="97"/>
  <c r="AL479" i="6"/>
  <c r="AH302" i="97" s="1"/>
  <c r="M10" i="29"/>
  <c r="M32" i="29" s="1"/>
  <c r="M33" i="29"/>
  <c r="BF127" i="91"/>
  <c r="BF162" i="91" s="1"/>
  <c r="BF36" i="92" s="1"/>
  <c r="BJ360" i="6"/>
  <c r="BG159" i="59" s="1"/>
  <c r="BG340" i="97"/>
  <c r="BK533" i="6"/>
  <c r="AL241" i="97"/>
  <c r="AX389" i="6"/>
  <c r="AT212" i="97" s="1"/>
  <c r="AT210" i="97"/>
  <c r="BC210" i="97"/>
  <c r="BG389" i="6"/>
  <c r="BC212" i="97" s="1"/>
  <c r="AO533" i="6"/>
  <c r="AL160" i="59" s="1"/>
  <c r="M292" i="97"/>
  <c r="I530" i="6"/>
  <c r="E353" i="97" s="1"/>
  <c r="AA219" i="97"/>
  <c r="AD138" i="91"/>
  <c r="AD139" i="91" s="1"/>
  <c r="W41" i="29"/>
  <c r="W43" i="29" s="1"/>
  <c r="Y6" i="28" s="1"/>
  <c r="X172" i="59" s="1"/>
  <c r="M117" i="91"/>
  <c r="M118" i="91" s="1"/>
  <c r="Q306" i="6"/>
  <c r="AL332" i="6"/>
  <c r="AH138" i="91" s="1"/>
  <c r="AH139" i="91" s="1"/>
  <c r="AJ96" i="68"/>
  <c r="K8" i="12"/>
  <c r="K6" i="71"/>
  <c r="BM406" i="6"/>
  <c r="BI229" i="97" s="1"/>
  <c r="BK82" i="68"/>
  <c r="I331" i="97"/>
  <c r="M533" i="6"/>
  <c r="AQ441" i="6"/>
  <c r="AM264" i="97" s="1"/>
  <c r="AM262" i="97"/>
  <c r="BB513" i="6"/>
  <c r="AX334" i="97"/>
  <c r="N93" i="68"/>
  <c r="N94" i="68"/>
  <c r="P332" i="6" s="1"/>
  <c r="V513" i="6"/>
  <c r="V515" i="6" s="1"/>
  <c r="R338" i="97" s="1"/>
  <c r="R334" i="97"/>
  <c r="F12" i="71"/>
  <c r="F16" i="12"/>
  <c r="H22" i="60"/>
  <c r="AA343" i="97"/>
  <c r="AE522" i="6"/>
  <c r="AM343" i="97"/>
  <c r="AQ522" i="6"/>
  <c r="BD155" i="91"/>
  <c r="BB117" i="91"/>
  <c r="BB118" i="91" s="1"/>
  <c r="BG8" i="36"/>
  <c r="BI172" i="59"/>
  <c r="Z145" i="91"/>
  <c r="AD357" i="6"/>
  <c r="Y228" i="97"/>
  <c r="U229" i="97"/>
  <c r="AA336" i="97"/>
  <c r="AE515" i="6"/>
  <c r="AA338" i="97" s="1"/>
  <c r="AR214" i="97"/>
  <c r="N12" i="71"/>
  <c r="P22" i="60"/>
  <c r="N551" i="6"/>
  <c r="J374" i="97" s="1"/>
  <c r="L151" i="6"/>
  <c r="BE298" i="97"/>
  <c r="BI477" i="6"/>
  <c r="AD559" i="6"/>
  <c r="AD560" i="6" s="1"/>
  <c r="AD152" i="6"/>
  <c r="BE19" i="12"/>
  <c r="BG178" i="60"/>
  <c r="BE15" i="71"/>
  <c r="BF199" i="97"/>
  <c r="I559" i="6"/>
  <c r="I560" i="6" s="1"/>
  <c r="I152" i="6"/>
  <c r="AW199" i="97"/>
  <c r="AX178" i="60"/>
  <c r="AV15" i="71"/>
  <c r="AV19" i="12"/>
  <c r="AI226" i="97"/>
  <c r="AM405" i="6"/>
  <c r="AI228" i="97" s="1"/>
  <c r="AM172" i="59"/>
  <c r="AK8" i="36"/>
  <c r="AY138" i="91"/>
  <c r="BC333" i="6"/>
  <c r="F173" i="10"/>
  <c r="F20" i="10" s="1"/>
  <c r="AN210" i="97"/>
  <c r="AR389" i="6"/>
  <c r="AN212" i="97" s="1"/>
  <c r="AW117" i="91"/>
  <c r="Q396" i="6"/>
  <c r="M217" i="97"/>
  <c r="AW212" i="6"/>
  <c r="AA214" i="97"/>
  <c r="AE533" i="6"/>
  <c r="AA356" i="97" s="1"/>
  <c r="F214" i="97"/>
  <c r="J533" i="6"/>
  <c r="G160" i="59" s="1"/>
  <c r="G244" i="97"/>
  <c r="K423" i="6"/>
  <c r="K425" i="6" s="1"/>
  <c r="G248" i="97" s="1"/>
  <c r="L423" i="6"/>
  <c r="H244" i="97"/>
  <c r="W246" i="97"/>
  <c r="AA425" i="6"/>
  <c r="W248" i="97" s="1"/>
  <c r="AA73" i="68"/>
  <c r="AC184" i="6" s="1"/>
  <c r="AA77" i="68"/>
  <c r="AC406" i="6" s="1"/>
  <c r="Y229" i="97" s="1"/>
  <c r="AA72" i="68"/>
  <c r="AC175" i="6" s="1"/>
  <c r="AC176" i="6" s="1"/>
  <c r="AA74" i="68"/>
  <c r="AC193" i="6" s="1"/>
  <c r="AC194" i="6" s="1"/>
  <c r="AA75" i="68"/>
  <c r="AC305" i="6" s="1"/>
  <c r="AC306" i="6" s="1"/>
  <c r="AA71" i="68"/>
  <c r="AC166" i="6" s="1"/>
  <c r="AA79" i="68"/>
  <c r="AC469" i="6" s="1"/>
  <c r="Y292" i="97" s="1"/>
  <c r="AA78" i="68"/>
  <c r="AC442" i="6" s="1"/>
  <c r="Y265" i="97" s="1"/>
  <c r="AC93" i="68"/>
  <c r="AE323" i="6" s="1"/>
  <c r="AC94" i="68"/>
  <c r="AE332" i="6" s="1"/>
  <c r="AA138" i="91" s="1"/>
  <c r="AA139" i="91" s="1"/>
  <c r="P423" i="6"/>
  <c r="L246" i="97" s="1"/>
  <c r="L244" i="97"/>
  <c r="AJ33" i="29"/>
  <c r="AJ10" i="29"/>
  <c r="AJ32" i="29" s="1"/>
  <c r="AS558" i="6"/>
  <c r="AR371" i="97"/>
  <c r="AS151" i="6"/>
  <c r="G250" i="97"/>
  <c r="K533" i="6"/>
  <c r="S14" i="71"/>
  <c r="S18" i="12"/>
  <c r="S20" i="12" s="1"/>
  <c r="S22" i="60"/>
  <c r="Q12" i="71"/>
  <c r="Q16" i="12"/>
  <c r="U343" i="97"/>
  <c r="Y522" i="6"/>
  <c r="Y524" i="6" s="1"/>
  <c r="U347" i="97" s="1"/>
  <c r="AN323" i="6"/>
  <c r="AJ131" i="91" s="1"/>
  <c r="AJ132" i="91" s="1"/>
  <c r="BM389" i="6"/>
  <c r="BI212" i="97" s="1"/>
  <c r="G387" i="6"/>
  <c r="AC229" i="97"/>
  <c r="AC292" i="97"/>
  <c r="AG470" i="6"/>
  <c r="AC293" i="97" s="1"/>
  <c r="W530" i="6"/>
  <c r="S353" i="97" s="1"/>
  <c r="BA264" i="97"/>
  <c r="BE443" i="6"/>
  <c r="BA266" i="97" s="1"/>
  <c r="AY262" i="97"/>
  <c r="O332" i="6"/>
  <c r="M96" i="68"/>
  <c r="AF96" i="68"/>
  <c r="O148" i="91"/>
  <c r="S360" i="6"/>
  <c r="P159" i="59" s="1"/>
  <c r="AA93" i="68"/>
  <c r="AC323" i="6" s="1"/>
  <c r="AA94" i="68"/>
  <c r="AR212" i="6"/>
  <c r="AO157" i="59" s="1"/>
  <c r="Z558" i="6"/>
  <c r="Z560" i="6" s="1"/>
  <c r="U8" i="12" s="1"/>
  <c r="AA151" i="6"/>
  <c r="AJ226" i="97"/>
  <c r="AN405" i="6"/>
  <c r="AN407" i="6" s="1"/>
  <c r="AJ230" i="97" s="1"/>
  <c r="C48" i="9"/>
  <c r="Z14" i="71"/>
  <c r="Z18" i="12"/>
  <c r="W155" i="6"/>
  <c r="X155" i="6"/>
  <c r="P18" i="12"/>
  <c r="P14" i="71"/>
  <c r="AY255" i="97"/>
  <c r="BC434" i="6"/>
  <c r="AY257" i="97" s="1"/>
  <c r="Q405" i="6"/>
  <c r="M228" i="97" s="1"/>
  <c r="M226" i="97"/>
  <c r="AE155" i="91"/>
  <c r="AE162" i="91" s="1"/>
  <c r="AE36" i="92" s="1"/>
  <c r="AI360" i="6"/>
  <c r="AF159" i="59" s="1"/>
  <c r="AZ141" i="91"/>
  <c r="AZ162" i="91" s="1"/>
  <c r="AZ36" i="92" s="1"/>
  <c r="BD360" i="6"/>
  <c r="BA159" i="59" s="1"/>
  <c r="AM468" i="6"/>
  <c r="AI289" i="97"/>
  <c r="D253" i="97"/>
  <c r="H432" i="6"/>
  <c r="D255" i="97" s="1"/>
  <c r="G432" i="6"/>
  <c r="G434" i="6" s="1"/>
  <c r="C257" i="97" s="1"/>
  <c r="C253" i="97"/>
  <c r="N396" i="6"/>
  <c r="J217" i="97"/>
  <c r="L217" i="97"/>
  <c r="P396" i="6"/>
  <c r="AL246" i="97"/>
  <c r="AP425" i="6"/>
  <c r="AL248" i="97" s="1"/>
  <c r="AC162" i="91"/>
  <c r="AC36" i="92" s="1"/>
  <c r="T560" i="6"/>
  <c r="O8" i="12" s="1"/>
  <c r="AO134" i="91"/>
  <c r="AO162" i="91" s="1"/>
  <c r="AO36" i="92" s="1"/>
  <c r="AS360" i="6"/>
  <c r="AP159" i="59" s="1"/>
  <c r="F13" i="91"/>
  <c r="F15" i="91" s="1"/>
  <c r="AM16" i="92"/>
  <c r="AM18" i="92" s="1"/>
  <c r="AM27" i="92" s="1"/>
  <c r="AM28" i="92" s="1"/>
  <c r="L33" i="29"/>
  <c r="L10" i="29"/>
  <c r="L32" i="29" s="1"/>
  <c r="J18" i="12"/>
  <c r="L104" i="60"/>
  <c r="BN153" i="6"/>
  <c r="BM153" i="6"/>
  <c r="AI155" i="6"/>
  <c r="AH155" i="6"/>
  <c r="AB371" i="97"/>
  <c r="AC558" i="6"/>
  <c r="AC560" i="6" s="1"/>
  <c r="AD151" i="6"/>
  <c r="AI244" i="97"/>
  <c r="AM423" i="6"/>
  <c r="AM425" i="6" s="1"/>
  <c r="AI248" i="97" s="1"/>
  <c r="AS19" i="12"/>
  <c r="AS20" i="12" s="1"/>
  <c r="AU178" i="60"/>
  <c r="X153" i="6"/>
  <c r="Y153" i="6"/>
  <c r="AA559" i="6"/>
  <c r="AA152" i="6"/>
  <c r="AB152" i="6"/>
  <c r="AM15" i="71"/>
  <c r="AM16" i="71" s="1"/>
  <c r="AM29" i="71" s="1"/>
  <c r="AO178" i="60"/>
  <c r="R398" i="6"/>
  <c r="N221" i="97" s="1"/>
  <c r="N219" i="97"/>
  <c r="AW322" i="97"/>
  <c r="BA533" i="6"/>
  <c r="AO495" i="6"/>
  <c r="AK318" i="97" s="1"/>
  <c r="AK316" i="97"/>
  <c r="U495" i="6"/>
  <c r="Q318" i="97" s="1"/>
  <c r="Q316" i="97"/>
  <c r="AA351" i="6"/>
  <c r="W151" i="91"/>
  <c r="W153" i="91" s="1"/>
  <c r="AG360" i="6"/>
  <c r="AD159" i="59" s="1"/>
  <c r="BN277" i="6"/>
  <c r="BK158" i="59" s="1"/>
  <c r="AP127" i="91"/>
  <c r="AP162" i="91" s="1"/>
  <c r="AP36" i="92" s="1"/>
  <c r="AT360" i="6"/>
  <c r="AQ159" i="59" s="1"/>
  <c r="R434" i="6"/>
  <c r="N257" i="97" s="1"/>
  <c r="D226" i="97"/>
  <c r="H405" i="6"/>
  <c r="AA558" i="6"/>
  <c r="AA560" i="6" s="1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 s="1"/>
  <c r="AJ495" i="6"/>
  <c r="AF318" i="97" s="1"/>
  <c r="AF316" i="97"/>
  <c r="C23" i="10"/>
  <c r="BA185" i="6"/>
  <c r="R96" i="68"/>
  <c r="BJ307" i="97"/>
  <c r="BN486" i="6"/>
  <c r="BN488" i="6" s="1"/>
  <c r="BJ311" i="97" s="1"/>
  <c r="AX15" i="71"/>
  <c r="AX16" i="71" s="1"/>
  <c r="AX29" i="71" s="1"/>
  <c r="E62" i="9"/>
  <c r="AZ178" i="60"/>
  <c r="AX19" i="12"/>
  <c r="D151" i="91"/>
  <c r="D153" i="91" s="1"/>
  <c r="H351" i="6"/>
  <c r="AC151" i="91"/>
  <c r="AC153" i="91" s="1"/>
  <c r="AG351" i="6"/>
  <c r="AA307" i="97"/>
  <c r="AE486" i="6"/>
  <c r="P237" i="97"/>
  <c r="T416" i="6"/>
  <c r="P239" i="97" s="1"/>
  <c r="BE148" i="91"/>
  <c r="BI360" i="6"/>
  <c r="BF159" i="59" s="1"/>
  <c r="AY226" i="97"/>
  <c r="BC405" i="6"/>
  <c r="AY228" i="97" s="1"/>
  <c r="AX414" i="6"/>
  <c r="AT235" i="97"/>
  <c r="BD522" i="6"/>
  <c r="AZ343" i="97"/>
  <c r="N151" i="91"/>
  <c r="N153" i="91" s="1"/>
  <c r="R351" i="6"/>
  <c r="C219" i="97"/>
  <c r="G398" i="6"/>
  <c r="C221" i="97" s="1"/>
  <c r="BE495" i="6"/>
  <c r="BA318" i="97" s="1"/>
  <c r="BA316" i="97"/>
  <c r="AG316" i="97"/>
  <c r="AK495" i="6"/>
  <c r="AG318" i="97" s="1"/>
  <c r="BI513" i="6"/>
  <c r="BE334" i="97"/>
  <c r="AY495" i="6"/>
  <c r="AU318" i="97" s="1"/>
  <c r="AU316" i="97"/>
  <c r="T277" i="6"/>
  <c r="Q158" i="59" s="1"/>
  <c r="O16" i="71"/>
  <c r="O29" i="71" s="1"/>
  <c r="C18" i="92"/>
  <c r="L6" i="71"/>
  <c r="AH560" i="6"/>
  <c r="AC6" i="71" s="1"/>
  <c r="K459" i="6"/>
  <c r="AL226" i="97"/>
  <c r="I60" i="60"/>
  <c r="G13" i="71"/>
  <c r="M22" i="60"/>
  <c r="K16" i="12"/>
  <c r="L235" i="97"/>
  <c r="S298" i="97"/>
  <c r="W477" i="6"/>
  <c r="W479" i="6" s="1"/>
  <c r="S302" i="97" s="1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 s="1"/>
  <c r="P277" i="6"/>
  <c r="M158" i="59" s="1"/>
  <c r="AI443" i="6"/>
  <c r="AE266" i="97" s="1"/>
  <c r="BI185" i="6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Y185" i="6"/>
  <c r="C271" i="97"/>
  <c r="AQ277" i="6"/>
  <c r="AN158" i="59" s="1"/>
  <c r="BN360" i="6"/>
  <c r="BK159" i="59" s="1"/>
  <c r="BJ120" i="91"/>
  <c r="BJ162" i="91" s="1"/>
  <c r="BJ36" i="92" s="1"/>
  <c r="AD212" i="6"/>
  <c r="AA157" i="59" s="1"/>
  <c r="BJ533" i="6"/>
  <c r="BF356" i="97" s="1"/>
  <c r="J477" i="6"/>
  <c r="J479" i="6" s="1"/>
  <c r="F302" i="97" s="1"/>
  <c r="F298" i="97"/>
  <c r="AZ14" i="71"/>
  <c r="AZ18" i="12"/>
  <c r="BB17" i="12"/>
  <c r="BB13" i="71"/>
  <c r="BB16" i="71" s="1"/>
  <c r="BB29" i="71" s="1"/>
  <c r="AJ282" i="97"/>
  <c r="AN461" i="6"/>
  <c r="AJ284" i="97" s="1"/>
  <c r="BH486" i="6"/>
  <c r="BD307" i="97"/>
  <c r="AN307" i="97"/>
  <c r="AR486" i="6"/>
  <c r="AR488" i="6" s="1"/>
  <c r="AN311" i="97" s="1"/>
  <c r="AB13" i="71"/>
  <c r="AD60" i="60"/>
  <c r="Y351" i="6"/>
  <c r="U151" i="91"/>
  <c r="U153" i="91" s="1"/>
  <c r="E237" i="97"/>
  <c r="I416" i="6"/>
  <c r="E239" i="97" s="1"/>
  <c r="AZ244" i="97"/>
  <c r="BD423" i="6"/>
  <c r="AZ246" i="97" s="1"/>
  <c r="N246" i="97"/>
  <c r="R425" i="6"/>
  <c r="N248" i="97" s="1"/>
  <c r="J495" i="6"/>
  <c r="F318" i="97" s="1"/>
  <c r="F316" i="97"/>
  <c r="D343" i="97"/>
  <c r="H522" i="6"/>
  <c r="AZ208" i="6"/>
  <c r="AE7" i="29"/>
  <c r="AE9" i="29" s="1"/>
  <c r="AE33" i="29" s="1"/>
  <c r="AI145" i="6"/>
  <c r="AI153" i="6" s="1"/>
  <c r="X7" i="29"/>
  <c r="X9" i="29" s="1"/>
  <c r="X33" i="29" s="1"/>
  <c r="AB145" i="6"/>
  <c r="B47" i="9"/>
  <c r="B5" i="9" s="1"/>
  <c r="S144" i="6"/>
  <c r="J15" i="29"/>
  <c r="N146" i="6"/>
  <c r="BE6" i="29"/>
  <c r="BE9" i="29" s="1"/>
  <c r="BI145" i="6"/>
  <c r="Z21" i="60"/>
  <c r="AC27" i="6"/>
  <c r="AQ543" i="6"/>
  <c r="AM366" i="97" s="1"/>
  <c r="AM197" i="97"/>
  <c r="AQ135" i="6"/>
  <c r="AL19" i="12" s="1"/>
  <c r="AQ143" i="6"/>
  <c r="Z17" i="29"/>
  <c r="Z18" i="29" s="1"/>
  <c r="Z19" i="29" s="1"/>
  <c r="Z37" i="29" s="1"/>
  <c r="Z38" i="29" s="1"/>
  <c r="AB8" i="30" s="1"/>
  <c r="AB9" i="30" s="1"/>
  <c r="AB40" i="30" s="1"/>
  <c r="Z202" i="97"/>
  <c r="AC212" i="6"/>
  <c r="Z157" i="59" s="1"/>
  <c r="AM360" i="6"/>
  <c r="AJ159" i="59" s="1"/>
  <c r="AH19" i="29"/>
  <c r="AH37" i="29" s="1"/>
  <c r="AH38" i="29" s="1"/>
  <c r="AJ8" i="30" s="1"/>
  <c r="E173" i="10"/>
  <c r="E20" i="10" s="1"/>
  <c r="AC28" i="29"/>
  <c r="AC46" i="29" s="1"/>
  <c r="AC47" i="29" s="1"/>
  <c r="AE7" i="30" s="1"/>
  <c r="AJ155" i="6"/>
  <c r="P152" i="6"/>
  <c r="AX155" i="6"/>
  <c r="I20" i="68"/>
  <c r="BA194" i="6"/>
  <c r="M414" i="6"/>
  <c r="I235" i="97"/>
  <c r="AI307" i="97"/>
  <c r="AM486" i="6"/>
  <c r="BI208" i="6"/>
  <c r="AI208" i="6"/>
  <c r="BK212" i="6"/>
  <c r="BH157" i="59" s="1"/>
  <c r="F20" i="68"/>
  <c r="AD277" i="6"/>
  <c r="AA158" i="59" s="1"/>
  <c r="AV277" i="6"/>
  <c r="AS158" i="59" s="1"/>
  <c r="L212" i="6"/>
  <c r="AL212" i="6"/>
  <c r="AI157" i="59" s="1"/>
  <c r="W298" i="97"/>
  <c r="AA477" i="6"/>
  <c r="P162" i="91"/>
  <c r="P36" i="92" s="1"/>
  <c r="AG212" i="6"/>
  <c r="AD157" i="59" s="1"/>
  <c r="AQ360" i="6"/>
  <c r="AN159" i="59" s="1"/>
  <c r="AM120" i="91"/>
  <c r="BE343" i="97"/>
  <c r="BI522" i="6"/>
  <c r="L414" i="6"/>
  <c r="L416" i="6" s="1"/>
  <c r="H239" i="97" s="1"/>
  <c r="H235" i="97"/>
  <c r="N60" i="60"/>
  <c r="L17" i="12"/>
  <c r="O459" i="6"/>
  <c r="K282" i="97" s="1"/>
  <c r="K280" i="97"/>
  <c r="BM94" i="68"/>
  <c r="BO332" i="6" s="1"/>
  <c r="BM93" i="68"/>
  <c r="V162" i="91"/>
  <c r="V36" i="92" s="1"/>
  <c r="BM212" i="6"/>
  <c r="BJ157" i="59" s="1"/>
  <c r="BJ161" i="59" s="1"/>
  <c r="AP360" i="6"/>
  <c r="AM159" i="59" s="1"/>
  <c r="O360" i="6"/>
  <c r="L159" i="59" s="1"/>
  <c r="S212" i="6"/>
  <c r="P157" i="59" s="1"/>
  <c r="R212" i="6"/>
  <c r="O157" i="59" s="1"/>
  <c r="AM19" i="29"/>
  <c r="AM37" i="29" s="1"/>
  <c r="AM38" i="29" s="1"/>
  <c r="AO8" i="30" s="1"/>
  <c r="AO9" i="30" s="1"/>
  <c r="AO40" i="30" s="1"/>
  <c r="D43" i="33" s="1"/>
  <c r="AO43" i="33" s="1"/>
  <c r="AM155" i="6"/>
  <c r="BK244" i="97"/>
  <c r="BO423" i="6"/>
  <c r="AM316" i="97"/>
  <c r="AQ495" i="6"/>
  <c r="AM318" i="97" s="1"/>
  <c r="AW360" i="6"/>
  <c r="AT159" i="59" s="1"/>
  <c r="AS141" i="91"/>
  <c r="AS162" i="91" s="1"/>
  <c r="AS36" i="92" s="1"/>
  <c r="I292" i="6"/>
  <c r="F58" i="60"/>
  <c r="AQ227" i="6"/>
  <c r="AN165" i="59" s="1"/>
  <c r="D18" i="9"/>
  <c r="D4" i="9" s="1"/>
  <c r="R110" i="91"/>
  <c r="R16" i="92" s="1"/>
  <c r="R18" i="92" s="1"/>
  <c r="R27" i="92" s="1"/>
  <c r="R28" i="92" s="1"/>
  <c r="V375" i="6"/>
  <c r="R165" i="91" s="1"/>
  <c r="E110" i="91"/>
  <c r="I375" i="6"/>
  <c r="BO317" i="6"/>
  <c r="BK127" i="91" s="1"/>
  <c r="BH317" i="6"/>
  <c r="BD127" i="91" s="1"/>
  <c r="BG317" i="6"/>
  <c r="BC127" i="91" s="1"/>
  <c r="AX317" i="6"/>
  <c r="AT127" i="91" s="1"/>
  <c r="AF317" i="6"/>
  <c r="AB127" i="91" s="1"/>
  <c r="E5" i="9"/>
  <c r="AN18" i="92"/>
  <c r="AN27" i="92" s="1"/>
  <c r="AN28" i="92" s="1"/>
  <c r="AT27" i="29"/>
  <c r="N208" i="6"/>
  <c r="I212" i="6"/>
  <c r="F157" i="59" s="1"/>
  <c r="BE468" i="6"/>
  <c r="BA291" i="97" s="1"/>
  <c r="BA289" i="97"/>
  <c r="BD370" i="6"/>
  <c r="BD375" i="6"/>
  <c r="AZ165" i="91" s="1"/>
  <c r="D165" i="91"/>
  <c r="H378" i="6"/>
  <c r="L252" i="6"/>
  <c r="L277" i="6" s="1"/>
  <c r="I158" i="59" s="1"/>
  <c r="BI252" i="6"/>
  <c r="BI277" i="6" s="1"/>
  <c r="BF158" i="59" s="1"/>
  <c r="W252" i="6"/>
  <c r="W277" i="6" s="1"/>
  <c r="T158" i="59" s="1"/>
  <c r="AS252" i="6"/>
  <c r="AS277" i="6" s="1"/>
  <c r="N252" i="6"/>
  <c r="N277" i="6" s="1"/>
  <c r="BD252" i="6"/>
  <c r="BD277" i="6" s="1"/>
  <c r="AC252" i="6"/>
  <c r="AN252" i="6"/>
  <c r="O252" i="6"/>
  <c r="O277" i="6" s="1"/>
  <c r="L158" i="59" s="1"/>
  <c r="BC252" i="6"/>
  <c r="BC277" i="6" s="1"/>
  <c r="AZ158" i="59" s="1"/>
  <c r="J502" i="6"/>
  <c r="M502" i="6"/>
  <c r="U502" i="6"/>
  <c r="AC502" i="6"/>
  <c r="AK502" i="6"/>
  <c r="AY502" i="6"/>
  <c r="BB502" i="6"/>
  <c r="BJ502" i="6"/>
  <c r="BF502" i="6"/>
  <c r="BB325" i="97" s="1"/>
  <c r="P502" i="6"/>
  <c r="AQ502" i="6"/>
  <c r="AT502" i="6"/>
  <c r="BE502" i="6"/>
  <c r="BH502" i="6"/>
  <c r="BM502" i="6"/>
  <c r="BI325" i="97" s="1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 s="1"/>
  <c r="BL502" i="6"/>
  <c r="BO502" i="6"/>
  <c r="AS502" i="6"/>
  <c r="BM181" i="6"/>
  <c r="BM183" i="6" s="1"/>
  <c r="BM185" i="6" s="1"/>
  <c r="I181" i="6"/>
  <c r="I183" i="6" s="1"/>
  <c r="I208" i="6" s="1"/>
  <c r="J187" i="6"/>
  <c r="J212" i="6" s="1"/>
  <c r="G157" i="59" s="1"/>
  <c r="V187" i="6"/>
  <c r="V212" i="6" s="1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 s="1"/>
  <c r="Z448" i="6"/>
  <c r="AI448" i="6"/>
  <c r="AR448" i="6"/>
  <c r="AC448" i="6"/>
  <c r="AL448" i="6"/>
  <c r="AZ155" i="6"/>
  <c r="S18" i="92"/>
  <c r="S27" i="92" s="1"/>
  <c r="S28" i="92" s="1"/>
  <c r="AF18" i="29"/>
  <c r="AG19" i="29" s="1"/>
  <c r="AG37" i="29" s="1"/>
  <c r="AG38" i="29" s="1"/>
  <c r="AI8" i="30" s="1"/>
  <c r="BG27" i="29"/>
  <c r="BG28" i="29" s="1"/>
  <c r="BG46" i="29" s="1"/>
  <c r="BG47" i="29" s="1"/>
  <c r="BI7" i="30" s="1"/>
  <c r="AE102" i="60"/>
  <c r="AH375" i="6"/>
  <c r="AD165" i="91" s="1"/>
  <c r="AH292" i="6"/>
  <c r="AE58" i="60"/>
  <c r="AK418" i="6"/>
  <c r="AG241" i="97" s="1"/>
  <c r="BO418" i="6"/>
  <c r="BK241" i="97" s="1"/>
  <c r="AC418" i="6"/>
  <c r="Y241" i="97" s="1"/>
  <c r="L418" i="6"/>
  <c r="H241" i="97" s="1"/>
  <c r="I418" i="6"/>
  <c r="E241" i="97" s="1"/>
  <c r="AQ18" i="92"/>
  <c r="AQ27" i="92" s="1"/>
  <c r="AQ28" i="92" s="1"/>
  <c r="AN533" i="6"/>
  <c r="B4" i="9"/>
  <c r="R560" i="6"/>
  <c r="C4" i="9"/>
  <c r="BF154" i="6"/>
  <c r="BJ110" i="91"/>
  <c r="BJ16" i="92" s="1"/>
  <c r="BJ18" i="92" s="1"/>
  <c r="BJ27" i="92" s="1"/>
  <c r="BJ28" i="92" s="1"/>
  <c r="BN375" i="6"/>
  <c r="BJ165" i="91" s="1"/>
  <c r="AO292" i="6"/>
  <c r="AO287" i="6"/>
  <c r="AF153" i="6"/>
  <c r="C5" i="9"/>
  <c r="BF277" i="6"/>
  <c r="BC158" i="59" s="1"/>
  <c r="AS153" i="6"/>
  <c r="AM152" i="6"/>
  <c r="BL212" i="6"/>
  <c r="BI157" i="59" s="1"/>
  <c r="AM370" i="6"/>
  <c r="AM375" i="6"/>
  <c r="AI165" i="91" s="1"/>
  <c r="D162" i="91"/>
  <c r="D36" i="92" s="1"/>
  <c r="E165" i="59"/>
  <c r="E46" i="9"/>
  <c r="E4" i="9" s="1"/>
  <c r="AI102" i="60"/>
  <c r="E102" i="60"/>
  <c r="S287" i="6"/>
  <c r="J58" i="60"/>
  <c r="BB222" i="6"/>
  <c r="AV222" i="6"/>
  <c r="AP222" i="6"/>
  <c r="BB375" i="6"/>
  <c r="AX165" i="91" s="1"/>
  <c r="BJ375" i="6"/>
  <c r="BF165" i="91" s="1"/>
  <c r="AE165" i="91"/>
  <c r="O375" i="6"/>
  <c r="AE375" i="6"/>
  <c r="AA165" i="91" s="1"/>
  <c r="AU375" i="6"/>
  <c r="AQ165" i="91" s="1"/>
  <c r="AV370" i="6"/>
  <c r="Y370" i="6"/>
  <c r="F32" i="9"/>
  <c r="F4" i="9" s="1"/>
  <c r="AB222" i="6"/>
  <c r="N222" i="6"/>
  <c r="X375" i="6"/>
  <c r="T165" i="91" s="1"/>
  <c r="AF375" i="6"/>
  <c r="AB165" i="91" s="1"/>
  <c r="Q375" i="6"/>
  <c r="Q378" i="6" s="1"/>
  <c r="BE375" i="6"/>
  <c r="BA165" i="91" s="1"/>
  <c r="BM375" i="6"/>
  <c r="BI165" i="91" s="1"/>
  <c r="U125" i="91"/>
  <c r="AC125" i="91"/>
  <c r="J375" i="6"/>
  <c r="Z375" i="6"/>
  <c r="V165" i="91" s="1"/>
  <c r="AP375" i="6"/>
  <c r="AL165" i="91" s="1"/>
  <c r="AL222" i="6"/>
  <c r="AM165" i="91"/>
  <c r="AJ375" i="6"/>
  <c r="AF165" i="91" s="1"/>
  <c r="L165" i="91"/>
  <c r="BH165" i="91"/>
  <c r="H165" i="91"/>
  <c r="P273" i="6"/>
  <c r="J273" i="6"/>
  <c r="J275" i="6" s="1"/>
  <c r="J284" i="6" s="1"/>
  <c r="N273" i="6"/>
  <c r="H273" i="6"/>
  <c r="AP273" i="6"/>
  <c r="AP275" i="6" s="1"/>
  <c r="AP285" i="6" s="1"/>
  <c r="U273" i="6"/>
  <c r="U275" i="6" s="1"/>
  <c r="BK273" i="6"/>
  <c r="BK275" i="6" s="1"/>
  <c r="BN273" i="6"/>
  <c r="AA162" i="91"/>
  <c r="AA36" i="92" s="1"/>
  <c r="BJ123" i="91"/>
  <c r="BJ125" i="91" s="1"/>
  <c r="H123" i="91"/>
  <c r="H125" i="91" s="1"/>
  <c r="P123" i="91"/>
  <c r="P125" i="91" s="1"/>
  <c r="AO324" i="6"/>
  <c r="M151" i="91"/>
  <c r="M153" i="91" s="1"/>
  <c r="AK315" i="6"/>
  <c r="AZ151" i="91"/>
  <c r="AZ153" i="91" s="1"/>
  <c r="P153" i="91"/>
  <c r="X162" i="91"/>
  <c r="X36" i="92" s="1"/>
  <c r="AL162" i="91"/>
  <c r="AL36" i="92" s="1"/>
  <c r="AV153" i="91"/>
  <c r="AJ333" i="6"/>
  <c r="AK125" i="91"/>
  <c r="S151" i="91"/>
  <c r="S153" i="91" s="1"/>
  <c r="BD153" i="91"/>
  <c r="AU333" i="6"/>
  <c r="AM342" i="6"/>
  <c r="AF139" i="91"/>
  <c r="AL139" i="91"/>
  <c r="BE117" i="91"/>
  <c r="BI306" i="6"/>
  <c r="C6" i="71"/>
  <c r="C8" i="12"/>
  <c r="J356" i="97"/>
  <c r="K160" i="59"/>
  <c r="BE138" i="91"/>
  <c r="BE139" i="91" s="1"/>
  <c r="K387" i="6"/>
  <c r="K389" i="6" s="1"/>
  <c r="G212" i="97" s="1"/>
  <c r="G208" i="97"/>
  <c r="Y123" i="91"/>
  <c r="Y125" i="91" s="1"/>
  <c r="AC315" i="6"/>
  <c r="I356" i="6"/>
  <c r="I315" i="6"/>
  <c r="V387" i="6"/>
  <c r="R208" i="97"/>
  <c r="H10" i="29"/>
  <c r="H32" i="29" s="1"/>
  <c r="G33" i="29"/>
  <c r="AN360" i="6"/>
  <c r="AK159" i="59" s="1"/>
  <c r="AJ120" i="91"/>
  <c r="AJ162" i="91" s="1"/>
  <c r="AJ36" i="92" s="1"/>
  <c r="AY203" i="6"/>
  <c r="AY208" i="6"/>
  <c r="BL154" i="6"/>
  <c r="BM154" i="6"/>
  <c r="BO351" i="6"/>
  <c r="BK151" i="91"/>
  <c r="BK153" i="91" s="1"/>
  <c r="AC477" i="6"/>
  <c r="AC479" i="6" s="1"/>
  <c r="Y302" i="97" s="1"/>
  <c r="Y298" i="97"/>
  <c r="AX486" i="6"/>
  <c r="AT307" i="97"/>
  <c r="BC331" i="97"/>
  <c r="BG533" i="6"/>
  <c r="BC356" i="97" s="1"/>
  <c r="AV184" i="6"/>
  <c r="AV185" i="6" s="1"/>
  <c r="AT82" i="68"/>
  <c r="AY60" i="60"/>
  <c r="AW13" i="71"/>
  <c r="AW17" i="12"/>
  <c r="AW20" i="12" s="1"/>
  <c r="M155" i="6"/>
  <c r="L155" i="6"/>
  <c r="AO262" i="97"/>
  <c r="AS441" i="6"/>
  <c r="AO264" i="97" s="1"/>
  <c r="J10" i="29"/>
  <c r="J32" i="29" s="1"/>
  <c r="K10" i="29"/>
  <c r="K32" i="29" s="1"/>
  <c r="J33" i="29"/>
  <c r="BL178" i="60"/>
  <c r="BJ15" i="71"/>
  <c r="BJ19" i="12"/>
  <c r="BK199" i="97"/>
  <c r="W559" i="6"/>
  <c r="W560" i="6" s="1"/>
  <c r="X152" i="6"/>
  <c r="W152" i="6"/>
  <c r="Y199" i="97"/>
  <c r="Z178" i="60"/>
  <c r="X15" i="71"/>
  <c r="AA104" i="60"/>
  <c r="Y14" i="71"/>
  <c r="Y18" i="12"/>
  <c r="Y20" i="12" s="1"/>
  <c r="U152" i="6"/>
  <c r="V152" i="6"/>
  <c r="U559" i="6"/>
  <c r="U560" i="6" s="1"/>
  <c r="BL22" i="60"/>
  <c r="F20" i="9"/>
  <c r="BJ12" i="71"/>
  <c r="BJ16" i="12"/>
  <c r="Z152" i="6"/>
  <c r="Y559" i="6"/>
  <c r="AB259" i="6"/>
  <c r="AB273" i="6"/>
  <c r="AG530" i="6"/>
  <c r="AC353" i="97" s="1"/>
  <c r="O177" i="59"/>
  <c r="P13" i="28"/>
  <c r="O178" i="59" s="1"/>
  <c r="AZ389" i="6"/>
  <c r="AV212" i="97" s="1"/>
  <c r="C246" i="97"/>
  <c r="I138" i="91"/>
  <c r="I139" i="91" s="1"/>
  <c r="AL154" i="6"/>
  <c r="J104" i="60"/>
  <c r="AF533" i="6"/>
  <c r="BF300" i="97"/>
  <c r="K273" i="97"/>
  <c r="O452" i="6"/>
  <c r="K275" i="97" s="1"/>
  <c r="R268" i="6"/>
  <c r="R273" i="6"/>
  <c r="R275" i="6" s="1"/>
  <c r="Q360" i="6"/>
  <c r="N159" i="59" s="1"/>
  <c r="M148" i="91"/>
  <c r="M162" i="91" s="1"/>
  <c r="M36" i="92" s="1"/>
  <c r="Z208" i="97"/>
  <c r="AD387" i="6"/>
  <c r="AT387" i="6"/>
  <c r="AP208" i="97"/>
  <c r="E14" i="91"/>
  <c r="AA17" i="92"/>
  <c r="AE28" i="29"/>
  <c r="AE46" i="29" s="1"/>
  <c r="AE47" i="29" s="1"/>
  <c r="AG7" i="30" s="1"/>
  <c r="AD28" i="29"/>
  <c r="AD46" i="29" s="1"/>
  <c r="AD47" i="29" s="1"/>
  <c r="AF7" i="30" s="1"/>
  <c r="AD41" i="29"/>
  <c r="AD43" i="29" s="1"/>
  <c r="AF6" i="28" s="1"/>
  <c r="C232" i="97"/>
  <c r="G533" i="6"/>
  <c r="C356" i="97" s="1"/>
  <c r="C31" i="97" s="1"/>
  <c r="AL262" i="97"/>
  <c r="AP441" i="6"/>
  <c r="AB441" i="6"/>
  <c r="X264" i="97" s="1"/>
  <c r="X262" i="97"/>
  <c r="J262" i="97"/>
  <c r="N441" i="6"/>
  <c r="J264" i="97" s="1"/>
  <c r="AT152" i="6"/>
  <c r="AT559" i="6"/>
  <c r="AT560" i="6" s="1"/>
  <c r="T14" i="71"/>
  <c r="T18" i="12"/>
  <c r="V104" i="60"/>
  <c r="AR334" i="97"/>
  <c r="AV513" i="6"/>
  <c r="BJ334" i="97"/>
  <c r="BN513" i="6"/>
  <c r="BN515" i="6" s="1"/>
  <c r="BJ338" i="97" s="1"/>
  <c r="BI434" i="6"/>
  <c r="BE257" i="97" s="1"/>
  <c r="BE255" i="97"/>
  <c r="AM306" i="6"/>
  <c r="AI117" i="91"/>
  <c r="AI159" i="91" s="1"/>
  <c r="AI34" i="92" s="1"/>
  <c r="F8" i="36"/>
  <c r="H172" i="59"/>
  <c r="AH210" i="97"/>
  <c r="AK96" i="68"/>
  <c r="AV530" i="6"/>
  <c r="AR353" i="97" s="1"/>
  <c r="K96" i="68"/>
  <c r="AK416" i="6"/>
  <c r="AG239" i="97" s="1"/>
  <c r="AW184" i="6"/>
  <c r="AW185" i="6" s="1"/>
  <c r="BA145" i="91"/>
  <c r="BE342" i="6"/>
  <c r="U323" i="6"/>
  <c r="S96" i="68"/>
  <c r="AR33" i="29"/>
  <c r="AR10" i="29"/>
  <c r="AR32" i="29" s="1"/>
  <c r="L162" i="91"/>
  <c r="L36" i="92" s="1"/>
  <c r="AG434" i="6"/>
  <c r="AC257" i="97" s="1"/>
  <c r="AC255" i="97"/>
  <c r="BF17" i="12"/>
  <c r="BF13" i="71"/>
  <c r="BH60" i="60"/>
  <c r="AL13" i="71"/>
  <c r="AN60" i="60"/>
  <c r="D34" i="9"/>
  <c r="AU255" i="97"/>
  <c r="AY434" i="6"/>
  <c r="AU257" i="97" s="1"/>
  <c r="AL291" i="97"/>
  <c r="AP470" i="6"/>
  <c r="AL293" i="97" s="1"/>
  <c r="Z262" i="97"/>
  <c r="AD441" i="6"/>
  <c r="L262" i="97"/>
  <c r="P441" i="6"/>
  <c r="L264" i="97" s="1"/>
  <c r="BH226" i="97"/>
  <c r="BL405" i="6"/>
  <c r="BH228" i="97" s="1"/>
  <c r="BK405" i="6"/>
  <c r="BG226" i="97"/>
  <c r="W148" i="91"/>
  <c r="W162" i="91" s="1"/>
  <c r="W36" i="92" s="1"/>
  <c r="AA360" i="6"/>
  <c r="X159" i="59" s="1"/>
  <c r="AC219" i="97"/>
  <c r="G6" i="71"/>
  <c r="Q333" i="6"/>
  <c r="Y425" i="6"/>
  <c r="U248" i="97" s="1"/>
  <c r="U246" i="97"/>
  <c r="H14" i="71"/>
  <c r="H16" i="71" s="1"/>
  <c r="H29" i="71" s="1"/>
  <c r="BF151" i="91"/>
  <c r="BF153" i="91" s="1"/>
  <c r="U162" i="91"/>
  <c r="U36" i="92" s="1"/>
  <c r="AV241" i="6"/>
  <c r="AV273" i="6"/>
  <c r="AV275" i="6" s="1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 s="1"/>
  <c r="N151" i="6"/>
  <c r="I3" i="59"/>
  <c r="BO560" i="6"/>
  <c r="AA16" i="92"/>
  <c r="E13" i="91"/>
  <c r="AO14" i="71"/>
  <c r="AO18" i="12"/>
  <c r="AQ104" i="60"/>
  <c r="J559" i="6"/>
  <c r="J152" i="6"/>
  <c r="K152" i="6"/>
  <c r="AT219" i="97"/>
  <c r="BC273" i="6"/>
  <c r="BC275" i="6" s="1"/>
  <c r="I305" i="6"/>
  <c r="I306" i="6" s="1"/>
  <c r="G82" i="68"/>
  <c r="M219" i="97"/>
  <c r="Q398" i="6"/>
  <c r="M221" i="97" s="1"/>
  <c r="R229" i="97"/>
  <c r="V407" i="6"/>
  <c r="R230" i="97" s="1"/>
  <c r="AN479" i="6"/>
  <c r="AJ302" i="97" s="1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R19" i="29"/>
  <c r="R37" i="29" s="1"/>
  <c r="R38" i="29" s="1"/>
  <c r="T8" i="30" s="1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S470" i="6"/>
  <c r="O293" i="97" s="1"/>
  <c r="O292" i="97"/>
  <c r="AX324" i="6"/>
  <c r="BI324" i="6"/>
  <c r="AU209" i="6"/>
  <c r="BO389" i="6"/>
  <c r="BK212" i="97" s="1"/>
  <c r="AL425" i="6"/>
  <c r="AH248" i="97" s="1"/>
  <c r="BG96" i="68"/>
  <c r="AO342" i="6"/>
  <c r="AK145" i="91"/>
  <c r="AK146" i="91" s="1"/>
  <c r="AU210" i="97"/>
  <c r="AY389" i="6"/>
  <c r="AU212" i="97" s="1"/>
  <c r="AQ533" i="6"/>
  <c r="BB28" i="29"/>
  <c r="BB46" i="29" s="1"/>
  <c r="BB47" i="29" s="1"/>
  <c r="BD7" i="30" s="1"/>
  <c r="BB41" i="29"/>
  <c r="BB43" i="29" s="1"/>
  <c r="BD6" i="28" s="1"/>
  <c r="AO360" i="6"/>
  <c r="AL159" i="59" s="1"/>
  <c r="AK148" i="91"/>
  <c r="AK162" i="91" s="1"/>
  <c r="AK36" i="92" s="1"/>
  <c r="AI315" i="6"/>
  <c r="AE123" i="91"/>
  <c r="AE125" i="91" s="1"/>
  <c r="Q315" i="6"/>
  <c r="M123" i="91"/>
  <c r="M125" i="91" s="1"/>
  <c r="K208" i="97"/>
  <c r="O387" i="6"/>
  <c r="AA387" i="6"/>
  <c r="W208" i="97"/>
  <c r="M41" i="29"/>
  <c r="M43" i="29" s="1"/>
  <c r="O6" i="28" s="1"/>
  <c r="N172" i="59" s="1"/>
  <c r="N28" i="29"/>
  <c r="N46" i="29" s="1"/>
  <c r="N47" i="29" s="1"/>
  <c r="P7" i="30" s="1"/>
  <c r="M28" i="29"/>
  <c r="M46" i="29" s="1"/>
  <c r="M47" i="29" s="1"/>
  <c r="O7" i="30" s="1"/>
  <c r="O9" i="30" s="1"/>
  <c r="O40" i="30" s="1"/>
  <c r="M48" i="64" s="1"/>
  <c r="M50" i="64" s="1"/>
  <c r="O162" i="91"/>
  <c r="O36" i="92" s="1"/>
  <c r="AM151" i="91"/>
  <c r="AM153" i="91" s="1"/>
  <c r="AQ351" i="6"/>
  <c r="AC16" i="12"/>
  <c r="AE22" i="60"/>
  <c r="AC12" i="71"/>
  <c r="AN559" i="6"/>
  <c r="AN560" i="6" s="1"/>
  <c r="AO152" i="6"/>
  <c r="J434" i="6"/>
  <c r="F257" i="97" s="1"/>
  <c r="F255" i="97"/>
  <c r="AF506" i="6"/>
  <c r="AB329" i="97" s="1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 s="1"/>
  <c r="T154" i="6"/>
  <c r="U154" i="6"/>
  <c r="X17" i="12"/>
  <c r="Z60" i="60"/>
  <c r="X13" i="71"/>
  <c r="AE371" i="97"/>
  <c r="AG151" i="6"/>
  <c r="AF558" i="6"/>
  <c r="AF151" i="6"/>
  <c r="AG333" i="6"/>
  <c r="AC138" i="91"/>
  <c r="AR441" i="6"/>
  <c r="AN264" i="97" s="1"/>
  <c r="AN262" i="97"/>
  <c r="AE226" i="97"/>
  <c r="AI405" i="6"/>
  <c r="AE228" i="97" s="1"/>
  <c r="BI226" i="97"/>
  <c r="BM405" i="6"/>
  <c r="BI151" i="91"/>
  <c r="BI153" i="91" s="1"/>
  <c r="BM356" i="6"/>
  <c r="Q162" i="91"/>
  <c r="Q36" i="92" s="1"/>
  <c r="AO154" i="6"/>
  <c r="AN154" i="6"/>
  <c r="BH559" i="6"/>
  <c r="BI152" i="6"/>
  <c r="BH152" i="6"/>
  <c r="AV558" i="6"/>
  <c r="AV560" i="6" s="1"/>
  <c r="AW151" i="6"/>
  <c r="AV151" i="6"/>
  <c r="Y154" i="6"/>
  <c r="X154" i="6"/>
  <c r="BH74" i="68"/>
  <c r="BJ193" i="6" s="1"/>
  <c r="BJ194" i="6" s="1"/>
  <c r="BH71" i="68"/>
  <c r="BH72" i="68"/>
  <c r="BJ175" i="6" s="1"/>
  <c r="BH78" i="68"/>
  <c r="BJ442" i="6" s="1"/>
  <c r="BF265" i="97" s="1"/>
  <c r="BH73" i="68"/>
  <c r="BJ184" i="6" s="1"/>
  <c r="BH79" i="68"/>
  <c r="BJ469" i="6" s="1"/>
  <c r="BJ470" i="6" s="1"/>
  <c r="BF293" i="97" s="1"/>
  <c r="BH77" i="68"/>
  <c r="BJ406" i="6" s="1"/>
  <c r="BH80" i="68"/>
  <c r="BJ496" i="6" s="1"/>
  <c r="BF319" i="97" s="1"/>
  <c r="BH76" i="68"/>
  <c r="BJ341" i="6" s="1"/>
  <c r="BD22" i="60"/>
  <c r="BB16" i="12"/>
  <c r="BB20" i="12" s="1"/>
  <c r="D62" i="9"/>
  <c r="AM199" i="97"/>
  <c r="AM351" i="6"/>
  <c r="AI151" i="91"/>
  <c r="AI153" i="91" s="1"/>
  <c r="W176" i="6"/>
  <c r="BC123" i="91"/>
  <c r="BC125" i="91" s="1"/>
  <c r="BG315" i="6"/>
  <c r="BM74" i="68"/>
  <c r="BO193" i="6" s="1"/>
  <c r="BO209" i="6" s="1"/>
  <c r="BM78" i="68"/>
  <c r="BO442" i="6" s="1"/>
  <c r="BK265" i="97" s="1"/>
  <c r="BM80" i="68"/>
  <c r="BO496" i="6" s="1"/>
  <c r="BK319" i="97" s="1"/>
  <c r="AW74" i="68"/>
  <c r="AY193" i="6" s="1"/>
  <c r="AY194" i="6" s="1"/>
  <c r="AW75" i="68"/>
  <c r="AY305" i="6" s="1"/>
  <c r="AU117" i="91" s="1"/>
  <c r="D6" i="10"/>
  <c r="D50" i="10"/>
  <c r="D8" i="10" s="1"/>
  <c r="J94" i="68"/>
  <c r="L332" i="6" s="1"/>
  <c r="L333" i="6" s="1"/>
  <c r="J93" i="68"/>
  <c r="BH396" i="6"/>
  <c r="BD219" i="97" s="1"/>
  <c r="BD217" i="97"/>
  <c r="Y223" i="97"/>
  <c r="AC533" i="6"/>
  <c r="BK223" i="97"/>
  <c r="BI77" i="68"/>
  <c r="BK406" i="6" s="1"/>
  <c r="BG229" i="97" s="1"/>
  <c r="BI73" i="68"/>
  <c r="BK184" i="6" s="1"/>
  <c r="BK185" i="6" s="1"/>
  <c r="BI75" i="68"/>
  <c r="BK305" i="6" s="1"/>
  <c r="K34" i="29"/>
  <c r="M12" i="28" s="1"/>
  <c r="AQ262" i="97"/>
  <c r="AU441" i="6"/>
  <c r="AQ264" i="97" s="1"/>
  <c r="BB72" i="68"/>
  <c r="BD175" i="6" s="1"/>
  <c r="BD176" i="6" s="1"/>
  <c r="BB76" i="68"/>
  <c r="BD341" i="6" s="1"/>
  <c r="BB73" i="68"/>
  <c r="BD184" i="6" s="1"/>
  <c r="BD185" i="6" s="1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 s="1"/>
  <c r="O226" i="97"/>
  <c r="S405" i="6"/>
  <c r="O228" i="97" s="1"/>
  <c r="AP155" i="6"/>
  <c r="AQ155" i="6"/>
  <c r="J153" i="6"/>
  <c r="I153" i="6"/>
  <c r="AT172" i="59"/>
  <c r="AR8" i="36"/>
  <c r="K334" i="97"/>
  <c r="O513" i="6"/>
  <c r="AG155" i="91"/>
  <c r="AG162" i="91" s="1"/>
  <c r="AG36" i="92" s="1"/>
  <c r="AK360" i="6"/>
  <c r="AH159" i="59" s="1"/>
  <c r="S530" i="6"/>
  <c r="O353" i="97" s="1"/>
  <c r="AS172" i="59"/>
  <c r="AQ8" i="36"/>
  <c r="Y560" i="6"/>
  <c r="AX315" i="6"/>
  <c r="AT123" i="91"/>
  <c r="AT125" i="91" s="1"/>
  <c r="O80" i="68"/>
  <c r="Q496" i="6" s="1"/>
  <c r="M319" i="97" s="1"/>
  <c r="O78" i="68"/>
  <c r="Q442" i="6" s="1"/>
  <c r="Q443" i="6" s="1"/>
  <c r="M266" i="97" s="1"/>
  <c r="O74" i="68"/>
  <c r="O77" i="68"/>
  <c r="Q406" i="6" s="1"/>
  <c r="O71" i="68"/>
  <c r="Q166" i="6" s="1"/>
  <c r="Q167" i="6" s="1"/>
  <c r="AM72" i="68"/>
  <c r="AO175" i="6" s="1"/>
  <c r="AO176" i="6" s="1"/>
  <c r="AM78" i="68"/>
  <c r="AO442" i="6" s="1"/>
  <c r="AK265" i="97" s="1"/>
  <c r="AM75" i="68"/>
  <c r="AO305" i="6" s="1"/>
  <c r="AM73" i="68"/>
  <c r="AO184" i="6" s="1"/>
  <c r="AO185" i="6" s="1"/>
  <c r="AM77" i="68"/>
  <c r="AO406" i="6" s="1"/>
  <c r="AK229" i="97" s="1"/>
  <c r="AM71" i="68"/>
  <c r="AE10" i="29"/>
  <c r="AE32" i="29" s="1"/>
  <c r="AE34" i="29" s="1"/>
  <c r="AG12" i="28" s="1"/>
  <c r="U94" i="68"/>
  <c r="W332" i="6" s="1"/>
  <c r="S138" i="91" s="1"/>
  <c r="S139" i="91" s="1"/>
  <c r="U93" i="68"/>
  <c r="W323" i="6" s="1"/>
  <c r="W324" i="6" s="1"/>
  <c r="BG217" i="97"/>
  <c r="BK396" i="6"/>
  <c r="AN423" i="6"/>
  <c r="AJ244" i="97"/>
  <c r="AM162" i="91"/>
  <c r="AM36" i="92" s="1"/>
  <c r="M208" i="97"/>
  <c r="Q387" i="6"/>
  <c r="Q389" i="6" s="1"/>
  <c r="M212" i="97" s="1"/>
  <c r="AI208" i="97"/>
  <c r="AM387" i="6"/>
  <c r="Y282" i="97"/>
  <c r="AC461" i="6"/>
  <c r="Y284" i="97" s="1"/>
  <c r="AL33" i="29"/>
  <c r="AL34" i="29" s="1"/>
  <c r="AN12" i="28" s="1"/>
  <c r="AM10" i="29"/>
  <c r="AM32" i="29" s="1"/>
  <c r="AM34" i="29" s="1"/>
  <c r="AO12" i="28" s="1"/>
  <c r="E217" i="97"/>
  <c r="I396" i="6"/>
  <c r="M212" i="6"/>
  <c r="Z33" i="29"/>
  <c r="AA10" i="29"/>
  <c r="AA32" i="29" s="1"/>
  <c r="AA34" i="29" s="1"/>
  <c r="AC12" i="28" s="1"/>
  <c r="AA282" i="97"/>
  <c r="AE461" i="6"/>
  <c r="AA284" i="97" s="1"/>
  <c r="AK33" i="29"/>
  <c r="AK10" i="29"/>
  <c r="AK32" i="29" s="1"/>
  <c r="F33" i="29"/>
  <c r="BB19" i="29"/>
  <c r="BB37" i="29" s="1"/>
  <c r="BB38" i="29" s="1"/>
  <c r="BD8" i="30" s="1"/>
  <c r="BC19" i="29"/>
  <c r="BC37" i="29" s="1"/>
  <c r="BC38" i="29" s="1"/>
  <c r="BE8" i="30" s="1"/>
  <c r="BE9" i="30" s="1"/>
  <c r="BE40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 s="1"/>
  <c r="AF351" i="6"/>
  <c r="AB151" i="91"/>
  <c r="AB153" i="91" s="1"/>
  <c r="M307" i="97"/>
  <c r="Q486" i="6"/>
  <c r="Y486" i="6"/>
  <c r="Y488" i="6" s="1"/>
  <c r="U311" i="97" s="1"/>
  <c r="U307" i="97"/>
  <c r="P340" i="97"/>
  <c r="T533" i="6"/>
  <c r="AI533" i="6"/>
  <c r="C16" i="71"/>
  <c r="C29" i="71" s="1"/>
  <c r="U360" i="6"/>
  <c r="R159" i="59" s="1"/>
  <c r="AN14" i="71"/>
  <c r="AN18" i="12"/>
  <c r="H33" i="29"/>
  <c r="O16" i="92"/>
  <c r="D13" i="91"/>
  <c r="AQ41" i="29"/>
  <c r="AQ43" i="29" s="1"/>
  <c r="AS6" i="28" s="1"/>
  <c r="AR28" i="29"/>
  <c r="AR46" i="29" s="1"/>
  <c r="AR47" i="29" s="1"/>
  <c r="AT7" i="30" s="1"/>
  <c r="AT9" i="30" s="1"/>
  <c r="AT40" i="30" s="1"/>
  <c r="D48" i="33" s="1"/>
  <c r="AT48" i="33" s="1"/>
  <c r="AU48" i="33" s="1"/>
  <c r="BH94" i="68"/>
  <c r="BJ332" i="6" s="1"/>
  <c r="BH93" i="68"/>
  <c r="AW154" i="6"/>
  <c r="AV154" i="6"/>
  <c r="AN77" i="68"/>
  <c r="AP406" i="6" s="1"/>
  <c r="AN75" i="68"/>
  <c r="AP305" i="6" s="1"/>
  <c r="AN76" i="68"/>
  <c r="AP341" i="6" s="1"/>
  <c r="AL145" i="91" s="1"/>
  <c r="AN72" i="68"/>
  <c r="AP175" i="6" s="1"/>
  <c r="AP176" i="6" s="1"/>
  <c r="AN71" i="68"/>
  <c r="AN78" i="68"/>
  <c r="AP442" i="6" s="1"/>
  <c r="AL265" i="97" s="1"/>
  <c r="AN74" i="68"/>
  <c r="AP193" i="6" s="1"/>
  <c r="AP194" i="6" s="1"/>
  <c r="BJ72" i="68"/>
  <c r="BL175" i="6" s="1"/>
  <c r="BL176" i="6" s="1"/>
  <c r="BJ76" i="68"/>
  <c r="BL341" i="6" s="1"/>
  <c r="BH145" i="91" s="1"/>
  <c r="BH146" i="91" s="1"/>
  <c r="BJ77" i="68"/>
  <c r="BL406" i="6" s="1"/>
  <c r="BH229" i="97" s="1"/>
  <c r="BJ80" i="68"/>
  <c r="BL496" i="6" s="1"/>
  <c r="BH319" i="97" s="1"/>
  <c r="BI298" i="97"/>
  <c r="BM477" i="6"/>
  <c r="BM479" i="6" s="1"/>
  <c r="BI302" i="97" s="1"/>
  <c r="AY315" i="6"/>
  <c r="AU123" i="91"/>
  <c r="AU125" i="91" s="1"/>
  <c r="AH14" i="71"/>
  <c r="AH18" i="12"/>
  <c r="AR12" i="71"/>
  <c r="AT22" i="60"/>
  <c r="AA371" i="97"/>
  <c r="AB558" i="6"/>
  <c r="AB560" i="6" s="1"/>
  <c r="AB151" i="6"/>
  <c r="AC151" i="6"/>
  <c r="AM151" i="6"/>
  <c r="AL371" i="97"/>
  <c r="K104" i="60"/>
  <c r="I18" i="12"/>
  <c r="I14" i="71"/>
  <c r="Q18" i="12"/>
  <c r="Q20" i="12" s="1"/>
  <c r="S104" i="60"/>
  <c r="G165" i="91"/>
  <c r="K378" i="6"/>
  <c r="AH176" i="6"/>
  <c r="AO356" i="6"/>
  <c r="B173" i="10"/>
  <c r="B20" i="10" s="1"/>
  <c r="AP203" i="6"/>
  <c r="AP208" i="6"/>
  <c r="AU360" i="6"/>
  <c r="V226" i="97"/>
  <c r="Z405" i="6"/>
  <c r="V228" i="97" s="1"/>
  <c r="O255" i="97"/>
  <c r="S434" i="6"/>
  <c r="O257" i="97" s="1"/>
  <c r="AO80" i="68"/>
  <c r="AQ496" i="6" s="1"/>
  <c r="AM319" i="97" s="1"/>
  <c r="AO77" i="68"/>
  <c r="AQ406" i="6" s="1"/>
  <c r="AM229" i="97" s="1"/>
  <c r="AO74" i="68"/>
  <c r="AQ193" i="6" s="1"/>
  <c r="AO72" i="68"/>
  <c r="AQ175" i="6" s="1"/>
  <c r="AQ176" i="6" s="1"/>
  <c r="V244" i="97"/>
  <c r="Z423" i="6"/>
  <c r="AJ18" i="12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 s="1"/>
  <c r="K515" i="6"/>
  <c r="G338" i="97" s="1"/>
  <c r="G336" i="97"/>
  <c r="V199" i="97"/>
  <c r="U19" i="12"/>
  <c r="U20" i="12" s="1"/>
  <c r="W178" i="60"/>
  <c r="AF559" i="6"/>
  <c r="AF152" i="6"/>
  <c r="O522" i="6"/>
  <c r="K343" i="97"/>
  <c r="AI522" i="6"/>
  <c r="AE343" i="97"/>
  <c r="M495" i="6"/>
  <c r="I318" i="97" s="1"/>
  <c r="BC486" i="6"/>
  <c r="V450" i="6"/>
  <c r="L151" i="91"/>
  <c r="L153" i="91" s="1"/>
  <c r="T212" i="6"/>
  <c r="X212" i="6"/>
  <c r="U157" i="59" s="1"/>
  <c r="AH120" i="91"/>
  <c r="AH162" i="91" s="1"/>
  <c r="AH36" i="92" s="1"/>
  <c r="AL360" i="6"/>
  <c r="AU12" i="71"/>
  <c r="AU16" i="71" s="1"/>
  <c r="AU29" i="71" s="1"/>
  <c r="AW22" i="60"/>
  <c r="AU16" i="12"/>
  <c r="C20" i="9"/>
  <c r="C6" i="9" s="1"/>
  <c r="Z12" i="71"/>
  <c r="Z16" i="71" s="1"/>
  <c r="Z29" i="71" s="1"/>
  <c r="Z16" i="12"/>
  <c r="Z20" i="12" s="1"/>
  <c r="BB486" i="6"/>
  <c r="AX309" i="97" s="1"/>
  <c r="AX307" i="97"/>
  <c r="AJ334" i="97"/>
  <c r="AN513" i="6"/>
  <c r="BD345" i="97"/>
  <c r="AJ343" i="97"/>
  <c r="AN522" i="6"/>
  <c r="BI316" i="97"/>
  <c r="BM495" i="6"/>
  <c r="BI318" i="97" s="1"/>
  <c r="BI167" i="6"/>
  <c r="W407" i="6"/>
  <c r="S230" i="97" s="1"/>
  <c r="Y533" i="6"/>
  <c r="U356" i="97" s="1"/>
  <c r="AS533" i="6"/>
  <c r="G155" i="91"/>
  <c r="G162" i="91" s="1"/>
  <c r="G36" i="92" s="1"/>
  <c r="K360" i="6"/>
  <c r="H159" i="59" s="1"/>
  <c r="V360" i="6"/>
  <c r="S159" i="59" s="1"/>
  <c r="BG151" i="6"/>
  <c r="BF558" i="6"/>
  <c r="J558" i="6"/>
  <c r="J560" i="6" s="1"/>
  <c r="J151" i="6"/>
  <c r="AV309" i="97"/>
  <c r="AZ488" i="6"/>
  <c r="AV311" i="97" s="1"/>
  <c r="G515" i="6"/>
  <c r="C338" i="97" s="1"/>
  <c r="AM334" i="97"/>
  <c r="AQ513" i="6"/>
  <c r="O178" i="60"/>
  <c r="M15" i="71"/>
  <c r="N199" i="97"/>
  <c r="BG60" i="60"/>
  <c r="BE17" i="12"/>
  <c r="BE20" i="12" s="1"/>
  <c r="BK316" i="97"/>
  <c r="BO495" i="6"/>
  <c r="BK318" i="97" s="1"/>
  <c r="M334" i="97"/>
  <c r="Q513" i="6"/>
  <c r="L20" i="12"/>
  <c r="K208" i="6"/>
  <c r="AU18" i="92"/>
  <c r="AU27" i="92" s="1"/>
  <c r="AU28" i="92" s="1"/>
  <c r="D5" i="9"/>
  <c r="Z533" i="6"/>
  <c r="AC495" i="6"/>
  <c r="Y318" i="97" s="1"/>
  <c r="Y316" i="97"/>
  <c r="AJ351" i="6"/>
  <c r="AF151" i="91"/>
  <c r="AF153" i="91" s="1"/>
  <c r="AC277" i="6"/>
  <c r="Z158" i="59" s="1"/>
  <c r="BH334" i="97"/>
  <c r="BL513" i="6"/>
  <c r="C20" i="12"/>
  <c r="AV16" i="71"/>
  <c r="AV29" i="71" s="1"/>
  <c r="BE360" i="6"/>
  <c r="BI356" i="6"/>
  <c r="BC212" i="6"/>
  <c r="AZ157" i="59" s="1"/>
  <c r="AE360" i="6"/>
  <c r="AB159" i="59" s="1"/>
  <c r="P360" i="6"/>
  <c r="M159" i="59" s="1"/>
  <c r="AF356" i="6"/>
  <c r="AH208" i="6"/>
  <c r="N162" i="91"/>
  <c r="N36" i="92" s="1"/>
  <c r="AK307" i="97"/>
  <c r="AO486" i="6"/>
  <c r="AK459" i="6"/>
  <c r="Q185" i="6"/>
  <c r="AB360" i="6"/>
  <c r="Y159" i="59" s="1"/>
  <c r="R360" i="6"/>
  <c r="O159" i="59" s="1"/>
  <c r="AL28" i="29"/>
  <c r="AL46" i="29" s="1"/>
  <c r="AL47" i="29" s="1"/>
  <c r="AN7" i="30" s="1"/>
  <c r="T162" i="91"/>
  <c r="T36" i="92" s="1"/>
  <c r="BD162" i="91"/>
  <c r="BD36" i="92" s="1"/>
  <c r="BA351" i="6"/>
  <c r="AW151" i="91"/>
  <c r="AW153" i="91" s="1"/>
  <c r="BM209" i="6"/>
  <c r="AH16" i="71"/>
  <c r="AH29" i="71" s="1"/>
  <c r="D20" i="12"/>
  <c r="R20" i="12"/>
  <c r="K162" i="91"/>
  <c r="K36" i="92" s="1"/>
  <c r="AJ20" i="12"/>
  <c r="AH360" i="6"/>
  <c r="AE159" i="59" s="1"/>
  <c r="AK208" i="6"/>
  <c r="G102" i="10"/>
  <c r="G16" i="10" s="1"/>
  <c r="T360" i="6"/>
  <c r="Q159" i="59" s="1"/>
  <c r="H360" i="6"/>
  <c r="E159" i="59" s="1"/>
  <c r="BO212" i="6"/>
  <c r="BL157" i="59" s="1"/>
  <c r="BA235" i="97"/>
  <c r="BE414" i="6"/>
  <c r="J423" i="6"/>
  <c r="F244" i="97"/>
  <c r="AE277" i="6"/>
  <c r="AB158" i="59" s="1"/>
  <c r="H212" i="6"/>
  <c r="AF18" i="92"/>
  <c r="AF27" i="92" s="1"/>
  <c r="AF28" i="92" s="1"/>
  <c r="W533" i="6"/>
  <c r="T160" i="59" s="1"/>
  <c r="R277" i="6"/>
  <c r="O158" i="59" s="1"/>
  <c r="U155" i="6"/>
  <c r="AE212" i="6"/>
  <c r="AB157" i="59" s="1"/>
  <c r="AH212" i="6"/>
  <c r="AE157" i="59" s="1"/>
  <c r="G35" i="68"/>
  <c r="BC533" i="6"/>
  <c r="H162" i="91"/>
  <c r="H36" i="92" s="1"/>
  <c r="BE162" i="91"/>
  <c r="BE36" i="92" s="1"/>
  <c r="AD10" i="29"/>
  <c r="AD32" i="29" s="1"/>
  <c r="AD34" i="29" s="1"/>
  <c r="AF12" i="28" s="1"/>
  <c r="AF13" i="28" s="1"/>
  <c r="AS28" i="29"/>
  <c r="AS46" i="29" s="1"/>
  <c r="AS47" i="29" s="1"/>
  <c r="AU7" i="30" s="1"/>
  <c r="AU9" i="30" s="1"/>
  <c r="AU40" i="30" s="1"/>
  <c r="AR24" i="36" s="1"/>
  <c r="I18" i="92"/>
  <c r="I27" i="92" s="1"/>
  <c r="I28" i="92" s="1"/>
  <c r="AB307" i="97"/>
  <c r="N298" i="97"/>
  <c r="R477" i="6"/>
  <c r="R479" i="6" s="1"/>
  <c r="N302" i="97" s="1"/>
  <c r="BD316" i="97"/>
  <c r="BH495" i="6"/>
  <c r="BD318" i="97" s="1"/>
  <c r="AB212" i="6"/>
  <c r="Y157" i="59" s="1"/>
  <c r="M360" i="6"/>
  <c r="J159" i="59" s="1"/>
  <c r="AR162" i="91"/>
  <c r="AR36" i="92" s="1"/>
  <c r="AA155" i="6"/>
  <c r="Y18" i="92"/>
  <c r="Y27" i="92" s="1"/>
  <c r="Y28" i="92" s="1"/>
  <c r="BK19" i="29"/>
  <c r="BK37" i="29" s="1"/>
  <c r="BK38" i="29" s="1"/>
  <c r="BM8" i="30" s="1"/>
  <c r="BM9" i="30" s="1"/>
  <c r="BM40" i="30" s="1"/>
  <c r="AG155" i="6"/>
  <c r="BF316" i="97"/>
  <c r="BJ495" i="6"/>
  <c r="BF318" i="97" s="1"/>
  <c r="Y277" i="6"/>
  <c r="V158" i="59" s="1"/>
  <c r="AY533" i="6"/>
  <c r="AG154" i="6"/>
  <c r="BG212" i="6"/>
  <c r="BD157" i="59" s="1"/>
  <c r="BH212" i="6"/>
  <c r="BE157" i="59" s="1"/>
  <c r="U18" i="92"/>
  <c r="U27" i="92" s="1"/>
  <c r="U28" i="92" s="1"/>
  <c r="BH277" i="6"/>
  <c r="BE158" i="59" s="1"/>
  <c r="AA60" i="60"/>
  <c r="AK212" i="6"/>
  <c r="AH157" i="59" s="1"/>
  <c r="AL155" i="6"/>
  <c r="BM292" i="6"/>
  <c r="BJ58" i="60"/>
  <c r="AV58" i="60"/>
  <c r="AY292" i="6"/>
  <c r="AQ287" i="6"/>
  <c r="AK287" i="6"/>
  <c r="AK292" i="6"/>
  <c r="M222" i="6"/>
  <c r="M227" i="6"/>
  <c r="M230" i="6" s="1"/>
  <c r="L292" i="6"/>
  <c r="L295" i="6" s="1"/>
  <c r="I58" i="60"/>
  <c r="AW227" i="6"/>
  <c r="AW222" i="6"/>
  <c r="Y227" i="6"/>
  <c r="Y222" i="6"/>
  <c r="AB292" i="6"/>
  <c r="Y165" i="59" s="1"/>
  <c r="AB287" i="6"/>
  <c r="X222" i="6"/>
  <c r="X227" i="6"/>
  <c r="AM533" i="6"/>
  <c r="Q533" i="6"/>
  <c r="X533" i="6"/>
  <c r="T356" i="97" s="1"/>
  <c r="AJ533" i="6"/>
  <c r="AF356" i="97" s="1"/>
  <c r="AI334" i="97"/>
  <c r="AG292" i="6"/>
  <c r="AG287" i="6"/>
  <c r="AC222" i="6"/>
  <c r="BL360" i="6"/>
  <c r="BI159" i="59" s="1"/>
  <c r="AW58" i="60"/>
  <c r="AC58" i="60"/>
  <c r="Z287" i="6"/>
  <c r="Q58" i="60"/>
  <c r="BO227" i="6"/>
  <c r="BL165" i="59" s="1"/>
  <c r="BO222" i="6"/>
  <c r="BH222" i="6"/>
  <c r="BH227" i="6"/>
  <c r="V222" i="6"/>
  <c r="V227" i="6"/>
  <c r="BG292" i="6"/>
  <c r="BD58" i="60"/>
  <c r="BG222" i="6"/>
  <c r="BG227" i="6"/>
  <c r="P227" i="6"/>
  <c r="P230" i="6" s="1"/>
  <c r="AN227" i="6"/>
  <c r="AK165" i="59" s="1"/>
  <c r="BD227" i="6"/>
  <c r="BH292" i="6"/>
  <c r="AO227" i="6"/>
  <c r="BE227" i="6"/>
  <c r="BB165" i="59" s="1"/>
  <c r="BA292" i="6"/>
  <c r="J227" i="6"/>
  <c r="AA227" i="6"/>
  <c r="AI227" i="6"/>
  <c r="AF165" i="59" s="1"/>
  <c r="AY227" i="6"/>
  <c r="T227" i="6"/>
  <c r="AJ227" i="6"/>
  <c r="AG165" i="59" s="1"/>
  <c r="AR227" i="6"/>
  <c r="AO165" i="59" s="1"/>
  <c r="AV292" i="6"/>
  <c r="AS165" i="59" s="1"/>
  <c r="U222" i="6"/>
  <c r="AW292" i="6"/>
  <c r="AH9" i="29"/>
  <c r="AH10" i="29" s="1"/>
  <c r="AH32" i="29" s="1"/>
  <c r="AE222" i="6"/>
  <c r="BJ227" i="6"/>
  <c r="R292" i="6"/>
  <c r="R295" i="6" s="1"/>
  <c r="O222" i="6"/>
  <c r="AU257" i="6"/>
  <c r="AU259" i="6" s="1"/>
  <c r="AO208" i="6"/>
  <c r="AH273" i="6"/>
  <c r="AH275" i="6" s="1"/>
  <c r="O273" i="6"/>
  <c r="O275" i="6" s="1"/>
  <c r="X208" i="6"/>
  <c r="AT208" i="6"/>
  <c r="J208" i="6"/>
  <c r="AS208" i="6"/>
  <c r="U292" i="97"/>
  <c r="Y470" i="6"/>
  <c r="U293" i="97" s="1"/>
  <c r="AT286" i="6"/>
  <c r="BE293" i="6"/>
  <c r="BE295" i="6" s="1"/>
  <c r="AT285" i="6"/>
  <c r="AT288" i="6"/>
  <c r="Q229" i="97"/>
  <c r="U407" i="6"/>
  <c r="Q230" i="97" s="1"/>
  <c r="U530" i="6"/>
  <c r="Q353" i="97" s="1"/>
  <c r="G131" i="91"/>
  <c r="G132" i="91" s="1"/>
  <c r="K324" i="6"/>
  <c r="BJ265" i="97"/>
  <c r="BN443" i="6"/>
  <c r="BJ266" i="97" s="1"/>
  <c r="AI132" i="91"/>
  <c r="AU145" i="91"/>
  <c r="AU146" i="91" s="1"/>
  <c r="BN209" i="6"/>
  <c r="AK357" i="6"/>
  <c r="I96" i="68"/>
  <c r="O530" i="6"/>
  <c r="K353" i="97" s="1"/>
  <c r="BA443" i="6"/>
  <c r="AW266" i="97" s="1"/>
  <c r="AW265" i="97"/>
  <c r="V96" i="68"/>
  <c r="X323" i="6"/>
  <c r="AU306" i="6"/>
  <c r="AQ117" i="91"/>
  <c r="AQ118" i="91" s="1"/>
  <c r="AF6" i="71"/>
  <c r="AF8" i="12"/>
  <c r="U357" i="6"/>
  <c r="U342" i="6"/>
  <c r="Q145" i="91"/>
  <c r="Q146" i="91" s="1"/>
  <c r="W82" i="68"/>
  <c r="K219" i="97"/>
  <c r="O398" i="6"/>
  <c r="K221" i="97" s="1"/>
  <c r="X219" i="97"/>
  <c r="AB398" i="6"/>
  <c r="X221" i="97" s="1"/>
  <c r="AN175" i="6"/>
  <c r="AN176" i="6" s="1"/>
  <c r="AL82" i="68"/>
  <c r="AE292" i="97"/>
  <c r="AI470" i="6"/>
  <c r="AE293" i="97" s="1"/>
  <c r="BI158" i="59"/>
  <c r="AR117" i="91"/>
  <c r="AR118" i="91" s="1"/>
  <c r="AV306" i="6"/>
  <c r="BI292" i="97"/>
  <c r="BM470" i="6"/>
  <c r="BI293" i="97" s="1"/>
  <c r="BM530" i="6"/>
  <c r="BI353" i="97" s="1"/>
  <c r="Z323" i="6"/>
  <c r="X96" i="68"/>
  <c r="AB237" i="97"/>
  <c r="AF416" i="6"/>
  <c r="AB239" i="97" s="1"/>
  <c r="F116" i="91"/>
  <c r="BF315" i="6"/>
  <c r="BB123" i="91"/>
  <c r="BB125" i="91" s="1"/>
  <c r="AN151" i="91"/>
  <c r="AN153" i="91" s="1"/>
  <c r="AR351" i="6"/>
  <c r="AD292" i="97"/>
  <c r="AH470" i="6"/>
  <c r="AD293" i="97" s="1"/>
  <c r="Z292" i="97"/>
  <c r="AD470" i="6"/>
  <c r="Z293" i="97" s="1"/>
  <c r="AB8" i="12"/>
  <c r="AB6" i="71"/>
  <c r="AK336" i="97"/>
  <c r="AO515" i="6"/>
  <c r="AK338" i="97" s="1"/>
  <c r="AK342" i="6"/>
  <c r="H3" i="59"/>
  <c r="BC560" i="6"/>
  <c r="Q452" i="6"/>
  <c r="M275" i="97" s="1"/>
  <c r="M273" i="97"/>
  <c r="AP323" i="6"/>
  <c r="AN96" i="68"/>
  <c r="AZ356" i="97"/>
  <c r="BA160" i="59"/>
  <c r="U319" i="97"/>
  <c r="BC157" i="59"/>
  <c r="BA315" i="6"/>
  <c r="BA356" i="6"/>
  <c r="AM48" i="64"/>
  <c r="AM50" i="64" s="1"/>
  <c r="BJ292" i="97"/>
  <c r="BN530" i="6"/>
  <c r="BJ353" i="97" s="1"/>
  <c r="K333" i="6"/>
  <c r="G138" i="91"/>
  <c r="G139" i="91" s="1"/>
  <c r="AB323" i="6"/>
  <c r="X131" i="91" s="1"/>
  <c r="X132" i="91" s="1"/>
  <c r="Z96" i="68"/>
  <c r="O264" i="97"/>
  <c r="S443" i="6"/>
  <c r="O266" i="97" s="1"/>
  <c r="E131" i="91"/>
  <c r="E132" i="91" s="1"/>
  <c r="I324" i="6"/>
  <c r="BF333" i="6"/>
  <c r="AL209" i="6"/>
  <c r="U6" i="71"/>
  <c r="AN209" i="6"/>
  <c r="S194" i="6"/>
  <c r="AE145" i="91"/>
  <c r="BI175" i="6"/>
  <c r="BI342" i="6"/>
  <c r="BE145" i="91"/>
  <c r="BE159" i="91" s="1"/>
  <c r="BE34" i="92" s="1"/>
  <c r="AS138" i="91"/>
  <c r="AS139" i="91" s="1"/>
  <c r="AW333" i="6"/>
  <c r="BE175" i="6"/>
  <c r="BE176" i="6" s="1"/>
  <c r="BC82" i="68"/>
  <c r="BH117" i="91"/>
  <c r="BL306" i="6"/>
  <c r="AZ117" i="91"/>
  <c r="AZ118" i="91" s="1"/>
  <c r="BD306" i="6"/>
  <c r="AW282" i="97"/>
  <c r="BA461" i="6"/>
  <c r="AW284" i="97" s="1"/>
  <c r="AT319" i="97"/>
  <c r="BK172" i="59"/>
  <c r="BI8" i="36"/>
  <c r="BE265" i="97"/>
  <c r="BI530" i="6"/>
  <c r="BE353" i="97" s="1"/>
  <c r="BL184" i="6"/>
  <c r="BL185" i="6" s="1"/>
  <c r="BH292" i="97"/>
  <c r="BL470" i="6"/>
  <c r="BH293" i="97" s="1"/>
  <c r="R309" i="97"/>
  <c r="V488" i="6"/>
  <c r="R311" i="97" s="1"/>
  <c r="BB351" i="6"/>
  <c r="AX151" i="91"/>
  <c r="AX153" i="91" s="1"/>
  <c r="O324" i="6"/>
  <c r="K131" i="91"/>
  <c r="K132" i="91" s="1"/>
  <c r="BL82" i="68"/>
  <c r="AJ145" i="91"/>
  <c r="AJ146" i="91" s="1"/>
  <c r="AS265" i="97"/>
  <c r="AW443" i="6"/>
  <c r="AS266" i="97" s="1"/>
  <c r="AW530" i="6"/>
  <c r="AS353" i="97" s="1"/>
  <c r="AA145" i="91"/>
  <c r="AA146" i="91" s="1"/>
  <c r="BN306" i="6"/>
  <c r="BB8" i="12"/>
  <c r="BB6" i="71"/>
  <c r="Y210" i="97"/>
  <c r="AC389" i="6"/>
  <c r="Y212" i="97" s="1"/>
  <c r="AW145" i="91"/>
  <c r="BA342" i="6"/>
  <c r="L398" i="6"/>
  <c r="H221" i="97" s="1"/>
  <c r="H219" i="97"/>
  <c r="U175" i="6"/>
  <c r="U209" i="6" s="1"/>
  <c r="S82" i="68"/>
  <c r="AQ96" i="68"/>
  <c r="AS323" i="6"/>
  <c r="D54" i="59"/>
  <c r="C64" i="116" s="1"/>
  <c r="AS6" i="71"/>
  <c r="AS8" i="12"/>
  <c r="I210" i="97"/>
  <c r="M389" i="6"/>
  <c r="I212" i="97" s="1"/>
  <c r="AZ286" i="6"/>
  <c r="D17" i="33"/>
  <c r="O17" i="33" s="1"/>
  <c r="P17" i="33" s="1"/>
  <c r="W209" i="6"/>
  <c r="AW229" i="97"/>
  <c r="BA407" i="6"/>
  <c r="AW230" i="97" s="1"/>
  <c r="AI209" i="6"/>
  <c r="AI210" i="6" s="1"/>
  <c r="AK210" i="97"/>
  <c r="AE265" i="97"/>
  <c r="AW324" i="6"/>
  <c r="AS131" i="91"/>
  <c r="AS132" i="91" s="1"/>
  <c r="T323" i="6"/>
  <c r="O209" i="6"/>
  <c r="H324" i="6"/>
  <c r="AS18" i="34"/>
  <c r="K117" i="91"/>
  <c r="K118" i="91" s="1"/>
  <c r="O306" i="6"/>
  <c r="AU324" i="6"/>
  <c r="AQ131" i="91"/>
  <c r="P389" i="6"/>
  <c r="L212" i="97" s="1"/>
  <c r="L210" i="97"/>
  <c r="AP389" i="6"/>
  <c r="AL212" i="97" s="1"/>
  <c r="AL210" i="97"/>
  <c r="BD158" i="59"/>
  <c r="Q82" i="68"/>
  <c r="S166" i="6"/>
  <c r="S167" i="6" s="1"/>
  <c r="J6" i="71"/>
  <c r="J8" i="12"/>
  <c r="Q117" i="91"/>
  <c r="Q118" i="91" s="1"/>
  <c r="U306" i="6"/>
  <c r="AU398" i="6"/>
  <c r="AQ221" i="97" s="1"/>
  <c r="AQ219" i="97"/>
  <c r="F356" i="97"/>
  <c r="BJ176" i="6"/>
  <c r="S479" i="6"/>
  <c r="O302" i="97" s="1"/>
  <c r="AS228" i="97"/>
  <c r="AW407" i="6"/>
  <c r="AS230" i="97" s="1"/>
  <c r="T157" i="59"/>
  <c r="O280" i="97"/>
  <c r="S459" i="6"/>
  <c r="D139" i="91"/>
  <c r="G96" i="68"/>
  <c r="AE167" i="6"/>
  <c r="AB160" i="59"/>
  <c r="BH8" i="12"/>
  <c r="F96" i="68"/>
  <c r="H333" i="6"/>
  <c r="BG273" i="6"/>
  <c r="BG275" i="6" s="1"/>
  <c r="G10" i="29"/>
  <c r="G32" i="29" s="1"/>
  <c r="G34" i="29" s="1"/>
  <c r="I12" i="28" s="1"/>
  <c r="E123" i="91"/>
  <c r="E125" i="91" s="1"/>
  <c r="AW357" i="6"/>
  <c r="AW172" i="59"/>
  <c r="AK356" i="6"/>
  <c r="T8" i="36"/>
  <c r="V172" i="59"/>
  <c r="BC264" i="97"/>
  <c r="BG443" i="6"/>
  <c r="BC266" i="97" s="1"/>
  <c r="AB459" i="6"/>
  <c r="BI237" i="97"/>
  <c r="BM416" i="6"/>
  <c r="BI239" i="97" s="1"/>
  <c r="BD336" i="97"/>
  <c r="BH515" i="6"/>
  <c r="BD338" i="97" s="1"/>
  <c r="BF488" i="6"/>
  <c r="BB311" i="97" s="1"/>
  <c r="L360" i="6"/>
  <c r="I159" i="59" s="1"/>
  <c r="AI159" i="59"/>
  <c r="AI161" i="59" s="1"/>
  <c r="AH250" i="6"/>
  <c r="BC130" i="91"/>
  <c r="H387" i="6"/>
  <c r="D208" i="97"/>
  <c r="AN120" i="91"/>
  <c r="AN162" i="91" s="1"/>
  <c r="AN36" i="92" s="1"/>
  <c r="G6" i="10"/>
  <c r="G50" i="10"/>
  <c r="G8" i="10" s="1"/>
  <c r="AO10" i="29"/>
  <c r="AO32" i="29" s="1"/>
  <c r="AO33" i="29"/>
  <c r="AW280" i="97"/>
  <c r="B10" i="10"/>
  <c r="B22" i="10" s="1"/>
  <c r="B72" i="10"/>
  <c r="B12" i="10" s="1"/>
  <c r="AZ212" i="6"/>
  <c r="BE118" i="91"/>
  <c r="AE144" i="91"/>
  <c r="AI342" i="6"/>
  <c r="AG223" i="97"/>
  <c r="AU96" i="68"/>
  <c r="AV203" i="6"/>
  <c r="AV208" i="6"/>
  <c r="X226" i="97"/>
  <c r="T244" i="97"/>
  <c r="X423" i="6"/>
  <c r="X425" i="6" s="1"/>
  <c r="T248" i="97" s="1"/>
  <c r="X244" i="97"/>
  <c r="AB423" i="6"/>
  <c r="X246" i="97" s="1"/>
  <c r="AJ558" i="6"/>
  <c r="AJ151" i="6"/>
  <c r="AI371" i="97"/>
  <c r="AK151" i="6"/>
  <c r="V22" i="60"/>
  <c r="T16" i="12"/>
  <c r="G60" i="60"/>
  <c r="E17" i="12"/>
  <c r="BE154" i="6"/>
  <c r="BD154" i="6"/>
  <c r="M16" i="12"/>
  <c r="M20" i="12" s="1"/>
  <c r="O22" i="60"/>
  <c r="AX273" i="6"/>
  <c r="AX275" i="6" s="1"/>
  <c r="AX250" i="6"/>
  <c r="E208" i="97"/>
  <c r="I387" i="6"/>
  <c r="AL315" i="6"/>
  <c r="AH123" i="91"/>
  <c r="AH125" i="91" s="1"/>
  <c r="AV76" i="68"/>
  <c r="AX341" i="6" s="1"/>
  <c r="AV72" i="68"/>
  <c r="AX175" i="6" s="1"/>
  <c r="AX176" i="6" s="1"/>
  <c r="AV79" i="68"/>
  <c r="AX469" i="6" s="1"/>
  <c r="AV75" i="68"/>
  <c r="AX305" i="6" s="1"/>
  <c r="AV74" i="68"/>
  <c r="AX193" i="6" s="1"/>
  <c r="AX194" i="6" s="1"/>
  <c r="AY93" i="68"/>
  <c r="AY94" i="68"/>
  <c r="BA332" i="6" s="1"/>
  <c r="J120" i="91"/>
  <c r="J162" i="91" s="1"/>
  <c r="J36" i="92" s="1"/>
  <c r="N360" i="6"/>
  <c r="X228" i="97"/>
  <c r="AY12" i="71"/>
  <c r="AY16" i="71" s="1"/>
  <c r="AY29" i="71" s="1"/>
  <c r="AY16" i="12"/>
  <c r="AY20" i="12" s="1"/>
  <c r="V533" i="6"/>
  <c r="R331" i="97"/>
  <c r="AQ298" i="97"/>
  <c r="AU477" i="6"/>
  <c r="AQ300" i="97" s="1"/>
  <c r="F148" i="91"/>
  <c r="F162" i="91" s="1"/>
  <c r="F36" i="92" s="1"/>
  <c r="J360" i="6"/>
  <c r="G159" i="59" s="1"/>
  <c r="E120" i="91"/>
  <c r="E162" i="91" s="1"/>
  <c r="I360" i="6"/>
  <c r="BG479" i="6"/>
  <c r="BC302" i="97" s="1"/>
  <c r="BM360" i="6"/>
  <c r="BJ159" i="59" s="1"/>
  <c r="BI148" i="91"/>
  <c r="BI162" i="91" s="1"/>
  <c r="BI36" i="92" s="1"/>
  <c r="AS268" i="6"/>
  <c r="AS273" i="6"/>
  <c r="AS275" i="6" s="1"/>
  <c r="G15" i="10"/>
  <c r="G23" i="10" s="1"/>
  <c r="E19" i="10"/>
  <c r="E23" i="10" s="1"/>
  <c r="F14" i="10"/>
  <c r="F22" i="10" s="1"/>
  <c r="F102" i="10"/>
  <c r="F16" i="10" s="1"/>
  <c r="D144" i="91"/>
  <c r="H356" i="6"/>
  <c r="S223" i="97"/>
  <c r="BO176" i="6"/>
  <c r="BO208" i="6"/>
  <c r="BK360" i="6"/>
  <c r="BG148" i="91"/>
  <c r="BG162" i="91" s="1"/>
  <c r="BG36" i="92" s="1"/>
  <c r="O208" i="6"/>
  <c r="AW208" i="6"/>
  <c r="AJ414" i="6"/>
  <c r="AF235" i="97"/>
  <c r="AM228" i="97"/>
  <c r="BK93" i="68"/>
  <c r="BK94" i="68"/>
  <c r="BM332" i="6" s="1"/>
  <c r="K405" i="6"/>
  <c r="G228" i="97" s="1"/>
  <c r="G226" i="97"/>
  <c r="AX148" i="91"/>
  <c r="AX162" i="91" s="1"/>
  <c r="AX36" i="92" s="1"/>
  <c r="BB360" i="6"/>
  <c r="F41" i="29"/>
  <c r="F43" i="29" s="1"/>
  <c r="H6" i="28" s="1"/>
  <c r="G28" i="29"/>
  <c r="G46" i="29" s="1"/>
  <c r="G47" i="29" s="1"/>
  <c r="I7" i="30" s="1"/>
  <c r="BG262" i="97"/>
  <c r="BK441" i="6"/>
  <c r="BG264" i="97" s="1"/>
  <c r="BK387" i="6"/>
  <c r="BG208" i="97"/>
  <c r="AX316" i="97"/>
  <c r="BB495" i="6"/>
  <c r="AX318" i="97" s="1"/>
  <c r="AP60" i="60"/>
  <c r="AN17" i="12"/>
  <c r="AN13" i="71"/>
  <c r="P155" i="6"/>
  <c r="Q155" i="6"/>
  <c r="G13" i="91"/>
  <c r="G15" i="91" s="1"/>
  <c r="G16" i="91"/>
  <c r="AY16" i="92"/>
  <c r="AY18" i="92" s="1"/>
  <c r="AY27" i="92" s="1"/>
  <c r="AY28" i="92" s="1"/>
  <c r="V153" i="6"/>
  <c r="U153" i="6"/>
  <c r="BL559" i="6"/>
  <c r="BL560" i="6" s="1"/>
  <c r="BL152" i="6"/>
  <c r="BM152" i="6"/>
  <c r="T259" i="6"/>
  <c r="T273" i="6"/>
  <c r="T275" i="6" s="1"/>
  <c r="T284" i="6" s="1"/>
  <c r="D14" i="91"/>
  <c r="O17" i="92"/>
  <c r="BL111" i="91"/>
  <c r="K241" i="97"/>
  <c r="O533" i="6"/>
  <c r="N241" i="97"/>
  <c r="R533" i="6"/>
  <c r="BF423" i="6"/>
  <c r="BB244" i="97"/>
  <c r="AO210" i="97"/>
  <c r="AS389" i="6"/>
  <c r="AO212" i="97" s="1"/>
  <c r="AR94" i="68"/>
  <c r="AT332" i="6" s="1"/>
  <c r="AR93" i="68"/>
  <c r="AV127" i="91"/>
  <c r="AV162" i="91" s="1"/>
  <c r="AV36" i="92" s="1"/>
  <c r="AZ360" i="6"/>
  <c r="AW159" i="59" s="1"/>
  <c r="BG244" i="97"/>
  <c r="BK423" i="6"/>
  <c r="Q271" i="97"/>
  <c r="U450" i="6"/>
  <c r="AA271" i="97"/>
  <c r="AE450" i="6"/>
  <c r="AY323" i="6"/>
  <c r="AU131" i="91" s="1"/>
  <c r="AU132" i="91" s="1"/>
  <c r="C141" i="91"/>
  <c r="G360" i="6"/>
  <c r="D159" i="59" s="1"/>
  <c r="AU241" i="6"/>
  <c r="AU273" i="6"/>
  <c r="AU275" i="6" s="1"/>
  <c r="AU288" i="6" s="1"/>
  <c r="S300" i="97"/>
  <c r="BJ145" i="91"/>
  <c r="BN357" i="6"/>
  <c r="W20" i="12"/>
  <c r="AQ20" i="12"/>
  <c r="AQ341" i="6"/>
  <c r="AM145" i="91" s="1"/>
  <c r="AE425" i="6"/>
  <c r="AA248" i="97" s="1"/>
  <c r="AO96" i="68"/>
  <c r="AQ323" i="6"/>
  <c r="Z250" i="6"/>
  <c r="Z273" i="6"/>
  <c r="AF123" i="91"/>
  <c r="AF125" i="91" s="1"/>
  <c r="AJ315" i="6"/>
  <c r="AR356" i="6"/>
  <c r="U208" i="97"/>
  <c r="Y387" i="6"/>
  <c r="BB208" i="97"/>
  <c r="BF387" i="6"/>
  <c r="BJ208" i="97"/>
  <c r="BN387" i="6"/>
  <c r="AP291" i="97"/>
  <c r="BK506" i="6"/>
  <c r="BG329" i="97" s="1"/>
  <c r="BG327" i="97"/>
  <c r="BB423" i="6"/>
  <c r="AX244" i="97"/>
  <c r="T262" i="97"/>
  <c r="X441" i="6"/>
  <c r="T264" i="97" s="1"/>
  <c r="F262" i="97"/>
  <c r="J441" i="6"/>
  <c r="AB148" i="91"/>
  <c r="AB162" i="91" s="1"/>
  <c r="AB36" i="92" s="1"/>
  <c r="S229" i="97"/>
  <c r="BF6" i="71"/>
  <c r="BI145" i="91"/>
  <c r="BI146" i="91" s="1"/>
  <c r="BA148" i="91"/>
  <c r="BA162" i="91" s="1"/>
  <c r="BA36" i="92" s="1"/>
  <c r="AF162" i="91"/>
  <c r="AF36" i="92" s="1"/>
  <c r="AD162" i="91"/>
  <c r="AD36" i="92" s="1"/>
  <c r="X387" i="6"/>
  <c r="F28" i="29"/>
  <c r="F46" i="29" s="1"/>
  <c r="F47" i="29" s="1"/>
  <c r="H7" i="30" s="1"/>
  <c r="Y141" i="91"/>
  <c r="Y162" i="91" s="1"/>
  <c r="Y36" i="92" s="1"/>
  <c r="AV73" i="68"/>
  <c r="AX184" i="6" s="1"/>
  <c r="AX185" i="6" s="1"/>
  <c r="Q193" i="6"/>
  <c r="Q194" i="6" s="1"/>
  <c r="BG22" i="60"/>
  <c r="BC292" i="97"/>
  <c r="BG470" i="6"/>
  <c r="BC293" i="97" s="1"/>
  <c r="T425" i="6"/>
  <c r="P248" i="97" s="1"/>
  <c r="P246" i="97"/>
  <c r="K172" i="59"/>
  <c r="BL153" i="6"/>
  <c r="BM194" i="6"/>
  <c r="BC345" i="97"/>
  <c r="BG524" i="6"/>
  <c r="BC347" i="97" s="1"/>
  <c r="AW94" i="68"/>
  <c r="AY332" i="6" s="1"/>
  <c r="BD273" i="6"/>
  <c r="BD275" i="6" s="1"/>
  <c r="BD268" i="6"/>
  <c r="Z123" i="91"/>
  <c r="Z125" i="91" s="1"/>
  <c r="AD315" i="6"/>
  <c r="BL524" i="6"/>
  <c r="BH347" i="97" s="1"/>
  <c r="AZ104" i="60"/>
  <c r="AX18" i="12"/>
  <c r="AX20" i="12" s="1"/>
  <c r="E48" i="9"/>
  <c r="E6" i="9" s="1"/>
  <c r="BI33" i="29"/>
  <c r="BJ10" i="29"/>
  <c r="BJ32" i="29" s="1"/>
  <c r="BJ34" i="29" s="1"/>
  <c r="BL12" i="28" s="1"/>
  <c r="BI10" i="29"/>
  <c r="BI32" i="29" s="1"/>
  <c r="J155" i="6"/>
  <c r="I155" i="6"/>
  <c r="AD154" i="6"/>
  <c r="AE154" i="6"/>
  <c r="BA153" i="6"/>
  <c r="BB153" i="6"/>
  <c r="N559" i="6"/>
  <c r="N560" i="6" s="1"/>
  <c r="N152" i="6"/>
  <c r="O152" i="6"/>
  <c r="P17" i="12"/>
  <c r="P13" i="71"/>
  <c r="R60" i="60"/>
  <c r="AG16" i="12"/>
  <c r="AG12" i="71"/>
  <c r="G4" i="59"/>
  <c r="Z334" i="97"/>
  <c r="AD513" i="6"/>
  <c r="AY127" i="91"/>
  <c r="AY162" i="91" s="1"/>
  <c r="AY36" i="92" s="1"/>
  <c r="BC360" i="6"/>
  <c r="AZ159" i="59" s="1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 s="1"/>
  <c r="H340" i="97"/>
  <c r="L533" i="6"/>
  <c r="S351" i="6"/>
  <c r="O151" i="91"/>
  <c r="O153" i="91" s="1"/>
  <c r="V351" i="6"/>
  <c r="R151" i="91"/>
  <c r="R153" i="91" s="1"/>
  <c r="U486" i="6"/>
  <c r="Q307" i="97"/>
  <c r="K319" i="97"/>
  <c r="AS208" i="97"/>
  <c r="AV71" i="68"/>
  <c r="AW194" i="6"/>
  <c r="E50" i="10"/>
  <c r="E8" i="10" s="1"/>
  <c r="BE12" i="71"/>
  <c r="AU300" i="97"/>
  <c r="AY479" i="6"/>
  <c r="AU302" i="97" s="1"/>
  <c r="X250" i="6"/>
  <c r="X273" i="6"/>
  <c r="X275" i="6" s="1"/>
  <c r="U151" i="59" s="1"/>
  <c r="D10" i="10"/>
  <c r="D22" i="10" s="1"/>
  <c r="D72" i="10"/>
  <c r="D12" i="10" s="1"/>
  <c r="AM396" i="6"/>
  <c r="AI217" i="97"/>
  <c r="AO12" i="71"/>
  <c r="AO16" i="12"/>
  <c r="I79" i="68"/>
  <c r="K469" i="6" s="1"/>
  <c r="I74" i="68"/>
  <c r="K193" i="6" s="1"/>
  <c r="I80" i="68"/>
  <c r="K496" i="6" s="1"/>
  <c r="I78" i="68"/>
  <c r="K442" i="6" s="1"/>
  <c r="G265" i="97" s="1"/>
  <c r="I77" i="68"/>
  <c r="K406" i="6" s="1"/>
  <c r="I72" i="68"/>
  <c r="K175" i="6" s="1"/>
  <c r="K176" i="6" s="1"/>
  <c r="I76" i="68"/>
  <c r="K341" i="6" s="1"/>
  <c r="I71" i="68"/>
  <c r="BI74" i="68"/>
  <c r="BK193" i="6" s="1"/>
  <c r="BI79" i="68"/>
  <c r="BK469" i="6" s="1"/>
  <c r="BI71" i="68"/>
  <c r="BK166" i="6" s="1"/>
  <c r="BK167" i="6" s="1"/>
  <c r="BI76" i="68"/>
  <c r="BK341" i="6" s="1"/>
  <c r="BI72" i="68"/>
  <c r="BK175" i="6" s="1"/>
  <c r="BK176" i="6" s="1"/>
  <c r="AU559" i="6"/>
  <c r="AU560" i="6" s="1"/>
  <c r="AV152" i="6"/>
  <c r="AU152" i="6"/>
  <c r="BD130" i="91"/>
  <c r="O232" i="97"/>
  <c r="S533" i="6"/>
  <c r="AN130" i="91"/>
  <c r="AN132" i="91" s="1"/>
  <c r="AR324" i="6"/>
  <c r="F19" i="29"/>
  <c r="F37" i="29" s="1"/>
  <c r="F38" i="29" s="1"/>
  <c r="H8" i="30" s="1"/>
  <c r="AU155" i="6"/>
  <c r="AT155" i="6"/>
  <c r="AD16" i="12"/>
  <c r="AD12" i="71"/>
  <c r="AK12" i="71"/>
  <c r="AM22" i="60"/>
  <c r="Y144" i="91"/>
  <c r="Y158" i="91" s="1"/>
  <c r="Y33" i="92" s="1"/>
  <c r="AC356" i="6"/>
  <c r="AJ389" i="6"/>
  <c r="AF212" i="97" s="1"/>
  <c r="AW8" i="36"/>
  <c r="O265" i="97"/>
  <c r="AP13" i="28"/>
  <c r="BF273" i="6"/>
  <c r="BF275" i="6" s="1"/>
  <c r="AC34" i="29"/>
  <c r="AE12" i="28" s="1"/>
  <c r="AH20" i="12"/>
  <c r="AS10" i="29"/>
  <c r="AS32" i="29" s="1"/>
  <c r="AS34" i="29" s="1"/>
  <c r="AU12" i="28" s="1"/>
  <c r="Q323" i="6"/>
  <c r="O96" i="68"/>
  <c r="BH250" i="6"/>
  <c r="BH273" i="6"/>
  <c r="BL315" i="6"/>
  <c r="BH123" i="91"/>
  <c r="BH125" i="91" s="1"/>
  <c r="Q123" i="91"/>
  <c r="Q125" i="91" s="1"/>
  <c r="U315" i="6"/>
  <c r="U356" i="6"/>
  <c r="AD199" i="97"/>
  <c r="AE178" i="60"/>
  <c r="AC19" i="12"/>
  <c r="AC15" i="71"/>
  <c r="BD74" i="68"/>
  <c r="BF193" i="6" s="1"/>
  <c r="BF194" i="6" s="1"/>
  <c r="BD73" i="68"/>
  <c r="BD76" i="68"/>
  <c r="BF341" i="6" s="1"/>
  <c r="BB145" i="91" s="1"/>
  <c r="BD79" i="68"/>
  <c r="BF469" i="6" s="1"/>
  <c r="BF470" i="6" s="1"/>
  <c r="BB293" i="97" s="1"/>
  <c r="BD80" i="68"/>
  <c r="BF496" i="6" s="1"/>
  <c r="BD77" i="68"/>
  <c r="BF406" i="6" s="1"/>
  <c r="Q33" i="29"/>
  <c r="AU176" i="6"/>
  <c r="AH226" i="97"/>
  <c r="AL405" i="6"/>
  <c r="BE214" i="97"/>
  <c r="BI533" i="6"/>
  <c r="AM244" i="97"/>
  <c r="T74" i="68"/>
  <c r="V193" i="6" s="1"/>
  <c r="V194" i="6" s="1"/>
  <c r="T80" i="68"/>
  <c r="V496" i="6" s="1"/>
  <c r="R319" i="97" s="1"/>
  <c r="T71" i="68"/>
  <c r="V166" i="6" s="1"/>
  <c r="V167" i="6" s="1"/>
  <c r="T79" i="68"/>
  <c r="V469" i="6" s="1"/>
  <c r="V470" i="6" s="1"/>
  <c r="R293" i="97" s="1"/>
  <c r="AF73" i="68"/>
  <c r="AH184" i="6" s="1"/>
  <c r="AH185" i="6" s="1"/>
  <c r="AF78" i="68"/>
  <c r="AH442" i="6" s="1"/>
  <c r="AD265" i="97" s="1"/>
  <c r="AF75" i="68"/>
  <c r="AH305" i="6" s="1"/>
  <c r="AD117" i="91" s="1"/>
  <c r="AD118" i="91" s="1"/>
  <c r="M425" i="6"/>
  <c r="I248" i="97" s="1"/>
  <c r="I246" i="97"/>
  <c r="BH558" i="6"/>
  <c r="BI151" i="6"/>
  <c r="BH151" i="6"/>
  <c r="AU425" i="6"/>
  <c r="AQ248" i="97" s="1"/>
  <c r="AQ246" i="97"/>
  <c r="N450" i="6"/>
  <c r="BB78" i="68"/>
  <c r="BD442" i="6" s="1"/>
  <c r="AZ265" i="97" s="1"/>
  <c r="BB79" i="68"/>
  <c r="BD469" i="6" s="1"/>
  <c r="BB74" i="68"/>
  <c r="BD193" i="6" s="1"/>
  <c r="BB77" i="68"/>
  <c r="BD406" i="6" s="1"/>
  <c r="BB71" i="68"/>
  <c r="BB80" i="68"/>
  <c r="BD496" i="6" s="1"/>
  <c r="Z10" i="29"/>
  <c r="Z32" i="29" s="1"/>
  <c r="Y33" i="29"/>
  <c r="X506" i="6"/>
  <c r="T329" i="97" s="1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G214" i="6" s="1"/>
  <c r="AV356" i="6"/>
  <c r="AR144" i="91"/>
  <c r="AR146" i="91" s="1"/>
  <c r="R14" i="71"/>
  <c r="R16" i="71" s="1"/>
  <c r="R29" i="71" s="1"/>
  <c r="T104" i="60"/>
  <c r="BG41" i="29"/>
  <c r="BG43" i="29" s="1"/>
  <c r="BI6" i="28" s="1"/>
  <c r="AV315" i="6"/>
  <c r="AR123" i="91"/>
  <c r="AR125" i="91" s="1"/>
  <c r="AI477" i="6"/>
  <c r="AE300" i="97" s="1"/>
  <c r="AE298" i="97"/>
  <c r="AQ151" i="6"/>
  <c r="AP151" i="6"/>
  <c r="L371" i="97"/>
  <c r="P551" i="6"/>
  <c r="L374" i="97" s="1"/>
  <c r="AG14" i="71"/>
  <c r="AG18" i="12"/>
  <c r="AT151" i="91"/>
  <c r="AT153" i="91" s="1"/>
  <c r="AX351" i="6"/>
  <c r="AZ15" i="71"/>
  <c r="AZ16" i="71" s="1"/>
  <c r="AZ29" i="71" s="1"/>
  <c r="AZ19" i="12"/>
  <c r="AR18" i="12"/>
  <c r="AR20" i="12" s="1"/>
  <c r="AR14" i="71"/>
  <c r="AR16" i="71" s="1"/>
  <c r="AR29" i="71" s="1"/>
  <c r="Z203" i="6"/>
  <c r="Z208" i="6"/>
  <c r="L351" i="6"/>
  <c r="H151" i="91"/>
  <c r="H153" i="91" s="1"/>
  <c r="AM167" i="6"/>
  <c r="BG20" i="12"/>
  <c r="AS16" i="71"/>
  <c r="AS29" i="71" s="1"/>
  <c r="C162" i="91"/>
  <c r="H441" i="6"/>
  <c r="D262" i="97"/>
  <c r="AU351" i="6"/>
  <c r="AQ151" i="91"/>
  <c r="AQ153" i="91" s="1"/>
  <c r="AG28" i="29"/>
  <c r="AG46" i="29" s="1"/>
  <c r="AG47" i="29" s="1"/>
  <c r="AI7" i="30" s="1"/>
  <c r="AI9" i="30" s="1"/>
  <c r="AI40" i="30" s="1"/>
  <c r="AF24" i="36" s="1"/>
  <c r="AH28" i="29"/>
  <c r="AH46" i="29" s="1"/>
  <c r="AH47" i="29" s="1"/>
  <c r="AJ7" i="30" s="1"/>
  <c r="AG41" i="29"/>
  <c r="AG43" i="29" s="1"/>
  <c r="AI6" i="28" s="1"/>
  <c r="H35" i="68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M20" i="12" s="1"/>
  <c r="AO22" i="60"/>
  <c r="AS351" i="6"/>
  <c r="AO151" i="91"/>
  <c r="AO153" i="91" s="1"/>
  <c r="AI333" i="6"/>
  <c r="AE138" i="91"/>
  <c r="AE139" i="91" s="1"/>
  <c r="I154" i="6"/>
  <c r="J154" i="6"/>
  <c r="O34" i="29"/>
  <c r="Q12" i="28" s="1"/>
  <c r="BA34" i="29"/>
  <c r="BC12" i="28" s="1"/>
  <c r="AI416" i="6"/>
  <c r="AE239" i="97" s="1"/>
  <c r="AE237" i="97"/>
  <c r="V16" i="71"/>
  <c r="V29" i="71" s="1"/>
  <c r="AE282" i="97"/>
  <c r="AI461" i="6"/>
  <c r="AE284" i="97" s="1"/>
  <c r="AY360" i="6"/>
  <c r="AU134" i="91"/>
  <c r="AU162" i="91" s="1"/>
  <c r="X232" i="97"/>
  <c r="AB533" i="6"/>
  <c r="V123" i="91"/>
  <c r="V125" i="91" s="1"/>
  <c r="Z315" i="6"/>
  <c r="AN155" i="6"/>
  <c r="AO155" i="6"/>
  <c r="I130" i="91"/>
  <c r="I158" i="91" s="1"/>
  <c r="I33" i="92" s="1"/>
  <c r="M356" i="6"/>
  <c r="L14" i="71"/>
  <c r="L16" i="71" s="1"/>
  <c r="L29" i="71" s="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 s="1"/>
  <c r="AB336" i="97"/>
  <c r="AA208" i="6"/>
  <c r="AA203" i="6"/>
  <c r="BO323" i="6"/>
  <c r="S357" i="6"/>
  <c r="AQ162" i="91"/>
  <c r="AQ36" i="92" s="1"/>
  <c r="C24" i="10"/>
  <c r="AL20" i="12"/>
  <c r="Z134" i="91"/>
  <c r="Z162" i="91" s="1"/>
  <c r="Z36" i="92" s="1"/>
  <c r="AD360" i="6"/>
  <c r="BC18" i="92"/>
  <c r="BC27" i="92" s="1"/>
  <c r="BC28" i="92" s="1"/>
  <c r="AG371" i="97"/>
  <c r="AH151" i="6"/>
  <c r="AI151" i="6"/>
  <c r="AR416" i="6"/>
  <c r="AN239" i="97" s="1"/>
  <c r="AN237" i="97"/>
  <c r="O104" i="60"/>
  <c r="G262" i="97"/>
  <c r="K441" i="6"/>
  <c r="AX18" i="92"/>
  <c r="AX27" i="92" s="1"/>
  <c r="AX28" i="92" s="1"/>
  <c r="BD16" i="71"/>
  <c r="BD29" i="71" s="1"/>
  <c r="Y176" i="6"/>
  <c r="BC165" i="59"/>
  <c r="AN152" i="6"/>
  <c r="AM559" i="6"/>
  <c r="AM560" i="6" s="1"/>
  <c r="AB20" i="12"/>
  <c r="AJ208" i="6"/>
  <c r="W360" i="6"/>
  <c r="S120" i="91"/>
  <c r="S162" i="91" s="1"/>
  <c r="S36" i="92" s="1"/>
  <c r="AA165" i="59"/>
  <c r="Z165" i="91"/>
  <c r="BK22" i="60"/>
  <c r="BI16" i="12"/>
  <c r="AR273" i="6"/>
  <c r="AR275" i="6" s="1"/>
  <c r="AR279" i="6" s="1"/>
  <c r="F5" i="9"/>
  <c r="BG165" i="59"/>
  <c r="S495" i="6"/>
  <c r="O318" i="97" s="1"/>
  <c r="O316" i="97"/>
  <c r="R450" i="6"/>
  <c r="N271" i="97"/>
  <c r="BE94" i="68"/>
  <c r="BG332" i="6" s="1"/>
  <c r="BE93" i="68"/>
  <c r="S16" i="71"/>
  <c r="S29" i="71" s="1"/>
  <c r="AF20" i="12"/>
  <c r="Y360" i="6"/>
  <c r="AW235" i="97"/>
  <c r="J22" i="60"/>
  <c r="H16" i="12"/>
  <c r="BC20" i="12"/>
  <c r="I157" i="59"/>
  <c r="AW162" i="91"/>
  <c r="AW36" i="92" s="1"/>
  <c r="AG356" i="6"/>
  <c r="Z277" i="6"/>
  <c r="I12" i="71"/>
  <c r="I16" i="12"/>
  <c r="I20" i="12" s="1"/>
  <c r="AM178" i="60"/>
  <c r="I343" i="97"/>
  <c r="M522" i="6"/>
  <c r="BJ165" i="59"/>
  <c r="AO470" i="6"/>
  <c r="AK293" i="97" s="1"/>
  <c r="BK10" i="29"/>
  <c r="BK32" i="29" s="1"/>
  <c r="BK34" i="29" s="1"/>
  <c r="BM12" i="28" s="1"/>
  <c r="C144" i="91"/>
  <c r="C146" i="91" s="1"/>
  <c r="G342" i="6"/>
  <c r="C307" i="97"/>
  <c r="G486" i="6"/>
  <c r="K16" i="71"/>
  <c r="K29" i="71" s="1"/>
  <c r="Z360" i="6"/>
  <c r="W159" i="59" s="1"/>
  <c r="BE18" i="92"/>
  <c r="BE27" i="92" s="1"/>
  <c r="BE28" i="92" s="1"/>
  <c r="E19" i="29"/>
  <c r="E37" i="29" s="1"/>
  <c r="E38" i="29" s="1"/>
  <c r="G8" i="30" s="1"/>
  <c r="G9" i="30" s="1"/>
  <c r="G40" i="30" s="1"/>
  <c r="S273" i="6"/>
  <c r="S275" i="6" s="1"/>
  <c r="AU165" i="59"/>
  <c r="AL208" i="6"/>
  <c r="AG177" i="60"/>
  <c r="AJ135" i="6"/>
  <c r="BI19" i="29"/>
  <c r="BI37" i="29" s="1"/>
  <c r="BI38" i="29" s="1"/>
  <c r="BK8" i="30" s="1"/>
  <c r="Z18" i="92"/>
  <c r="Z27" i="92" s="1"/>
  <c r="Z28" i="92" s="1"/>
  <c r="W165" i="59"/>
  <c r="V208" i="6"/>
  <c r="S259" i="6"/>
  <c r="J20" i="68"/>
  <c r="C255" i="97"/>
  <c r="BF18" i="92"/>
  <c r="BF27" i="92" s="1"/>
  <c r="BF28" i="92" s="1"/>
  <c r="AB18" i="92"/>
  <c r="AB27" i="92" s="1"/>
  <c r="AB28" i="92" s="1"/>
  <c r="W280" i="97"/>
  <c r="AP18" i="29"/>
  <c r="AZ18" i="92"/>
  <c r="AZ27" i="92" s="1"/>
  <c r="AZ28" i="92" s="1"/>
  <c r="BN459" i="6"/>
  <c r="BJ280" i="97"/>
  <c r="Q273" i="6"/>
  <c r="Q275" i="6" s="1"/>
  <c r="T18" i="29"/>
  <c r="U19" i="29" s="1"/>
  <c r="U37" i="29" s="1"/>
  <c r="U38" i="29" s="1"/>
  <c r="W8" i="30" s="1"/>
  <c r="E23" i="97"/>
  <c r="F23" i="97"/>
  <c r="AV9" i="29"/>
  <c r="BG18" i="29"/>
  <c r="P9" i="29"/>
  <c r="AF273" i="6"/>
  <c r="AF275" i="6" s="1"/>
  <c r="AK18" i="92"/>
  <c r="AK27" i="92" s="1"/>
  <c r="AK28" i="92" s="1"/>
  <c r="BF165" i="59"/>
  <c r="AI165" i="59"/>
  <c r="AP9" i="29"/>
  <c r="G18" i="29"/>
  <c r="G19" i="29" s="1"/>
  <c r="G37" i="29" s="1"/>
  <c r="G38" i="29" s="1"/>
  <c r="I8" i="30" s="1"/>
  <c r="BD9" i="29"/>
  <c r="BK513" i="6"/>
  <c r="BG336" i="97" s="1"/>
  <c r="G23" i="97"/>
  <c r="AX18" i="29"/>
  <c r="AT18" i="29"/>
  <c r="AT19" i="29" s="1"/>
  <c r="AT37" i="29" s="1"/>
  <c r="AT38" i="29" s="1"/>
  <c r="AV8" i="30" s="1"/>
  <c r="AW239" i="6"/>
  <c r="AW241" i="6" s="1"/>
  <c r="G257" i="6"/>
  <c r="G259" i="6" s="1"/>
  <c r="W257" i="6"/>
  <c r="W259" i="6" s="1"/>
  <c r="AE257" i="6"/>
  <c r="AE259" i="6" s="1"/>
  <c r="AM257" i="6"/>
  <c r="G313" i="6"/>
  <c r="G356" i="6" s="1"/>
  <c r="G358" i="6" s="1"/>
  <c r="O313" i="6"/>
  <c r="K123" i="91" s="1"/>
  <c r="AE313" i="6"/>
  <c r="AA123" i="91" s="1"/>
  <c r="AM313" i="6"/>
  <c r="AM356" i="6" s="1"/>
  <c r="AU313" i="6"/>
  <c r="AU315" i="6" s="1"/>
  <c r="BC313" i="6"/>
  <c r="AY123" i="91" s="1"/>
  <c r="BK313" i="6"/>
  <c r="BK315" i="6" s="1"/>
  <c r="N340" i="6"/>
  <c r="N356" i="6" s="1"/>
  <c r="V340" i="6"/>
  <c r="R144" i="91" s="1"/>
  <c r="AD340" i="6"/>
  <c r="Z144" i="91" s="1"/>
  <c r="AL340" i="6"/>
  <c r="AH144" i="91" s="1"/>
  <c r="AT340" i="6"/>
  <c r="AT356" i="6" s="1"/>
  <c r="BB340" i="6"/>
  <c r="BJ340" i="6"/>
  <c r="BJ356" i="6" s="1"/>
  <c r="AZ67" i="68"/>
  <c r="AR67" i="68"/>
  <c r="Z67" i="68"/>
  <c r="AD495" i="6"/>
  <c r="Z318" i="97" s="1"/>
  <c r="W504" i="6"/>
  <c r="S327" i="97" s="1"/>
  <c r="L67" i="68"/>
  <c r="G468" i="6"/>
  <c r="G470" i="6" s="1"/>
  <c r="C293" i="97" s="1"/>
  <c r="BG414" i="6"/>
  <c r="BG416" i="6" s="1"/>
  <c r="BC239" i="97" s="1"/>
  <c r="AO432" i="6"/>
  <c r="AK255" i="97" s="1"/>
  <c r="BE432" i="6"/>
  <c r="BA255" i="97" s="1"/>
  <c r="AO441" i="6"/>
  <c r="AK264" i="97" s="1"/>
  <c r="AV441" i="6"/>
  <c r="AV443" i="6" s="1"/>
  <c r="AR266" i="97" s="1"/>
  <c r="L89" i="68"/>
  <c r="BC89" i="68"/>
  <c r="AA414" i="6"/>
  <c r="W237" i="97" s="1"/>
  <c r="AX432" i="6"/>
  <c r="AT255" i="97" s="1"/>
  <c r="BA504" i="6"/>
  <c r="BA506" i="6" s="1"/>
  <c r="AW329" i="97" s="1"/>
  <c r="AT513" i="6"/>
  <c r="AT515" i="6" s="1"/>
  <c r="AP338" i="97" s="1"/>
  <c r="P27" i="29"/>
  <c r="P41" i="29" s="1"/>
  <c r="P43" i="29" s="1"/>
  <c r="R6" i="28" s="1"/>
  <c r="N18" i="29"/>
  <c r="N19" i="29" s="1"/>
  <c r="N37" i="29" s="1"/>
  <c r="N38" i="29" s="1"/>
  <c r="P8" i="30" s="1"/>
  <c r="J18" i="29"/>
  <c r="D9" i="29"/>
  <c r="BG192" i="6"/>
  <c r="BG208" i="6" s="1"/>
  <c r="AM414" i="6"/>
  <c r="AI236" i="97"/>
  <c r="AU504" i="6"/>
  <c r="AQ327" i="97" s="1"/>
  <c r="R9" i="29"/>
  <c r="AW9" i="29"/>
  <c r="M257" i="6"/>
  <c r="M273" i="6" s="1"/>
  <c r="AC257" i="6"/>
  <c r="AK257" i="6"/>
  <c r="AK259" i="6" s="1"/>
  <c r="BA257" i="6"/>
  <c r="BA259" i="6" s="1"/>
  <c r="BI257" i="6"/>
  <c r="BI259" i="6" s="1"/>
  <c r="K304" i="6"/>
  <c r="S304" i="6"/>
  <c r="O116" i="91" s="1"/>
  <c r="AA304" i="6"/>
  <c r="W116" i="91" s="1"/>
  <c r="AI304" i="6"/>
  <c r="AI306" i="6" s="1"/>
  <c r="AQ304" i="6"/>
  <c r="AY304" i="6"/>
  <c r="AU116" i="91" s="1"/>
  <c r="BG304" i="6"/>
  <c r="BC116" i="91" s="1"/>
  <c r="BO304" i="6"/>
  <c r="BO306" i="6" s="1"/>
  <c r="L340" i="6"/>
  <c r="AB340" i="6"/>
  <c r="AB356" i="6" s="1"/>
  <c r="AJ340" i="6"/>
  <c r="BH340" i="6"/>
  <c r="BD144" i="91" s="1"/>
  <c r="K414" i="6"/>
  <c r="K416" i="6" s="1"/>
  <c r="G239" i="97" s="1"/>
  <c r="BK414" i="6"/>
  <c r="BK416" i="6" s="1"/>
  <c r="BG239" i="97" s="1"/>
  <c r="BG236" i="97"/>
  <c r="BB432" i="6"/>
  <c r="BB434" i="6" s="1"/>
  <c r="AX257" i="97" s="1"/>
  <c r="BF165" i="6"/>
  <c r="BF167" i="6" s="1"/>
  <c r="V257" i="6"/>
  <c r="AD257" i="6"/>
  <c r="AL257" i="6"/>
  <c r="I266" i="6"/>
  <c r="I268" i="6" s="1"/>
  <c r="Y266" i="6"/>
  <c r="Y268" i="6" s="1"/>
  <c r="AG266" i="6"/>
  <c r="AG268" i="6" s="1"/>
  <c r="AO266" i="6"/>
  <c r="AO268" i="6" s="1"/>
  <c r="AW266" i="6"/>
  <c r="AW268" i="6" s="1"/>
  <c r="BE266" i="6"/>
  <c r="BE268" i="6" s="1"/>
  <c r="BM266" i="6"/>
  <c r="BM273" i="6" s="1"/>
  <c r="O414" i="6"/>
  <c r="K237" i="97" s="1"/>
  <c r="BO414" i="6"/>
  <c r="BO416" i="6" s="1"/>
  <c r="BK239" i="97" s="1"/>
  <c r="AH423" i="6"/>
  <c r="AD246" i="97" s="1"/>
  <c r="K432" i="6"/>
  <c r="K434" i="6" s="1"/>
  <c r="G257" i="97" s="1"/>
  <c r="AJ468" i="6"/>
  <c r="AF291" i="97" s="1"/>
  <c r="BH468" i="6"/>
  <c r="BD291" i="97" s="1"/>
  <c r="BG495" i="6"/>
  <c r="BC318" i="97" s="1"/>
  <c r="G414" i="6"/>
  <c r="C237" i="97" s="1"/>
  <c r="W414" i="6"/>
  <c r="S237" i="97" s="1"/>
  <c r="AB432" i="6"/>
  <c r="AB434" i="6" s="1"/>
  <c r="X257" i="97" s="1"/>
  <c r="AQ432" i="6"/>
  <c r="AQ434" i="6" s="1"/>
  <c r="AM257" i="97" s="1"/>
  <c r="AA441" i="6"/>
  <c r="W264" i="97" s="1"/>
  <c r="P495" i="6"/>
  <c r="L318" i="97" s="1"/>
  <c r="K257" i="6"/>
  <c r="AA257" i="6"/>
  <c r="AA259" i="6" s="1"/>
  <c r="AI257" i="6"/>
  <c r="AY257" i="6"/>
  <c r="BO257" i="6"/>
  <c r="BO259" i="6" s="1"/>
  <c r="J340" i="6"/>
  <c r="J356" i="6" s="1"/>
  <c r="R340" i="6"/>
  <c r="R356" i="6" s="1"/>
  <c r="Z340" i="6"/>
  <c r="Z356" i="6" s="1"/>
  <c r="AH340" i="6"/>
  <c r="AH356" i="6" s="1"/>
  <c r="AP340" i="6"/>
  <c r="AX340" i="6"/>
  <c r="AT144" i="91" s="1"/>
  <c r="BN340" i="6"/>
  <c r="BN356" i="6" s="1"/>
  <c r="BM441" i="6"/>
  <c r="BI264" i="97" s="1"/>
  <c r="K340" i="6"/>
  <c r="S340" i="6"/>
  <c r="AA340" i="6"/>
  <c r="W144" i="91" s="1"/>
  <c r="AQ340" i="6"/>
  <c r="AQ342" i="6" s="1"/>
  <c r="BO340" i="6"/>
  <c r="S414" i="6"/>
  <c r="O237" i="97" s="1"/>
  <c r="AQ414" i="6"/>
  <c r="AM237" i="97" s="1"/>
  <c r="I432" i="6"/>
  <c r="I434" i="6" s="1"/>
  <c r="E257" i="97" s="1"/>
  <c r="AC441" i="6"/>
  <c r="Y264" i="97" s="1"/>
  <c r="AY441" i="6"/>
  <c r="AY443" i="6" s="1"/>
  <c r="AU266" i="97" s="1"/>
  <c r="AP513" i="6"/>
  <c r="AP515" i="6" s="1"/>
  <c r="AL338" i="97" s="1"/>
  <c r="BI117" i="91"/>
  <c r="BM306" i="6"/>
  <c r="BA8" i="36"/>
  <c r="BC172" i="59"/>
  <c r="I19" i="29"/>
  <c r="I37" i="29" s="1"/>
  <c r="I38" i="29" s="1"/>
  <c r="K8" i="30" s="1"/>
  <c r="K9" i="30" s="1"/>
  <c r="K40" i="30" s="1"/>
  <c r="AX208" i="6"/>
  <c r="BG167" i="6"/>
  <c r="BG209" i="6"/>
  <c r="F131" i="91"/>
  <c r="J324" i="6"/>
  <c r="AC167" i="6"/>
  <c r="AC209" i="6"/>
  <c r="BC324" i="6"/>
  <c r="AY131" i="91"/>
  <c r="AY132" i="91" s="1"/>
  <c r="AM530" i="6"/>
  <c r="AI353" i="97" s="1"/>
  <c r="AI229" i="97"/>
  <c r="BE193" i="6"/>
  <c r="O131" i="91"/>
  <c r="O159" i="91" s="1"/>
  <c r="O34" i="92" s="1"/>
  <c r="AW209" i="6"/>
  <c r="AW167" i="6"/>
  <c r="BA469" i="6"/>
  <c r="BA470" i="6" s="1"/>
  <c r="AW293" i="97" s="1"/>
  <c r="AY82" i="68"/>
  <c r="AG176" i="6"/>
  <c r="AG209" i="6"/>
  <c r="O341" i="6"/>
  <c r="M82" i="68"/>
  <c r="AC8" i="36"/>
  <c r="AE172" i="59"/>
  <c r="AU406" i="6"/>
  <c r="AS82" i="68"/>
  <c r="BE82" i="68"/>
  <c r="BG496" i="6"/>
  <c r="BE530" i="6"/>
  <c r="BA353" i="97" s="1"/>
  <c r="BA292" i="97"/>
  <c r="BL443" i="6"/>
  <c r="BH266" i="97" s="1"/>
  <c r="BH265" i="97"/>
  <c r="AL319" i="97"/>
  <c r="AM194" i="6"/>
  <c r="AM209" i="6"/>
  <c r="AE82" i="68"/>
  <c r="AG305" i="6"/>
  <c r="BB18" i="92"/>
  <c r="BB27" i="92" s="1"/>
  <c r="BB28" i="92" s="1"/>
  <c r="R292" i="97"/>
  <c r="AI530" i="6"/>
  <c r="AE353" i="97" s="1"/>
  <c r="AE319" i="97"/>
  <c r="AJ319" i="97"/>
  <c r="AN530" i="6"/>
  <c r="AJ353" i="97" s="1"/>
  <c r="AS407" i="6"/>
  <c r="AO230" i="97" s="1"/>
  <c r="AO229" i="97"/>
  <c r="AS530" i="6"/>
  <c r="AO353" i="97" s="1"/>
  <c r="O229" i="97"/>
  <c r="AH166" i="6"/>
  <c r="AH167" i="6" s="1"/>
  <c r="AK82" i="68"/>
  <c r="AM357" i="6"/>
  <c r="AM324" i="6"/>
  <c r="AC332" i="6"/>
  <c r="AV167" i="6"/>
  <c r="AA319" i="97"/>
  <c r="AJ138" i="91"/>
  <c r="AJ139" i="91" s="1"/>
  <c r="AN333" i="6"/>
  <c r="BO470" i="6"/>
  <c r="BK293" i="97" s="1"/>
  <c r="AO117" i="91"/>
  <c r="AO118" i="91" s="1"/>
  <c r="AS306" i="6"/>
  <c r="AE229" i="97"/>
  <c r="U333" i="6"/>
  <c r="Q138" i="91"/>
  <c r="AD193" i="6"/>
  <c r="AB82" i="68"/>
  <c r="Z117" i="91"/>
  <c r="AD306" i="6"/>
  <c r="O407" i="6"/>
  <c r="K230" i="97" s="1"/>
  <c r="BL167" i="6"/>
  <c r="AU319" i="97"/>
  <c r="U82" i="68"/>
  <c r="AQ132" i="91"/>
  <c r="BB323" i="6"/>
  <c r="AZ96" i="68"/>
  <c r="BE305" i="6"/>
  <c r="AG292" i="97"/>
  <c r="AK470" i="6"/>
  <c r="AG293" i="97" s="1"/>
  <c r="AJ117" i="91"/>
  <c r="AJ118" i="91" s="1"/>
  <c r="AN306" i="6"/>
  <c r="I357" i="6"/>
  <c r="I358" i="6" s="1"/>
  <c r="AG138" i="91"/>
  <c r="AG159" i="91" s="1"/>
  <c r="AG34" i="92" s="1"/>
  <c r="AK333" i="6"/>
  <c r="AY28" i="29"/>
  <c r="AY46" i="29" s="1"/>
  <c r="AY47" i="29" s="1"/>
  <c r="BA7" i="30" s="1"/>
  <c r="AY41" i="29"/>
  <c r="AY43" i="29" s="1"/>
  <c r="BA6" i="28" s="1"/>
  <c r="R74" i="68"/>
  <c r="T193" i="6" s="1"/>
  <c r="R80" i="68"/>
  <c r="T496" i="6" s="1"/>
  <c r="R78" i="68"/>
  <c r="T442" i="6" s="1"/>
  <c r="P265" i="97" s="1"/>
  <c r="R79" i="68"/>
  <c r="T469" i="6" s="1"/>
  <c r="R71" i="68"/>
  <c r="R73" i="68"/>
  <c r="T184" i="6" s="1"/>
  <c r="T185" i="6" s="1"/>
  <c r="R76" i="68"/>
  <c r="T341" i="6" s="1"/>
  <c r="T342" i="6" s="1"/>
  <c r="R77" i="68"/>
  <c r="T406" i="6" s="1"/>
  <c r="R75" i="68"/>
  <c r="T305" i="6" s="1"/>
  <c r="AG132" i="91"/>
  <c r="AP74" i="68"/>
  <c r="AP77" i="68"/>
  <c r="AR406" i="6" s="1"/>
  <c r="AP80" i="68"/>
  <c r="AR496" i="6" s="1"/>
  <c r="AP79" i="68"/>
  <c r="AR469" i="6" s="1"/>
  <c r="AN292" i="97" s="1"/>
  <c r="AP71" i="68"/>
  <c r="AP75" i="68"/>
  <c r="AP78" i="68"/>
  <c r="AR442" i="6" s="1"/>
  <c r="AP76" i="68"/>
  <c r="AP73" i="68"/>
  <c r="AP72" i="68"/>
  <c r="S117" i="91"/>
  <c r="W306" i="6"/>
  <c r="AC341" i="6"/>
  <c r="AA82" i="68"/>
  <c r="AO292" i="97"/>
  <c r="AS470" i="6"/>
  <c r="AO293" i="97" s="1"/>
  <c r="AZ319" i="97"/>
  <c r="Z229" i="97"/>
  <c r="AD530" i="6"/>
  <c r="Z353" i="97" s="1"/>
  <c r="AP16" i="71"/>
  <c r="AP29" i="71" s="1"/>
  <c r="L41" i="29"/>
  <c r="L43" i="29" s="1"/>
  <c r="N6" i="28" s="1"/>
  <c r="W16" i="92"/>
  <c r="W18" i="92" s="1"/>
  <c r="W27" i="92" s="1"/>
  <c r="W28" i="92" s="1"/>
  <c r="E16" i="91"/>
  <c r="AG172" i="59"/>
  <c r="AE8" i="36"/>
  <c r="V19" i="29"/>
  <c r="V37" i="29" s="1"/>
  <c r="V38" i="29" s="1"/>
  <c r="X8" i="30" s="1"/>
  <c r="X9" i="30" s="1"/>
  <c r="X40" i="30" s="1"/>
  <c r="O172" i="59"/>
  <c r="M8" i="36"/>
  <c r="AI162" i="91"/>
  <c r="AI36" i="92" s="1"/>
  <c r="AW73" i="68"/>
  <c r="AY184" i="6" s="1"/>
  <c r="AY185" i="6" s="1"/>
  <c r="AW72" i="68"/>
  <c r="AW79" i="68"/>
  <c r="AY469" i="6" s="1"/>
  <c r="AY530" i="6" s="1"/>
  <c r="AU353" i="97" s="1"/>
  <c r="Q16" i="71"/>
  <c r="Q29" i="71" s="1"/>
  <c r="AC79" i="68"/>
  <c r="AE469" i="6" s="1"/>
  <c r="AC72" i="68"/>
  <c r="AG16" i="92"/>
  <c r="AG18" i="92" s="1"/>
  <c r="AG27" i="92" s="1"/>
  <c r="AG28" i="92" s="1"/>
  <c r="F16" i="91"/>
  <c r="AQ74" i="68"/>
  <c r="AS193" i="6" s="1"/>
  <c r="AQ71" i="68"/>
  <c r="AJ79" i="68"/>
  <c r="AL469" i="6" s="1"/>
  <c r="AJ75" i="68"/>
  <c r="AJ76" i="68"/>
  <c r="AL341" i="6" s="1"/>
  <c r="T73" i="68"/>
  <c r="T75" i="68"/>
  <c r="V305" i="6" s="1"/>
  <c r="T78" i="68"/>
  <c r="V442" i="6" s="1"/>
  <c r="R265" i="97" s="1"/>
  <c r="T76" i="68"/>
  <c r="V341" i="6" s="1"/>
  <c r="AF77" i="68"/>
  <c r="AH406" i="6" s="1"/>
  <c r="AF74" i="68"/>
  <c r="AH193" i="6" s="1"/>
  <c r="AH194" i="6" s="1"/>
  <c r="AF76" i="68"/>
  <c r="AH341" i="6" s="1"/>
  <c r="AH342" i="6" s="1"/>
  <c r="AO19" i="29"/>
  <c r="AO37" i="29" s="1"/>
  <c r="AO38" i="29" s="1"/>
  <c r="AQ8" i="30" s="1"/>
  <c r="AN19" i="29"/>
  <c r="AN37" i="29" s="1"/>
  <c r="AN38" i="29" s="1"/>
  <c r="AP8" i="30" s="1"/>
  <c r="BD16" i="92"/>
  <c r="BD18" i="92" s="1"/>
  <c r="BD27" i="92" s="1"/>
  <c r="BD28" i="92" s="1"/>
  <c r="H16" i="91"/>
  <c r="AZ28" i="29"/>
  <c r="AZ46" i="29" s="1"/>
  <c r="AZ47" i="29" s="1"/>
  <c r="BB7" i="30" s="1"/>
  <c r="AZ41" i="29"/>
  <c r="AZ43" i="29" s="1"/>
  <c r="BB6" i="28" s="1"/>
  <c r="R332" i="6"/>
  <c r="P96" i="68"/>
  <c r="T208" i="6"/>
  <c r="AX407" i="6"/>
  <c r="AT230" i="97" s="1"/>
  <c r="BL172" i="59"/>
  <c r="BJ8" i="36"/>
  <c r="Q41" i="29"/>
  <c r="Q43" i="29" s="1"/>
  <c r="S6" i="28" s="1"/>
  <c r="AB19" i="29"/>
  <c r="AB37" i="29" s="1"/>
  <c r="AB38" i="29" s="1"/>
  <c r="AD8" i="30" s="1"/>
  <c r="E10" i="10"/>
  <c r="E22" i="10" s="1"/>
  <c r="E72" i="10"/>
  <c r="E12" i="10" s="1"/>
  <c r="AG33" i="29"/>
  <c r="AG10" i="29"/>
  <c r="AG32" i="29" s="1"/>
  <c r="AO333" i="6"/>
  <c r="AK138" i="91"/>
  <c r="AO18" i="92"/>
  <c r="AO27" i="92" s="1"/>
  <c r="AO28" i="92" s="1"/>
  <c r="AB33" i="29"/>
  <c r="AB10" i="29"/>
  <c r="AB32" i="29" s="1"/>
  <c r="V33" i="29"/>
  <c r="V34" i="29" s="1"/>
  <c r="X12" i="28" s="1"/>
  <c r="W10" i="29"/>
  <c r="W32" i="29" s="1"/>
  <c r="W34" i="29" s="1"/>
  <c r="Y12" i="28" s="1"/>
  <c r="AT18" i="92"/>
  <c r="AT27" i="92" s="1"/>
  <c r="AT28" i="92" s="1"/>
  <c r="AD132" i="91"/>
  <c r="G10" i="10"/>
  <c r="G72" i="10"/>
  <c r="G12" i="10" s="1"/>
  <c r="D19" i="10"/>
  <c r="D173" i="10"/>
  <c r="D20" i="10" s="1"/>
  <c r="BI78" i="68"/>
  <c r="BI80" i="68"/>
  <c r="BK496" i="6" s="1"/>
  <c r="U28" i="29"/>
  <c r="U46" i="29" s="1"/>
  <c r="U47" i="29" s="1"/>
  <c r="W7" i="30" s="1"/>
  <c r="T41" i="29"/>
  <c r="T43" i="29" s="1"/>
  <c r="V6" i="28" s="1"/>
  <c r="V20" i="12"/>
  <c r="AC146" i="91"/>
  <c r="AI77" i="68"/>
  <c r="AK406" i="6" s="1"/>
  <c r="AI72" i="68"/>
  <c r="AD94" i="68"/>
  <c r="AD93" i="68"/>
  <c r="Y93" i="68"/>
  <c r="Y94" i="68"/>
  <c r="AA332" i="6" s="1"/>
  <c r="M146" i="91"/>
  <c r="BH208" i="6"/>
  <c r="BH162" i="91"/>
  <c r="W167" i="6"/>
  <c r="AI18" i="92"/>
  <c r="AI27" i="92" s="1"/>
  <c r="AI28" i="92" s="1"/>
  <c r="U443" i="6"/>
  <c r="Q266" i="97" s="1"/>
  <c r="H208" i="6"/>
  <c r="AL185" i="6"/>
  <c r="AN185" i="6"/>
  <c r="AQ139" i="91"/>
  <c r="AY167" i="6"/>
  <c r="O443" i="6"/>
  <c r="K266" i="97" s="1"/>
  <c r="AS342" i="6"/>
  <c r="BO167" i="6"/>
  <c r="AO194" i="6"/>
  <c r="BE167" i="6"/>
  <c r="BF176" i="6"/>
  <c r="C23" i="97"/>
  <c r="G18" i="68"/>
  <c r="G20" i="68" s="1"/>
  <c r="BF67" i="68"/>
  <c r="BA67" i="68"/>
  <c r="K67" i="68"/>
  <c r="F139" i="91"/>
  <c r="AX67" i="68"/>
  <c r="X67" i="68"/>
  <c r="BJ118" i="91"/>
  <c r="BH118" i="91"/>
  <c r="AY139" i="91"/>
  <c r="AO139" i="91"/>
  <c r="O139" i="91"/>
  <c r="AH67" i="68"/>
  <c r="P67" i="68"/>
  <c r="AY9" i="29"/>
  <c r="BI27" i="29"/>
  <c r="BE18" i="29"/>
  <c r="AV18" i="29"/>
  <c r="W18" i="29"/>
  <c r="S18" i="29"/>
  <c r="BB9" i="29"/>
  <c r="E139" i="91"/>
  <c r="H17" i="68"/>
  <c r="AJ27" i="29"/>
  <c r="AI18" i="29"/>
  <c r="Y67" i="68"/>
  <c r="T139" i="91"/>
  <c r="M139" i="91"/>
  <c r="J67" i="68"/>
  <c r="AT9" i="29"/>
  <c r="AU18" i="29"/>
  <c r="T9" i="29"/>
  <c r="AD67" i="68"/>
  <c r="H15" i="68"/>
  <c r="AU208" i="6"/>
  <c r="AU210" i="6" s="1"/>
  <c r="W342" i="6"/>
  <c r="AY342" i="6"/>
  <c r="P208" i="6"/>
  <c r="AU27" i="29"/>
  <c r="O27" i="29"/>
  <c r="AD18" i="29"/>
  <c r="W94" i="68"/>
  <c r="W93" i="68"/>
  <c r="BJ185" i="6"/>
  <c r="Z132" i="91"/>
  <c r="AD185" i="6"/>
  <c r="BA18" i="92"/>
  <c r="BA27" i="92" s="1"/>
  <c r="BA28" i="92" s="1"/>
  <c r="AQ146" i="91"/>
  <c r="AP94" i="68"/>
  <c r="AF208" i="6"/>
  <c r="V67" i="68"/>
  <c r="N67" i="68"/>
  <c r="AT132" i="91"/>
  <c r="AO146" i="91"/>
  <c r="BC146" i="91"/>
  <c r="AI139" i="91"/>
  <c r="BA146" i="91"/>
  <c r="N132" i="91"/>
  <c r="AI146" i="91"/>
  <c r="K185" i="6"/>
  <c r="AL194" i="6"/>
  <c r="D132" i="91"/>
  <c r="AX139" i="91"/>
  <c r="AC139" i="91"/>
  <c r="R165" i="59"/>
  <c r="Z165" i="59"/>
  <c r="AD165" i="59"/>
  <c r="AW165" i="59"/>
  <c r="P165" i="59"/>
  <c r="AX165" i="59"/>
  <c r="H165" i="59"/>
  <c r="AP165" i="59"/>
  <c r="AY165" i="59"/>
  <c r="M378" i="6"/>
  <c r="N165" i="59"/>
  <c r="G21" i="91"/>
  <c r="K551" i="6"/>
  <c r="R551" i="6"/>
  <c r="N374" i="97" s="1"/>
  <c r="J371" i="97"/>
  <c r="Q165" i="59"/>
  <c r="G371" i="97"/>
  <c r="J165" i="59"/>
  <c r="K165" i="59"/>
  <c r="V165" i="59"/>
  <c r="Q230" i="6"/>
  <c r="AT157" i="59"/>
  <c r="M157" i="59"/>
  <c r="Y208" i="6"/>
  <c r="Y167" i="6"/>
  <c r="BB208" i="6"/>
  <c r="BB203" i="6"/>
  <c r="AE208" i="6"/>
  <c r="AE203" i="6"/>
  <c r="BA208" i="6"/>
  <c r="BA203" i="6"/>
  <c r="D150" i="59"/>
  <c r="G220" i="6"/>
  <c r="G219" i="6"/>
  <c r="G221" i="6"/>
  <c r="AL157" i="59"/>
  <c r="AM176" i="6"/>
  <c r="AM208" i="6"/>
  <c r="AG157" i="59"/>
  <c r="AN208" i="6"/>
  <c r="AN203" i="6"/>
  <c r="Q176" i="6"/>
  <c r="Q208" i="6"/>
  <c r="AU203" i="6"/>
  <c r="BF208" i="6"/>
  <c r="BF203" i="6"/>
  <c r="AC185" i="6"/>
  <c r="AC208" i="6"/>
  <c r="AR208" i="6"/>
  <c r="BK203" i="6"/>
  <c r="BK208" i="6"/>
  <c r="W194" i="6"/>
  <c r="W208" i="6"/>
  <c r="G223" i="6"/>
  <c r="BM564" i="6"/>
  <c r="BK157" i="59"/>
  <c r="BL208" i="6"/>
  <c r="BL203" i="6"/>
  <c r="BE208" i="6"/>
  <c r="BE203" i="6"/>
  <c r="BD208" i="6"/>
  <c r="AS157" i="59"/>
  <c r="R208" i="6"/>
  <c r="U208" i="6"/>
  <c r="U194" i="6"/>
  <c r="M208" i="6"/>
  <c r="AQ208" i="6"/>
  <c r="AD208" i="6"/>
  <c r="BN208" i="6"/>
  <c r="BN194" i="6"/>
  <c r="AN157" i="59"/>
  <c r="AB208" i="6"/>
  <c r="AB203" i="6"/>
  <c r="AS524" i="6"/>
  <c r="AO347" i="97" s="1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 s="1"/>
  <c r="S515" i="6"/>
  <c r="O338" i="97" s="1"/>
  <c r="Y515" i="6"/>
  <c r="U338" i="97" s="1"/>
  <c r="AL335" i="97"/>
  <c r="BJ336" i="97"/>
  <c r="AH336" i="97"/>
  <c r="BG513" i="6"/>
  <c r="BD515" i="6"/>
  <c r="AZ338" i="97" s="1"/>
  <c r="AP335" i="97"/>
  <c r="BG335" i="97"/>
  <c r="BK336" i="97"/>
  <c r="AI515" i="6"/>
  <c r="AE338" i="97" s="1"/>
  <c r="AC515" i="6"/>
  <c r="Y338" i="97" s="1"/>
  <c r="BC506" i="6"/>
  <c r="AY329" i="97" s="1"/>
  <c r="S326" i="97"/>
  <c r="AQ326" i="97"/>
  <c r="BC326" i="97"/>
  <c r="AN506" i="6"/>
  <c r="AJ329" i="97" s="1"/>
  <c r="AH504" i="6"/>
  <c r="Q504" i="6"/>
  <c r="R506" i="6"/>
  <c r="N329" i="97" s="1"/>
  <c r="AW326" i="97"/>
  <c r="BI326" i="97"/>
  <c r="AG506" i="6"/>
  <c r="AC329" i="97" s="1"/>
  <c r="W495" i="6"/>
  <c r="S318" i="97" s="1"/>
  <c r="I495" i="6"/>
  <c r="E318" i="97" s="1"/>
  <c r="BC317" i="97"/>
  <c r="AP318" i="97"/>
  <c r="L317" i="97"/>
  <c r="Z317" i="97"/>
  <c r="AS495" i="6"/>
  <c r="AO318" i="97" s="1"/>
  <c r="BN495" i="6"/>
  <c r="BJ318" i="97" s="1"/>
  <c r="AY486" i="6"/>
  <c r="BG486" i="6"/>
  <c r="S486" i="6"/>
  <c r="P309" i="97"/>
  <c r="AA486" i="6"/>
  <c r="BJ488" i="6"/>
  <c r="BF311" i="97" s="1"/>
  <c r="K486" i="6"/>
  <c r="AI486" i="6"/>
  <c r="BB488" i="6"/>
  <c r="AX311" i="97" s="1"/>
  <c r="AQ486" i="6"/>
  <c r="BO486" i="6"/>
  <c r="AV300" i="97"/>
  <c r="AT300" i="97"/>
  <c r="L300" i="97"/>
  <c r="H479" i="6"/>
  <c r="D302" i="97" s="1"/>
  <c r="Q300" i="97"/>
  <c r="BD479" i="6"/>
  <c r="AZ302" i="97" s="1"/>
  <c r="AG479" i="6"/>
  <c r="AC302" i="97" s="1"/>
  <c r="Y479" i="6"/>
  <c r="U302" i="97" s="1"/>
  <c r="V479" i="6"/>
  <c r="R302" i="97" s="1"/>
  <c r="AJ479" i="6"/>
  <c r="AF302" i="97" s="1"/>
  <c r="BN470" i="6"/>
  <c r="BJ293" i="97" s="1"/>
  <c r="C290" i="97"/>
  <c r="AC468" i="6"/>
  <c r="AR468" i="6"/>
  <c r="AF290" i="97"/>
  <c r="BD290" i="97"/>
  <c r="W273" i="97"/>
  <c r="T452" i="6"/>
  <c r="P275" i="97" s="1"/>
  <c r="E273" i="97"/>
  <c r="S452" i="6"/>
  <c r="O275" i="97" s="1"/>
  <c r="AH441" i="6"/>
  <c r="W263" i="97"/>
  <c r="AS443" i="6"/>
  <c r="AO266" i="97" s="1"/>
  <c r="AB264" i="97"/>
  <c r="Q264" i="97"/>
  <c r="K264" i="97"/>
  <c r="BI263" i="97"/>
  <c r="Y263" i="97"/>
  <c r="BF441" i="6"/>
  <c r="P264" i="97"/>
  <c r="AK263" i="97"/>
  <c r="AX443" i="6"/>
  <c r="AT266" i="97" s="1"/>
  <c r="I443" i="6"/>
  <c r="E266" i="97" s="1"/>
  <c r="AU263" i="97"/>
  <c r="BJ441" i="6"/>
  <c r="N434" i="6"/>
  <c r="J257" i="97" s="1"/>
  <c r="AV432" i="6"/>
  <c r="X254" i="97"/>
  <c r="AB255" i="97"/>
  <c r="BD434" i="6"/>
  <c r="AZ257" i="97" s="1"/>
  <c r="AZ434" i="6"/>
  <c r="AV257" i="97" s="1"/>
  <c r="AT254" i="97"/>
  <c r="BG434" i="6"/>
  <c r="BC257" i="97" s="1"/>
  <c r="H434" i="6"/>
  <c r="D257" i="97" s="1"/>
  <c r="AA434" i="6"/>
  <c r="W257" i="97" s="1"/>
  <c r="BK432" i="6"/>
  <c r="G254" i="97"/>
  <c r="AM254" i="97"/>
  <c r="AD434" i="6"/>
  <c r="Z257" i="97" s="1"/>
  <c r="O434" i="6"/>
  <c r="K257" i="97" s="1"/>
  <c r="AX254" i="97"/>
  <c r="U432" i="6"/>
  <c r="AH432" i="6"/>
  <c r="BL425" i="6"/>
  <c r="BH248" i="97" s="1"/>
  <c r="D246" i="97"/>
  <c r="AF425" i="6"/>
  <c r="AB248" i="97" s="1"/>
  <c r="BJ425" i="6"/>
  <c r="BF248" i="97" s="1"/>
  <c r="S425" i="6"/>
  <c r="O248" i="97" s="1"/>
  <c r="BF246" i="97"/>
  <c r="AD245" i="97"/>
  <c r="M246" i="97"/>
  <c r="G246" i="97"/>
  <c r="P416" i="6"/>
  <c r="L239" i="97" s="1"/>
  <c r="AY237" i="97"/>
  <c r="AH237" i="97"/>
  <c r="Q416" i="6"/>
  <c r="M239" i="97" s="1"/>
  <c r="BC416" i="6"/>
  <c r="AY239" i="97" s="1"/>
  <c r="V414" i="6"/>
  <c r="BE237" i="97"/>
  <c r="AL416" i="6"/>
  <c r="AH239" i="97" s="1"/>
  <c r="N414" i="6"/>
  <c r="BB416" i="6"/>
  <c r="AX239" i="97" s="1"/>
  <c r="H416" i="6"/>
  <c r="D239" i="97" s="1"/>
  <c r="J414" i="6"/>
  <c r="I407" i="6"/>
  <c r="E230" i="97" s="1"/>
  <c r="AT228" i="97"/>
  <c r="D228" i="97"/>
  <c r="AB228" i="97"/>
  <c r="E228" i="97"/>
  <c r="AK228" i="97"/>
  <c r="AJ228" i="97"/>
  <c r="AN228" i="97"/>
  <c r="AV219" i="97"/>
  <c r="V219" i="97"/>
  <c r="Z398" i="6"/>
  <c r="V221" i="97" s="1"/>
  <c r="K396" i="6"/>
  <c r="G218" i="97"/>
  <c r="O218" i="97"/>
  <c r="S396" i="6"/>
  <c r="W218" i="97"/>
  <c r="AE218" i="97"/>
  <c r="AI396" i="6"/>
  <c r="AQ396" i="6"/>
  <c r="AM218" i="97"/>
  <c r="AU218" i="97"/>
  <c r="AY396" i="6"/>
  <c r="BC218" i="97"/>
  <c r="BG396" i="6"/>
  <c r="BK218" i="97"/>
  <c r="BO396" i="6"/>
  <c r="AZ398" i="6"/>
  <c r="AV221" i="97" s="1"/>
  <c r="F219" i="97"/>
  <c r="J398" i="6"/>
  <c r="F221" i="97" s="1"/>
  <c r="P398" i="6"/>
  <c r="L221" i="97" s="1"/>
  <c r="L219" i="97"/>
  <c r="BG151" i="91"/>
  <c r="BG153" i="91" s="1"/>
  <c r="BM351" i="6"/>
  <c r="Z151" i="91"/>
  <c r="Z153" i="91" s="1"/>
  <c r="T151" i="91"/>
  <c r="T153" i="91" s="1"/>
  <c r="C151" i="91"/>
  <c r="C153" i="91" s="1"/>
  <c r="J151" i="91"/>
  <c r="J153" i="91" s="1"/>
  <c r="AW351" i="6"/>
  <c r="BH351" i="6"/>
  <c r="AK158" i="91"/>
  <c r="AK33" i="92" s="1"/>
  <c r="AD144" i="91"/>
  <c r="AM144" i="91"/>
  <c r="AM146" i="91" s="1"/>
  <c r="BK144" i="91"/>
  <c r="BK146" i="91" s="1"/>
  <c r="L356" i="6"/>
  <c r="H144" i="91"/>
  <c r="AS146" i="91"/>
  <c r="AL342" i="6"/>
  <c r="AP144" i="91"/>
  <c r="BG342" i="6"/>
  <c r="P356" i="6"/>
  <c r="AW342" i="6"/>
  <c r="T144" i="91"/>
  <c r="AV342" i="6"/>
  <c r="S144" i="91"/>
  <c r="S146" i="91" s="1"/>
  <c r="AZ356" i="6"/>
  <c r="AG342" i="6"/>
  <c r="BF356" i="6"/>
  <c r="AE342" i="6"/>
  <c r="AW356" i="6"/>
  <c r="BH139" i="91"/>
  <c r="BE132" i="91"/>
  <c r="AC158" i="91"/>
  <c r="AC33" i="92" s="1"/>
  <c r="BE356" i="6"/>
  <c r="D125" i="91"/>
  <c r="D158" i="91"/>
  <c r="D33" i="92" s="1"/>
  <c r="AO125" i="91"/>
  <c r="O356" i="6"/>
  <c r="BA123" i="91"/>
  <c r="AN123" i="91"/>
  <c r="R123" i="9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 s="1"/>
  <c r="AZ123" i="91"/>
  <c r="AZ125" i="91" s="1"/>
  <c r="N116" i="91"/>
  <c r="BK116" i="91"/>
  <c r="AG118" i="91"/>
  <c r="Y356" i="6"/>
  <c r="U116" i="91"/>
  <c r="AW118" i="91"/>
  <c r="BF118" i="91"/>
  <c r="AI116" i="91"/>
  <c r="AZ284" i="6"/>
  <c r="BJ273" i="6"/>
  <c r="BJ275" i="6" s="1"/>
  <c r="AZ288" i="6"/>
  <c r="BL273" i="6"/>
  <c r="Z275" i="6"/>
  <c r="Z285" i="6" s="1"/>
  <c r="H275" i="6"/>
  <c r="E151" i="59" s="1"/>
  <c r="Q268" i="6"/>
  <c r="AF268" i="6"/>
  <c r="AK268" i="6"/>
  <c r="BK293" i="6"/>
  <c r="BK295" i="6" s="1"/>
  <c r="N275" i="6"/>
  <c r="BB273" i="6"/>
  <c r="BB275" i="6" s="1"/>
  <c r="AB275" i="6"/>
  <c r="AR259" i="6"/>
  <c r="AQ259" i="6"/>
  <c r="AQ273" i="6"/>
  <c r="AR288" i="6"/>
  <c r="BN275" i="6"/>
  <c r="BJ259" i="6"/>
  <c r="P275" i="6"/>
  <c r="AG259" i="6"/>
  <c r="BL275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B425" i="6" l="1"/>
  <c r="X248" i="97" s="1"/>
  <c r="AN309" i="97"/>
  <c r="AO461" i="6"/>
  <c r="AK284" i="97" s="1"/>
  <c r="O461" i="6"/>
  <c r="K284" i="97" s="1"/>
  <c r="D273" i="97"/>
  <c r="AC246" i="97"/>
  <c r="AR524" i="6"/>
  <c r="AN347" i="97" s="1"/>
  <c r="T309" i="97"/>
  <c r="AP336" i="97"/>
  <c r="F6" i="71"/>
  <c r="F8" i="12"/>
  <c r="AJ8" i="12"/>
  <c r="AJ6" i="71"/>
  <c r="AW309" i="97"/>
  <c r="BA488" i="6"/>
  <c r="AW311" i="97" s="1"/>
  <c r="AS160" i="59"/>
  <c r="AR356" i="97"/>
  <c r="AV564" i="6"/>
  <c r="P19" i="29"/>
  <c r="P37" i="29" s="1"/>
  <c r="P38" i="29" s="1"/>
  <c r="R8" i="30" s="1"/>
  <c r="Q19" i="29"/>
  <c r="Q37" i="29" s="1"/>
  <c r="Q38" i="29" s="1"/>
  <c r="S8" i="30" s="1"/>
  <c r="U117" i="91"/>
  <c r="Y306" i="6"/>
  <c r="W345" i="97"/>
  <c r="AA524" i="6"/>
  <c r="W347" i="97" s="1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P28" i="29"/>
  <c r="AP46" i="29" s="1"/>
  <c r="AP47" i="29" s="1"/>
  <c r="AR7" i="30" s="1"/>
  <c r="AO160" i="59"/>
  <c r="AO161" i="59" s="1"/>
  <c r="AN356" i="97"/>
  <c r="BB356" i="97"/>
  <c r="BC160" i="59"/>
  <c r="AZ6" i="71"/>
  <c r="AZ8" i="12"/>
  <c r="K41" i="29"/>
  <c r="K43" i="29" s="1"/>
  <c r="M6" i="28" s="1"/>
  <c r="K28" i="29"/>
  <c r="K46" i="29" s="1"/>
  <c r="K47" i="29" s="1"/>
  <c r="M7" i="30" s="1"/>
  <c r="L28" i="29"/>
  <c r="L46" i="29" s="1"/>
  <c r="L47" i="29" s="1"/>
  <c r="N7" i="30" s="1"/>
  <c r="N9" i="30" s="1"/>
  <c r="N40" i="30" s="1"/>
  <c r="BB160" i="59"/>
  <c r="BA356" i="97"/>
  <c r="T17" i="12"/>
  <c r="V60" i="60"/>
  <c r="T13" i="71"/>
  <c r="F73" i="68"/>
  <c r="H184" i="6" s="1"/>
  <c r="H185" i="6" s="1"/>
  <c r="F72" i="68"/>
  <c r="H175" i="6" s="1"/>
  <c r="H176" i="6" s="1"/>
  <c r="F74" i="68"/>
  <c r="H193" i="6" s="1"/>
  <c r="F78" i="68"/>
  <c r="H442" i="6" s="1"/>
  <c r="D265" i="97" s="1"/>
  <c r="F75" i="68"/>
  <c r="H305" i="6" s="1"/>
  <c r="F77" i="68"/>
  <c r="H406" i="6" s="1"/>
  <c r="D229" i="97" s="1"/>
  <c r="F71" i="68"/>
  <c r="F76" i="68"/>
  <c r="H341" i="6" s="1"/>
  <c r="F80" i="68"/>
  <c r="H496" i="6" s="1"/>
  <c r="F79" i="68"/>
  <c r="H469" i="6" s="1"/>
  <c r="N522" i="6"/>
  <c r="J343" i="97"/>
  <c r="Z307" i="97"/>
  <c r="AD486" i="6"/>
  <c r="BJ219" i="97"/>
  <c r="BN398" i="6"/>
  <c r="BJ221" i="97" s="1"/>
  <c r="AS434" i="6"/>
  <c r="AO257" i="97" s="1"/>
  <c r="AO255" i="97"/>
  <c r="BH323" i="6"/>
  <c r="BF96" i="68"/>
  <c r="BG34" i="29"/>
  <c r="BI12" i="28" s="1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 s="1"/>
  <c r="BJ558" i="6"/>
  <c r="BJ560" i="6" s="1"/>
  <c r="BJ151" i="6"/>
  <c r="BK151" i="6"/>
  <c r="AB515" i="6"/>
  <c r="X338" i="97" s="1"/>
  <c r="X336" i="97"/>
  <c r="AL172" i="59"/>
  <c r="AJ8" i="36"/>
  <c r="BB558" i="6"/>
  <c r="BB560" i="6" s="1"/>
  <c r="BC151" i="6"/>
  <c r="P434" i="6"/>
  <c r="L257" i="97" s="1"/>
  <c r="L255" i="97"/>
  <c r="P343" i="97"/>
  <c r="T522" i="6"/>
  <c r="X343" i="97"/>
  <c r="AB522" i="6"/>
  <c r="AB343" i="97"/>
  <c r="AF522" i="6"/>
  <c r="AD17" i="12"/>
  <c r="AF60" i="60"/>
  <c r="AD13" i="71"/>
  <c r="AD16" i="71" s="1"/>
  <c r="AD29" i="71" s="1"/>
  <c r="AN167" i="6"/>
  <c r="AD333" i="6"/>
  <c r="Z138" i="91"/>
  <c r="Z139" i="91" s="1"/>
  <c r="AL309" i="97"/>
  <c r="AP488" i="6"/>
  <c r="AL311" i="97" s="1"/>
  <c r="BN425" i="6"/>
  <c r="BJ248" i="97" s="1"/>
  <c r="BJ246" i="97"/>
  <c r="Z159" i="91"/>
  <c r="Z34" i="92" s="1"/>
  <c r="BA293" i="6"/>
  <c r="AO151" i="59"/>
  <c r="BE158" i="91"/>
  <c r="BE33" i="92" s="1"/>
  <c r="AX255" i="97"/>
  <c r="AQ564" i="6"/>
  <c r="P16" i="71"/>
  <c r="P29" i="71" s="1"/>
  <c r="AF360" i="6"/>
  <c r="BL357" i="6"/>
  <c r="BL358" i="6" s="1"/>
  <c r="AU20" i="12"/>
  <c r="AF560" i="6"/>
  <c r="AZ279" i="6"/>
  <c r="T9" i="30"/>
  <c r="T40" i="30" s="1"/>
  <c r="AG82" i="68"/>
  <c r="AE165" i="59"/>
  <c r="AT461" i="6"/>
  <c r="AP284" i="97" s="1"/>
  <c r="BE152" i="6"/>
  <c r="AJ292" i="97"/>
  <c r="AK19" i="12"/>
  <c r="AK20" i="12" s="1"/>
  <c r="AL199" i="97"/>
  <c r="AK15" i="71"/>
  <c r="AB28" i="29"/>
  <c r="AB46" i="29" s="1"/>
  <c r="AB47" i="29" s="1"/>
  <c r="AD7" i="30" s="1"/>
  <c r="AB41" i="29"/>
  <c r="AB43" i="29" s="1"/>
  <c r="AD6" i="28" s="1"/>
  <c r="AC343" i="97"/>
  <c r="AG522" i="6"/>
  <c r="AW522" i="6"/>
  <c r="AS343" i="97"/>
  <c r="AK343" i="97"/>
  <c r="AO522" i="6"/>
  <c r="J165" i="91"/>
  <c r="N378" i="6"/>
  <c r="N567" i="6" s="1"/>
  <c r="BJ389" i="6"/>
  <c r="BF212" i="97" s="1"/>
  <c r="BF210" i="97"/>
  <c r="AL161" i="59"/>
  <c r="BC178" i="60"/>
  <c r="BA15" i="71"/>
  <c r="BA16" i="71" s="1"/>
  <c r="BA29" i="71" s="1"/>
  <c r="BB199" i="97"/>
  <c r="BA19" i="12"/>
  <c r="BA20" i="12" s="1"/>
  <c r="AU343" i="97"/>
  <c r="AY522" i="6"/>
  <c r="K522" i="6"/>
  <c r="G343" i="97"/>
  <c r="AF309" i="97"/>
  <c r="AJ488" i="6"/>
  <c r="AF311" i="97" s="1"/>
  <c r="BI17" i="12"/>
  <c r="BI20" i="12" s="1"/>
  <c r="BI13" i="71"/>
  <c r="BI16" i="71" s="1"/>
  <c r="BI29" i="71" s="1"/>
  <c r="BK60" i="60"/>
  <c r="AY559" i="6"/>
  <c r="AY560" i="6" s="1"/>
  <c r="AY152" i="6"/>
  <c r="T336" i="97"/>
  <c r="X515" i="6"/>
  <c r="T338" i="97" s="1"/>
  <c r="AU8" i="12"/>
  <c r="AU6" i="71"/>
  <c r="AH96" i="68"/>
  <c r="AJ323" i="6"/>
  <c r="AD20" i="12"/>
  <c r="BO533" i="6"/>
  <c r="BC293" i="6"/>
  <c r="P158" i="91"/>
  <c r="P33" i="92" s="1"/>
  <c r="AL356" i="6"/>
  <c r="V144" i="91"/>
  <c r="X564" i="6"/>
  <c r="I185" i="6"/>
  <c r="L8" i="36"/>
  <c r="H20" i="12"/>
  <c r="M16" i="71"/>
  <c r="M29" i="71" s="1"/>
  <c r="BO534" i="6"/>
  <c r="F64" i="9" s="1"/>
  <c r="AJ452" i="6"/>
  <c r="AF275" i="97" s="1"/>
  <c r="BO459" i="6"/>
  <c r="AI246" i="97"/>
  <c r="AQ443" i="6"/>
  <c r="AM266" i="97" s="1"/>
  <c r="AK533" i="6"/>
  <c r="AK479" i="6"/>
  <c r="AG302" i="97" s="1"/>
  <c r="AM8" i="12"/>
  <c r="BG82" i="68"/>
  <c r="Y530" i="6"/>
  <c r="U353" i="97" s="1"/>
  <c r="X165" i="59"/>
  <c r="AK356" i="97"/>
  <c r="BI357" i="6"/>
  <c r="BI358" i="6" s="1"/>
  <c r="Y16" i="71"/>
  <c r="Y29" i="71" s="1"/>
  <c r="AD300" i="97"/>
  <c r="AN277" i="6"/>
  <c r="AI16" i="12"/>
  <c r="W343" i="97"/>
  <c r="BD333" i="6"/>
  <c r="AF343" i="97"/>
  <c r="BG16" i="71"/>
  <c r="BG29" i="71" s="1"/>
  <c r="BD8" i="12"/>
  <c r="AW307" i="97"/>
  <c r="AG533" i="6"/>
  <c r="AD160" i="59" s="1"/>
  <c r="AD161" i="59" s="1"/>
  <c r="T93" i="68"/>
  <c r="T94" i="68"/>
  <c r="V332" i="6" s="1"/>
  <c r="X522" i="6"/>
  <c r="T343" i="97"/>
  <c r="AR343" i="97"/>
  <c r="AV522" i="6"/>
  <c r="BA515" i="6"/>
  <c r="AW338" i="97" s="1"/>
  <c r="AW336" i="97"/>
  <c r="AV470" i="6"/>
  <c r="AR293" i="97" s="1"/>
  <c r="AR292" i="97"/>
  <c r="X8" i="36"/>
  <c r="Z172" i="59"/>
  <c r="AL336" i="97"/>
  <c r="AK16" i="71"/>
  <c r="AK29" i="71" s="1"/>
  <c r="BE165" i="59"/>
  <c r="BI273" i="6"/>
  <c r="AE293" i="6"/>
  <c r="AG158" i="91"/>
  <c r="AG33" i="92" s="1"/>
  <c r="AB158" i="91"/>
  <c r="AB33" i="92" s="1"/>
  <c r="AS158" i="91"/>
  <c r="AS33" i="92" s="1"/>
  <c r="AA396" i="6"/>
  <c r="AY425" i="6"/>
  <c r="AU248" i="97" s="1"/>
  <c r="BJ309" i="97"/>
  <c r="R336" i="97"/>
  <c r="AY371" i="97"/>
  <c r="BL342" i="6"/>
  <c r="BH159" i="91"/>
  <c r="BH34" i="92" s="1"/>
  <c r="AP342" i="6"/>
  <c r="AD396" i="6"/>
  <c r="Y300" i="97"/>
  <c r="Y10" i="29"/>
  <c r="Y32" i="29" s="1"/>
  <c r="U160" i="59"/>
  <c r="U161" i="59" s="1"/>
  <c r="F24" i="10"/>
  <c r="E117" i="91"/>
  <c r="E118" i="91" s="1"/>
  <c r="BG160" i="59"/>
  <c r="BG161" i="59" s="1"/>
  <c r="AN219" i="97"/>
  <c r="BA209" i="6"/>
  <c r="AU533" i="6"/>
  <c r="AL564" i="6"/>
  <c r="AV345" i="97"/>
  <c r="AU82" i="68"/>
  <c r="AR564" i="6"/>
  <c r="BJ16" i="71"/>
  <c r="BJ29" i="71" s="1"/>
  <c r="H407" i="6"/>
  <c r="D230" i="97" s="1"/>
  <c r="Q356" i="97"/>
  <c r="M34" i="29"/>
  <c r="O12" i="28" s="1"/>
  <c r="O13" i="28" s="1"/>
  <c r="AI12" i="71"/>
  <c r="BI356" i="97"/>
  <c r="AW470" i="6"/>
  <c r="AS293" i="97" s="1"/>
  <c r="BB282" i="97"/>
  <c r="U199" i="97"/>
  <c r="T15" i="71"/>
  <c r="T16" i="71" s="1"/>
  <c r="T29" i="71" s="1"/>
  <c r="T19" i="12"/>
  <c r="V178" i="60"/>
  <c r="AK522" i="6"/>
  <c r="AG343" i="97"/>
  <c r="BH307" i="97"/>
  <c r="BL486" i="6"/>
  <c r="H178" i="60"/>
  <c r="G199" i="97"/>
  <c r="F15" i="71"/>
  <c r="F19" i="12"/>
  <c r="F20" i="12" s="1"/>
  <c r="BN559" i="6"/>
  <c r="BN560" i="6" s="1"/>
  <c r="BN152" i="6"/>
  <c r="BC479" i="6"/>
  <c r="AY302" i="97" s="1"/>
  <c r="AY300" i="97"/>
  <c r="AN9" i="30"/>
  <c r="AN40" i="30" s="1"/>
  <c r="AL165" i="59"/>
  <c r="P425" i="6"/>
  <c r="L248" i="97" s="1"/>
  <c r="AR165" i="59"/>
  <c r="AQ9" i="30"/>
  <c r="AQ40" i="30" s="1"/>
  <c r="W333" i="6"/>
  <c r="AM407" i="6"/>
  <c r="AI230" i="97" s="1"/>
  <c r="O20" i="12"/>
  <c r="O18" i="92"/>
  <c r="O27" i="92" s="1"/>
  <c r="O28" i="92" s="1"/>
  <c r="BH398" i="6"/>
  <c r="BD221" i="97" s="1"/>
  <c r="F10" i="29"/>
  <c r="F32" i="29" s="1"/>
  <c r="AP560" i="6"/>
  <c r="AT16" i="71"/>
  <c r="AT29" i="71" s="1"/>
  <c r="R324" i="6"/>
  <c r="F6" i="9"/>
  <c r="K20" i="12"/>
  <c r="T389" i="6"/>
  <c r="P212" i="97" s="1"/>
  <c r="X333" i="6"/>
  <c r="AW533" i="6"/>
  <c r="AW564" i="6" s="1"/>
  <c r="H29" i="97"/>
  <c r="AL558" i="6"/>
  <c r="AL560" i="6" s="1"/>
  <c r="AL151" i="6"/>
  <c r="AP307" i="97"/>
  <c r="AT486" i="6"/>
  <c r="AR307" i="97"/>
  <c r="AV486" i="6"/>
  <c r="BH479" i="6"/>
  <c r="BD302" i="97" s="1"/>
  <c r="BD300" i="97"/>
  <c r="Q24" i="36"/>
  <c r="D22" i="33"/>
  <c r="R48" i="64"/>
  <c r="R50" i="64" s="1"/>
  <c r="AY6" i="71"/>
  <c r="AY8" i="12"/>
  <c r="AV8" i="12"/>
  <c r="AV6" i="71"/>
  <c r="AQ158" i="59"/>
  <c r="AT279" i="6"/>
  <c r="D57" i="33"/>
  <c r="BC57" i="33" s="1"/>
  <c r="BD57" i="33" s="1"/>
  <c r="BA18" i="34"/>
  <c r="AZ24" i="36"/>
  <c r="BA48" i="64"/>
  <c r="BA50" i="64" s="1"/>
  <c r="BD357" i="6"/>
  <c r="BD358" i="6" s="1"/>
  <c r="BD371" i="6" s="1"/>
  <c r="F29" i="97"/>
  <c r="AF336" i="97"/>
  <c r="AJ515" i="6"/>
  <c r="AF338" i="97" s="1"/>
  <c r="F309" i="97"/>
  <c r="J488" i="6"/>
  <c r="F311" i="97" s="1"/>
  <c r="AS515" i="6"/>
  <c r="AO338" i="97" s="1"/>
  <c r="AO336" i="97"/>
  <c r="AZ323" i="6"/>
  <c r="AX96" i="68"/>
  <c r="AV416" i="6"/>
  <c r="AR239" i="97" s="1"/>
  <c r="AR237" i="97"/>
  <c r="AE357" i="6"/>
  <c r="BD255" i="97"/>
  <c r="BH434" i="6"/>
  <c r="BD257" i="97" s="1"/>
  <c r="AU389" i="6"/>
  <c r="AQ212" i="97" s="1"/>
  <c r="AQ210" i="97"/>
  <c r="BN407" i="6"/>
  <c r="BJ230" i="97" s="1"/>
  <c r="W172" i="59"/>
  <c r="U8" i="36"/>
  <c r="S264" i="97"/>
  <c r="W443" i="6"/>
  <c r="S266" i="97" s="1"/>
  <c r="AG323" i="6"/>
  <c r="AE96" i="68"/>
  <c r="W470" i="6"/>
  <c r="S293" i="97" s="1"/>
  <c r="S292" i="97"/>
  <c r="AC356" i="97"/>
  <c r="L488" i="6"/>
  <c r="H311" i="97" s="1"/>
  <c r="H309" i="97"/>
  <c r="AI28" i="29"/>
  <c r="AI46" i="29" s="1"/>
  <c r="AI47" i="29" s="1"/>
  <c r="AK7" i="30" s="1"/>
  <c r="AI41" i="29"/>
  <c r="AI43" i="29" s="1"/>
  <c r="AK6" i="28" s="1"/>
  <c r="AS300" i="97"/>
  <c r="AW479" i="6"/>
  <c r="AS302" i="97" s="1"/>
  <c r="I209" i="6"/>
  <c r="I210" i="6" s="1"/>
  <c r="I167" i="6"/>
  <c r="AC524" i="6"/>
  <c r="Y347" i="97" s="1"/>
  <c r="Y345" i="97"/>
  <c r="J389" i="6"/>
  <c r="F212" i="97" s="1"/>
  <c r="F210" i="97"/>
  <c r="AQ123" i="91"/>
  <c r="AQ125" i="91" s="1"/>
  <c r="AO20" i="12"/>
  <c r="S356" i="97"/>
  <c r="X288" i="6"/>
  <c r="AU356" i="6"/>
  <c r="G416" i="6"/>
  <c r="C239" i="97" s="1"/>
  <c r="AN357" i="6"/>
  <c r="AN358" i="6" s="1"/>
  <c r="W357" i="6"/>
  <c r="W562" i="6" s="1"/>
  <c r="R10" i="12" s="1"/>
  <c r="AI20" i="12"/>
  <c r="AO16" i="71"/>
  <c r="AO29" i="71" s="1"/>
  <c r="V160" i="59"/>
  <c r="AJ560" i="6"/>
  <c r="BD160" i="59"/>
  <c r="N177" i="59"/>
  <c r="BL110" i="91"/>
  <c r="AC530" i="6"/>
  <c r="Y353" i="97" s="1"/>
  <c r="M488" i="6"/>
  <c r="I311" i="97" s="1"/>
  <c r="X10" i="29"/>
  <c r="X32" i="29" s="1"/>
  <c r="X34" i="29" s="1"/>
  <c r="Z12" i="28" s="1"/>
  <c r="Z13" i="28" s="1"/>
  <c r="BI165" i="59"/>
  <c r="Q8" i="12"/>
  <c r="AV20" i="12"/>
  <c r="F16" i="71"/>
  <c r="F29" i="71" s="1"/>
  <c r="AW160" i="59"/>
  <c r="AU357" i="6"/>
  <c r="C300" i="97"/>
  <c r="G479" i="6"/>
  <c r="C302" i="97" s="1"/>
  <c r="AG273" i="97"/>
  <c r="AK452" i="6"/>
  <c r="AG275" i="97" s="1"/>
  <c r="AW515" i="6"/>
  <c r="AS338" i="97" s="1"/>
  <c r="AS336" i="97"/>
  <c r="AM255" i="97"/>
  <c r="X279" i="6"/>
  <c r="AE315" i="6"/>
  <c r="AR264" i="97"/>
  <c r="AI479" i="6"/>
  <c r="AE302" i="97" s="1"/>
  <c r="BA210" i="6"/>
  <c r="BK165" i="59"/>
  <c r="AU19" i="29"/>
  <c r="AU37" i="29" s="1"/>
  <c r="AU38" i="29" s="1"/>
  <c r="AW8" i="30" s="1"/>
  <c r="S407" i="6"/>
  <c r="O230" i="97" s="1"/>
  <c r="BE470" i="6"/>
  <c r="BA293" i="97" s="1"/>
  <c r="BF504" i="6"/>
  <c r="BE16" i="71"/>
  <c r="BE29" i="71" s="1"/>
  <c r="AE333" i="6"/>
  <c r="BD342" i="6"/>
  <c r="AN324" i="6"/>
  <c r="V8" i="36"/>
  <c r="AS560" i="6"/>
  <c r="BF20" i="12"/>
  <c r="H21" i="91"/>
  <c r="AZ459" i="6"/>
  <c r="AZ529" i="6" s="1"/>
  <c r="Y342" i="6"/>
  <c r="AO479" i="6"/>
  <c r="AK302" i="97" s="1"/>
  <c r="AK300" i="97"/>
  <c r="J336" i="97"/>
  <c r="N515" i="6"/>
  <c r="J338" i="97" s="1"/>
  <c r="G273" i="6"/>
  <c r="BI158" i="91"/>
  <c r="BI33" i="92" s="1"/>
  <c r="AE356" i="6"/>
  <c r="I132" i="91"/>
  <c r="BJ564" i="6"/>
  <c r="AC165" i="59"/>
  <c r="AM165" i="59"/>
  <c r="E24" i="10"/>
  <c r="AV209" i="6"/>
  <c r="AV210" i="6" s="1"/>
  <c r="E20" i="12"/>
  <c r="AJ9" i="30"/>
  <c r="AJ40" i="30" s="1"/>
  <c r="F300" i="97"/>
  <c r="BN564" i="6"/>
  <c r="BG407" i="6"/>
  <c r="BC230" i="97" s="1"/>
  <c r="U470" i="6"/>
  <c r="Q293" i="97" s="1"/>
  <c r="BE41" i="29"/>
  <c r="BE43" i="29" s="1"/>
  <c r="BG6" i="28" s="1"/>
  <c r="BE28" i="29"/>
  <c r="BE46" i="29" s="1"/>
  <c r="BE47" i="29" s="1"/>
  <c r="BG7" i="30" s="1"/>
  <c r="AP345" i="97"/>
  <c r="AT524" i="6"/>
  <c r="AP347" i="97" s="1"/>
  <c r="M300" i="97"/>
  <c r="Q479" i="6"/>
  <c r="M302" i="97" s="1"/>
  <c r="J461" i="6"/>
  <c r="F284" i="97" s="1"/>
  <c r="F282" i="97"/>
  <c r="E21" i="91"/>
  <c r="W210" i="6"/>
  <c r="AG16" i="71"/>
  <c r="AG29" i="71" s="1"/>
  <c r="AQ161" i="59"/>
  <c r="BF560" i="6"/>
  <c r="O315" i="6"/>
  <c r="H237" i="97"/>
  <c r="D23" i="10"/>
  <c r="AA96" i="68"/>
  <c r="BC158" i="91"/>
  <c r="BC33" i="92" s="1"/>
  <c r="AC20" i="12"/>
  <c r="AW96" i="68"/>
  <c r="T20" i="12"/>
  <c r="J20" i="12"/>
  <c r="AN416" i="6"/>
  <c r="AJ239" i="97" s="1"/>
  <c r="AJ237" i="97"/>
  <c r="L479" i="6"/>
  <c r="H302" i="97" s="1"/>
  <c r="H300" i="97"/>
  <c r="I342" i="6"/>
  <c r="E145" i="91"/>
  <c r="E146" i="91" s="1"/>
  <c r="BB336" i="97"/>
  <c r="BF515" i="6"/>
  <c r="BB338" i="97" s="1"/>
  <c r="D309" i="97"/>
  <c r="H488" i="6"/>
  <c r="D311" i="97" s="1"/>
  <c r="AM158" i="59"/>
  <c r="AP564" i="6"/>
  <c r="AP279" i="6"/>
  <c r="AR6" i="71"/>
  <c r="AR8" i="12"/>
  <c r="AG13" i="28"/>
  <c r="AF177" i="59"/>
  <c r="AT165" i="59"/>
  <c r="X41" i="29"/>
  <c r="X43" i="29" s="1"/>
  <c r="Z6" i="28" s="1"/>
  <c r="Y28" i="29"/>
  <c r="Y46" i="29" s="1"/>
  <c r="Y47" i="29" s="1"/>
  <c r="AA7" i="30" s="1"/>
  <c r="AA9" i="30" s="1"/>
  <c r="AA40" i="30" s="1"/>
  <c r="Y48" i="64" s="1"/>
  <c r="Y50" i="64" s="1"/>
  <c r="AT94" i="68"/>
  <c r="AV332" i="6" s="1"/>
  <c r="AT93" i="68"/>
  <c r="AT250" i="97"/>
  <c r="AX533" i="6"/>
  <c r="AG217" i="97"/>
  <c r="AK396" i="6"/>
  <c r="H459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 s="1"/>
  <c r="AA237" i="97"/>
  <c r="AE416" i="6"/>
  <c r="AA239" i="97" s="1"/>
  <c r="AZ131" i="91"/>
  <c r="AZ132" i="91" s="1"/>
  <c r="BD324" i="6"/>
  <c r="BJ20" i="12"/>
  <c r="Q551" i="6"/>
  <c r="M374" i="97" s="1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H15" i="91" s="1"/>
  <c r="BK17" i="92"/>
  <c r="BK18" i="92" s="1"/>
  <c r="BK27" i="92" s="1"/>
  <c r="BK28" i="92" s="1"/>
  <c r="AR515" i="6"/>
  <c r="AN338" i="97" s="1"/>
  <c r="AN336" i="97"/>
  <c r="BA345" i="97"/>
  <c r="BE524" i="6"/>
  <c r="BA347" i="97" s="1"/>
  <c r="BN524" i="6"/>
  <c r="BJ347" i="97" s="1"/>
  <c r="BJ345" i="97"/>
  <c r="N309" i="97"/>
  <c r="R488" i="6"/>
  <c r="N311" i="97" s="1"/>
  <c r="H282" i="97"/>
  <c r="L461" i="6"/>
  <c r="H284" i="97" s="1"/>
  <c r="AL488" i="6"/>
  <c r="AH311" i="97" s="1"/>
  <c r="AH309" i="97"/>
  <c r="AG96" i="68"/>
  <c r="AI323" i="6"/>
  <c r="E371" i="97"/>
  <c r="I551" i="6"/>
  <c r="E374" i="97" s="1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 s="1"/>
  <c r="T237" i="97"/>
  <c r="X416" i="6"/>
  <c r="T239" i="97" s="1"/>
  <c r="O425" i="6"/>
  <c r="K248" i="97" s="1"/>
  <c r="K246" i="97"/>
  <c r="V425" i="6"/>
  <c r="R248" i="97" s="1"/>
  <c r="R246" i="97"/>
  <c r="BC118" i="91"/>
  <c r="M158" i="91"/>
  <c r="M33" i="92" s="1"/>
  <c r="AU264" i="97"/>
  <c r="N300" i="97"/>
  <c r="G564" i="6"/>
  <c r="AE177" i="59"/>
  <c r="I16" i="71"/>
  <c r="I29" i="71" s="1"/>
  <c r="AZ20" i="12"/>
  <c r="BH28" i="29"/>
  <c r="BH46" i="29" s="1"/>
  <c r="BH47" i="29" s="1"/>
  <c r="BJ7" i="30" s="1"/>
  <c r="Z34" i="29"/>
  <c r="AB12" i="28" s="1"/>
  <c r="AZ145" i="91"/>
  <c r="AZ146" i="91" s="1"/>
  <c r="G210" i="97"/>
  <c r="BJ82" i="68"/>
  <c r="I533" i="6"/>
  <c r="BP533" i="6" s="1"/>
  <c r="BM356" i="97" s="1"/>
  <c r="J31" i="97" s="1"/>
  <c r="AF10" i="29"/>
  <c r="AF32" i="29" s="1"/>
  <c r="AF34" i="29" s="1"/>
  <c r="AH12" i="28" s="1"/>
  <c r="BD425" i="6"/>
  <c r="AZ248" i="97" s="1"/>
  <c r="AB16" i="71"/>
  <c r="AB29" i="71" s="1"/>
  <c r="AP396" i="6"/>
  <c r="AL217" i="97"/>
  <c r="AW396" i="6"/>
  <c r="AS217" i="97"/>
  <c r="AG488" i="6"/>
  <c r="AC311" i="97" s="1"/>
  <c r="AC309" i="97"/>
  <c r="AH459" i="6"/>
  <c r="AD280" i="97"/>
  <c r="Z343" i="97"/>
  <c r="AD522" i="6"/>
  <c r="BK486" i="6"/>
  <c r="BG307" i="97"/>
  <c r="BE307" i="97"/>
  <c r="BI486" i="6"/>
  <c r="BH16" i="71"/>
  <c r="BH29" i="71" s="1"/>
  <c r="Y209" i="6"/>
  <c r="Y210" i="6" s="1"/>
  <c r="BH20" i="12"/>
  <c r="AK425" i="6"/>
  <c r="AG248" i="97" s="1"/>
  <c r="AG246" i="97"/>
  <c r="BB131" i="91"/>
  <c r="BB132" i="91" s="1"/>
  <c r="BF324" i="6"/>
  <c r="H371" i="97"/>
  <c r="L551" i="6"/>
  <c r="H374" i="97" s="1"/>
  <c r="Y396" i="6"/>
  <c r="U217" i="97"/>
  <c r="AT396" i="6"/>
  <c r="AP217" i="97"/>
  <c r="I217" i="97"/>
  <c r="M396" i="6"/>
  <c r="AF280" i="97"/>
  <c r="AJ459" i="6"/>
  <c r="AJ529" i="6" s="1"/>
  <c r="AF352" i="97" s="1"/>
  <c r="BD280" i="97"/>
  <c r="BH459" i="6"/>
  <c r="BE459" i="6"/>
  <c r="BA280" i="97"/>
  <c r="H74" i="68"/>
  <c r="J193" i="6" s="1"/>
  <c r="J194" i="6" s="1"/>
  <c r="H76" i="68"/>
  <c r="J341" i="6" s="1"/>
  <c r="J342" i="6" s="1"/>
  <c r="H79" i="68"/>
  <c r="J469" i="6" s="1"/>
  <c r="H71" i="68"/>
  <c r="H78" i="68"/>
  <c r="J442" i="6" s="1"/>
  <c r="F265" i="97" s="1"/>
  <c r="H75" i="68"/>
  <c r="J305" i="6" s="1"/>
  <c r="H77" i="68"/>
  <c r="J406" i="6" s="1"/>
  <c r="H72" i="68"/>
  <c r="J175" i="6" s="1"/>
  <c r="J176" i="6" s="1"/>
  <c r="H80" i="68"/>
  <c r="J496" i="6" s="1"/>
  <c r="H73" i="68"/>
  <c r="J184" i="6" s="1"/>
  <c r="J185" i="6" s="1"/>
  <c r="AX343" i="97"/>
  <c r="BB522" i="6"/>
  <c r="Y307" i="97"/>
  <c r="AC486" i="6"/>
  <c r="AY345" i="97"/>
  <c r="BC524" i="6"/>
  <c r="AY347" i="97" s="1"/>
  <c r="BH389" i="6"/>
  <c r="BD212" i="97" s="1"/>
  <c r="BD210" i="97"/>
  <c r="BG273" i="97"/>
  <c r="BK452" i="6"/>
  <c r="BG275" i="97" s="1"/>
  <c r="C345" i="97"/>
  <c r="G524" i="6"/>
  <c r="C347" i="97" s="1"/>
  <c r="S524" i="6"/>
  <c r="O347" i="97" s="1"/>
  <c r="O345" i="97"/>
  <c r="X479" i="6"/>
  <c r="T302" i="97" s="1"/>
  <c r="T300" i="97"/>
  <c r="G255" i="97"/>
  <c r="BO213" i="6"/>
  <c r="F22" i="9" s="1"/>
  <c r="B24" i="10"/>
  <c r="AP286" i="6"/>
  <c r="BI300" i="97"/>
  <c r="AN210" i="6"/>
  <c r="AO564" i="6"/>
  <c r="AA19" i="29"/>
  <c r="AA37" i="29" s="1"/>
  <c r="AA38" i="29" s="1"/>
  <c r="AC8" i="30" s="1"/>
  <c r="AC9" i="30" s="1"/>
  <c r="AC40" i="30" s="1"/>
  <c r="H138" i="91"/>
  <c r="H139" i="91" s="1"/>
  <c r="M9" i="36"/>
  <c r="BG504" i="6"/>
  <c r="BF16" i="71"/>
  <c r="BF29" i="71" s="1"/>
  <c r="AI16" i="71"/>
  <c r="AI29" i="71" s="1"/>
  <c r="AG450" i="6"/>
  <c r="AG529" i="6" s="1"/>
  <c r="AC352" i="97" s="1"/>
  <c r="D15" i="91"/>
  <c r="Y117" i="91"/>
  <c r="Y118" i="91" s="1"/>
  <c r="AR18" i="34"/>
  <c r="O6" i="71"/>
  <c r="BD165" i="59"/>
  <c r="B6" i="9"/>
  <c r="AW16" i="71"/>
  <c r="AW29" i="71" s="1"/>
  <c r="F21" i="91"/>
  <c r="BC162" i="91"/>
  <c r="BC36" i="92" s="1"/>
  <c r="AH356" i="97"/>
  <c r="H551" i="6"/>
  <c r="D374" i="97" s="1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 s="1"/>
  <c r="AP273" i="97"/>
  <c r="AT452" i="6"/>
  <c r="AP275" i="97" s="1"/>
  <c r="AH533" i="6"/>
  <c r="W425" i="6"/>
  <c r="S248" i="97" s="1"/>
  <c r="S246" i="97"/>
  <c r="G8" i="36"/>
  <c r="I172" i="59"/>
  <c r="BH158" i="91"/>
  <c r="BH33" i="92" s="1"/>
  <c r="AZ285" i="6"/>
  <c r="AP288" i="6"/>
  <c r="AW151" i="59"/>
  <c r="AO443" i="6"/>
  <c r="AK266" i="97" s="1"/>
  <c r="BD48" i="64"/>
  <c r="BD50" i="64" s="1"/>
  <c r="AP530" i="6"/>
  <c r="AL353" i="97" s="1"/>
  <c r="BM96" i="68"/>
  <c r="AL333" i="6"/>
  <c r="AR48" i="64"/>
  <c r="AR50" i="64" s="1"/>
  <c r="BD18" i="34"/>
  <c r="BK162" i="91"/>
  <c r="BK36" i="92" s="1"/>
  <c r="AE9" i="30"/>
  <c r="AE40" i="30" s="1"/>
  <c r="AB24" i="36" s="1"/>
  <c r="BG360" i="6"/>
  <c r="BD159" i="59" s="1"/>
  <c r="J280" i="97"/>
  <c r="BK524" i="6"/>
  <c r="BG347" i="97" s="1"/>
  <c r="F371" i="97"/>
  <c r="J551" i="6"/>
  <c r="F374" i="97" s="1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 s="1"/>
  <c r="AS255" i="97"/>
  <c r="AF345" i="97"/>
  <c r="AJ524" i="6"/>
  <c r="AF347" i="97" s="1"/>
  <c r="BF336" i="97"/>
  <c r="BJ515" i="6"/>
  <c r="BF338" i="97" s="1"/>
  <c r="BC425" i="6"/>
  <c r="AY248" i="97" s="1"/>
  <c r="AY246" i="97"/>
  <c r="Q524" i="6"/>
  <c r="M347" i="97" s="1"/>
  <c r="M345" i="97"/>
  <c r="BG282" i="97"/>
  <c r="BK461" i="6"/>
  <c r="BG284" i="97" s="1"/>
  <c r="AH389" i="6"/>
  <c r="AD212" i="97" s="1"/>
  <c r="AD210" i="97"/>
  <c r="BE229" i="97"/>
  <c r="BI407" i="6"/>
  <c r="BE230" i="97" s="1"/>
  <c r="BN324" i="6"/>
  <c r="BJ131" i="91"/>
  <c r="BJ132" i="91" s="1"/>
  <c r="AW158" i="91"/>
  <c r="AW33" i="92" s="1"/>
  <c r="AM151" i="59"/>
  <c r="AB34" i="29"/>
  <c r="AD12" i="28" s="1"/>
  <c r="AO530" i="6"/>
  <c r="AK353" i="97" s="1"/>
  <c r="BC24" i="36"/>
  <c r="BL530" i="6"/>
  <c r="BH353" i="97" s="1"/>
  <c r="BM504" i="6"/>
  <c r="P20" i="12"/>
  <c r="AV165" i="59"/>
  <c r="BA165" i="59"/>
  <c r="I61" i="59" s="1"/>
  <c r="H71" i="116" s="1"/>
  <c r="Q564" i="6"/>
  <c r="AC8" i="12"/>
  <c r="AT162" i="91"/>
  <c r="AT36" i="92" s="1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AS356" i="97"/>
  <c r="AT160" i="59"/>
  <c r="AT161" i="59" s="1"/>
  <c r="BM486" i="6"/>
  <c r="BI307" i="97"/>
  <c r="K307" i="97"/>
  <c r="O486" i="6"/>
  <c r="T461" i="6"/>
  <c r="P284" i="97" s="1"/>
  <c r="P282" i="97"/>
  <c r="Y246" i="97"/>
  <c r="AC425" i="6"/>
  <c r="Y248" i="97" s="1"/>
  <c r="AM479" i="6"/>
  <c r="AI302" i="97" s="1"/>
  <c r="AI300" i="97"/>
  <c r="AP237" i="97"/>
  <c r="AT416" i="6"/>
  <c r="AP239" i="97" s="1"/>
  <c r="AU515" i="6"/>
  <c r="AQ338" i="97" s="1"/>
  <c r="AQ336" i="97"/>
  <c r="W336" i="97"/>
  <c r="AA515" i="6"/>
  <c r="W338" i="97" s="1"/>
  <c r="AA356" i="6"/>
  <c r="AG139" i="91"/>
  <c r="BO356" i="6"/>
  <c r="AJ158" i="91"/>
  <c r="AJ33" i="92" s="1"/>
  <c r="Z286" i="6"/>
  <c r="AO273" i="6"/>
  <c r="E29" i="97"/>
  <c r="BD161" i="59"/>
  <c r="AC443" i="6"/>
  <c r="Y266" i="97" s="1"/>
  <c r="U562" i="6"/>
  <c r="P10" i="12" s="1"/>
  <c r="BA158" i="59"/>
  <c r="I54" i="59" s="1"/>
  <c r="H64" i="116" s="1"/>
  <c r="BD564" i="6"/>
  <c r="D30" i="33"/>
  <c r="AB30" i="33" s="1"/>
  <c r="AC30" i="33" s="1"/>
  <c r="Z18" i="34"/>
  <c r="Z48" i="64"/>
  <c r="Z50" i="64" s="1"/>
  <c r="Y24" i="36"/>
  <c r="V564" i="6"/>
  <c r="S157" i="59"/>
  <c r="K158" i="59"/>
  <c r="E54" i="59" s="1"/>
  <c r="D64" i="116" s="1"/>
  <c r="S278" i="6"/>
  <c r="B36" i="9" s="1"/>
  <c r="AP158" i="59"/>
  <c r="AS564" i="6"/>
  <c r="D33" i="33"/>
  <c r="AC18" i="34"/>
  <c r="AC48" i="64"/>
  <c r="AC50" i="64" s="1"/>
  <c r="BD362" i="6"/>
  <c r="BO376" i="6"/>
  <c r="BD367" i="6"/>
  <c r="BA152" i="59"/>
  <c r="AK158" i="59"/>
  <c r="AN564" i="6"/>
  <c r="BP212" i="6"/>
  <c r="M165" i="91"/>
  <c r="AE271" i="97"/>
  <c r="AI450" i="6"/>
  <c r="BB271" i="97"/>
  <c r="BF450" i="6"/>
  <c r="AV450" i="6"/>
  <c r="AR271" i="97"/>
  <c r="AN450" i="6"/>
  <c r="AN529" i="6" s="1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 s="1"/>
  <c r="J219" i="97"/>
  <c r="N398" i="6"/>
  <c r="J221" i="97" s="1"/>
  <c r="BE300" i="97"/>
  <c r="BI479" i="6"/>
  <c r="BE302" i="97" s="1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28" i="29"/>
  <c r="AT46" i="29" s="1"/>
  <c r="AT47" i="29" s="1"/>
  <c r="AV7" i="30" s="1"/>
  <c r="E165" i="91"/>
  <c r="I378" i="6"/>
  <c r="S152" i="6"/>
  <c r="T152" i="6"/>
  <c r="S559" i="6"/>
  <c r="E4" i="59" s="1"/>
  <c r="BH488" i="6"/>
  <c r="BD311" i="97" s="1"/>
  <c r="BD309" i="97"/>
  <c r="D6" i="71"/>
  <c r="D8" i="12"/>
  <c r="AL356" i="97"/>
  <c r="AM160" i="59"/>
  <c r="BN562" i="6"/>
  <c r="BI10" i="12" s="1"/>
  <c r="O210" i="6"/>
  <c r="O223" i="6" s="1"/>
  <c r="BF293" i="6"/>
  <c r="AK293" i="6"/>
  <c r="BO342" i="6"/>
  <c r="X255" i="97"/>
  <c r="P564" i="6"/>
  <c r="BP548" i="6"/>
  <c r="BM371" i="97" s="1"/>
  <c r="J29" i="97" s="1"/>
  <c r="BO194" i="6"/>
  <c r="U176" i="6"/>
  <c r="BM82" i="68"/>
  <c r="BO530" i="6"/>
  <c r="BK353" i="97" s="1"/>
  <c r="P9" i="30"/>
  <c r="P40" i="30" s="1"/>
  <c r="N18" i="34" s="1"/>
  <c r="AG160" i="59"/>
  <c r="AG20" i="12"/>
  <c r="O82" i="68"/>
  <c r="L24" i="36"/>
  <c r="AQ530" i="6"/>
  <c r="AM353" i="97" s="1"/>
  <c r="E15" i="91"/>
  <c r="G16" i="71"/>
  <c r="G29" i="71" s="1"/>
  <c r="BD450" i="6"/>
  <c r="AZ271" i="97"/>
  <c r="BB450" i="6"/>
  <c r="AX271" i="97"/>
  <c r="BF271" i="97"/>
  <c r="BJ450" i="6"/>
  <c r="AA504" i="6"/>
  <c r="W325" i="97"/>
  <c r="AP325" i="97"/>
  <c r="AT504" i="6"/>
  <c r="Y325" i="97"/>
  <c r="AC504" i="6"/>
  <c r="E16" i="92"/>
  <c r="E18" i="92" s="1"/>
  <c r="E27" i="92" s="1"/>
  <c r="E28" i="92" s="1"/>
  <c r="D16" i="91"/>
  <c r="BE345" i="97"/>
  <c r="BI524" i="6"/>
  <c r="BE347" i="97" s="1"/>
  <c r="I237" i="97"/>
  <c r="M416" i="6"/>
  <c r="I239" i="97" s="1"/>
  <c r="BK160" i="59"/>
  <c r="BK161" i="59" s="1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 s="1"/>
  <c r="H246" i="97"/>
  <c r="L138" i="91"/>
  <c r="L139" i="91" s="1"/>
  <c r="P333" i="6"/>
  <c r="AC237" i="97"/>
  <c r="AG416" i="6"/>
  <c r="AC239" i="97" s="1"/>
  <c r="BH34" i="29"/>
  <c r="BJ12" i="28" s="1"/>
  <c r="AQ278" i="6"/>
  <c r="D36" i="9" s="1"/>
  <c r="M8" i="12"/>
  <c r="M6" i="71"/>
  <c r="X450" i="6"/>
  <c r="X529" i="6" s="1"/>
  <c r="T352" i="97" s="1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BO333" i="6"/>
  <c r="BK138" i="91"/>
  <c r="BK139" i="91" s="1"/>
  <c r="W300" i="97"/>
  <c r="AA479" i="6"/>
  <c r="W302" i="97" s="1"/>
  <c r="X16" i="12"/>
  <c r="X20" i="12" s="1"/>
  <c r="X12" i="71"/>
  <c r="X16" i="71" s="1"/>
  <c r="X29" i="71" s="1"/>
  <c r="Z22" i="60"/>
  <c r="AC153" i="6"/>
  <c r="AB153" i="6"/>
  <c r="AT336" i="97"/>
  <c r="AX515" i="6"/>
  <c r="AT338" i="97" s="1"/>
  <c r="BI515" i="6"/>
  <c r="BE338" i="97" s="1"/>
  <c r="BE336" i="97"/>
  <c r="K138" i="91"/>
  <c r="K139" i="91" s="1"/>
  <c r="O333" i="6"/>
  <c r="C210" i="97"/>
  <c r="G389" i="6"/>
  <c r="C212" i="97" s="1"/>
  <c r="AE524" i="6"/>
  <c r="AA347" i="97" s="1"/>
  <c r="AA345" i="97"/>
  <c r="N96" i="68"/>
  <c r="P323" i="6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H504" i="6"/>
  <c r="L325" i="97"/>
  <c r="P504" i="6"/>
  <c r="M504" i="6"/>
  <c r="I325" i="97"/>
  <c r="AX425" i="6"/>
  <c r="AT248" i="97" s="1"/>
  <c r="AT246" i="97"/>
  <c r="AC324" i="6"/>
  <c r="Y131" i="91"/>
  <c r="Y132" i="91" s="1"/>
  <c r="AA131" i="91"/>
  <c r="AA132" i="91" s="1"/>
  <c r="AE324" i="6"/>
  <c r="AV9" i="30"/>
  <c r="AV40" i="30" s="1"/>
  <c r="D50" i="33" s="1"/>
  <c r="AV50" i="33" s="1"/>
  <c r="AI123" i="91"/>
  <c r="AI125" i="91" s="1"/>
  <c r="BF144" i="91"/>
  <c r="BF158" i="91" s="1"/>
  <c r="BF33" i="92" s="1"/>
  <c r="G237" i="97"/>
  <c r="U309" i="97"/>
  <c r="W506" i="6"/>
  <c r="S329" i="97" s="1"/>
  <c r="O165" i="59"/>
  <c r="AO407" i="6"/>
  <c r="AK230" i="97" s="1"/>
  <c r="Q28" i="29"/>
  <c r="Q46" i="29" s="1"/>
  <c r="Q47" i="29" s="1"/>
  <c r="S7" i="30" s="1"/>
  <c r="S9" i="30" s="1"/>
  <c r="S40" i="30" s="1"/>
  <c r="Q18" i="34" s="1"/>
  <c r="M18" i="34"/>
  <c r="AU443" i="6"/>
  <c r="AQ266" i="97" s="1"/>
  <c r="AI407" i="6"/>
  <c r="AE230" i="97" s="1"/>
  <c r="Q530" i="6"/>
  <c r="M353" i="97" s="1"/>
  <c r="BO443" i="6"/>
  <c r="BK266" i="97" s="1"/>
  <c r="AP357" i="6"/>
  <c r="Q17" i="33"/>
  <c r="W564" i="6"/>
  <c r="AE564" i="6"/>
  <c r="AQ24" i="36"/>
  <c r="AM18" i="34"/>
  <c r="U165" i="59"/>
  <c r="AB161" i="59"/>
  <c r="AN178" i="60"/>
  <c r="AR34" i="29"/>
  <c r="AT12" i="28" s="1"/>
  <c r="K165" i="91"/>
  <c r="O378" i="6"/>
  <c r="O567" i="6" s="1"/>
  <c r="L165" i="59"/>
  <c r="AJ356" i="97"/>
  <c r="AK160" i="59"/>
  <c r="AH271" i="97"/>
  <c r="AL450" i="6"/>
  <c r="BI450" i="6"/>
  <c r="BE271" i="97"/>
  <c r="BG450" i="6"/>
  <c r="BG529" i="6" s="1"/>
  <c r="BG561" i="6" s="1"/>
  <c r="BC271" i="97"/>
  <c r="AU271" i="97"/>
  <c r="AY450" i="6"/>
  <c r="AY529" i="6" s="1"/>
  <c r="AI325" i="97"/>
  <c r="AM504" i="6"/>
  <c r="BN504" i="6"/>
  <c r="BJ325" i="97"/>
  <c r="F325" i="97"/>
  <c r="J504" i="6"/>
  <c r="BJ153" i="6"/>
  <c r="BI153" i="6"/>
  <c r="K461" i="6"/>
  <c r="G284" i="97" s="1"/>
  <c r="G282" i="97"/>
  <c r="N461" i="6"/>
  <c r="J284" i="97" s="1"/>
  <c r="J282" i="97"/>
  <c r="AZ345" i="97"/>
  <c r="BD524" i="6"/>
  <c r="AZ347" i="97" s="1"/>
  <c r="AC407" i="6"/>
  <c r="Y230" i="97" s="1"/>
  <c r="BH360" i="6"/>
  <c r="AX336" i="97"/>
  <c r="BB515" i="6"/>
  <c r="AX338" i="97" s="1"/>
  <c r="AB172" i="59"/>
  <c r="Z8" i="36"/>
  <c r="D356" i="97"/>
  <c r="E160" i="59"/>
  <c r="H19" i="29"/>
  <c r="H37" i="29" s="1"/>
  <c r="H38" i="29" s="1"/>
  <c r="J8" i="30" s="1"/>
  <c r="J9" i="30" s="1"/>
  <c r="J40" i="30" s="1"/>
  <c r="H48" i="64" s="1"/>
  <c r="H50" i="64" s="1"/>
  <c r="E158" i="91"/>
  <c r="E33" i="92" s="1"/>
  <c r="AL144" i="91"/>
  <c r="AL146" i="91" s="1"/>
  <c r="T246" i="97"/>
  <c r="Q529" i="6"/>
  <c r="M352" i="97" s="1"/>
  <c r="AU506" i="6"/>
  <c r="AQ329" i="97" s="1"/>
  <c r="R529" i="6"/>
  <c r="N352" i="97" s="1"/>
  <c r="AQ213" i="6"/>
  <c r="D22" i="9" s="1"/>
  <c r="S213" i="6"/>
  <c r="B22" i="9" s="1"/>
  <c r="BE146" i="91"/>
  <c r="BE160" i="91" s="1"/>
  <c r="BE35" i="92" s="1"/>
  <c r="D37" i="33"/>
  <c r="AI37" i="33" s="1"/>
  <c r="AJ37" i="33" s="1"/>
  <c r="M265" i="97"/>
  <c r="AH306" i="6"/>
  <c r="AT564" i="6"/>
  <c r="BL407" i="6"/>
  <c r="BH230" i="97" s="1"/>
  <c r="AL24" i="36"/>
  <c r="BJ530" i="6"/>
  <c r="BF353" i="97" s="1"/>
  <c r="AL15" i="71"/>
  <c r="AL16" i="71" s="1"/>
  <c r="AL29" i="71" s="1"/>
  <c r="BD9" i="30"/>
  <c r="BD40" i="30" s="1"/>
  <c r="AG564" i="6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K246" i="97"/>
  <c r="BO425" i="6"/>
  <c r="BK248" i="97" s="1"/>
  <c r="AF19" i="29"/>
  <c r="AF37" i="29" s="1"/>
  <c r="AF38" i="29" s="1"/>
  <c r="AH8" i="30" s="1"/>
  <c r="AH9" i="30" s="1"/>
  <c r="AH40" i="30" s="1"/>
  <c r="BE33" i="29"/>
  <c r="BF10" i="29"/>
  <c r="BF32" i="29" s="1"/>
  <c r="BF34" i="29" s="1"/>
  <c r="BH12" i="28" s="1"/>
  <c r="AV282" i="97"/>
  <c r="AZ461" i="6"/>
  <c r="AV284" i="97" s="1"/>
  <c r="AE488" i="6"/>
  <c r="AA311" i="97" s="1"/>
  <c r="AA309" i="97"/>
  <c r="AI291" i="97"/>
  <c r="AM470" i="6"/>
  <c r="AI293" i="97" s="1"/>
  <c r="Y8" i="12"/>
  <c r="Y6" i="71"/>
  <c r="AQ158" i="91"/>
  <c r="AQ33" i="92" s="1"/>
  <c r="AW273" i="6"/>
  <c r="AW275" i="6" s="1"/>
  <c r="BH293" i="6" s="1"/>
  <c r="BH295" i="6" s="1"/>
  <c r="AM315" i="6"/>
  <c r="L158" i="91"/>
  <c r="L33" i="92" s="1"/>
  <c r="BJ342" i="6"/>
  <c r="S306" i="6"/>
  <c r="BH356" i="6"/>
  <c r="T165" i="59"/>
  <c r="U96" i="68"/>
  <c r="K342" i="6"/>
  <c r="AU158" i="91"/>
  <c r="AU33" i="92" s="1"/>
  <c r="S165" i="59"/>
  <c r="E16" i="71"/>
  <c r="E29" i="71" s="1"/>
  <c r="D160" i="59"/>
  <c r="D56" i="59" s="1"/>
  <c r="BF292" i="97"/>
  <c r="N20" i="12"/>
  <c r="BO360" i="6"/>
  <c r="BL159" i="59" s="1"/>
  <c r="AC96" i="68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 s="1"/>
  <c r="AI309" i="97"/>
  <c r="AQ558" i="6"/>
  <c r="AR151" i="6"/>
  <c r="O154" i="6"/>
  <c r="N154" i="6"/>
  <c r="AX416" i="6"/>
  <c r="AT239" i="97" s="1"/>
  <c r="AT237" i="97"/>
  <c r="AJ34" i="29"/>
  <c r="AL12" i="28" s="1"/>
  <c r="AM345" i="97"/>
  <c r="AQ524" i="6"/>
  <c r="AM347" i="97" s="1"/>
  <c r="F4" i="59"/>
  <c r="AE560" i="6"/>
  <c r="AZ210" i="97"/>
  <c r="BD389" i="6"/>
  <c r="AZ212" i="97" s="1"/>
  <c r="AE273" i="6"/>
  <c r="AE275" i="6" s="1"/>
  <c r="AE288" i="6" s="1"/>
  <c r="AC564" i="6"/>
  <c r="S293" i="6"/>
  <c r="AR285" i="6"/>
  <c r="AG158" i="59"/>
  <c r="J288" i="6"/>
  <c r="J285" i="6"/>
  <c r="U293" i="6"/>
  <c r="U295" i="6" s="1"/>
  <c r="H286" i="6"/>
  <c r="AJ159" i="91"/>
  <c r="AJ34" i="92" s="1"/>
  <c r="E159" i="91"/>
  <c r="E34" i="92" s="1"/>
  <c r="BI161" i="59"/>
  <c r="AQ356" i="6"/>
  <c r="AE146" i="91"/>
  <c r="BL564" i="6"/>
  <c r="BD158" i="91"/>
  <c r="BD33" i="92" s="1"/>
  <c r="BC161" i="59"/>
  <c r="W358" i="6"/>
  <c r="T152" i="59" s="1"/>
  <c r="AS285" i="6"/>
  <c r="AS279" i="6"/>
  <c r="AO6" i="71"/>
  <c r="AO8" i="12"/>
  <c r="AN13" i="28"/>
  <c r="AM178" i="59" s="1"/>
  <c r="AM177" i="59"/>
  <c r="AT48" i="64"/>
  <c r="AT50" i="64" s="1"/>
  <c r="Z146" i="91"/>
  <c r="Z160" i="91" s="1"/>
  <c r="Z35" i="92" s="1"/>
  <c r="Z158" i="91"/>
  <c r="Z33" i="92" s="1"/>
  <c r="AH288" i="6"/>
  <c r="AH284" i="6"/>
  <c r="BB24" i="36"/>
  <c r="D59" i="33"/>
  <c r="BC18" i="34"/>
  <c r="BC48" i="64"/>
  <c r="BC50" i="64" s="1"/>
  <c r="Y34" i="29"/>
  <c r="AA12" i="28" s="1"/>
  <c r="BI34" i="29"/>
  <c r="BK12" i="28" s="1"/>
  <c r="BJ177" i="59" s="1"/>
  <c r="M356" i="97"/>
  <c r="N160" i="59"/>
  <c r="N161" i="59" s="1"/>
  <c r="AO488" i="6"/>
  <c r="AK311" i="97" s="1"/>
  <c r="AK309" i="97"/>
  <c r="BL515" i="6"/>
  <c r="BH338" i="97" s="1"/>
  <c r="BH336" i="97"/>
  <c r="Q157" i="59"/>
  <c r="T564" i="6"/>
  <c r="AJ309" i="97"/>
  <c r="AN488" i="6"/>
  <c r="AJ311" i="97" s="1"/>
  <c r="AQ194" i="6"/>
  <c r="AQ209" i="6"/>
  <c r="AQ210" i="6" s="1"/>
  <c r="Q160" i="59"/>
  <c r="P356" i="97"/>
  <c r="I398" i="6"/>
  <c r="E221" i="97" s="1"/>
  <c r="E219" i="97"/>
  <c r="Y356" i="97"/>
  <c r="Z160" i="59"/>
  <c r="Z161" i="59" s="1"/>
  <c r="BM407" i="6"/>
  <c r="BI230" i="97" s="1"/>
  <c r="BI228" i="97"/>
  <c r="AK8" i="12"/>
  <c r="AK6" i="71"/>
  <c r="E3" i="59"/>
  <c r="AL264" i="97"/>
  <c r="AP443" i="6"/>
  <c r="AL266" i="97" s="1"/>
  <c r="AH33" i="29"/>
  <c r="AI10" i="29"/>
  <c r="AI32" i="29" s="1"/>
  <c r="AI34" i="29" s="1"/>
  <c r="AK12" i="28" s="1"/>
  <c r="AJ160" i="59"/>
  <c r="AI356" i="97"/>
  <c r="E157" i="59"/>
  <c r="H564" i="6"/>
  <c r="BH96" i="68"/>
  <c r="BJ323" i="6"/>
  <c r="AU488" i="6"/>
  <c r="AQ311" i="97" s="1"/>
  <c r="AQ309" i="97"/>
  <c r="AK34" i="29"/>
  <c r="AM12" i="28" s="1"/>
  <c r="Q407" i="6"/>
  <c r="M230" i="97" s="1"/>
  <c r="M229" i="97"/>
  <c r="M160" i="59"/>
  <c r="M161" i="59" s="1"/>
  <c r="L356" i="97"/>
  <c r="BJ166" i="6"/>
  <c r="BJ167" i="6" s="1"/>
  <c r="BH82" i="68"/>
  <c r="H34" i="29"/>
  <c r="J12" i="28" s="1"/>
  <c r="AI524" i="6"/>
  <c r="AE347" i="97" s="1"/>
  <c r="AE345" i="97"/>
  <c r="BD488" i="6"/>
  <c r="AZ311" i="97" s="1"/>
  <c r="AZ309" i="97"/>
  <c r="W6" i="71"/>
  <c r="W8" i="12"/>
  <c r="AP166" i="6"/>
  <c r="AN82" i="68"/>
  <c r="BJ333" i="6"/>
  <c r="BF138" i="91"/>
  <c r="BF139" i="91" s="1"/>
  <c r="AA160" i="59"/>
  <c r="Z356" i="97"/>
  <c r="AD336" i="97"/>
  <c r="AH515" i="6"/>
  <c r="AD338" i="97" s="1"/>
  <c r="AO13" i="28"/>
  <c r="AN177" i="59"/>
  <c r="AM82" i="68"/>
  <c r="AO166" i="6"/>
  <c r="L177" i="59"/>
  <c r="M13" i="28"/>
  <c r="BF145" i="91"/>
  <c r="BF146" i="91" s="1"/>
  <c r="BJ357" i="6"/>
  <c r="BJ358" i="6" s="1"/>
  <c r="AA6" i="71"/>
  <c r="AA8" i="12"/>
  <c r="BO278" i="6"/>
  <c r="F36" i="9" s="1"/>
  <c r="AN160" i="59"/>
  <c r="AN161" i="59" s="1"/>
  <c r="AM356" i="97"/>
  <c r="AN8" i="12"/>
  <c r="AN6" i="71"/>
  <c r="AJ264" i="97"/>
  <c r="AN443" i="6"/>
  <c r="AJ266" i="97" s="1"/>
  <c r="AP210" i="97"/>
  <c r="AT389" i="6"/>
  <c r="AP212" i="97" s="1"/>
  <c r="J230" i="6"/>
  <c r="G165" i="59"/>
  <c r="AN515" i="6"/>
  <c r="AJ338" i="97" s="1"/>
  <c r="AJ336" i="97"/>
  <c r="AH264" i="97"/>
  <c r="AL443" i="6"/>
  <c r="AH266" i="97" s="1"/>
  <c r="BA300" i="97"/>
  <c r="BE479" i="6"/>
  <c r="BA302" i="97" s="1"/>
  <c r="BG117" i="91"/>
  <c r="BG118" i="91" s="1"/>
  <c r="BK306" i="6"/>
  <c r="AI6" i="71"/>
  <c r="AI8" i="12"/>
  <c r="BJ8" i="12"/>
  <c r="BJ6" i="71"/>
  <c r="I5" i="59"/>
  <c r="AD443" i="6"/>
  <c r="Z266" i="97" s="1"/>
  <c r="Z264" i="97"/>
  <c r="AV515" i="6"/>
  <c r="AR338" i="97" s="1"/>
  <c r="AR336" i="97"/>
  <c r="AD389" i="6"/>
  <c r="Z212" i="97" s="1"/>
  <c r="Z210" i="97"/>
  <c r="R210" i="97"/>
  <c r="V389" i="6"/>
  <c r="R212" i="97" s="1"/>
  <c r="K356" i="6"/>
  <c r="Y273" i="6"/>
  <c r="Y275" i="6" s="1"/>
  <c r="AJ293" i="6" s="1"/>
  <c r="BG237" i="97"/>
  <c r="AT289" i="6"/>
  <c r="X284" i="6"/>
  <c r="M259" i="6"/>
  <c r="BH275" i="6"/>
  <c r="W151" i="59"/>
  <c r="AY306" i="6"/>
  <c r="G315" i="6"/>
  <c r="AD356" i="6"/>
  <c r="AD358" i="6" s="1"/>
  <c r="AO376" i="6" s="1"/>
  <c r="G144" i="91"/>
  <c r="N144" i="91"/>
  <c r="N158" i="91" s="1"/>
  <c r="N33" i="92" s="1"/>
  <c r="AB529" i="6"/>
  <c r="X352" i="97" s="1"/>
  <c r="BM443" i="6"/>
  <c r="BI266" i="97" s="1"/>
  <c r="BK515" i="6"/>
  <c r="BG338" i="97" s="1"/>
  <c r="BC564" i="6"/>
  <c r="G161" i="59"/>
  <c r="F132" i="91"/>
  <c r="D49" i="33"/>
  <c r="AU49" i="33" s="1"/>
  <c r="AE278" i="6"/>
  <c r="BD530" i="6"/>
  <c r="AZ353" i="97" s="1"/>
  <c r="BF564" i="6"/>
  <c r="AR160" i="59"/>
  <c r="AQ356" i="97"/>
  <c r="BB159" i="59"/>
  <c r="BB161" i="59" s="1"/>
  <c r="BE564" i="6"/>
  <c r="R273" i="97"/>
  <c r="V452" i="6"/>
  <c r="R275" i="97" s="1"/>
  <c r="K345" i="97"/>
  <c r="O524" i="6"/>
  <c r="K347" i="97" s="1"/>
  <c r="E356" i="97"/>
  <c r="F160" i="59"/>
  <c r="AP8" i="36"/>
  <c r="AR172" i="59"/>
  <c r="M309" i="97"/>
  <c r="Q488" i="6"/>
  <c r="M311" i="97" s="1"/>
  <c r="L323" i="6"/>
  <c r="J96" i="68"/>
  <c r="BF229" i="97"/>
  <c r="BJ407" i="6"/>
  <c r="BF230" i="97" s="1"/>
  <c r="BE57" i="33"/>
  <c r="P6" i="71"/>
  <c r="P8" i="12"/>
  <c r="BG306" i="6"/>
  <c r="AH425" i="6"/>
  <c r="AD248" i="97" s="1"/>
  <c r="AW327" i="97"/>
  <c r="BA273" i="6"/>
  <c r="BA275" i="6" s="1"/>
  <c r="I273" i="6"/>
  <c r="I275" i="6" s="1"/>
  <c r="I288" i="6" s="1"/>
  <c r="AY356" i="6"/>
  <c r="AU118" i="91"/>
  <c r="BB158" i="91"/>
  <c r="BB33" i="92" s="1"/>
  <c r="C123" i="91"/>
  <c r="C125" i="91" s="1"/>
  <c r="C160" i="91" s="1"/>
  <c r="C35" i="92" s="1"/>
  <c r="AD342" i="6"/>
  <c r="BN342" i="6"/>
  <c r="AQ416" i="6"/>
  <c r="AM239" i="97" s="1"/>
  <c r="AI237" i="97"/>
  <c r="BE434" i="6"/>
  <c r="BA257" i="97" s="1"/>
  <c r="AU479" i="6"/>
  <c r="AQ302" i="97" s="1"/>
  <c r="BN210" i="6"/>
  <c r="BN214" i="6" s="1"/>
  <c r="AJ564" i="6"/>
  <c r="J564" i="6"/>
  <c r="I165" i="59"/>
  <c r="AH165" i="59"/>
  <c r="BH160" i="91"/>
  <c r="BH35" i="92" s="1"/>
  <c r="G24" i="10"/>
  <c r="BB292" i="97"/>
  <c r="BL209" i="6"/>
  <c r="BL210" i="6" s="1"/>
  <c r="AS48" i="64"/>
  <c r="AS50" i="64" s="1"/>
  <c r="AJ165" i="59"/>
  <c r="AH564" i="6"/>
  <c r="AO82" i="68"/>
  <c r="AV160" i="59"/>
  <c r="AU356" i="97"/>
  <c r="F246" i="97"/>
  <c r="J425" i="6"/>
  <c r="F248" i="97" s="1"/>
  <c r="Q515" i="6"/>
  <c r="M338" i="97" s="1"/>
  <c r="M336" i="97"/>
  <c r="I371" i="97"/>
  <c r="M551" i="6"/>
  <c r="I374" i="97" s="1"/>
  <c r="AP160" i="59"/>
  <c r="AO356" i="97"/>
  <c r="AN524" i="6"/>
  <c r="AJ347" i="97" s="1"/>
  <c r="AJ345" i="97"/>
  <c r="AY309" i="97"/>
  <c r="BC488" i="6"/>
  <c r="AY311" i="97" s="1"/>
  <c r="V246" i="97"/>
  <c r="Z425" i="6"/>
  <c r="V248" i="97" s="1"/>
  <c r="AL117" i="91"/>
  <c r="AL118" i="91" s="1"/>
  <c r="AP306" i="6"/>
  <c r="AC13" i="28"/>
  <c r="AB177" i="59"/>
  <c r="AN425" i="6"/>
  <c r="AJ248" i="97" s="1"/>
  <c r="AJ246" i="97"/>
  <c r="AK117" i="91"/>
  <c r="AK118" i="91" s="1"/>
  <c r="AO306" i="6"/>
  <c r="AO357" i="6"/>
  <c r="AO358" i="6" s="1"/>
  <c r="AB356" i="97"/>
  <c r="AC160" i="59"/>
  <c r="AX488" i="6"/>
  <c r="AT311" i="97" s="1"/>
  <c r="AT309" i="97"/>
  <c r="AH34" i="29"/>
  <c r="AJ12" i="28" s="1"/>
  <c r="AJ13" i="28" s="1"/>
  <c r="AX434" i="6"/>
  <c r="AT257" i="97" s="1"/>
  <c r="M567" i="6"/>
  <c r="BG356" i="6"/>
  <c r="T285" i="6"/>
  <c r="AQ306" i="6"/>
  <c r="BG123" i="91"/>
  <c r="BG125" i="91" s="1"/>
  <c r="AO158" i="91"/>
  <c r="AO33" i="92" s="1"/>
  <c r="V342" i="6"/>
  <c r="BJ144" i="91"/>
  <c r="BJ146" i="91" s="1"/>
  <c r="AM416" i="6"/>
  <c r="AI239" i="97" s="1"/>
  <c r="AD529" i="6"/>
  <c r="Z352" i="97" s="1"/>
  <c r="K564" i="6"/>
  <c r="M165" i="59"/>
  <c r="O132" i="91"/>
  <c r="G22" i="10"/>
  <c r="AB165" i="59"/>
  <c r="AR158" i="91"/>
  <c r="AR33" i="92" s="1"/>
  <c r="AB324" i="6"/>
  <c r="AN16" i="71"/>
  <c r="AN29" i="71" s="1"/>
  <c r="AQ407" i="6"/>
  <c r="AM230" i="97" s="1"/>
  <c r="S131" i="91"/>
  <c r="S132" i="91" s="1"/>
  <c r="BC278" i="6"/>
  <c r="E36" i="9" s="1"/>
  <c r="M210" i="97"/>
  <c r="AY356" i="97"/>
  <c r="AZ160" i="59"/>
  <c r="AZ161" i="59" s="1"/>
  <c r="BA237" i="97"/>
  <c r="BE416" i="6"/>
  <c r="BA239" i="97" s="1"/>
  <c r="AM336" i="97"/>
  <c r="AQ515" i="6"/>
  <c r="AM338" i="97" s="1"/>
  <c r="E6" i="71"/>
  <c r="E8" i="12"/>
  <c r="AL229" i="97"/>
  <c r="AP407" i="6"/>
  <c r="AL230" i="97" s="1"/>
  <c r="AF160" i="59"/>
  <c r="AF161" i="59" s="1"/>
  <c r="AE356" i="97"/>
  <c r="AI210" i="97"/>
  <c r="AM389" i="6"/>
  <c r="AI212" i="97" s="1"/>
  <c r="BK398" i="6"/>
  <c r="BG221" i="97" s="1"/>
  <c r="BG219" i="97"/>
  <c r="AK443" i="6"/>
  <c r="AG266" i="97" s="1"/>
  <c r="AG264" i="97"/>
  <c r="BK356" i="97"/>
  <c r="BL160" i="59"/>
  <c r="BL161" i="59" s="1"/>
  <c r="W210" i="97"/>
  <c r="AA389" i="6"/>
  <c r="W212" i="97" s="1"/>
  <c r="BG228" i="97"/>
  <c r="BK407" i="6"/>
  <c r="BG230" i="97" s="1"/>
  <c r="J34" i="29"/>
  <c r="L12" i="28" s="1"/>
  <c r="BN358" i="6"/>
  <c r="BN367" i="6" s="1"/>
  <c r="BO273" i="6"/>
  <c r="BO275" i="6" s="1"/>
  <c r="H279" i="6"/>
  <c r="AG273" i="6"/>
  <c r="AI356" i="6"/>
  <c r="BK356" i="6"/>
  <c r="AE358" i="6"/>
  <c r="AE362" i="6" s="1"/>
  <c r="V356" i="6"/>
  <c r="AW358" i="6"/>
  <c r="BH376" i="6" s="1"/>
  <c r="BD166" i="91" s="1"/>
  <c r="AE213" i="6"/>
  <c r="C22" i="9" s="1"/>
  <c r="H20" i="68"/>
  <c r="E27" i="91"/>
  <c r="AV48" i="33"/>
  <c r="AW48" i="33" s="1"/>
  <c r="BH560" i="6"/>
  <c r="BC8" i="12" s="1"/>
  <c r="AC16" i="71"/>
  <c r="AC29" i="71" s="1"/>
  <c r="AN20" i="12"/>
  <c r="AO34" i="29"/>
  <c r="AQ12" i="28" s="1"/>
  <c r="H54" i="59"/>
  <c r="G64" i="116" s="1"/>
  <c r="AG282" i="97"/>
  <c r="AK461" i="6"/>
  <c r="AG284" i="97" s="1"/>
  <c r="W160" i="59"/>
  <c r="V356" i="97"/>
  <c r="V309" i="97"/>
  <c r="Z488" i="6"/>
  <c r="V311" i="97" s="1"/>
  <c r="AR159" i="59"/>
  <c r="AU564" i="6"/>
  <c r="BD237" i="97"/>
  <c r="BH416" i="6"/>
  <c r="BD239" i="97" s="1"/>
  <c r="F34" i="29"/>
  <c r="H12" i="28" s="1"/>
  <c r="J157" i="59"/>
  <c r="M564" i="6"/>
  <c r="T8" i="12"/>
  <c r="T6" i="71"/>
  <c r="K336" i="97"/>
  <c r="O515" i="6"/>
  <c r="K338" i="97" s="1"/>
  <c r="AC264" i="97"/>
  <c r="AG443" i="6"/>
  <c r="AC266" i="97" s="1"/>
  <c r="AQ6" i="71"/>
  <c r="AQ8" i="12"/>
  <c r="O389" i="6"/>
  <c r="K212" i="97" s="1"/>
  <c r="K210" i="97"/>
  <c r="AI564" i="6"/>
  <c r="H6" i="71"/>
  <c r="H8" i="12"/>
  <c r="U324" i="6"/>
  <c r="Q131" i="91"/>
  <c r="Q132" i="91" s="1"/>
  <c r="AA18" i="92"/>
  <c r="AA27" i="92" s="1"/>
  <c r="AA28" i="92" s="1"/>
  <c r="R6" i="71"/>
  <c r="R8" i="12"/>
  <c r="BO210" i="6"/>
  <c r="BO214" i="6" s="1"/>
  <c r="BM208" i="6"/>
  <c r="BM210" i="6" s="1"/>
  <c r="BM214" i="6" s="1"/>
  <c r="I371" i="6"/>
  <c r="T376" i="6"/>
  <c r="T378" i="6" s="1"/>
  <c r="I368" i="6"/>
  <c r="I362" i="6"/>
  <c r="E36" i="92"/>
  <c r="D27" i="91"/>
  <c r="I6" i="71"/>
  <c r="I8" i="12"/>
  <c r="AF286" i="6"/>
  <c r="AF288" i="6"/>
  <c r="AF284" i="6"/>
  <c r="AQ293" i="6"/>
  <c r="AF285" i="6"/>
  <c r="AC151" i="59"/>
  <c r="BK152" i="59"/>
  <c r="AT158" i="91"/>
  <c r="AT33" i="92" s="1"/>
  <c r="C18" i="29"/>
  <c r="C19" i="29" s="1"/>
  <c r="C37" i="29" s="1"/>
  <c r="C38" i="29" s="1"/>
  <c r="E8" i="30" s="1"/>
  <c r="C9" i="29"/>
  <c r="D10" i="29" s="1"/>
  <c r="D32" i="29" s="1"/>
  <c r="C27" i="29"/>
  <c r="D28" i="29" s="1"/>
  <c r="D46" i="29" s="1"/>
  <c r="D47" i="29" s="1"/>
  <c r="F7" i="30" s="1"/>
  <c r="I13" i="28"/>
  <c r="F9" i="36" s="1"/>
  <c r="H177" i="59"/>
  <c r="AT151" i="59"/>
  <c r="AW284" i="6"/>
  <c r="AU36" i="92"/>
  <c r="AX356" i="6"/>
  <c r="BC237" i="97"/>
  <c r="Q172" i="59"/>
  <c r="O8" i="36"/>
  <c r="BJ282" i="97"/>
  <c r="BN461" i="6"/>
  <c r="BJ284" i="97" s="1"/>
  <c r="AP151" i="59"/>
  <c r="AA273" i="6"/>
  <c r="AA275" i="6" s="1"/>
  <c r="AQ160" i="91"/>
  <c r="AQ35" i="92" s="1"/>
  <c r="AE116" i="91"/>
  <c r="AE158" i="91" s="1"/>
  <c r="Z118" i="91"/>
  <c r="AJ160" i="91"/>
  <c r="AJ35" i="92" s="1"/>
  <c r="BC315" i="6"/>
  <c r="V158" i="91"/>
  <c r="V33" i="92" s="1"/>
  <c r="AP356" i="6"/>
  <c r="O416" i="6"/>
  <c r="K239" i="97" s="1"/>
  <c r="AO434" i="6"/>
  <c r="AK257" i="97" s="1"/>
  <c r="D157" i="59"/>
  <c r="D53" i="59" s="1"/>
  <c r="D24" i="10"/>
  <c r="F144" i="91"/>
  <c r="Z75" i="68"/>
  <c r="AB305" i="6" s="1"/>
  <c r="Z78" i="68"/>
  <c r="AB442" i="6" s="1"/>
  <c r="X265" i="97" s="1"/>
  <c r="Z72" i="68"/>
  <c r="AB175" i="6" s="1"/>
  <c r="AB176" i="6" s="1"/>
  <c r="Z74" i="68"/>
  <c r="AB193" i="6" s="1"/>
  <c r="Z76" i="68"/>
  <c r="AB341" i="6" s="1"/>
  <c r="AB342" i="6" s="1"/>
  <c r="Z79" i="68"/>
  <c r="AB469" i="6" s="1"/>
  <c r="Z71" i="68"/>
  <c r="Z80" i="68"/>
  <c r="AB496" i="6" s="1"/>
  <c r="X319" i="97" s="1"/>
  <c r="Z73" i="68"/>
  <c r="AB184" i="6" s="1"/>
  <c r="AB185" i="6" s="1"/>
  <c r="Z77" i="68"/>
  <c r="AB406" i="6" s="1"/>
  <c r="G488" i="6"/>
  <c r="C311" i="97" s="1"/>
  <c r="C309" i="97"/>
  <c r="BC138" i="91"/>
  <c r="BG333" i="6"/>
  <c r="AA159" i="59"/>
  <c r="AD564" i="6"/>
  <c r="AU228" i="97"/>
  <c r="AY407" i="6"/>
  <c r="AU230" i="97" s="1"/>
  <c r="Q209" i="6"/>
  <c r="Q210" i="6" s="1"/>
  <c r="AX157" i="59"/>
  <c r="AX161" i="59" s="1"/>
  <c r="BA564" i="6"/>
  <c r="H443" i="6"/>
  <c r="D266" i="97" s="1"/>
  <c r="D264" i="97"/>
  <c r="BB319" i="97"/>
  <c r="BF530" i="6"/>
  <c r="BB353" i="97" s="1"/>
  <c r="AT177" i="59"/>
  <c r="AU13" i="28"/>
  <c r="BD443" i="6"/>
  <c r="AZ266" i="97" s="1"/>
  <c r="K407" i="6"/>
  <c r="G230" i="97" s="1"/>
  <c r="G229" i="97"/>
  <c r="Q309" i="97"/>
  <c r="U488" i="6"/>
  <c r="Q311" i="97" s="1"/>
  <c r="BO461" i="6"/>
  <c r="BK284" i="97" s="1"/>
  <c r="BK282" i="97"/>
  <c r="I9" i="30"/>
  <c r="I40" i="30" s="1"/>
  <c r="BM333" i="6"/>
  <c r="BI138" i="91"/>
  <c r="BI139" i="91" s="1"/>
  <c r="BH159" i="59"/>
  <c r="BK564" i="6"/>
  <c r="F159" i="59"/>
  <c r="S361" i="6"/>
  <c r="AE8" i="12"/>
  <c r="AE6" i="71"/>
  <c r="P131" i="91"/>
  <c r="P132" i="91" s="1"/>
  <c r="T324" i="6"/>
  <c r="AF178" i="59"/>
  <c r="AD9" i="36"/>
  <c r="AC259" i="6"/>
  <c r="AC273" i="6"/>
  <c r="AC275" i="6" s="1"/>
  <c r="AC288" i="6" s="1"/>
  <c r="D33" i="29"/>
  <c r="E10" i="29"/>
  <c r="E32" i="29" s="1"/>
  <c r="E34" i="29" s="1"/>
  <c r="G12" i="28" s="1"/>
  <c r="G13" i="28" s="1"/>
  <c r="AR76" i="68"/>
  <c r="AT341" i="6" s="1"/>
  <c r="AR71" i="68"/>
  <c r="AR72" i="68"/>
  <c r="AT175" i="6" s="1"/>
  <c r="AR80" i="68"/>
  <c r="AT496" i="6" s="1"/>
  <c r="AR77" i="68"/>
  <c r="AT406" i="6" s="1"/>
  <c r="AR79" i="68"/>
  <c r="AT469" i="6" s="1"/>
  <c r="AR78" i="68"/>
  <c r="AT442" i="6" s="1"/>
  <c r="AR74" i="68"/>
  <c r="AT193" i="6" s="1"/>
  <c r="AT194" i="6" s="1"/>
  <c r="AR73" i="68"/>
  <c r="AT184" i="6" s="1"/>
  <c r="AT185" i="6" s="1"/>
  <c r="AR75" i="68"/>
  <c r="AT305" i="6" s="1"/>
  <c r="J144" i="91"/>
  <c r="J158" i="91" s="1"/>
  <c r="J33" i="92" s="1"/>
  <c r="AM259" i="6"/>
  <c r="AM273" i="6"/>
  <c r="AM275" i="6" s="1"/>
  <c r="BB327" i="97"/>
  <c r="BF506" i="6"/>
  <c r="BB329" i="97" s="1"/>
  <c r="I345" i="97"/>
  <c r="M524" i="6"/>
  <c r="I347" i="97" s="1"/>
  <c r="BB177" i="59"/>
  <c r="BC13" i="28"/>
  <c r="BD166" i="6"/>
  <c r="BD167" i="6" s="1"/>
  <c r="BB82" i="68"/>
  <c r="AH228" i="97"/>
  <c r="AL407" i="6"/>
  <c r="AH230" i="97" s="1"/>
  <c r="AM9" i="36"/>
  <c r="AO178" i="59"/>
  <c r="P160" i="59"/>
  <c r="P161" i="59" s="1"/>
  <c r="O356" i="97"/>
  <c r="S564" i="6"/>
  <c r="BK342" i="6"/>
  <c r="BG145" i="91"/>
  <c r="Y18" i="34"/>
  <c r="X24" i="36"/>
  <c r="D29" i="33"/>
  <c r="AA29" i="33" s="1"/>
  <c r="AB29" i="33" s="1"/>
  <c r="BF357" i="6"/>
  <c r="BF358" i="6" s="1"/>
  <c r="AW210" i="97"/>
  <c r="BA389" i="6"/>
  <c r="AW212" i="97" s="1"/>
  <c r="C36" i="9"/>
  <c r="X389" i="6"/>
  <c r="T212" i="97" s="1"/>
  <c r="T210" i="97"/>
  <c r="BK425" i="6"/>
  <c r="BG248" i="97" s="1"/>
  <c r="BG246" i="97"/>
  <c r="G172" i="59"/>
  <c r="E8" i="36"/>
  <c r="BK96" i="68"/>
  <c r="BM323" i="6"/>
  <c r="AX306" i="6"/>
  <c r="AT117" i="91"/>
  <c r="AT118" i="91" s="1"/>
  <c r="H389" i="6"/>
  <c r="D212" i="97" s="1"/>
  <c r="D210" i="97"/>
  <c r="H5" i="59"/>
  <c r="AX8" i="12"/>
  <c r="AX6" i="71"/>
  <c r="U358" i="6"/>
  <c r="AY259" i="6"/>
  <c r="AY273" i="6"/>
  <c r="AY275" i="6" s="1"/>
  <c r="AY284" i="6" s="1"/>
  <c r="AL259" i="6"/>
  <c r="AL273" i="6"/>
  <c r="AL275" i="6" s="1"/>
  <c r="K19" i="29"/>
  <c r="K37" i="29" s="1"/>
  <c r="K38" i="29" s="1"/>
  <c r="M8" i="30" s="1"/>
  <c r="M9" i="30" s="1"/>
  <c r="M40" i="30" s="1"/>
  <c r="J19" i="29"/>
  <c r="J37" i="29" s="1"/>
  <c r="J38" i="29" s="1"/>
  <c r="L8" i="30" s="1"/>
  <c r="L9" i="30" s="1"/>
  <c r="L40" i="30" s="1"/>
  <c r="AZ77" i="68"/>
  <c r="BB406" i="6" s="1"/>
  <c r="AZ79" i="68"/>
  <c r="BB469" i="6" s="1"/>
  <c r="AZ71" i="68"/>
  <c r="AZ74" i="68"/>
  <c r="BB193" i="6" s="1"/>
  <c r="AZ73" i="68"/>
  <c r="BB184" i="6" s="1"/>
  <c r="BB185" i="6" s="1"/>
  <c r="AZ78" i="68"/>
  <c r="BB442" i="6" s="1"/>
  <c r="AZ80" i="68"/>
  <c r="BB496" i="6" s="1"/>
  <c r="AZ72" i="68"/>
  <c r="BB175" i="6" s="1"/>
  <c r="BB176" i="6" s="1"/>
  <c r="AZ75" i="68"/>
  <c r="BB305" i="6" s="1"/>
  <c r="AZ76" i="68"/>
  <c r="BB341" i="6" s="1"/>
  <c r="AX145" i="91" s="1"/>
  <c r="BD33" i="29"/>
  <c r="BE10" i="29"/>
  <c r="BE32" i="29" s="1"/>
  <c r="BE34" i="29" s="1"/>
  <c r="BG12" i="28" s="1"/>
  <c r="BD10" i="29"/>
  <c r="BD32" i="29" s="1"/>
  <c r="R452" i="6"/>
  <c r="N275" i="97" s="1"/>
  <c r="N273" i="97"/>
  <c r="AH6" i="71"/>
  <c r="AH8" i="12"/>
  <c r="AB564" i="6"/>
  <c r="Y160" i="59"/>
  <c r="Y161" i="59" s="1"/>
  <c r="X356" i="97"/>
  <c r="P177" i="59"/>
  <c r="Q13" i="28"/>
  <c r="AH172" i="59"/>
  <c r="AF8" i="36"/>
  <c r="C36" i="92"/>
  <c r="C27" i="91"/>
  <c r="AZ229" i="97"/>
  <c r="BD407" i="6"/>
  <c r="AZ230" i="97" s="1"/>
  <c r="BB159" i="91"/>
  <c r="BB34" i="92" s="1"/>
  <c r="BB146" i="91"/>
  <c r="BB160" i="91" s="1"/>
  <c r="BB35" i="92" s="1"/>
  <c r="G319" i="97"/>
  <c r="K530" i="6"/>
  <c r="G353" i="97" s="1"/>
  <c r="AM398" i="6"/>
  <c r="AI221" i="97" s="1"/>
  <c r="AI219" i="97"/>
  <c r="BJ210" i="97"/>
  <c r="BN389" i="6"/>
  <c r="BJ212" i="97" s="1"/>
  <c r="BF425" i="6"/>
  <c r="BB248" i="97" s="1"/>
  <c r="BB246" i="97"/>
  <c r="T286" i="6"/>
  <c r="T279" i="6"/>
  <c r="Q151" i="59"/>
  <c r="T288" i="6"/>
  <c r="AY159" i="59"/>
  <c r="BB564" i="6"/>
  <c r="AF237" i="97"/>
  <c r="AJ416" i="6"/>
  <c r="AF239" i="97" s="1"/>
  <c r="AX470" i="6"/>
  <c r="AT293" i="97" s="1"/>
  <c r="AT292" i="97"/>
  <c r="AG356" i="97"/>
  <c r="AQ534" i="6"/>
  <c r="D64" i="9" s="1"/>
  <c r="AH160" i="59"/>
  <c r="AK564" i="6"/>
  <c r="AS324" i="6"/>
  <c r="AO131" i="91"/>
  <c r="AS357" i="6"/>
  <c r="AS358" i="6" s="1"/>
  <c r="AA159" i="91"/>
  <c r="AA34" i="92" s="1"/>
  <c r="AD259" i="6"/>
  <c r="AD273" i="6"/>
  <c r="AD275" i="6" s="1"/>
  <c r="AA151" i="59" s="1"/>
  <c r="AF144" i="91"/>
  <c r="AF158" i="91" s="1"/>
  <c r="AF33" i="92" s="1"/>
  <c r="AJ356" i="6"/>
  <c r="AW10" i="29"/>
  <c r="AW32" i="29" s="1"/>
  <c r="AX10" i="29"/>
  <c r="AX32" i="29" s="1"/>
  <c r="AX34" i="29" s="1"/>
  <c r="AZ12" i="28" s="1"/>
  <c r="AW33" i="29"/>
  <c r="BC94" i="68"/>
  <c r="BC93" i="68"/>
  <c r="P33" i="29"/>
  <c r="P10" i="29"/>
  <c r="P32" i="29" s="1"/>
  <c r="AE15" i="71"/>
  <c r="AE16" i="71" s="1"/>
  <c r="AE29" i="71" s="1"/>
  <c r="AE19" i="12"/>
  <c r="AE20" i="12" s="1"/>
  <c r="AF199" i="97"/>
  <c r="AG178" i="60"/>
  <c r="V159" i="59"/>
  <c r="V161" i="59" s="1"/>
  <c r="Y564" i="6"/>
  <c r="BK131" i="91"/>
  <c r="BO357" i="6"/>
  <c r="BO324" i="6"/>
  <c r="AN300" i="97"/>
  <c r="AR479" i="6"/>
  <c r="AN302" i="97" s="1"/>
  <c r="AH18" i="34"/>
  <c r="AH48" i="64"/>
  <c r="AH50" i="64" s="1"/>
  <c r="AG24" i="36"/>
  <c r="D38" i="33"/>
  <c r="AJ38" i="33" s="1"/>
  <c r="BD194" i="6"/>
  <c r="BD209" i="6"/>
  <c r="BF184" i="6"/>
  <c r="BD82" i="68"/>
  <c r="AD177" i="59"/>
  <c r="AE13" i="28"/>
  <c r="BK470" i="6"/>
  <c r="BG293" i="97" s="1"/>
  <c r="BG292" i="97"/>
  <c r="K194" i="6"/>
  <c r="AY160" i="59"/>
  <c r="AX356" i="97"/>
  <c r="AA273" i="97"/>
  <c r="AE452" i="6"/>
  <c r="AA275" i="97" s="1"/>
  <c r="O160" i="59"/>
  <c r="O161" i="59" s="1"/>
  <c r="N356" i="97"/>
  <c r="R564" i="6"/>
  <c r="BI176" i="6"/>
  <c r="BI209" i="6"/>
  <c r="L93" i="68"/>
  <c r="G38" i="68" s="1"/>
  <c r="L94" i="68"/>
  <c r="G39" i="68" s="1"/>
  <c r="D3" i="59"/>
  <c r="G560" i="6"/>
  <c r="D5" i="59" s="1"/>
  <c r="AG48" i="64"/>
  <c r="AG50" i="64" s="1"/>
  <c r="AG18" i="34"/>
  <c r="BD470" i="6"/>
  <c r="AZ293" i="97" s="1"/>
  <c r="AZ292" i="97"/>
  <c r="BK194" i="6"/>
  <c r="BK209" i="6"/>
  <c r="BK210" i="6" s="1"/>
  <c r="K470" i="6"/>
  <c r="G293" i="97" s="1"/>
  <c r="G292" i="97"/>
  <c r="V8" i="12"/>
  <c r="V6" i="71"/>
  <c r="BB425" i="6"/>
  <c r="AX248" i="97" s="1"/>
  <c r="AX246" i="97"/>
  <c r="BB210" i="97"/>
  <c r="BF389" i="6"/>
  <c r="BB212" i="97" s="1"/>
  <c r="BG210" i="97"/>
  <c r="BK389" i="6"/>
  <c r="BG212" i="97" s="1"/>
  <c r="K159" i="59"/>
  <c r="N564" i="6"/>
  <c r="AX357" i="6"/>
  <c r="AT145" i="91"/>
  <c r="AT18" i="34"/>
  <c r="AX530" i="6"/>
  <c r="AT353" i="97" s="1"/>
  <c r="AL210" i="6"/>
  <c r="AS160" i="91"/>
  <c r="AS35" i="92" s="1"/>
  <c r="S416" i="6"/>
  <c r="O239" i="97" s="1"/>
  <c r="BG19" i="29"/>
  <c r="BG37" i="29" s="1"/>
  <c r="BG38" i="29" s="1"/>
  <c r="BI8" i="30" s="1"/>
  <c r="BI9" i="30" s="1"/>
  <c r="BI40" i="30" s="1"/>
  <c r="BH19" i="29"/>
  <c r="BH37" i="29" s="1"/>
  <c r="BH38" i="29" s="1"/>
  <c r="BJ8" i="30" s="1"/>
  <c r="G264" i="97"/>
  <c r="K443" i="6"/>
  <c r="G266" i="97" s="1"/>
  <c r="BK333" i="6"/>
  <c r="BG138" i="91"/>
  <c r="BG139" i="91" s="1"/>
  <c r="BF8" i="36"/>
  <c r="BH172" i="59"/>
  <c r="AS293" i="6"/>
  <c r="S356" i="6"/>
  <c r="S358" i="6" s="1"/>
  <c r="S371" i="6" s="1"/>
  <c r="AX342" i="6"/>
  <c r="P567" i="6"/>
  <c r="K13" i="28"/>
  <c r="J178" i="59" s="1"/>
  <c r="K259" i="6"/>
  <c r="K273" i="6"/>
  <c r="K275" i="6" s="1"/>
  <c r="G116" i="91"/>
  <c r="G118" i="91" s="1"/>
  <c r="K306" i="6"/>
  <c r="L79" i="68"/>
  <c r="N469" i="6" s="1"/>
  <c r="L73" i="68"/>
  <c r="N184" i="6" s="1"/>
  <c r="N185" i="6" s="1"/>
  <c r="L77" i="68"/>
  <c r="N406" i="6" s="1"/>
  <c r="L80" i="68"/>
  <c r="N496" i="6" s="1"/>
  <c r="L74" i="68"/>
  <c r="N193" i="6" s="1"/>
  <c r="L71" i="68"/>
  <c r="L75" i="68"/>
  <c r="N305" i="6" s="1"/>
  <c r="L78" i="68"/>
  <c r="N442" i="6" s="1"/>
  <c r="L72" i="68"/>
  <c r="N175" i="6" s="1"/>
  <c r="N176" i="6" s="1"/>
  <c r="L76" i="68"/>
  <c r="N341" i="6" s="1"/>
  <c r="N342" i="6" s="1"/>
  <c r="AT342" i="6"/>
  <c r="AV33" i="29"/>
  <c r="AV10" i="29"/>
  <c r="AV32" i="29" s="1"/>
  <c r="AL48" i="64"/>
  <c r="AL50" i="64" s="1"/>
  <c r="D42" i="33"/>
  <c r="AN42" i="33" s="1"/>
  <c r="AO42" i="33" s="1"/>
  <c r="AL18" i="34"/>
  <c r="AK24" i="36"/>
  <c r="BI96" i="68"/>
  <c r="BK323" i="6"/>
  <c r="BK357" i="6" s="1"/>
  <c r="BK358" i="6" s="1"/>
  <c r="AV159" i="59"/>
  <c r="AY564" i="6"/>
  <c r="AB13" i="28"/>
  <c r="AA177" i="59"/>
  <c r="Q10" i="29"/>
  <c r="Q32" i="29" s="1"/>
  <c r="Q34" i="29" s="1"/>
  <c r="S12" i="28" s="1"/>
  <c r="M131" i="91"/>
  <c r="Q324" i="6"/>
  <c r="Q357" i="6"/>
  <c r="Q358" i="6" s="1"/>
  <c r="BC361" i="6"/>
  <c r="E50" i="9" s="1"/>
  <c r="K166" i="6"/>
  <c r="K167" i="6" s="1"/>
  <c r="I82" i="68"/>
  <c r="AI293" i="6"/>
  <c r="AI295" i="6" s="1"/>
  <c r="X286" i="6"/>
  <c r="X289" i="6" s="1"/>
  <c r="X285" i="6"/>
  <c r="AV82" i="68"/>
  <c r="AX166" i="6"/>
  <c r="AX167" i="6" s="1"/>
  <c r="H356" i="97"/>
  <c r="I160" i="59"/>
  <c r="I161" i="59" s="1"/>
  <c r="W356" i="97"/>
  <c r="AA564" i="6"/>
  <c r="X160" i="59"/>
  <c r="X161" i="59" s="1"/>
  <c r="AD515" i="6"/>
  <c r="Z338" i="97" s="1"/>
  <c r="Z336" i="97"/>
  <c r="AC159" i="59"/>
  <c r="AF564" i="6"/>
  <c r="AQ361" i="6"/>
  <c r="D50" i="9" s="1"/>
  <c r="AQ357" i="6"/>
  <c r="AQ324" i="6"/>
  <c r="AM131" i="91"/>
  <c r="AM132" i="91" s="1"/>
  <c r="Q273" i="97"/>
  <c r="U452" i="6"/>
  <c r="Q275" i="97" s="1"/>
  <c r="AR96" i="68"/>
  <c r="AT323" i="6"/>
  <c r="I38" i="68"/>
  <c r="K356" i="97"/>
  <c r="L160" i="59"/>
  <c r="L161" i="59" s="1"/>
  <c r="O564" i="6"/>
  <c r="AB461" i="6"/>
  <c r="X284" i="97" s="1"/>
  <c r="X282" i="97"/>
  <c r="O282" i="97"/>
  <c r="S461" i="6"/>
  <c r="O284" i="97" s="1"/>
  <c r="AS159" i="91"/>
  <c r="AS34" i="92" s="1"/>
  <c r="AW146" i="91"/>
  <c r="AY357" i="6"/>
  <c r="AY358" i="6" s="1"/>
  <c r="AI259" i="6"/>
  <c r="AI273" i="6"/>
  <c r="AI275" i="6" s="1"/>
  <c r="AI288" i="6" s="1"/>
  <c r="BD293" i="6"/>
  <c r="BD295" i="6" s="1"/>
  <c r="BK237" i="97"/>
  <c r="V259" i="6"/>
  <c r="V273" i="6"/>
  <c r="V275" i="6" s="1"/>
  <c r="AP33" i="29"/>
  <c r="AQ10" i="29"/>
  <c r="AQ32" i="29" s="1"/>
  <c r="AQ34" i="29" s="1"/>
  <c r="AS12" i="28" s="1"/>
  <c r="AP10" i="29"/>
  <c r="AP32" i="29" s="1"/>
  <c r="AD398" i="6"/>
  <c r="Z221" i="97" s="1"/>
  <c r="Z219" i="97"/>
  <c r="AS284" i="6"/>
  <c r="AM116" i="91"/>
  <c r="AM118" i="91" s="1"/>
  <c r="AM160" i="91" s="1"/>
  <c r="AM35" i="92" s="1"/>
  <c r="BF342" i="6"/>
  <c r="AX144" i="91"/>
  <c r="AO529" i="6"/>
  <c r="AO561" i="6" s="1"/>
  <c r="M529" i="6"/>
  <c r="I352" i="97" s="1"/>
  <c r="Z288" i="6"/>
  <c r="BM268" i="6"/>
  <c r="BC356" i="6"/>
  <c r="Q158" i="91"/>
  <c r="Q33" i="92" s="1"/>
  <c r="BB356" i="6"/>
  <c r="X144" i="91"/>
  <c r="X158" i="91" s="1"/>
  <c r="X33" i="92" s="1"/>
  <c r="W416" i="6"/>
  <c r="S239" i="97" s="1"/>
  <c r="AA416" i="6"/>
  <c r="W239" i="97" s="1"/>
  <c r="O529" i="6"/>
  <c r="O531" i="6" s="1"/>
  <c r="L153" i="59" s="1"/>
  <c r="E255" i="97"/>
  <c r="C291" i="97"/>
  <c r="R18" i="34"/>
  <c r="O214" i="6"/>
  <c r="AK273" i="6"/>
  <c r="AP19" i="29"/>
  <c r="AP37" i="29" s="1"/>
  <c r="AP38" i="29" s="1"/>
  <c r="AR8" i="30" s="1"/>
  <c r="AR9" i="30" s="1"/>
  <c r="AR40" i="30" s="1"/>
  <c r="AQ19" i="29"/>
  <c r="AQ37" i="29" s="1"/>
  <c r="AQ38" i="29" s="1"/>
  <c r="AS8" i="30" s="1"/>
  <c r="AS9" i="30" s="1"/>
  <c r="AS40" i="30" s="1"/>
  <c r="W158" i="59"/>
  <c r="Z564" i="6"/>
  <c r="AE361" i="6"/>
  <c r="C50" i="9" s="1"/>
  <c r="T159" i="59"/>
  <c r="L564" i="6"/>
  <c r="N479" i="6"/>
  <c r="J302" i="97" s="1"/>
  <c r="J300" i="97"/>
  <c r="BG194" i="6"/>
  <c r="AJ157" i="59"/>
  <c r="AM564" i="6"/>
  <c r="J273" i="97"/>
  <c r="N452" i="6"/>
  <c r="J275" i="97" s="1"/>
  <c r="O19" i="29"/>
  <c r="O37" i="29" s="1"/>
  <c r="O38" i="29" s="1"/>
  <c r="Q8" i="30" s="1"/>
  <c r="D67" i="33"/>
  <c r="BM67" i="33" s="1"/>
  <c r="BJ24" i="36"/>
  <c r="BK48" i="64"/>
  <c r="BK50" i="64" s="1"/>
  <c r="BK18" i="34"/>
  <c r="AY324" i="6"/>
  <c r="G145" i="91"/>
  <c r="G159" i="91" s="1"/>
  <c r="G34" i="92" s="1"/>
  <c r="K357" i="6"/>
  <c r="U210" i="97"/>
  <c r="Y389" i="6"/>
  <c r="U212" i="97" s="1"/>
  <c r="AP138" i="91"/>
  <c r="AP139" i="91" s="1"/>
  <c r="AT333" i="6"/>
  <c r="BG6" i="71"/>
  <c r="BG8" i="12"/>
  <c r="BA333" i="6"/>
  <c r="AW138" i="91"/>
  <c r="AW139" i="91" s="1"/>
  <c r="AK358" i="6"/>
  <c r="AL131" i="91"/>
  <c r="AL132" i="91" s="1"/>
  <c r="AP324" i="6"/>
  <c r="V131" i="91"/>
  <c r="V132" i="91" s="1"/>
  <c r="Z324" i="6"/>
  <c r="X324" i="6"/>
  <c r="T131" i="91"/>
  <c r="T132" i="91" s="1"/>
  <c r="R33" i="29"/>
  <c r="S10" i="29"/>
  <c r="S32" i="29" s="1"/>
  <c r="S34" i="29" s="1"/>
  <c r="U12" i="28" s="1"/>
  <c r="R10" i="29"/>
  <c r="R32" i="29" s="1"/>
  <c r="BM13" i="28"/>
  <c r="BL177" i="59"/>
  <c r="W273" i="6"/>
  <c r="W275" i="6" s="1"/>
  <c r="BI118" i="91"/>
  <c r="AS286" i="6"/>
  <c r="AE151" i="59"/>
  <c r="AS288" i="6"/>
  <c r="Z284" i="6"/>
  <c r="BE273" i="6"/>
  <c r="BE275" i="6" s="1"/>
  <c r="Q139" i="91"/>
  <c r="AE529" i="6"/>
  <c r="AA352" i="97" s="1"/>
  <c r="AC210" i="6"/>
  <c r="AC214" i="6" s="1"/>
  <c r="AM210" i="6"/>
  <c r="AJ150" i="59" s="1"/>
  <c r="O144" i="91"/>
  <c r="O146" i="91" s="1"/>
  <c r="S342" i="6"/>
  <c r="AY19" i="29"/>
  <c r="AY37" i="29" s="1"/>
  <c r="AY38" i="29" s="1"/>
  <c r="BA8" i="30" s="1"/>
  <c r="BA9" i="30" s="1"/>
  <c r="BA40" i="30" s="1"/>
  <c r="AX19" i="29"/>
  <c r="AX37" i="29" s="1"/>
  <c r="AX38" i="29" s="1"/>
  <c r="AZ8" i="30" s="1"/>
  <c r="AZ9" i="30" s="1"/>
  <c r="AZ40" i="30" s="1"/>
  <c r="BG323" i="6"/>
  <c r="BE96" i="68"/>
  <c r="AR284" i="6"/>
  <c r="AR286" i="6"/>
  <c r="H529" i="6"/>
  <c r="H561" i="6" s="1"/>
  <c r="R157" i="59"/>
  <c r="R161" i="59" s="1"/>
  <c r="U564" i="6"/>
  <c r="BE356" i="97"/>
  <c r="BF160" i="59"/>
  <c r="BF161" i="59" s="1"/>
  <c r="BI564" i="6"/>
  <c r="BF407" i="6"/>
  <c r="BB230" i="97" s="1"/>
  <c r="BB229" i="97"/>
  <c r="AP6" i="71"/>
  <c r="AP8" i="12"/>
  <c r="AY333" i="6"/>
  <c r="AU138" i="91"/>
  <c r="AU139" i="91" s="1"/>
  <c r="H9" i="30"/>
  <c r="H40" i="30" s="1"/>
  <c r="F264" i="97"/>
  <c r="J443" i="6"/>
  <c r="F266" i="97" s="1"/>
  <c r="D55" i="59"/>
  <c r="C65" i="116" s="1"/>
  <c r="S160" i="59"/>
  <c r="R356" i="97"/>
  <c r="AE534" i="6"/>
  <c r="C64" i="9" s="1"/>
  <c r="BA323" i="6"/>
  <c r="BA357" i="6" s="1"/>
  <c r="BA358" i="6" s="1"/>
  <c r="AY96" i="68"/>
  <c r="I389" i="6"/>
  <c r="E212" i="97" s="1"/>
  <c r="E210" i="97"/>
  <c r="AZ564" i="6"/>
  <c r="AW157" i="59"/>
  <c r="AW161" i="59" s="1"/>
  <c r="BC213" i="6"/>
  <c r="E22" i="9" s="1"/>
  <c r="AQ159" i="91"/>
  <c r="AQ34" i="92" s="1"/>
  <c r="L9" i="36"/>
  <c r="N178" i="59"/>
  <c r="S209" i="6"/>
  <c r="W177" i="59"/>
  <c r="X13" i="28"/>
  <c r="U24" i="36"/>
  <c r="V18" i="34"/>
  <c r="V48" i="64"/>
  <c r="V50" i="64" s="1"/>
  <c r="D26" i="33"/>
  <c r="AE19" i="29"/>
  <c r="AE37" i="29" s="1"/>
  <c r="AE38" i="29" s="1"/>
  <c r="AG8" i="30" s="1"/>
  <c r="AG9" i="30" s="1"/>
  <c r="AG40" i="30" s="1"/>
  <c r="AD19" i="29"/>
  <c r="AD37" i="29" s="1"/>
  <c r="AD38" i="29" s="1"/>
  <c r="AF8" i="30" s="1"/>
  <c r="AF9" i="30" s="1"/>
  <c r="AF40" i="30" s="1"/>
  <c r="F152" i="59"/>
  <c r="T33" i="29"/>
  <c r="T10" i="29"/>
  <c r="T32" i="29" s="1"/>
  <c r="U10" i="29"/>
  <c r="U32" i="29" s="1"/>
  <c r="U34" i="29" s="1"/>
  <c r="W12" i="28" s="1"/>
  <c r="N138" i="91"/>
  <c r="N139" i="91" s="1"/>
  <c r="R333" i="6"/>
  <c r="AZ160" i="91"/>
  <c r="AZ35" i="92" s="1"/>
  <c r="U210" i="6"/>
  <c r="U223" i="6" s="1"/>
  <c r="AY33" i="29"/>
  <c r="AZ10" i="29"/>
  <c r="AZ32" i="29" s="1"/>
  <c r="AZ34" i="29" s="1"/>
  <c r="BB12" i="28" s="1"/>
  <c r="AY10" i="29"/>
  <c r="AY32" i="29" s="1"/>
  <c r="X79" i="68"/>
  <c r="Z469" i="6" s="1"/>
  <c r="X78" i="68"/>
  <c r="Z442" i="6" s="1"/>
  <c r="X74" i="68"/>
  <c r="Z193" i="6" s="1"/>
  <c r="X80" i="68"/>
  <c r="Z496" i="6" s="1"/>
  <c r="X76" i="68"/>
  <c r="Z341" i="6" s="1"/>
  <c r="X73" i="68"/>
  <c r="Z184" i="6" s="1"/>
  <c r="Z185" i="6" s="1"/>
  <c r="X72" i="68"/>
  <c r="Z175" i="6" s="1"/>
  <c r="Z176" i="6" s="1"/>
  <c r="X75" i="68"/>
  <c r="Z305" i="6" s="1"/>
  <c r="X71" i="68"/>
  <c r="X77" i="68"/>
  <c r="Z406" i="6" s="1"/>
  <c r="BF74" i="68"/>
  <c r="BF76" i="68"/>
  <c r="BF77" i="68"/>
  <c r="BH406" i="6" s="1"/>
  <c r="BF78" i="68"/>
  <c r="BH442" i="6" s="1"/>
  <c r="BF79" i="68"/>
  <c r="BH469" i="6" s="1"/>
  <c r="BF80" i="68"/>
  <c r="BH496" i="6" s="1"/>
  <c r="BF75" i="68"/>
  <c r="BF71" i="68"/>
  <c r="BF73" i="68"/>
  <c r="BF72" i="68"/>
  <c r="AF332" i="6"/>
  <c r="H39" i="68"/>
  <c r="BG319" i="97"/>
  <c r="R145" i="91"/>
  <c r="R146" i="91" s="1"/>
  <c r="AS194" i="6"/>
  <c r="AY470" i="6"/>
  <c r="AU293" i="97" s="1"/>
  <c r="AU292" i="97"/>
  <c r="D16" i="33"/>
  <c r="L48" i="64"/>
  <c r="L50" i="64" s="1"/>
  <c r="K24" i="36"/>
  <c r="L18" i="34"/>
  <c r="AC357" i="6"/>
  <c r="AC358" i="6" s="1"/>
  <c r="Y145" i="91"/>
  <c r="AC342" i="6"/>
  <c r="AR175" i="6"/>
  <c r="AR176" i="6" s="1"/>
  <c r="AN229" i="97"/>
  <c r="AR407" i="6"/>
  <c r="AN230" i="97" s="1"/>
  <c r="AC9" i="36"/>
  <c r="AE178" i="59"/>
  <c r="F27" i="91"/>
  <c r="BC319" i="97"/>
  <c r="BG530" i="6"/>
  <c r="BC353" i="97" s="1"/>
  <c r="D19" i="29"/>
  <c r="D37" i="29" s="1"/>
  <c r="D38" i="29" s="1"/>
  <c r="F8" i="30" s="1"/>
  <c r="BE209" i="6"/>
  <c r="BE210" i="6" s="1"/>
  <c r="BE194" i="6"/>
  <c r="I48" i="64"/>
  <c r="I50" i="64" s="1"/>
  <c r="D13" i="33"/>
  <c r="I18" i="34"/>
  <c r="H24" i="36"/>
  <c r="W96" i="68"/>
  <c r="Y323" i="6"/>
  <c r="P75" i="68"/>
  <c r="R305" i="6" s="1"/>
  <c r="P73" i="68"/>
  <c r="R184" i="6" s="1"/>
  <c r="R185" i="6" s="1"/>
  <c r="P77" i="68"/>
  <c r="R406" i="6" s="1"/>
  <c r="P72" i="68"/>
  <c r="R175" i="6" s="1"/>
  <c r="R176" i="6" s="1"/>
  <c r="P76" i="68"/>
  <c r="R341" i="6" s="1"/>
  <c r="P78" i="68"/>
  <c r="R442" i="6" s="1"/>
  <c r="P71" i="68"/>
  <c r="P74" i="68"/>
  <c r="R193" i="6" s="1"/>
  <c r="P80" i="68"/>
  <c r="R496" i="6" s="1"/>
  <c r="P79" i="68"/>
  <c r="R469" i="6" s="1"/>
  <c r="AX78" i="68"/>
  <c r="AZ442" i="6" s="1"/>
  <c r="AX76" i="68"/>
  <c r="AZ341" i="6" s="1"/>
  <c r="AX74" i="68"/>
  <c r="AZ193" i="6" s="1"/>
  <c r="AX71" i="68"/>
  <c r="AX73" i="68"/>
  <c r="AZ184" i="6" s="1"/>
  <c r="AZ185" i="6" s="1"/>
  <c r="AX72" i="68"/>
  <c r="AZ175" i="6" s="1"/>
  <c r="AZ176" i="6" s="1"/>
  <c r="AX75" i="68"/>
  <c r="AZ305" i="6" s="1"/>
  <c r="AX80" i="68"/>
  <c r="AZ496" i="6" s="1"/>
  <c r="AX79" i="68"/>
  <c r="AZ469" i="6" s="1"/>
  <c r="AX77" i="68"/>
  <c r="AZ406" i="6" s="1"/>
  <c r="AK175" i="6"/>
  <c r="AI82" i="68"/>
  <c r="BK442" i="6"/>
  <c r="BI82" i="68"/>
  <c r="Y13" i="28"/>
  <c r="X177" i="59"/>
  <c r="AW82" i="68"/>
  <c r="AY175" i="6"/>
  <c r="K8" i="36"/>
  <c r="M172" i="59"/>
  <c r="AR184" i="6"/>
  <c r="AR185" i="6" s="1"/>
  <c r="AR193" i="6"/>
  <c r="T166" i="6"/>
  <c r="T167" i="6" s="1"/>
  <c r="R82" i="68"/>
  <c r="AC117" i="91"/>
  <c r="AG357" i="6"/>
  <c r="AG358" i="6" s="1"/>
  <c r="AG306" i="6"/>
  <c r="AG210" i="6"/>
  <c r="BB33" i="29"/>
  <c r="BC10" i="29"/>
  <c r="BC32" i="29" s="1"/>
  <c r="BC34" i="29" s="1"/>
  <c r="BE12" i="28" s="1"/>
  <c r="BB10" i="29"/>
  <c r="BB32" i="29" s="1"/>
  <c r="BB34" i="29" s="1"/>
  <c r="BD12" i="28" s="1"/>
  <c r="AH74" i="68"/>
  <c r="AJ193" i="6" s="1"/>
  <c r="AH72" i="68"/>
  <c r="AJ175" i="6" s="1"/>
  <c r="AJ176" i="6" s="1"/>
  <c r="AH75" i="68"/>
  <c r="AJ305" i="6" s="1"/>
  <c r="AH76" i="68"/>
  <c r="AJ341" i="6" s="1"/>
  <c r="AH77" i="68"/>
  <c r="AJ406" i="6" s="1"/>
  <c r="AH79" i="68"/>
  <c r="AJ469" i="6" s="1"/>
  <c r="AH80" i="68"/>
  <c r="AJ496" i="6" s="1"/>
  <c r="AH78" i="68"/>
  <c r="AJ442" i="6" s="1"/>
  <c r="AH73" i="68"/>
  <c r="AJ184" i="6" s="1"/>
  <c r="AJ185" i="6" s="1"/>
  <c r="AH71" i="68"/>
  <c r="AK407" i="6"/>
  <c r="AG230" i="97" s="1"/>
  <c r="AK530" i="6"/>
  <c r="AG353" i="97" s="1"/>
  <c r="AG229" i="97"/>
  <c r="AG34" i="29"/>
  <c r="AI12" i="28" s="1"/>
  <c r="AD9" i="30"/>
  <c r="V306" i="6"/>
  <c r="R117" i="91"/>
  <c r="R118" i="91" s="1"/>
  <c r="AR341" i="6"/>
  <c r="T470" i="6"/>
  <c r="P293" i="97" s="1"/>
  <c r="P292" i="97"/>
  <c r="Y138" i="91"/>
  <c r="Y139" i="91" s="1"/>
  <c r="AC333" i="6"/>
  <c r="AM562" i="6"/>
  <c r="AH10" i="12" s="1"/>
  <c r="AD71" i="68"/>
  <c r="AD76" i="68"/>
  <c r="AD74" i="68"/>
  <c r="AD73" i="68"/>
  <c r="AD78" i="68"/>
  <c r="AF442" i="6" s="1"/>
  <c r="AD75" i="68"/>
  <c r="AD77" i="68"/>
  <c r="AF406" i="6" s="1"/>
  <c r="AD79" i="68"/>
  <c r="AF469" i="6" s="1"/>
  <c r="AD80" i="68"/>
  <c r="AF496" i="6" s="1"/>
  <c r="AD72" i="68"/>
  <c r="AA18" i="34"/>
  <c r="Z24" i="36"/>
  <c r="AA48" i="64"/>
  <c r="AA50" i="64" s="1"/>
  <c r="D31" i="33"/>
  <c r="AP9" i="30"/>
  <c r="V184" i="6"/>
  <c r="T82" i="68"/>
  <c r="AE175" i="6"/>
  <c r="AC82" i="68"/>
  <c r="AN265" i="97"/>
  <c r="AR443" i="6"/>
  <c r="AN266" i="97" s="1"/>
  <c r="I562" i="6"/>
  <c r="D10" i="12" s="1"/>
  <c r="E18" i="34"/>
  <c r="D24" i="36"/>
  <c r="E48" i="64"/>
  <c r="E50" i="64" s="1"/>
  <c r="D9" i="33"/>
  <c r="AU407" i="6"/>
  <c r="AQ230" i="97" s="1"/>
  <c r="AQ229" i="97"/>
  <c r="AU530" i="6"/>
  <c r="O357" i="6"/>
  <c r="O562" i="6" s="1"/>
  <c r="J10" i="12" s="1"/>
  <c r="O342" i="6"/>
  <c r="K145" i="91"/>
  <c r="V530" i="6"/>
  <c r="R353" i="97" s="1"/>
  <c r="R17" i="33"/>
  <c r="H178" i="59"/>
  <c r="T22" i="33"/>
  <c r="V443" i="6"/>
  <c r="R266" i="97" s="1"/>
  <c r="O41" i="29"/>
  <c r="O43" i="29" s="1"/>
  <c r="Q6" i="28" s="1"/>
  <c r="P28" i="29"/>
  <c r="P46" i="29" s="1"/>
  <c r="P47" i="29" s="1"/>
  <c r="R7" i="30" s="1"/>
  <c r="O28" i="29"/>
  <c r="O46" i="29" s="1"/>
  <c r="O47" i="29" s="1"/>
  <c r="Q7" i="30" s="1"/>
  <c r="W19" i="29"/>
  <c r="W37" i="29" s="1"/>
  <c r="W38" i="29" s="1"/>
  <c r="Y8" i="30" s="1"/>
  <c r="Y9" i="30" s="1"/>
  <c r="Y40" i="30" s="1"/>
  <c r="X19" i="29"/>
  <c r="X37" i="29" s="1"/>
  <c r="X38" i="29" s="1"/>
  <c r="Z8" i="30" s="1"/>
  <c r="Z9" i="30" s="1"/>
  <c r="Z40" i="30" s="1"/>
  <c r="AH145" i="91"/>
  <c r="AH146" i="91" s="1"/>
  <c r="AU41" i="29"/>
  <c r="AU43" i="29" s="1"/>
  <c r="AW6" i="28" s="1"/>
  <c r="AU28" i="29"/>
  <c r="AU46" i="29" s="1"/>
  <c r="AU47" i="29" s="1"/>
  <c r="AW7" i="30" s="1"/>
  <c r="AV28" i="29"/>
  <c r="AV46" i="29" s="1"/>
  <c r="AV47" i="29" s="1"/>
  <c r="AX7" i="30" s="1"/>
  <c r="AK28" i="29"/>
  <c r="AK46" i="29" s="1"/>
  <c r="AK47" i="29" s="1"/>
  <c r="AM7" i="30" s="1"/>
  <c r="AM9" i="30" s="1"/>
  <c r="AM40" i="30" s="1"/>
  <c r="AJ41" i="29"/>
  <c r="AJ43" i="29" s="1"/>
  <c r="AL6" i="28" s="1"/>
  <c r="AJ28" i="29"/>
  <c r="AJ46" i="29" s="1"/>
  <c r="AJ47" i="29" s="1"/>
  <c r="AL7" i="30" s="1"/>
  <c r="AV19" i="29"/>
  <c r="AV37" i="29" s="1"/>
  <c r="AV38" i="29" s="1"/>
  <c r="AX8" i="30" s="1"/>
  <c r="AW19" i="29"/>
  <c r="AW37" i="29" s="1"/>
  <c r="AW38" i="29" s="1"/>
  <c r="AY8" i="30" s="1"/>
  <c r="AY9" i="30" s="1"/>
  <c r="AY40" i="30" s="1"/>
  <c r="W138" i="91"/>
  <c r="W139" i="91" s="1"/>
  <c r="AA333" i="6"/>
  <c r="U172" i="59"/>
  <c r="S8" i="36"/>
  <c r="P8" i="36"/>
  <c r="R172" i="59"/>
  <c r="E5" i="35"/>
  <c r="BA172" i="59"/>
  <c r="AY8" i="36"/>
  <c r="AH357" i="6"/>
  <c r="AH358" i="6" s="1"/>
  <c r="AH367" i="6" s="1"/>
  <c r="AD145" i="91"/>
  <c r="AD159" i="91" s="1"/>
  <c r="AD34" i="92" s="1"/>
  <c r="AL305" i="6"/>
  <c r="AJ82" i="68"/>
  <c r="AR166" i="6"/>
  <c r="AR167" i="6" s="1"/>
  <c r="AP82" i="68"/>
  <c r="T306" i="6"/>
  <c r="P117" i="91"/>
  <c r="P118" i="91" s="1"/>
  <c r="T194" i="6"/>
  <c r="AS150" i="59"/>
  <c r="AV223" i="6"/>
  <c r="AV219" i="6"/>
  <c r="AV221" i="6"/>
  <c r="BG228" i="6"/>
  <c r="BG230" i="6" s="1"/>
  <c r="AV220" i="6"/>
  <c r="AV214" i="6"/>
  <c r="BG60" i="33"/>
  <c r="T19" i="29"/>
  <c r="T37" i="29" s="1"/>
  <c r="T38" i="29" s="1"/>
  <c r="V8" i="30" s="1"/>
  <c r="V9" i="30" s="1"/>
  <c r="V40" i="30" s="1"/>
  <c r="S19" i="29"/>
  <c r="S37" i="29" s="1"/>
  <c r="S38" i="29" s="1"/>
  <c r="U8" i="30" s="1"/>
  <c r="AR332" i="6"/>
  <c r="AP96" i="68"/>
  <c r="I39" i="68"/>
  <c r="AJ19" i="29"/>
  <c r="AJ37" i="29" s="1"/>
  <c r="AJ38" i="29" s="1"/>
  <c r="AL8" i="30" s="1"/>
  <c r="AI19" i="29"/>
  <c r="AI37" i="29" s="1"/>
  <c r="AI38" i="29" s="1"/>
  <c r="AK8" i="30" s="1"/>
  <c r="AK9" i="30" s="1"/>
  <c r="AK40" i="30" s="1"/>
  <c r="AN24" i="36"/>
  <c r="D45" i="33"/>
  <c r="AO48" i="64"/>
  <c r="AO50" i="64" s="1"/>
  <c r="AO18" i="34"/>
  <c r="S118" i="91"/>
  <c r="AR305" i="6"/>
  <c r="BA117" i="91"/>
  <c r="BE306" i="6"/>
  <c r="BE59" i="33"/>
  <c r="I367" i="6"/>
  <c r="BJ160" i="91"/>
  <c r="BJ35" i="92" s="1"/>
  <c r="N71" i="68"/>
  <c r="N72" i="68"/>
  <c r="P175" i="6" s="1"/>
  <c r="P176" i="6" s="1"/>
  <c r="N73" i="68"/>
  <c r="P184" i="6" s="1"/>
  <c r="P185" i="6" s="1"/>
  <c r="N77" i="68"/>
  <c r="P406" i="6" s="1"/>
  <c r="N76" i="68"/>
  <c r="P341" i="6" s="1"/>
  <c r="N75" i="68"/>
  <c r="P305" i="6" s="1"/>
  <c r="N80" i="68"/>
  <c r="P496" i="6" s="1"/>
  <c r="N74" i="68"/>
  <c r="P193" i="6" s="1"/>
  <c r="N79" i="68"/>
  <c r="P469" i="6" s="1"/>
  <c r="N78" i="68"/>
  <c r="P442" i="6" s="1"/>
  <c r="AT33" i="29"/>
  <c r="AT10" i="29"/>
  <c r="AT32" i="29" s="1"/>
  <c r="AU10" i="29"/>
  <c r="AU32" i="29" s="1"/>
  <c r="AU34" i="29" s="1"/>
  <c r="AW12" i="28" s="1"/>
  <c r="BE19" i="29"/>
  <c r="BE37" i="29" s="1"/>
  <c r="BE38" i="29" s="1"/>
  <c r="BG8" i="30" s="1"/>
  <c r="BF19" i="29"/>
  <c r="BF37" i="29" s="1"/>
  <c r="BF38" i="29" s="1"/>
  <c r="BH8" i="30" s="1"/>
  <c r="BH9" i="30" s="1"/>
  <c r="BH40" i="30" s="1"/>
  <c r="K79" i="68"/>
  <c r="M469" i="6" s="1"/>
  <c r="K77" i="68"/>
  <c r="M406" i="6" s="1"/>
  <c r="K80" i="68"/>
  <c r="M496" i="6" s="1"/>
  <c r="K71" i="68"/>
  <c r="K78" i="68"/>
  <c r="M442" i="6" s="1"/>
  <c r="K75" i="68"/>
  <c r="M305" i="6" s="1"/>
  <c r="K74" i="68"/>
  <c r="M193" i="6" s="1"/>
  <c r="K73" i="68"/>
  <c r="M184" i="6" s="1"/>
  <c r="M185" i="6" s="1"/>
  <c r="K72" i="68"/>
  <c r="M175" i="6" s="1"/>
  <c r="M176" i="6" s="1"/>
  <c r="K76" i="68"/>
  <c r="M341" i="6" s="1"/>
  <c r="AA323" i="6"/>
  <c r="Y96" i="68"/>
  <c r="W9" i="30"/>
  <c r="W40" i="30" s="1"/>
  <c r="BB9" i="30"/>
  <c r="AH209" i="6"/>
  <c r="AH292" i="97"/>
  <c r="AL470" i="6"/>
  <c r="AH293" i="97" s="1"/>
  <c r="AL530" i="6"/>
  <c r="AH353" i="97" s="1"/>
  <c r="P229" i="97"/>
  <c r="T407" i="6"/>
  <c r="P230" i="97" s="1"/>
  <c r="AX8" i="36"/>
  <c r="AZ172" i="59"/>
  <c r="AF82" i="68"/>
  <c r="AP43" i="33"/>
  <c r="AQ43" i="33" s="1"/>
  <c r="BK177" i="59"/>
  <c r="BL13" i="28"/>
  <c r="AW562" i="6"/>
  <c r="AR10" i="12" s="1"/>
  <c r="AW210" i="6"/>
  <c r="BG210" i="6"/>
  <c r="C66" i="116"/>
  <c r="Y332" i="6"/>
  <c r="Y74" i="68"/>
  <c r="AA193" i="6" s="1"/>
  <c r="Y78" i="68"/>
  <c r="AA442" i="6" s="1"/>
  <c r="Y76" i="68"/>
  <c r="AA341" i="6" s="1"/>
  <c r="Y71" i="68"/>
  <c r="Y73" i="68"/>
  <c r="AA184" i="6" s="1"/>
  <c r="AA185" i="6" s="1"/>
  <c r="Y75" i="68"/>
  <c r="AA305" i="6" s="1"/>
  <c r="Y72" i="68"/>
  <c r="AA175" i="6" s="1"/>
  <c r="AA176" i="6" s="1"/>
  <c r="Y80" i="68"/>
  <c r="AA496" i="6" s="1"/>
  <c r="Y79" i="68"/>
  <c r="AA469" i="6" s="1"/>
  <c r="Y77" i="68"/>
  <c r="AA406" i="6" s="1"/>
  <c r="AC177" i="59"/>
  <c r="AD13" i="28"/>
  <c r="AA292" i="97"/>
  <c r="AE470" i="6"/>
  <c r="AA293" i="97" s="1"/>
  <c r="T530" i="6"/>
  <c r="P353" i="97" s="1"/>
  <c r="P319" i="97"/>
  <c r="H158" i="91"/>
  <c r="H33" i="92" s="1"/>
  <c r="I369" i="6"/>
  <c r="AG160" i="91"/>
  <c r="AG35" i="92" s="1"/>
  <c r="AW371" i="6"/>
  <c r="E160" i="91"/>
  <c r="E35" i="92" s="1"/>
  <c r="T443" i="6"/>
  <c r="P266" i="97" s="1"/>
  <c r="V79" i="68"/>
  <c r="X469" i="6" s="1"/>
  <c r="V73" i="68"/>
  <c r="X184" i="6" s="1"/>
  <c r="X185" i="6" s="1"/>
  <c r="V78" i="68"/>
  <c r="X442" i="6" s="1"/>
  <c r="V74" i="68"/>
  <c r="X193" i="6" s="1"/>
  <c r="V80" i="68"/>
  <c r="X496" i="6" s="1"/>
  <c r="V77" i="68"/>
  <c r="X406" i="6" s="1"/>
  <c r="V75" i="68"/>
  <c r="X305" i="6" s="1"/>
  <c r="V76" i="68"/>
  <c r="X341" i="6" s="1"/>
  <c r="V72" i="68"/>
  <c r="X175" i="6" s="1"/>
  <c r="X176" i="6" s="1"/>
  <c r="V71" i="68"/>
  <c r="J71" i="68"/>
  <c r="J79" i="68"/>
  <c r="J75" i="68"/>
  <c r="J73" i="68"/>
  <c r="J76" i="68"/>
  <c r="J78" i="68"/>
  <c r="J74" i="68"/>
  <c r="J77" i="68"/>
  <c r="J72" i="68"/>
  <c r="J80" i="68"/>
  <c r="BI41" i="29"/>
  <c r="BI43" i="29" s="1"/>
  <c r="BK6" i="28" s="1"/>
  <c r="BJ28" i="29"/>
  <c r="BJ46" i="29" s="1"/>
  <c r="BJ47" i="29" s="1"/>
  <c r="BL7" i="30" s="1"/>
  <c r="BL9" i="30" s="1"/>
  <c r="BL40" i="30" s="1"/>
  <c r="BI28" i="29"/>
  <c r="BI46" i="29" s="1"/>
  <c r="BI47" i="29" s="1"/>
  <c r="BK7" i="30" s="1"/>
  <c r="BK9" i="30" s="1"/>
  <c r="BK40" i="30" s="1"/>
  <c r="BA77" i="68"/>
  <c r="BC406" i="6" s="1"/>
  <c r="BA78" i="68"/>
  <c r="BC442" i="6" s="1"/>
  <c r="BA75" i="68"/>
  <c r="BC305" i="6" s="1"/>
  <c r="BA71" i="68"/>
  <c r="BA72" i="68"/>
  <c r="BC175" i="6" s="1"/>
  <c r="BC176" i="6" s="1"/>
  <c r="BA76" i="68"/>
  <c r="BC341" i="6" s="1"/>
  <c r="BA79" i="68"/>
  <c r="BC469" i="6" s="1"/>
  <c r="BA73" i="68"/>
  <c r="BC184" i="6" s="1"/>
  <c r="BC185" i="6" s="1"/>
  <c r="BA74" i="68"/>
  <c r="BC193" i="6" s="1"/>
  <c r="BA80" i="68"/>
  <c r="BC496" i="6" s="1"/>
  <c r="BH36" i="92"/>
  <c r="H27" i="91"/>
  <c r="AF323" i="6"/>
  <c r="AD96" i="68"/>
  <c r="H41" i="68" s="1"/>
  <c r="H42" i="68" s="1"/>
  <c r="H38" i="68"/>
  <c r="AK139" i="91"/>
  <c r="AD229" i="97"/>
  <c r="AH407" i="6"/>
  <c r="AD230" i="97" s="1"/>
  <c r="AH530" i="6"/>
  <c r="AD353" i="97" s="1"/>
  <c r="AQ82" i="68"/>
  <c r="AS166" i="6"/>
  <c r="AS167" i="6" s="1"/>
  <c r="AR530" i="6"/>
  <c r="AN353" i="97" s="1"/>
  <c r="AN319" i="97"/>
  <c r="P145" i="91"/>
  <c r="T357" i="6"/>
  <c r="T358" i="6" s="1"/>
  <c r="AX131" i="91"/>
  <c r="BB324" i="6"/>
  <c r="AD194" i="6"/>
  <c r="AD209" i="6"/>
  <c r="AD562" i="6" s="1"/>
  <c r="Y10" i="12" s="1"/>
  <c r="AE33" i="33"/>
  <c r="AF33" i="33" s="1"/>
  <c r="AG33" i="33" s="1"/>
  <c r="AE530" i="6"/>
  <c r="AW292" i="97"/>
  <c r="BA530" i="6"/>
  <c r="C33" i="29"/>
  <c r="C10" i="29"/>
  <c r="C32" i="29" s="1"/>
  <c r="G24" i="36"/>
  <c r="R567" i="6"/>
  <c r="AZ289" i="6"/>
  <c r="G224" i="6"/>
  <c r="G232" i="6" s="1"/>
  <c r="G374" i="97"/>
  <c r="K567" i="6"/>
  <c r="AI223" i="6"/>
  <c r="AI220" i="6"/>
  <c r="AI214" i="6"/>
  <c r="AF150" i="59"/>
  <c r="AT228" i="6"/>
  <c r="AT230" i="6" s="1"/>
  <c r="AI221" i="6"/>
  <c r="AI219" i="6"/>
  <c r="D46" i="59"/>
  <c r="AN219" i="6"/>
  <c r="AY228" i="6"/>
  <c r="AY230" i="6" s="1"/>
  <c r="AN214" i="6"/>
  <c r="AN223" i="6"/>
  <c r="AN221" i="6"/>
  <c r="AK150" i="59"/>
  <c r="AN220" i="6"/>
  <c r="BL228" i="6"/>
  <c r="BL230" i="6" s="1"/>
  <c r="BA220" i="6"/>
  <c r="BA214" i="6"/>
  <c r="BA219" i="6"/>
  <c r="BA223" i="6"/>
  <c r="AX150" i="59"/>
  <c r="BA221" i="6"/>
  <c r="AS161" i="59"/>
  <c r="W223" i="6"/>
  <c r="T150" i="59"/>
  <c r="AH228" i="6"/>
  <c r="AH230" i="6" s="1"/>
  <c r="W221" i="6"/>
  <c r="W214" i="6"/>
  <c r="W220" i="6"/>
  <c r="W219" i="6"/>
  <c r="I53" i="59"/>
  <c r="H63" i="116" s="1"/>
  <c r="BF228" i="6"/>
  <c r="BF230" i="6" s="1"/>
  <c r="AU223" i="6"/>
  <c r="AU214" i="6"/>
  <c r="AR150" i="59"/>
  <c r="AU219" i="6"/>
  <c r="AU220" i="6"/>
  <c r="AU221" i="6"/>
  <c r="J524" i="6"/>
  <c r="F347" i="97" s="1"/>
  <c r="F345" i="97"/>
  <c r="AT345" i="97"/>
  <c r="AX524" i="6"/>
  <c r="AT347" i="97" s="1"/>
  <c r="V345" i="97"/>
  <c r="Z524" i="6"/>
  <c r="V347" i="97" s="1"/>
  <c r="BF524" i="6"/>
  <c r="BB347" i="97" s="1"/>
  <c r="BB345" i="97"/>
  <c r="AL345" i="97"/>
  <c r="AP524" i="6"/>
  <c r="AL347" i="97" s="1"/>
  <c r="AD345" i="97"/>
  <c r="AH524" i="6"/>
  <c r="AD347" i="97" s="1"/>
  <c r="J529" i="6"/>
  <c r="R524" i="6"/>
  <c r="N347" i="97" s="1"/>
  <c r="N345" i="97"/>
  <c r="AG531" i="6"/>
  <c r="AD153" i="59" s="1"/>
  <c r="BG515" i="6"/>
  <c r="BC338" i="97" s="1"/>
  <c r="BC336" i="97"/>
  <c r="M327" i="97"/>
  <c r="Q506" i="6"/>
  <c r="M329" i="97" s="1"/>
  <c r="AD327" i="97"/>
  <c r="AH506" i="6"/>
  <c r="AD329" i="97" s="1"/>
  <c r="W309" i="97"/>
  <c r="AA488" i="6"/>
  <c r="W311" i="97" s="1"/>
  <c r="AE309" i="97"/>
  <c r="AI488" i="6"/>
  <c r="AE311" i="97" s="1"/>
  <c r="S488" i="6"/>
  <c r="O311" i="97" s="1"/>
  <c r="O309" i="97"/>
  <c r="BC309" i="97"/>
  <c r="BG488" i="6"/>
  <c r="BC311" i="97" s="1"/>
  <c r="K488" i="6"/>
  <c r="G311" i="97" s="1"/>
  <c r="G309" i="97"/>
  <c r="AY488" i="6"/>
  <c r="AU311" i="97" s="1"/>
  <c r="AU309" i="97"/>
  <c r="AM309" i="97"/>
  <c r="AQ488" i="6"/>
  <c r="AM311" i="97" s="1"/>
  <c r="BK309" i="97"/>
  <c r="BO488" i="6"/>
  <c r="BK311" i="97" s="1"/>
  <c r="AR470" i="6"/>
  <c r="AN293" i="97" s="1"/>
  <c r="AN291" i="97"/>
  <c r="AC470" i="6"/>
  <c r="Y293" i="97" s="1"/>
  <c r="Y291" i="97"/>
  <c r="AD531" i="6"/>
  <c r="Z354" i="97" s="1"/>
  <c r="BF443" i="6"/>
  <c r="BB266" i="97" s="1"/>
  <c r="BB264" i="97"/>
  <c r="BF529" i="6"/>
  <c r="AD264" i="97"/>
  <c r="AH443" i="6"/>
  <c r="AD266" i="97" s="1"/>
  <c r="BF264" i="97"/>
  <c r="BJ443" i="6"/>
  <c r="BF266" i="97" s="1"/>
  <c r="BK434" i="6"/>
  <c r="BG257" i="97" s="1"/>
  <c r="BG255" i="97"/>
  <c r="AD255" i="97"/>
  <c r="AH434" i="6"/>
  <c r="AD257" i="97" s="1"/>
  <c r="BK529" i="6"/>
  <c r="BG352" i="97" s="1"/>
  <c r="Q255" i="97"/>
  <c r="U434" i="6"/>
  <c r="Q257" i="97" s="1"/>
  <c r="AV529" i="6"/>
  <c r="AR255" i="97"/>
  <c r="AV434" i="6"/>
  <c r="AR257" i="97" s="1"/>
  <c r="AH529" i="6"/>
  <c r="J237" i="97"/>
  <c r="N416" i="6"/>
  <c r="J239" i="97" s="1"/>
  <c r="N529" i="6"/>
  <c r="N561" i="6" s="1"/>
  <c r="I9" i="12" s="1"/>
  <c r="R237" i="97"/>
  <c r="V529" i="6"/>
  <c r="V416" i="6"/>
  <c r="R239" i="97" s="1"/>
  <c r="F237" i="97"/>
  <c r="J416" i="6"/>
  <c r="F239" i="97" s="1"/>
  <c r="AU219" i="97"/>
  <c r="AY398" i="6"/>
  <c r="AU221" i="97" s="1"/>
  <c r="S529" i="6"/>
  <c r="O219" i="97"/>
  <c r="S398" i="6"/>
  <c r="O221" i="97" s="1"/>
  <c r="AM219" i="97"/>
  <c r="AQ398" i="6"/>
  <c r="AM221" i="97" s="1"/>
  <c r="AQ529" i="6"/>
  <c r="AQ561" i="6" s="1"/>
  <c r="G219" i="97"/>
  <c r="K398" i="6"/>
  <c r="G221" i="97" s="1"/>
  <c r="BK219" i="97"/>
  <c r="BO398" i="6"/>
  <c r="BK221" i="97" s="1"/>
  <c r="AI398" i="6"/>
  <c r="AE221" i="97" s="1"/>
  <c r="AI529" i="6"/>
  <c r="AE219" i="97"/>
  <c r="BC219" i="97"/>
  <c r="BG398" i="6"/>
  <c r="BC221" i="97" s="1"/>
  <c r="W219" i="97"/>
  <c r="AA398" i="6"/>
  <c r="W221" i="97" s="1"/>
  <c r="AA529" i="6"/>
  <c r="AV352" i="97"/>
  <c r="AD368" i="6"/>
  <c r="AT152" i="59"/>
  <c r="AZ561" i="6"/>
  <c r="AU9" i="12" s="1"/>
  <c r="T158" i="91"/>
  <c r="T33" i="92" s="1"/>
  <c r="BH378" i="6"/>
  <c r="BN362" i="6"/>
  <c r="AP158" i="91"/>
  <c r="AP33" i="92" s="1"/>
  <c r="AD158" i="91"/>
  <c r="AD33" i="92" s="1"/>
  <c r="AH158" i="91"/>
  <c r="AH33" i="92" s="1"/>
  <c r="R561" i="6"/>
  <c r="M9" i="12" s="1"/>
  <c r="AE367" i="6"/>
  <c r="AP376" i="6"/>
  <c r="AP378" i="6" s="1"/>
  <c r="AA125" i="91"/>
  <c r="AA160" i="91" s="1"/>
  <c r="AA35" i="92" s="1"/>
  <c r="AA158" i="91"/>
  <c r="AA33" i="92" s="1"/>
  <c r="AY125" i="91"/>
  <c r="AY158" i="91"/>
  <c r="AY33" i="92" s="1"/>
  <c r="AZ158" i="91"/>
  <c r="AZ33" i="92" s="1"/>
  <c r="R125" i="91"/>
  <c r="R158" i="91"/>
  <c r="R33" i="92" s="1"/>
  <c r="AE368" i="6"/>
  <c r="AE371" i="6"/>
  <c r="AN125" i="91"/>
  <c r="AN158" i="91"/>
  <c r="AN33" i="92" s="1"/>
  <c r="BA125" i="91"/>
  <c r="BA158" i="91"/>
  <c r="BA33" i="92" s="1"/>
  <c r="K125" i="91"/>
  <c r="K158" i="91"/>
  <c r="K33" i="92" s="1"/>
  <c r="W367" i="6"/>
  <c r="AH376" i="6"/>
  <c r="W368" i="6"/>
  <c r="W362" i="6"/>
  <c r="D152" i="59"/>
  <c r="D48" i="59" s="1"/>
  <c r="C58" i="116" s="1"/>
  <c r="G369" i="6"/>
  <c r="G371" i="6"/>
  <c r="G367" i="6"/>
  <c r="G368" i="6"/>
  <c r="G362" i="6"/>
  <c r="S158" i="91"/>
  <c r="S33" i="92" s="1"/>
  <c r="AM358" i="6"/>
  <c r="BO378" i="6"/>
  <c r="BK166" i="91"/>
  <c r="BK118" i="91"/>
  <c r="BK158" i="91"/>
  <c r="BK33" i="92" s="1"/>
  <c r="S362" i="6"/>
  <c r="P152" i="59"/>
  <c r="S368" i="6"/>
  <c r="O118" i="91"/>
  <c r="AI118" i="91"/>
  <c r="U118" i="91"/>
  <c r="U158" i="91"/>
  <c r="U33" i="92" s="1"/>
  <c r="W158" i="91"/>
  <c r="W33" i="92" s="1"/>
  <c r="BP356" i="6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6" i="6"/>
  <c r="Y284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I286" i="6"/>
  <c r="BI151" i="59"/>
  <c r="BL285" i="6"/>
  <c r="BL284" i="6"/>
  <c r="BL288" i="6"/>
  <c r="BL279" i="6"/>
  <c r="BL286" i="6"/>
  <c r="BH279" i="6"/>
  <c r="BH285" i="6"/>
  <c r="BH288" i="6"/>
  <c r="BH286" i="6"/>
  <c r="BE151" i="59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 s="1"/>
  <c r="AU285" i="6"/>
  <c r="AS295" i="6"/>
  <c r="J289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J529" i="6" l="1"/>
  <c r="BF352" i="97" s="1"/>
  <c r="W529" i="6"/>
  <c r="S352" i="97" s="1"/>
  <c r="BE529" i="6"/>
  <c r="Q567" i="6"/>
  <c r="AX529" i="6"/>
  <c r="AP529" i="6"/>
  <c r="AL352" i="97" s="1"/>
  <c r="BI367" i="6"/>
  <c r="BF152" i="59"/>
  <c r="BI362" i="6"/>
  <c r="BI369" i="6"/>
  <c r="BI371" i="6"/>
  <c r="BI368" i="6"/>
  <c r="AN369" i="6"/>
  <c r="AN368" i="6"/>
  <c r="AK152" i="59"/>
  <c r="AN362" i="6"/>
  <c r="AN367" i="6"/>
  <c r="AY376" i="6"/>
  <c r="AU166" i="91" s="1"/>
  <c r="AN371" i="6"/>
  <c r="BL367" i="6"/>
  <c r="BL372" i="6" s="1"/>
  <c r="BH164" i="91" s="1"/>
  <c r="BL371" i="6"/>
  <c r="BL368" i="6"/>
  <c r="BL369" i="6"/>
  <c r="AT8" i="12"/>
  <c r="AT6" i="71"/>
  <c r="AV488" i="6"/>
  <c r="AR311" i="97" s="1"/>
  <c r="AR309" i="97"/>
  <c r="G345" i="97"/>
  <c r="K524" i="6"/>
  <c r="G347" i="97" s="1"/>
  <c r="AC345" i="97"/>
  <c r="AG524" i="6"/>
  <c r="AC347" i="97" s="1"/>
  <c r="P345" i="97"/>
  <c r="T524" i="6"/>
  <c r="P347" i="97" s="1"/>
  <c r="T529" i="6"/>
  <c r="D292" i="97"/>
  <c r="H470" i="6"/>
  <c r="D293" i="97" s="1"/>
  <c r="X524" i="6"/>
  <c r="T347" i="97" s="1"/>
  <c r="T345" i="97"/>
  <c r="AU345" i="97"/>
  <c r="AY524" i="6"/>
  <c r="AU347" i="97" s="1"/>
  <c r="AD309" i="97"/>
  <c r="AH488" i="6"/>
  <c r="AD311" i="97" s="1"/>
  <c r="W524" i="6"/>
  <c r="S347" i="97" s="1"/>
  <c r="S345" i="97"/>
  <c r="H530" i="6"/>
  <c r="D353" i="97" s="1"/>
  <c r="D319" i="97"/>
  <c r="AT488" i="6"/>
  <c r="AP311" i="97" s="1"/>
  <c r="AP309" i="97"/>
  <c r="BL488" i="6"/>
  <c r="BH311" i="97" s="1"/>
  <c r="BH309" i="97"/>
  <c r="V333" i="6"/>
  <c r="R138" i="91"/>
  <c r="R139" i="91" s="1"/>
  <c r="AF131" i="91"/>
  <c r="AF132" i="91" s="1"/>
  <c r="AJ324" i="6"/>
  <c r="AC172" i="59"/>
  <c r="AA8" i="36"/>
  <c r="J309" i="97"/>
  <c r="N488" i="6"/>
  <c r="J311" i="97" s="1"/>
  <c r="BI13" i="28"/>
  <c r="BH177" i="59"/>
  <c r="D145" i="91"/>
  <c r="H357" i="6"/>
  <c r="H358" i="6" s="1"/>
  <c r="H342" i="6"/>
  <c r="J8" i="36"/>
  <c r="L172" i="59"/>
  <c r="V323" i="6"/>
  <c r="T96" i="68"/>
  <c r="H166" i="6"/>
  <c r="H167" i="6" s="1"/>
  <c r="F82" i="68"/>
  <c r="AP293" i="6"/>
  <c r="V151" i="59"/>
  <c r="W369" i="6"/>
  <c r="D161" i="59"/>
  <c r="BN221" i="6"/>
  <c r="H18" i="34"/>
  <c r="BL562" i="6"/>
  <c r="BG10" i="12" s="1"/>
  <c r="BJ9" i="30"/>
  <c r="BJ40" i="30" s="1"/>
  <c r="AN562" i="6"/>
  <c r="AI10" i="12" s="1"/>
  <c r="AO524" i="6"/>
  <c r="AK347" i="97" s="1"/>
  <c r="AK345" i="97"/>
  <c r="AF524" i="6"/>
  <c r="AB347" i="97" s="1"/>
  <c r="AB345" i="97"/>
  <c r="BE8" i="12"/>
  <c r="BE6" i="71"/>
  <c r="AM524" i="6"/>
  <c r="AI347" i="97" s="1"/>
  <c r="AI345" i="97"/>
  <c r="AD488" i="6"/>
  <c r="Z311" i="97" s="1"/>
  <c r="Z309" i="97"/>
  <c r="AN8" i="36"/>
  <c r="AP172" i="59"/>
  <c r="AE284" i="6"/>
  <c r="Y288" i="6"/>
  <c r="AW279" i="6"/>
  <c r="AI158" i="91"/>
  <c r="AI33" i="92" s="1"/>
  <c r="W371" i="6"/>
  <c r="C158" i="91"/>
  <c r="D12" i="33"/>
  <c r="AC273" i="97"/>
  <c r="I529" i="6"/>
  <c r="AG8" i="12"/>
  <c r="AG6" i="71"/>
  <c r="BI6" i="71"/>
  <c r="BI8" i="12"/>
  <c r="AG345" i="97"/>
  <c r="AK524" i="6"/>
  <c r="AG347" i="97" s="1"/>
  <c r="AW8" i="12"/>
  <c r="AW6" i="71"/>
  <c r="D117" i="91"/>
  <c r="D118" i="91" s="1"/>
  <c r="H306" i="6"/>
  <c r="AE286" i="6"/>
  <c r="AI160" i="91"/>
  <c r="AI35" i="92" s="1"/>
  <c r="AF228" i="6"/>
  <c r="AF230" i="6" s="1"/>
  <c r="AG452" i="6"/>
  <c r="AC275" i="97" s="1"/>
  <c r="I564" i="6"/>
  <c r="S534" i="6"/>
  <c r="B64" i="9" s="1"/>
  <c r="G54" i="59"/>
  <c r="F64" i="116" s="1"/>
  <c r="AL529" i="6"/>
  <c r="AH352" i="97" s="1"/>
  <c r="BD369" i="6"/>
  <c r="AR345" i="97"/>
  <c r="AV524" i="6"/>
  <c r="AR347" i="97" s="1"/>
  <c r="X345" i="97"/>
  <c r="AB524" i="6"/>
  <c r="X347" i="97" s="1"/>
  <c r="L309" i="97"/>
  <c r="P488" i="6"/>
  <c r="L311" i="97" s="1"/>
  <c r="AQ345" i="97"/>
  <c r="AU524" i="6"/>
  <c r="AQ347" i="97" s="1"/>
  <c r="P166" i="91"/>
  <c r="BL150" i="59"/>
  <c r="W161" i="59"/>
  <c r="AL160" i="91"/>
  <c r="AL35" i="92" s="1"/>
  <c r="BD368" i="6"/>
  <c r="BD372" i="6" s="1"/>
  <c r="AZ164" i="91" s="1"/>
  <c r="AW524" i="6"/>
  <c r="AS347" i="97" s="1"/>
  <c r="AS345" i="97"/>
  <c r="BD131" i="91"/>
  <c r="BD132" i="91" s="1"/>
  <c r="BH324" i="6"/>
  <c r="N524" i="6"/>
  <c r="J347" i="97" s="1"/>
  <c r="J345" i="97"/>
  <c r="H194" i="6"/>
  <c r="H209" i="6"/>
  <c r="I223" i="6"/>
  <c r="I220" i="6"/>
  <c r="I214" i="6"/>
  <c r="I221" i="6"/>
  <c r="T228" i="6"/>
  <c r="T230" i="6" s="1"/>
  <c r="I219" i="6"/>
  <c r="F150" i="59"/>
  <c r="I531" i="6"/>
  <c r="T549" i="6" s="1"/>
  <c r="E352" i="97"/>
  <c r="AV131" i="91"/>
  <c r="AV132" i="91" s="1"/>
  <c r="AZ324" i="6"/>
  <c r="BD8" i="36"/>
  <c r="BF172" i="59"/>
  <c r="AJ172" i="59"/>
  <c r="AH8" i="36"/>
  <c r="AD376" i="6"/>
  <c r="AB152" i="59"/>
  <c r="S376" i="6"/>
  <c r="BA161" i="59"/>
  <c r="J567" i="6"/>
  <c r="AS24" i="36"/>
  <c r="BJ159" i="91"/>
  <c r="BJ34" i="92" s="1"/>
  <c r="AC131" i="91"/>
  <c r="AC132" i="91" s="1"/>
  <c r="AG324" i="6"/>
  <c r="Z150" i="59"/>
  <c r="W561" i="6"/>
  <c r="S369" i="6"/>
  <c r="AE369" i="6"/>
  <c r="AW369" i="6"/>
  <c r="AM214" i="6"/>
  <c r="BO221" i="6"/>
  <c r="AJ161" i="59"/>
  <c r="BO358" i="6"/>
  <c r="BO368" i="6" s="1"/>
  <c r="AU358" i="6"/>
  <c r="S367" i="6"/>
  <c r="W531" i="6"/>
  <c r="AM219" i="6"/>
  <c r="BO220" i="6"/>
  <c r="K161" i="59"/>
  <c r="T289" i="6"/>
  <c r="BK13" i="28"/>
  <c r="BH9" i="36" s="1"/>
  <c r="D18" i="33"/>
  <c r="P18" i="33" s="1"/>
  <c r="Q18" i="33" s="1"/>
  <c r="Y177" i="59"/>
  <c r="BA6" i="71"/>
  <c r="BA8" i="12"/>
  <c r="AJ561" i="6"/>
  <c r="AY279" i="6"/>
  <c r="AM221" i="6"/>
  <c r="BK150" i="59"/>
  <c r="R34" i="29"/>
  <c r="T12" i="28" s="1"/>
  <c r="S177" i="59" s="1"/>
  <c r="H371" i="6"/>
  <c r="N48" i="64"/>
  <c r="N50" i="64" s="1"/>
  <c r="BC276" i="6"/>
  <c r="E35" i="9" s="1"/>
  <c r="AZ159" i="91"/>
  <c r="AZ34" i="92" s="1"/>
  <c r="U529" i="6"/>
  <c r="AM161" i="59"/>
  <c r="Y214" i="6"/>
  <c r="Y219" i="6"/>
  <c r="Y220" i="6"/>
  <c r="Y223" i="6"/>
  <c r="Y221" i="6"/>
  <c r="AJ228" i="6"/>
  <c r="AJ230" i="6" s="1"/>
  <c r="V150" i="59"/>
  <c r="AL561" i="6"/>
  <c r="AG9" i="12" s="1"/>
  <c r="AX531" i="6"/>
  <c r="AT352" i="97"/>
  <c r="BI282" i="97"/>
  <c r="BM461" i="6"/>
  <c r="BI284" i="97" s="1"/>
  <c r="V282" i="97"/>
  <c r="Z461" i="6"/>
  <c r="V284" i="97" s="1"/>
  <c r="AC488" i="6"/>
  <c r="Y311" i="97" s="1"/>
  <c r="Y309" i="97"/>
  <c r="F117" i="91"/>
  <c r="F118" i="91" s="1"/>
  <c r="J306" i="6"/>
  <c r="BH461" i="6"/>
  <c r="BD284" i="97" s="1"/>
  <c r="BD282" i="97"/>
  <c r="AP398" i="6"/>
  <c r="AL221" i="97" s="1"/>
  <c r="AL219" i="97"/>
  <c r="AR461" i="6"/>
  <c r="AN284" i="97" s="1"/>
  <c r="AN282" i="97"/>
  <c r="H567" i="6"/>
  <c r="BA309" i="97"/>
  <c r="BE488" i="6"/>
  <c r="BA311" i="97" s="1"/>
  <c r="AK398" i="6"/>
  <c r="AG221" i="97" s="1"/>
  <c r="AG219" i="97"/>
  <c r="E282" i="97"/>
  <c r="I461" i="6"/>
  <c r="E284" i="97" s="1"/>
  <c r="AU159" i="59"/>
  <c r="H55" i="59" s="1"/>
  <c r="G65" i="116" s="1"/>
  <c r="AX564" i="6"/>
  <c r="U219" i="97"/>
  <c r="Y398" i="6"/>
  <c r="U221" i="97" s="1"/>
  <c r="Y529" i="6"/>
  <c r="AO219" i="97"/>
  <c r="AS398" i="6"/>
  <c r="AO221" i="97" s="1"/>
  <c r="R345" i="97"/>
  <c r="V524" i="6"/>
  <c r="R347" i="97" s="1"/>
  <c r="BI309" i="97"/>
  <c r="BM488" i="6"/>
  <c r="BI311" i="97" s="1"/>
  <c r="BI327" i="97"/>
  <c r="BM506" i="6"/>
  <c r="BI329" i="97" s="1"/>
  <c r="AU461" i="6"/>
  <c r="AQ284" i="97" s="1"/>
  <c r="AQ282" i="97"/>
  <c r="BC398" i="6"/>
  <c r="AY221" i="97" s="1"/>
  <c r="AY219" i="97"/>
  <c r="BC282" i="97"/>
  <c r="BG461" i="6"/>
  <c r="BC284" i="97" s="1"/>
  <c r="BG564" i="6"/>
  <c r="BB524" i="6"/>
  <c r="AX347" i="97" s="1"/>
  <c r="AX345" i="97"/>
  <c r="J166" i="6"/>
  <c r="H82" i="68"/>
  <c r="AJ461" i="6"/>
  <c r="AF284" i="97" s="1"/>
  <c r="AF282" i="97"/>
  <c r="AD282" i="97"/>
  <c r="AH461" i="6"/>
  <c r="AD284" i="97" s="1"/>
  <c r="AH345" i="97"/>
  <c r="AL524" i="6"/>
  <c r="AH347" i="97" s="1"/>
  <c r="AC398" i="6"/>
  <c r="Y221" i="97" s="1"/>
  <c r="Y219" i="97"/>
  <c r="T282" i="97"/>
  <c r="X461" i="6"/>
  <c r="T284" i="97" s="1"/>
  <c r="AU160" i="59"/>
  <c r="AT356" i="97"/>
  <c r="AW461" i="6"/>
  <c r="AS284" i="97" s="1"/>
  <c r="AS282" i="97"/>
  <c r="AP461" i="6"/>
  <c r="AL284" i="97" s="1"/>
  <c r="AL282" i="97"/>
  <c r="BF219" i="97"/>
  <c r="BJ398" i="6"/>
  <c r="BF221" i="97" s="1"/>
  <c r="F292" i="97"/>
  <c r="J470" i="6"/>
  <c r="F293" i="97" s="1"/>
  <c r="BE309" i="97"/>
  <c r="BI488" i="6"/>
  <c r="BE311" i="97" s="1"/>
  <c r="AG177" i="59"/>
  <c r="AH13" i="28"/>
  <c r="R282" i="97"/>
  <c r="V461" i="6"/>
  <c r="R284" i="97" s="1"/>
  <c r="AJ398" i="6"/>
  <c r="AF221" i="97" s="1"/>
  <c r="AF219" i="97"/>
  <c r="BC461" i="6"/>
  <c r="AY284" i="97" s="1"/>
  <c r="AY282" i="97"/>
  <c r="AB219" i="97"/>
  <c r="AF398" i="6"/>
  <c r="AB221" i="97" s="1"/>
  <c r="M561" i="6"/>
  <c r="AC279" i="6"/>
  <c r="AI279" i="6"/>
  <c r="I284" i="6"/>
  <c r="AD285" i="6"/>
  <c r="T531" i="6"/>
  <c r="AE549" i="6" s="1"/>
  <c r="AE551" i="6" s="1"/>
  <c r="AA374" i="97" s="1"/>
  <c r="AM220" i="6"/>
  <c r="BO223" i="6"/>
  <c r="BB357" i="6"/>
  <c r="BM223" i="6"/>
  <c r="AL158" i="91"/>
  <c r="AL33" i="92" s="1"/>
  <c r="BP360" i="6"/>
  <c r="W398" i="6"/>
  <c r="S221" i="97" s="1"/>
  <c r="S219" i="97"/>
  <c r="F145" i="91"/>
  <c r="F159" i="91" s="1"/>
  <c r="F34" i="92" s="1"/>
  <c r="J357" i="6"/>
  <c r="J358" i="6" s="1"/>
  <c r="J369" i="6" s="1"/>
  <c r="M398" i="6"/>
  <c r="I221" i="97" s="1"/>
  <c r="I219" i="97"/>
  <c r="L567" i="6"/>
  <c r="BF282" i="97"/>
  <c r="BJ461" i="6"/>
  <c r="BF284" i="97" s="1"/>
  <c r="AB282" i="97"/>
  <c r="AF461" i="6"/>
  <c r="AB284" i="97" s="1"/>
  <c r="AF529" i="6"/>
  <c r="AT96" i="68"/>
  <c r="AV323" i="6"/>
  <c r="AD288" i="6"/>
  <c r="AN293" i="6"/>
  <c r="T293" i="6"/>
  <c r="AO531" i="6"/>
  <c r="BO219" i="6"/>
  <c r="T209" i="6"/>
  <c r="F177" i="59"/>
  <c r="BO361" i="6"/>
  <c r="F50" i="9" s="1"/>
  <c r="F8" i="9" s="1"/>
  <c r="AP358" i="6"/>
  <c r="AX561" i="6"/>
  <c r="BL362" i="6"/>
  <c r="AF289" i="6"/>
  <c r="AU529" i="6"/>
  <c r="AQ352" i="97" s="1"/>
  <c r="Z529" i="6"/>
  <c r="AS309" i="97"/>
  <c r="AW488" i="6"/>
  <c r="AS311" i="97" s="1"/>
  <c r="AK488" i="6"/>
  <c r="AG311" i="97" s="1"/>
  <c r="AG309" i="97"/>
  <c r="F319" i="97"/>
  <c r="J530" i="6"/>
  <c r="F353" i="97" s="1"/>
  <c r="AR138" i="91"/>
  <c r="AV333" i="6"/>
  <c r="AV357" i="6"/>
  <c r="AC285" i="6"/>
  <c r="F151" i="59"/>
  <c r="AK352" i="97"/>
  <c r="J561" i="6"/>
  <c r="E9" i="12" s="1"/>
  <c r="I561" i="6"/>
  <c r="I563" i="6" s="1"/>
  <c r="I565" i="6" s="1"/>
  <c r="AD561" i="6"/>
  <c r="AB561" i="6"/>
  <c r="W9" i="12" s="1"/>
  <c r="AP531" i="6"/>
  <c r="AP535" i="6" s="1"/>
  <c r="AL358" i="97" s="1"/>
  <c r="BJ158" i="91"/>
  <c r="BJ33" i="92" s="1"/>
  <c r="C28" i="29"/>
  <c r="C46" i="29" s="1"/>
  <c r="C47" i="29" s="1"/>
  <c r="E7" i="30" s="1"/>
  <c r="F54" i="59"/>
  <c r="E64" i="116" s="1"/>
  <c r="K358" i="6"/>
  <c r="K369" i="6" s="1"/>
  <c r="AK9" i="36"/>
  <c r="AQ562" i="6"/>
  <c r="AL10" i="12" s="1"/>
  <c r="H56" i="59"/>
  <c r="G66" i="116" s="1"/>
  <c r="BD562" i="6"/>
  <c r="AY10" i="12" s="1"/>
  <c r="AA161" i="59"/>
  <c r="BI152" i="59"/>
  <c r="M24" i="36"/>
  <c r="BM529" i="6"/>
  <c r="I567" i="6"/>
  <c r="U461" i="6"/>
  <c r="Q284" i="97" s="1"/>
  <c r="Q282" i="97"/>
  <c r="AV398" i="6"/>
  <c r="AR221" i="97" s="1"/>
  <c r="AR219" i="97"/>
  <c r="AT282" i="97"/>
  <c r="AX461" i="6"/>
  <c r="AT284" i="97" s="1"/>
  <c r="AH398" i="6"/>
  <c r="AD221" i="97" s="1"/>
  <c r="AD219" i="97"/>
  <c r="AD356" i="97"/>
  <c r="F31" i="97" s="1"/>
  <c r="AE160" i="59"/>
  <c r="AE161" i="59" s="1"/>
  <c r="AW219" i="97"/>
  <c r="BA398" i="6"/>
  <c r="AW221" i="97" s="1"/>
  <c r="BG309" i="97"/>
  <c r="BK488" i="6"/>
  <c r="BG311" i="97" s="1"/>
  <c r="AS219" i="97"/>
  <c r="AW398" i="6"/>
  <c r="AS221" i="97" s="1"/>
  <c r="BF345" i="97"/>
  <c r="BJ524" i="6"/>
  <c r="BF347" i="97" s="1"/>
  <c r="AE131" i="91"/>
  <c r="AI324" i="6"/>
  <c r="AI357" i="6"/>
  <c r="AI562" i="6" s="1"/>
  <c r="AD10" i="12" s="1"/>
  <c r="AM461" i="6"/>
  <c r="AI284" i="97" s="1"/>
  <c r="AI282" i="97"/>
  <c r="AE118" i="91"/>
  <c r="BJ561" i="6"/>
  <c r="AP561" i="6"/>
  <c r="AK9" i="12" s="1"/>
  <c r="U219" i="6"/>
  <c r="D34" i="29"/>
  <c r="F12" i="28" s="1"/>
  <c r="C41" i="29"/>
  <c r="C43" i="29" s="1"/>
  <c r="E6" i="28" s="1"/>
  <c r="S160" i="91"/>
  <c r="S35" i="92" s="1"/>
  <c r="C8" i="9"/>
  <c r="P34" i="29"/>
  <c r="R12" i="28" s="1"/>
  <c r="Q177" i="59" s="1"/>
  <c r="G27" i="91"/>
  <c r="AP161" i="59"/>
  <c r="BC534" i="6"/>
  <c r="E64" i="9" s="1"/>
  <c r="E8" i="9" s="1"/>
  <c r="O488" i="6"/>
  <c r="K311" i="97" s="1"/>
  <c r="K309" i="97"/>
  <c r="BB398" i="6"/>
  <c r="AX221" i="97" s="1"/>
  <c r="AX219" i="97"/>
  <c r="E309" i="97"/>
  <c r="I488" i="6"/>
  <c r="E311" i="97" s="1"/>
  <c r="L282" i="97"/>
  <c r="P461" i="6"/>
  <c r="L284" i="97" s="1"/>
  <c r="BC327" i="97"/>
  <c r="BG506" i="6"/>
  <c r="BC329" i="97" s="1"/>
  <c r="F229" i="97"/>
  <c r="J407" i="6"/>
  <c r="F230" i="97" s="1"/>
  <c r="BE461" i="6"/>
  <c r="BA284" i="97" s="1"/>
  <c r="BA282" i="97"/>
  <c r="AT398" i="6"/>
  <c r="AP221" i="97" s="1"/>
  <c r="AP219" i="97"/>
  <c r="Z345" i="97"/>
  <c r="AD524" i="6"/>
  <c r="Z347" i="97" s="1"/>
  <c r="AL398" i="6"/>
  <c r="AH221" i="97" s="1"/>
  <c r="AH219" i="97"/>
  <c r="AK219" i="97"/>
  <c r="AO398" i="6"/>
  <c r="AK221" i="97" s="1"/>
  <c r="W488" i="6"/>
  <c r="S311" i="97" s="1"/>
  <c r="S309" i="97"/>
  <c r="D282" i="97"/>
  <c r="H461" i="6"/>
  <c r="D284" i="97" s="1"/>
  <c r="Y172" i="59"/>
  <c r="W8" i="36"/>
  <c r="AM159" i="91"/>
  <c r="AM34" i="92" s="1"/>
  <c r="G158" i="91"/>
  <c r="G33" i="92" s="1"/>
  <c r="BN220" i="6"/>
  <c r="BN219" i="6"/>
  <c r="I224" i="6"/>
  <c r="BN223" i="6"/>
  <c r="F61" i="59"/>
  <c r="E71" i="116" s="1"/>
  <c r="G61" i="59"/>
  <c r="F71" i="116" s="1"/>
  <c r="BA352" i="97"/>
  <c r="BE531" i="6"/>
  <c r="BE544" i="6" s="1"/>
  <c r="BA367" i="97" s="1"/>
  <c r="AG544" i="6"/>
  <c r="AC367" i="97" s="1"/>
  <c r="AG535" i="6"/>
  <c r="AC358" i="97" s="1"/>
  <c r="Q371" i="6"/>
  <c r="Q367" i="6"/>
  <c r="Q362" i="6"/>
  <c r="AB376" i="6"/>
  <c r="X166" i="91" s="1"/>
  <c r="BK214" i="6"/>
  <c r="BK221" i="6"/>
  <c r="BK223" i="6"/>
  <c r="BH150" i="59"/>
  <c r="BK219" i="6"/>
  <c r="AN150" i="59"/>
  <c r="AQ221" i="6"/>
  <c r="AQ220" i="6"/>
  <c r="AQ214" i="6"/>
  <c r="BB228" i="6"/>
  <c r="BB230" i="6" s="1"/>
  <c r="AQ219" i="6"/>
  <c r="AQ223" i="6"/>
  <c r="AJ352" i="97"/>
  <c r="AN531" i="6"/>
  <c r="AN542" i="6" s="1"/>
  <c r="AN561" i="6"/>
  <c r="BL221" i="6"/>
  <c r="BL220" i="6"/>
  <c r="BI150" i="59"/>
  <c r="BL214" i="6"/>
  <c r="BL219" i="6"/>
  <c r="BL223" i="6"/>
  <c r="BJ371" i="6"/>
  <c r="BJ368" i="6"/>
  <c r="BJ367" i="6"/>
  <c r="AP371" i="97"/>
  <c r="G29" i="97" s="1"/>
  <c r="AQ165" i="59"/>
  <c r="G506" i="6"/>
  <c r="C329" i="97" s="1"/>
  <c r="C327" i="97"/>
  <c r="G529" i="6"/>
  <c r="BJ327" i="97"/>
  <c r="BN506" i="6"/>
  <c r="BJ329" i="97" s="1"/>
  <c r="BN529" i="6"/>
  <c r="BI452" i="6"/>
  <c r="BE275" i="97" s="1"/>
  <c r="BI529" i="6"/>
  <c r="BE273" i="97"/>
  <c r="AT13" i="28"/>
  <c r="AS177" i="59"/>
  <c r="I327" i="97"/>
  <c r="M506" i="6"/>
  <c r="I329" i="97" s="1"/>
  <c r="AO273" i="97"/>
  <c r="AS452" i="6"/>
  <c r="AO275" i="97" s="1"/>
  <c r="AX273" i="97"/>
  <c r="BB452" i="6"/>
  <c r="AX275" i="97" s="1"/>
  <c r="AU452" i="6"/>
  <c r="AQ275" i="97" s="1"/>
  <c r="AQ273" i="97"/>
  <c r="AY506" i="6"/>
  <c r="AU329" i="97" s="1"/>
  <c r="AU327" i="97"/>
  <c r="J161" i="59"/>
  <c r="G3" i="59"/>
  <c r="AQ560" i="6"/>
  <c r="AO327" i="97"/>
  <c r="AS529" i="6"/>
  <c r="AS506" i="6"/>
  <c r="AO329" i="97" s="1"/>
  <c r="AN273" i="97"/>
  <c r="AR452" i="6"/>
  <c r="AN275" i="97" s="1"/>
  <c r="BH13" i="28"/>
  <c r="BG177" i="59"/>
  <c r="L452" i="6"/>
  <c r="H275" i="97" s="1"/>
  <c r="H273" i="97"/>
  <c r="L529" i="6"/>
  <c r="AI327" i="97"/>
  <c r="AM506" i="6"/>
  <c r="AI329" i="97" s="1"/>
  <c r="AH273" i="97"/>
  <c r="AL452" i="6"/>
  <c r="AH275" i="97" s="1"/>
  <c r="L327" i="97"/>
  <c r="P506" i="6"/>
  <c r="L329" i="97" s="1"/>
  <c r="P529" i="6"/>
  <c r="BA452" i="6"/>
  <c r="AW275" i="97" s="1"/>
  <c r="AW273" i="97"/>
  <c r="BI177" i="59"/>
  <c r="BJ13" i="28"/>
  <c r="AP327" i="97"/>
  <c r="AT506" i="6"/>
  <c r="AP329" i="97" s="1"/>
  <c r="AT529" i="6"/>
  <c r="BO564" i="6"/>
  <c r="BE506" i="6"/>
  <c r="BA329" i="97" s="1"/>
  <c r="BA327" i="97"/>
  <c r="AN452" i="6"/>
  <c r="AJ275" i="97" s="1"/>
  <c r="AJ273" i="97"/>
  <c r="W9" i="36"/>
  <c r="Y178" i="59"/>
  <c r="BK273" i="97"/>
  <c r="BO452" i="6"/>
  <c r="BK275" i="97" s="1"/>
  <c r="Q561" i="6"/>
  <c r="L9" i="12" s="1"/>
  <c r="O540" i="6"/>
  <c r="K363" i="97" s="1"/>
  <c r="R18" i="33"/>
  <c r="P24" i="36"/>
  <c r="AV151" i="59"/>
  <c r="AI285" i="6"/>
  <c r="AC284" i="6"/>
  <c r="AD284" i="6"/>
  <c r="AE561" i="6"/>
  <c r="Z9" i="12" s="1"/>
  <c r="I544" i="6"/>
  <c r="E367" i="97" s="1"/>
  <c r="O544" i="6"/>
  <c r="K367" i="97" s="1"/>
  <c r="D29" i="97"/>
  <c r="I23" i="68"/>
  <c r="E53" i="59"/>
  <c r="D63" i="116" s="1"/>
  <c r="Q9" i="30"/>
  <c r="Q40" i="30" s="1"/>
  <c r="O18" i="34" s="1"/>
  <c r="AI177" i="59"/>
  <c r="Q48" i="64"/>
  <c r="Q50" i="64" s="1"/>
  <c r="AU160" i="91"/>
  <c r="AU35" i="92" s="1"/>
  <c r="O219" i="6"/>
  <c r="O220" i="6"/>
  <c r="BN371" i="6"/>
  <c r="AR529" i="6"/>
  <c r="AK177" i="59"/>
  <c r="AL13" i="28"/>
  <c r="AS273" i="97"/>
  <c r="AW452" i="6"/>
  <c r="AS275" i="97" s="1"/>
  <c r="P324" i="6"/>
  <c r="L131" i="91"/>
  <c r="L132" i="91" s="1"/>
  <c r="AM327" i="97"/>
  <c r="AQ506" i="6"/>
  <c r="AM329" i="97" s="1"/>
  <c r="AY273" i="97"/>
  <c r="BC452" i="6"/>
  <c r="AY275" i="97" s="1"/>
  <c r="BC529" i="6"/>
  <c r="N13" i="28"/>
  <c r="M177" i="59"/>
  <c r="BD452" i="6"/>
  <c r="AZ275" i="97" s="1"/>
  <c r="AZ273" i="97"/>
  <c r="BH506" i="6"/>
  <c r="BD329" i="97" s="1"/>
  <c r="BD327" i="97"/>
  <c r="BH529" i="6"/>
  <c r="AE24" i="36"/>
  <c r="AF18" i="34"/>
  <c r="AF48" i="64"/>
  <c r="AF50" i="64" s="1"/>
  <c r="D36" i="33"/>
  <c r="AH36" i="33" s="1"/>
  <c r="AI36" i="33" s="1"/>
  <c r="O506" i="6"/>
  <c r="K329" i="97" s="1"/>
  <c r="K327" i="97"/>
  <c r="Y273" i="97"/>
  <c r="AC452" i="6"/>
  <c r="Y275" i="97" s="1"/>
  <c r="BE159" i="59"/>
  <c r="BE161" i="59" s="1"/>
  <c r="BH564" i="6"/>
  <c r="AU273" i="97"/>
  <c r="AY452" i="6"/>
  <c r="AU275" i="97" s="1"/>
  <c r="H506" i="6"/>
  <c r="D329" i="97" s="1"/>
  <c r="D327" i="97"/>
  <c r="W452" i="6"/>
  <c r="S275" i="97" s="1"/>
  <c r="S273" i="97"/>
  <c r="O327" i="97"/>
  <c r="S506" i="6"/>
  <c r="O329" i="97" s="1"/>
  <c r="D21" i="91"/>
  <c r="AI506" i="6"/>
  <c r="AE329" i="97" s="1"/>
  <c r="AE327" i="97"/>
  <c r="BM452" i="6"/>
  <c r="BI275" i="97" s="1"/>
  <c r="BI273" i="97"/>
  <c r="AR273" i="97"/>
  <c r="AV452" i="6"/>
  <c r="AR275" i="97" s="1"/>
  <c r="Z228" i="6"/>
  <c r="Z230" i="6" s="1"/>
  <c r="L150" i="59"/>
  <c r="O221" i="6"/>
  <c r="AY285" i="6"/>
  <c r="D21" i="33"/>
  <c r="AC286" i="6"/>
  <c r="AO293" i="6"/>
  <c r="AO295" i="6" s="1"/>
  <c r="I541" i="6"/>
  <c r="E364" i="97" s="1"/>
  <c r="O541" i="6"/>
  <c r="K364" i="97" s="1"/>
  <c r="F11" i="35"/>
  <c r="BO562" i="6"/>
  <c r="BJ10" i="12" s="1"/>
  <c r="Z289" i="6"/>
  <c r="D8" i="9"/>
  <c r="BB342" i="6"/>
  <c r="BN368" i="6"/>
  <c r="AX327" i="97"/>
  <c r="BB506" i="6"/>
  <c r="AX329" i="97" s="1"/>
  <c r="BB529" i="6"/>
  <c r="AX352" i="97" s="1"/>
  <c r="BA529" i="6"/>
  <c r="T273" i="97"/>
  <c r="X452" i="6"/>
  <c r="T275" i="97" s="1"/>
  <c r="AA506" i="6"/>
  <c r="W329" i="97" s="1"/>
  <c r="W327" i="97"/>
  <c r="BH327" i="97"/>
  <c r="BL506" i="6"/>
  <c r="BH329" i="97" s="1"/>
  <c r="BL529" i="6"/>
  <c r="Z452" i="6"/>
  <c r="V275" i="97" s="1"/>
  <c r="V273" i="97"/>
  <c r="AW506" i="6"/>
  <c r="AS329" i="97" s="1"/>
  <c r="AS327" i="97"/>
  <c r="AW529" i="6"/>
  <c r="BB273" i="97"/>
  <c r="BF452" i="6"/>
  <c r="BB275" i="97" s="1"/>
  <c r="U506" i="6"/>
  <c r="Q329" i="97" s="1"/>
  <c r="Q327" i="97"/>
  <c r="BB293" i="6"/>
  <c r="BJ293" i="6"/>
  <c r="AD279" i="6"/>
  <c r="O158" i="91"/>
  <c r="O33" i="92" s="1"/>
  <c r="AM158" i="91"/>
  <c r="AM33" i="92" s="1"/>
  <c r="AY561" i="6"/>
  <c r="O535" i="6"/>
  <c r="K358" i="97" s="1"/>
  <c r="Q531" i="6"/>
  <c r="Q540" i="6" s="1"/>
  <c r="O542" i="6"/>
  <c r="K365" i="97" s="1"/>
  <c r="AK159" i="91"/>
  <c r="AK34" i="92" s="1"/>
  <c r="BN369" i="6"/>
  <c r="F56" i="59"/>
  <c r="E66" i="116" s="1"/>
  <c r="AS289" i="6"/>
  <c r="BC6" i="71"/>
  <c r="S560" i="6"/>
  <c r="N6" i="71" s="1"/>
  <c r="BE452" i="6"/>
  <c r="BA275" i="97" s="1"/>
  <c r="BA273" i="97"/>
  <c r="AP452" i="6"/>
  <c r="AL275" i="97" s="1"/>
  <c r="AL273" i="97"/>
  <c r="BB18" i="34"/>
  <c r="BA24" i="36"/>
  <c r="D58" i="33"/>
  <c r="BD58" i="33" s="1"/>
  <c r="BE58" i="33" s="1"/>
  <c r="BB48" i="64"/>
  <c r="BB50" i="64" s="1"/>
  <c r="AM529" i="6"/>
  <c r="F327" i="97"/>
  <c r="J506" i="6"/>
  <c r="F329" i="97" s="1"/>
  <c r="AL327" i="97"/>
  <c r="AP506" i="6"/>
  <c r="AL329" i="97" s="1"/>
  <c r="AZ327" i="97"/>
  <c r="BD506" i="6"/>
  <c r="AZ329" i="97" s="1"/>
  <c r="BD529" i="6"/>
  <c r="BJ452" i="6"/>
  <c r="BF275" i="97" s="1"/>
  <c r="BF273" i="97"/>
  <c r="AU172" i="59"/>
  <c r="AS8" i="36"/>
  <c r="K506" i="6"/>
  <c r="G329" i="97" s="1"/>
  <c r="G327" i="97"/>
  <c r="BH452" i="6"/>
  <c r="BD275" i="97" s="1"/>
  <c r="BD273" i="97"/>
  <c r="AC506" i="6"/>
  <c r="Y329" i="97" s="1"/>
  <c r="Y327" i="97"/>
  <c r="AY286" i="6"/>
  <c r="BO529" i="6"/>
  <c r="BO561" i="6" s="1"/>
  <c r="BJ9" i="12" s="1"/>
  <c r="K352" i="97"/>
  <c r="AG161" i="59"/>
  <c r="K529" i="6"/>
  <c r="K354" i="97"/>
  <c r="BJ531" i="6"/>
  <c r="BF354" i="97" s="1"/>
  <c r="O561" i="6"/>
  <c r="J9" i="12" s="1"/>
  <c r="J11" i="12" s="1"/>
  <c r="AY288" i="6"/>
  <c r="Z151" i="59"/>
  <c r="O160" i="91"/>
  <c r="O35" i="92" s="1"/>
  <c r="AW367" i="6"/>
  <c r="AW368" i="6"/>
  <c r="Z549" i="6"/>
  <c r="U214" i="6"/>
  <c r="AK160" i="91"/>
  <c r="AK35" i="92" s="1"/>
  <c r="AP42" i="33"/>
  <c r="AU531" i="6"/>
  <c r="BF549" i="6" s="1"/>
  <c r="BF551" i="6" s="1"/>
  <c r="BB374" i="97" s="1"/>
  <c r="H31" i="97"/>
  <c r="BD34" i="29"/>
  <c r="BF12" i="28" s="1"/>
  <c r="H11" i="35" s="1"/>
  <c r="E161" i="59"/>
  <c r="Q161" i="59"/>
  <c r="F5" i="59"/>
  <c r="Z6" i="71"/>
  <c r="Z8" i="12"/>
  <c r="AC529" i="6"/>
  <c r="BF327" i="97"/>
  <c r="BJ506" i="6"/>
  <c r="BF329" i="97" s="1"/>
  <c r="AT273" i="97"/>
  <c r="AX452" i="6"/>
  <c r="AT275" i="97" s="1"/>
  <c r="BG452" i="6"/>
  <c r="BC275" i="97" s="1"/>
  <c r="BC273" i="97"/>
  <c r="AG327" i="97"/>
  <c r="AK506" i="6"/>
  <c r="AG329" i="97" s="1"/>
  <c r="AK529" i="6"/>
  <c r="AG352" i="97" s="1"/>
  <c r="AI273" i="97"/>
  <c r="AM452" i="6"/>
  <c r="AI275" i="97" s="1"/>
  <c r="BO506" i="6"/>
  <c r="BK329" i="97" s="1"/>
  <c r="BK327" i="97"/>
  <c r="AE273" i="97"/>
  <c r="AI452" i="6"/>
  <c r="AE275" i="97" s="1"/>
  <c r="AK161" i="59"/>
  <c r="AE276" i="6"/>
  <c r="C35" i="9" s="1"/>
  <c r="AC562" i="6"/>
  <c r="X10" i="12" s="1"/>
  <c r="AG562" i="6"/>
  <c r="AB10" i="12" s="1"/>
  <c r="E61" i="59"/>
  <c r="D71" i="116" s="1"/>
  <c r="K368" i="6"/>
  <c r="K362" i="6"/>
  <c r="K371" i="6"/>
  <c r="K367" i="6"/>
  <c r="AB228" i="6"/>
  <c r="AB230" i="6" s="1"/>
  <c r="Q223" i="6"/>
  <c r="Q220" i="6"/>
  <c r="Q214" i="6"/>
  <c r="AO368" i="6"/>
  <c r="AO362" i="6"/>
  <c r="AO371" i="6"/>
  <c r="AO369" i="6"/>
  <c r="AZ376" i="6"/>
  <c r="AO367" i="6"/>
  <c r="AL152" i="59"/>
  <c r="BF371" i="6"/>
  <c r="BF369" i="6"/>
  <c r="BF367" i="6"/>
  <c r="BK371" i="6"/>
  <c r="BH152" i="59"/>
  <c r="BK369" i="6"/>
  <c r="BJ362" i="6"/>
  <c r="BG152" i="59"/>
  <c r="AN178" i="59"/>
  <c r="AL9" i="36"/>
  <c r="AP167" i="6"/>
  <c r="AP209" i="6"/>
  <c r="BF131" i="91"/>
  <c r="BJ324" i="6"/>
  <c r="AX209" i="6"/>
  <c r="AX210" i="6" s="1"/>
  <c r="AX223" i="6" s="1"/>
  <c r="G177" i="59"/>
  <c r="H13" i="28"/>
  <c r="H131" i="91"/>
  <c r="H132" i="91" s="1"/>
  <c r="L324" i="6"/>
  <c r="Q159" i="91"/>
  <c r="Q34" i="92" s="1"/>
  <c r="L178" i="59"/>
  <c r="J9" i="36"/>
  <c r="N8" i="12"/>
  <c r="U221" i="6"/>
  <c r="AC354" i="97"/>
  <c r="BM157" i="59"/>
  <c r="AM223" i="6"/>
  <c r="AM224" i="6" s="1"/>
  <c r="AC220" i="6"/>
  <c r="BK220" i="6"/>
  <c r="AB530" i="6"/>
  <c r="AB531" i="6" s="1"/>
  <c r="AB535" i="6" s="1"/>
  <c r="X358" i="97" s="1"/>
  <c r="AW362" i="6"/>
  <c r="AT159" i="91"/>
  <c r="AT34" i="92" s="1"/>
  <c r="I56" i="59"/>
  <c r="H66" i="116" s="1"/>
  <c r="AD369" i="6"/>
  <c r="AD371" i="6"/>
  <c r="AD367" i="6"/>
  <c r="AA152" i="59"/>
  <c r="AD362" i="6"/>
  <c r="AA13" i="28"/>
  <c r="Z177" i="59"/>
  <c r="AG540" i="6"/>
  <c r="AC363" i="97" s="1"/>
  <c r="BE561" i="6"/>
  <c r="AH362" i="6"/>
  <c r="AG542" i="6"/>
  <c r="AC365" i="97" s="1"/>
  <c r="AC221" i="6"/>
  <c r="U220" i="6"/>
  <c r="U224" i="6" s="1"/>
  <c r="AB443" i="6"/>
  <c r="X266" i="97" s="1"/>
  <c r="Q562" i="6"/>
  <c r="L10" i="12" s="1"/>
  <c r="BG158" i="91"/>
  <c r="BG33" i="92" s="1"/>
  <c r="BJ369" i="6"/>
  <c r="BM159" i="59"/>
  <c r="S159" i="91"/>
  <c r="S34" i="92" s="1"/>
  <c r="AO209" i="6"/>
  <c r="AO167" i="6"/>
  <c r="AS376" i="6"/>
  <c r="AS378" i="6" s="1"/>
  <c r="AR43" i="33"/>
  <c r="AS43" i="33" s="1"/>
  <c r="AN228" i="6"/>
  <c r="AN230" i="6" s="1"/>
  <c r="R150" i="59"/>
  <c r="F68" i="59"/>
  <c r="E78" i="116" s="1"/>
  <c r="H9" i="36"/>
  <c r="AY34" i="29"/>
  <c r="BA12" i="28" s="1"/>
  <c r="AZ177" i="59" s="1"/>
  <c r="Q160" i="91"/>
  <c r="Q35" i="92" s="1"/>
  <c r="BP278" i="6"/>
  <c r="AR161" i="59"/>
  <c r="BJ209" i="6"/>
  <c r="K177" i="59"/>
  <c r="L13" i="28"/>
  <c r="AB178" i="59"/>
  <c r="Z9" i="36"/>
  <c r="AL177" i="59"/>
  <c r="AM13" i="28"/>
  <c r="AR549" i="6"/>
  <c r="AN372" i="97" s="1"/>
  <c r="AG541" i="6"/>
  <c r="AC364" i="97" s="1"/>
  <c r="G53" i="59"/>
  <c r="F63" i="116" s="1"/>
  <c r="AX228" i="6"/>
  <c r="AX230" i="6" s="1"/>
  <c r="AD146" i="91"/>
  <c r="AD160" i="91" s="1"/>
  <c r="AD35" i="92" s="1"/>
  <c r="E31" i="97"/>
  <c r="AR289" i="6"/>
  <c r="G31" i="97"/>
  <c r="AP177" i="59"/>
  <c r="AQ13" i="28"/>
  <c r="BF57" i="33"/>
  <c r="I177" i="59"/>
  <c r="J13" i="28"/>
  <c r="AJ177" i="59"/>
  <c r="AK13" i="28"/>
  <c r="BJ150" i="59"/>
  <c r="BM220" i="6"/>
  <c r="BM219" i="6"/>
  <c r="BM221" i="6"/>
  <c r="F53" i="59"/>
  <c r="E63" i="116" s="1"/>
  <c r="BO369" i="6"/>
  <c r="BL152" i="59"/>
  <c r="BO362" i="6"/>
  <c r="D55" i="33"/>
  <c r="BA55" i="33" s="1"/>
  <c r="AX24" i="36"/>
  <c r="AY48" i="64"/>
  <c r="AY50" i="64" s="1"/>
  <c r="AY18" i="34"/>
  <c r="BA367" i="6"/>
  <c r="BA368" i="6"/>
  <c r="BA369" i="6"/>
  <c r="BA371" i="6"/>
  <c r="BA362" i="6"/>
  <c r="BL376" i="6"/>
  <c r="AX152" i="59"/>
  <c r="AS369" i="6"/>
  <c r="AP152" i="59"/>
  <c r="BD376" i="6"/>
  <c r="AZ166" i="91" s="1"/>
  <c r="AS367" i="6"/>
  <c r="AS371" i="6"/>
  <c r="AS362" i="6"/>
  <c r="AS368" i="6"/>
  <c r="BE219" i="6"/>
  <c r="BE221" i="6"/>
  <c r="BE214" i="6"/>
  <c r="BE223" i="6"/>
  <c r="BE220" i="6"/>
  <c r="BB150" i="59"/>
  <c r="AY368" i="6"/>
  <c r="BJ376" i="6"/>
  <c r="AY362" i="6"/>
  <c r="AY371" i="6"/>
  <c r="AY369" i="6"/>
  <c r="AY367" i="6"/>
  <c r="AV152" i="59"/>
  <c r="F352" i="97"/>
  <c r="AA153" i="59"/>
  <c r="AQ285" i="6"/>
  <c r="S276" i="6"/>
  <c r="B35" i="9" s="1"/>
  <c r="BG153" i="59"/>
  <c r="N150" i="59"/>
  <c r="S161" i="59"/>
  <c r="AC223" i="6"/>
  <c r="I232" i="6"/>
  <c r="G6" i="31"/>
  <c r="AP34" i="29"/>
  <c r="AR12" i="28" s="1"/>
  <c r="G146" i="91"/>
  <c r="G160" i="91" s="1"/>
  <c r="G35" i="92" s="1"/>
  <c r="AT324" i="6"/>
  <c r="AP131" i="91"/>
  <c r="AP132" i="91" s="1"/>
  <c r="AA178" i="59"/>
  <c r="Y9" i="36"/>
  <c r="N166" i="6"/>
  <c r="N167" i="6" s="1"/>
  <c r="L82" i="68"/>
  <c r="V293" i="6"/>
  <c r="V295" i="6" s="1"/>
  <c r="K288" i="6"/>
  <c r="K284" i="6"/>
  <c r="K285" i="6"/>
  <c r="BE323" i="6"/>
  <c r="BC96" i="68"/>
  <c r="J41" i="68" s="1"/>
  <c r="J42" i="68" s="1"/>
  <c r="J38" i="68"/>
  <c r="AX292" i="97"/>
  <c r="BB470" i="6"/>
  <c r="AX293" i="97" s="1"/>
  <c r="AL159" i="91"/>
  <c r="AL34" i="92" s="1"/>
  <c r="AZ9" i="36"/>
  <c r="BB178" i="59"/>
  <c r="AT530" i="6"/>
  <c r="AP319" i="97"/>
  <c r="BC139" i="91"/>
  <c r="X145" i="91"/>
  <c r="AB357" i="6"/>
  <c r="AB358" i="6" s="1"/>
  <c r="I28" i="68"/>
  <c r="D352" i="97"/>
  <c r="H531" i="6"/>
  <c r="AX146" i="91"/>
  <c r="AX158" i="91"/>
  <c r="AX33" i="92" s="1"/>
  <c r="AS13" i="28"/>
  <c r="AR177" i="59"/>
  <c r="BM160" i="59"/>
  <c r="AV34" i="29"/>
  <c r="AX12" i="28" s="1"/>
  <c r="N194" i="6"/>
  <c r="BK367" i="6"/>
  <c r="BK362" i="6"/>
  <c r="BK368" i="6"/>
  <c r="BE332" i="6"/>
  <c r="J39" i="68"/>
  <c r="AX117" i="91"/>
  <c r="AX118" i="91" s="1"/>
  <c r="BB306" i="6"/>
  <c r="AX229" i="97"/>
  <c r="BB407" i="6"/>
  <c r="AX230" i="97" s="1"/>
  <c r="U362" i="6"/>
  <c r="U371" i="6"/>
  <c r="U368" i="6"/>
  <c r="U367" i="6"/>
  <c r="R152" i="59"/>
  <c r="AF376" i="6"/>
  <c r="U369" i="6"/>
  <c r="BM324" i="6"/>
  <c r="BI131" i="91"/>
  <c r="BM357" i="6"/>
  <c r="AT176" i="6"/>
  <c r="BP361" i="6"/>
  <c r="B50" i="9"/>
  <c r="B8" i="9" s="1"/>
  <c r="G48" i="64"/>
  <c r="G50" i="64" s="1"/>
  <c r="D11" i="33"/>
  <c r="I11" i="33" s="1"/>
  <c r="F24" i="36"/>
  <c r="G18" i="34"/>
  <c r="AR9" i="36"/>
  <c r="AT178" i="59"/>
  <c r="AB194" i="6"/>
  <c r="BP534" i="6"/>
  <c r="AQ358" i="6"/>
  <c r="D47" i="33"/>
  <c r="AS47" i="33" s="1"/>
  <c r="AP24" i="36"/>
  <c r="AQ18" i="34"/>
  <c r="AQ48" i="64"/>
  <c r="AQ50" i="64" s="1"/>
  <c r="AI286" i="6"/>
  <c r="AF151" i="59"/>
  <c r="AT293" i="6"/>
  <c r="AT295" i="6" s="1"/>
  <c r="AT297" i="6" s="1"/>
  <c r="AI284" i="6"/>
  <c r="AC161" i="59"/>
  <c r="G55" i="59"/>
  <c r="F65" i="116" s="1"/>
  <c r="BL356" i="97"/>
  <c r="AV161" i="59"/>
  <c r="J319" i="97"/>
  <c r="N530" i="6"/>
  <c r="J353" i="97" s="1"/>
  <c r="BF185" i="6"/>
  <c r="BF209" i="6"/>
  <c r="D14" i="33"/>
  <c r="L14" i="33" s="1"/>
  <c r="M14" i="33" s="1"/>
  <c r="I24" i="36"/>
  <c r="J18" i="34"/>
  <c r="J48" i="64"/>
  <c r="J50" i="64" s="1"/>
  <c r="AP117" i="91"/>
  <c r="AP118" i="91" s="1"/>
  <c r="AT306" i="6"/>
  <c r="AT166" i="6"/>
  <c r="AT167" i="6" s="1"/>
  <c r="AR82" i="68"/>
  <c r="BC152" i="59"/>
  <c r="BF368" i="6"/>
  <c r="BF362" i="6"/>
  <c r="AT146" i="91"/>
  <c r="AT160" i="91" s="1"/>
  <c r="AT35" i="92" s="1"/>
  <c r="AQ284" i="6"/>
  <c r="AL166" i="91"/>
  <c r="AQ288" i="6"/>
  <c r="G152" i="59"/>
  <c r="Q368" i="6"/>
  <c r="Q369" i="6"/>
  <c r="AI561" i="6"/>
  <c r="AD9" i="12" s="1"/>
  <c r="BA549" i="6"/>
  <c r="AM153" i="59"/>
  <c r="X561" i="6"/>
  <c r="S9" i="12" s="1"/>
  <c r="Q219" i="6"/>
  <c r="H53" i="59"/>
  <c r="G63" i="116" s="1"/>
  <c r="AC219" i="6"/>
  <c r="O358" i="6"/>
  <c r="L152" i="59" s="1"/>
  <c r="N152" i="59"/>
  <c r="D6" i="31"/>
  <c r="AP48" i="64"/>
  <c r="AP50" i="64" s="1"/>
  <c r="AP18" i="34"/>
  <c r="D46" i="33"/>
  <c r="AR46" i="33" s="1"/>
  <c r="AS46" i="33" s="1"/>
  <c r="AO24" i="36"/>
  <c r="S151" i="59"/>
  <c r="V284" i="6"/>
  <c r="V288" i="6"/>
  <c r="V286" i="6"/>
  <c r="V279" i="6"/>
  <c r="AG293" i="6"/>
  <c r="AG295" i="6" s="1"/>
  <c r="V285" i="6"/>
  <c r="BG131" i="91"/>
  <c r="BG132" i="91" s="1"/>
  <c r="BK324" i="6"/>
  <c r="J229" i="97"/>
  <c r="N407" i="6"/>
  <c r="J230" i="97" s="1"/>
  <c r="D64" i="33"/>
  <c r="BJ64" i="33" s="1"/>
  <c r="BH18" i="34"/>
  <c r="BG24" i="36"/>
  <c r="BH48" i="64"/>
  <c r="BH50" i="64" s="1"/>
  <c r="AW50" i="33"/>
  <c r="AX50" i="33" s="1"/>
  <c r="N332" i="6"/>
  <c r="F39" i="68"/>
  <c r="AY177" i="59"/>
  <c r="AZ13" i="28"/>
  <c r="AO132" i="91"/>
  <c r="AO160" i="91" s="1"/>
  <c r="AO35" i="92" s="1"/>
  <c r="AO159" i="91"/>
  <c r="AO34" i="92" s="1"/>
  <c r="AX319" i="97"/>
  <c r="BB530" i="6"/>
  <c r="K18" i="34"/>
  <c r="J24" i="36"/>
  <c r="K48" i="64"/>
  <c r="K50" i="64" s="1"/>
  <c r="D15" i="33"/>
  <c r="M15" i="33" s="1"/>
  <c r="N15" i="33" s="1"/>
  <c r="AP145" i="91"/>
  <c r="AT357" i="6"/>
  <c r="AT358" i="6" s="1"/>
  <c r="AT369" i="6" s="1"/>
  <c r="X229" i="97"/>
  <c r="AB407" i="6"/>
  <c r="X230" i="97" s="1"/>
  <c r="S562" i="6"/>
  <c r="N10" i="12" s="1"/>
  <c r="S210" i="6"/>
  <c r="BM158" i="59"/>
  <c r="AK275" i="6"/>
  <c r="BP275" i="6" s="1"/>
  <c r="J145" i="91"/>
  <c r="J146" i="91" s="1"/>
  <c r="BG18" i="34"/>
  <c r="D63" i="33"/>
  <c r="BI63" i="33" s="1"/>
  <c r="BJ63" i="33" s="1"/>
  <c r="BF24" i="36"/>
  <c r="BG48" i="64"/>
  <c r="BG50" i="64" s="1"/>
  <c r="E56" i="59"/>
  <c r="N323" i="6"/>
  <c r="L96" i="68"/>
  <c r="F41" i="68" s="1"/>
  <c r="F42" i="68" s="1"/>
  <c r="F38" i="68"/>
  <c r="K209" i="6"/>
  <c r="AW34" i="29"/>
  <c r="AY12" i="28" s="1"/>
  <c r="P178" i="59"/>
  <c r="N9" i="36"/>
  <c r="AX265" i="97"/>
  <c r="BB443" i="6"/>
  <c r="AX266" i="97" s="1"/>
  <c r="AL279" i="6"/>
  <c r="AL284" i="6"/>
  <c r="AL285" i="6"/>
  <c r="AL286" i="6"/>
  <c r="AW293" i="6"/>
  <c r="AW295" i="6" s="1"/>
  <c r="AI151" i="59"/>
  <c r="AL288" i="6"/>
  <c r="BG146" i="91"/>
  <c r="F161" i="59"/>
  <c r="E55" i="59"/>
  <c r="D65" i="116" s="1"/>
  <c r="X117" i="91"/>
  <c r="X118" i="91" s="1"/>
  <c r="AB306" i="6"/>
  <c r="S17" i="33"/>
  <c r="T17" i="33" s="1"/>
  <c r="U17" i="33" s="1"/>
  <c r="BC131" i="91"/>
  <c r="BC132" i="91" s="1"/>
  <c r="BG324" i="6"/>
  <c r="BL178" i="59"/>
  <c r="BJ9" i="36"/>
  <c r="AK371" i="6"/>
  <c r="AV376" i="6"/>
  <c r="AK368" i="6"/>
  <c r="AK362" i="6"/>
  <c r="AH152" i="59"/>
  <c r="AK369" i="6"/>
  <c r="AK367" i="6"/>
  <c r="M132" i="91"/>
  <c r="M160" i="91" s="1"/>
  <c r="M35" i="92" s="1"/>
  <c r="M159" i="91"/>
  <c r="M34" i="92" s="1"/>
  <c r="J292" i="97"/>
  <c r="N470" i="6"/>
  <c r="J293" i="97" s="1"/>
  <c r="AP265" i="97"/>
  <c r="AT443" i="6"/>
  <c r="AP266" i="97" s="1"/>
  <c r="AX358" i="6"/>
  <c r="D31" i="97"/>
  <c r="AN151" i="59"/>
  <c r="AQ286" i="6"/>
  <c r="D9" i="12"/>
  <c r="D11" i="12" s="1"/>
  <c r="C9" i="12"/>
  <c r="AP542" i="6"/>
  <c r="AL365" i="97" s="1"/>
  <c r="Q221" i="6"/>
  <c r="I372" i="6"/>
  <c r="I41" i="68"/>
  <c r="I42" i="68" s="1"/>
  <c r="D54" i="33"/>
  <c r="AZ54" i="33" s="1"/>
  <c r="AX48" i="64"/>
  <c r="AX50" i="64" s="1"/>
  <c r="AW24" i="36"/>
  <c r="AX18" i="34"/>
  <c r="T161" i="59"/>
  <c r="F55" i="59"/>
  <c r="E65" i="116" s="1"/>
  <c r="S13" i="28"/>
  <c r="R177" i="59"/>
  <c r="J265" i="97"/>
  <c r="N443" i="6"/>
  <c r="J266" i="97" s="1"/>
  <c r="AU159" i="91"/>
  <c r="AU34" i="92" s="1"/>
  <c r="AH161" i="59"/>
  <c r="AY161" i="59"/>
  <c r="BF177" i="59"/>
  <c r="BG13" i="28"/>
  <c r="BB194" i="6"/>
  <c r="AX293" i="6"/>
  <c r="AX295" i="6" s="1"/>
  <c r="AM288" i="6"/>
  <c r="AM279" i="6"/>
  <c r="AM285" i="6"/>
  <c r="AJ151" i="59"/>
  <c r="AM284" i="6"/>
  <c r="AM286" i="6"/>
  <c r="AP292" i="97"/>
  <c r="AT470" i="6"/>
  <c r="AP293" i="97" s="1"/>
  <c r="BH161" i="59"/>
  <c r="BG357" i="6"/>
  <c r="AB166" i="6"/>
  <c r="AB167" i="6" s="1"/>
  <c r="Z82" i="68"/>
  <c r="F146" i="91"/>
  <c r="F160" i="91" s="1"/>
  <c r="F35" i="92" s="1"/>
  <c r="F158" i="91"/>
  <c r="F33" i="92" s="1"/>
  <c r="AX562" i="6"/>
  <c r="AS10" i="12" s="1"/>
  <c r="AP540" i="6"/>
  <c r="AL363" i="97" s="1"/>
  <c r="AW289" i="6"/>
  <c r="AP541" i="6"/>
  <c r="AL364" i="97" s="1"/>
  <c r="BP213" i="6"/>
  <c r="BO224" i="6"/>
  <c r="BA324" i="6"/>
  <c r="AW131" i="91"/>
  <c r="AW132" i="91" s="1"/>
  <c r="AW160" i="91" s="1"/>
  <c r="AW35" i="92" s="1"/>
  <c r="D10" i="33"/>
  <c r="H10" i="33" s="1"/>
  <c r="F48" i="64"/>
  <c r="F50" i="64" s="1"/>
  <c r="F18" i="34"/>
  <c r="E24" i="36"/>
  <c r="U13" i="28"/>
  <c r="T177" i="59"/>
  <c r="BD210" i="6"/>
  <c r="N306" i="6"/>
  <c r="J117" i="91"/>
  <c r="J118" i="91" s="1"/>
  <c r="AL220" i="6"/>
  <c r="AL223" i="6"/>
  <c r="AL221" i="6"/>
  <c r="AL214" i="6"/>
  <c r="AL219" i="6"/>
  <c r="AI150" i="59"/>
  <c r="AW228" i="6"/>
  <c r="AW230" i="6" s="1"/>
  <c r="BI562" i="6"/>
  <c r="BD10" i="12" s="1"/>
  <c r="BI210" i="6"/>
  <c r="AB9" i="36"/>
  <c r="AD178" i="59"/>
  <c r="AK38" i="33"/>
  <c r="BK159" i="91"/>
  <c r="BK34" i="92" s="1"/>
  <c r="BK132" i="91"/>
  <c r="BK160" i="91" s="1"/>
  <c r="BK35" i="92" s="1"/>
  <c r="AZ82" i="68"/>
  <c r="BB166" i="6"/>
  <c r="BB167" i="6" s="1"/>
  <c r="AP229" i="97"/>
  <c r="AT407" i="6"/>
  <c r="AP230" i="97" s="1"/>
  <c r="AB470" i="6"/>
  <c r="X293" i="97" s="1"/>
  <c r="X292" i="97"/>
  <c r="AK166" i="91"/>
  <c r="AO378" i="6"/>
  <c r="AY319" i="97"/>
  <c r="BC530" i="6"/>
  <c r="AY265" i="97"/>
  <c r="BC443" i="6"/>
  <c r="AY266" i="97" s="1"/>
  <c r="O563" i="6"/>
  <c r="O565" i="6" s="1"/>
  <c r="BE9" i="12"/>
  <c r="Y9" i="12"/>
  <c r="Y11" i="12" s="1"/>
  <c r="AD563" i="6"/>
  <c r="AD565" i="6" s="1"/>
  <c r="AA353" i="97"/>
  <c r="AE531" i="6"/>
  <c r="AE535" i="6" s="1"/>
  <c r="AA358" i="97" s="1"/>
  <c r="P159" i="91"/>
  <c r="P146" i="91"/>
  <c r="P160" i="91" s="1"/>
  <c r="P35" i="92" s="1"/>
  <c r="J12" i="33"/>
  <c r="L442" i="6"/>
  <c r="BN78" i="68"/>
  <c r="L341" i="6"/>
  <c r="BN76" i="68"/>
  <c r="G28" i="68"/>
  <c r="F28" i="68"/>
  <c r="BB40" i="30"/>
  <c r="U376" i="6"/>
  <c r="U378" i="6" s="1"/>
  <c r="AL354" i="97"/>
  <c r="BC166" i="6"/>
  <c r="BC167" i="6" s="1"/>
  <c r="BA82" i="68"/>
  <c r="L175" i="6"/>
  <c r="L176" i="6" s="1"/>
  <c r="F24" i="68"/>
  <c r="G24" i="68"/>
  <c r="L166" i="6"/>
  <c r="L167" i="6" s="1"/>
  <c r="J82" i="68"/>
  <c r="F23" i="68"/>
  <c r="G23" i="68"/>
  <c r="X443" i="6"/>
  <c r="T266" i="97" s="1"/>
  <c r="T265" i="97"/>
  <c r="M166" i="6"/>
  <c r="M167" i="6" s="1"/>
  <c r="K82" i="68"/>
  <c r="BF59" i="33"/>
  <c r="AR333" i="6"/>
  <c r="AN138" i="91"/>
  <c r="AN139" i="91" s="1"/>
  <c r="AT8" i="36"/>
  <c r="G5" i="35"/>
  <c r="AV172" i="59"/>
  <c r="AK37" i="33"/>
  <c r="AL37" i="33" s="1"/>
  <c r="X48" i="64"/>
  <c r="X50" i="64" s="1"/>
  <c r="D28" i="33"/>
  <c r="W24" i="36"/>
  <c r="X18" i="34"/>
  <c r="K159" i="91"/>
  <c r="K34" i="92" s="1"/>
  <c r="K146" i="91"/>
  <c r="K160" i="91" s="1"/>
  <c r="K35" i="92" s="1"/>
  <c r="AE176" i="6"/>
  <c r="AE209" i="6"/>
  <c r="AF193" i="6"/>
  <c r="H26" i="68"/>
  <c r="F6" i="31"/>
  <c r="AF145" i="91"/>
  <c r="AJ357" i="6"/>
  <c r="AJ358" i="6" s="1"/>
  <c r="AJ342" i="6"/>
  <c r="AC118" i="91"/>
  <c r="AC160" i="91" s="1"/>
  <c r="AC35" i="92" s="1"/>
  <c r="AC159" i="91"/>
  <c r="AC34" i="92" s="1"/>
  <c r="I25" i="68"/>
  <c r="AI178" i="59"/>
  <c r="AG9" i="36"/>
  <c r="AV292" i="97"/>
  <c r="AZ470" i="6"/>
  <c r="AV293" i="97" s="1"/>
  <c r="AV265" i="97"/>
  <c r="AZ443" i="6"/>
  <c r="AV266" i="97" s="1"/>
  <c r="N229" i="97"/>
  <c r="R407" i="6"/>
  <c r="N230" i="97" s="1"/>
  <c r="BH184" i="6"/>
  <c r="BH185" i="6" s="1"/>
  <c r="J25" i="68"/>
  <c r="BH193" i="6"/>
  <c r="J26" i="68"/>
  <c r="Z194" i="6"/>
  <c r="AY117" i="91"/>
  <c r="AY118" i="91" s="1"/>
  <c r="BC306" i="6"/>
  <c r="L406" i="6"/>
  <c r="BN77" i="68"/>
  <c r="X166" i="6"/>
  <c r="X167" i="6" s="1"/>
  <c r="V82" i="68"/>
  <c r="W117" i="91"/>
  <c r="W118" i="91" s="1"/>
  <c r="AA306" i="6"/>
  <c r="U138" i="91"/>
  <c r="Y333" i="6"/>
  <c r="Y357" i="6"/>
  <c r="W131" i="91"/>
  <c r="W132" i="91" s="1"/>
  <c r="AA324" i="6"/>
  <c r="M530" i="6"/>
  <c r="I319" i="97"/>
  <c r="L265" i="97"/>
  <c r="P443" i="6"/>
  <c r="L266" i="97" s="1"/>
  <c r="AW48" i="64"/>
  <c r="AW50" i="64" s="1"/>
  <c r="AV24" i="36"/>
  <c r="AW18" i="34"/>
  <c r="D53" i="33"/>
  <c r="D27" i="33"/>
  <c r="W18" i="34"/>
  <c r="W48" i="64"/>
  <c r="W50" i="64" s="1"/>
  <c r="V24" i="36"/>
  <c r="AF175" i="6"/>
  <c r="AF176" i="6" s="1"/>
  <c r="H24" i="68"/>
  <c r="AF341" i="6"/>
  <c r="H28" i="68"/>
  <c r="AI13" i="28"/>
  <c r="AH177" i="59"/>
  <c r="AF117" i="91"/>
  <c r="AF118" i="91" s="1"/>
  <c r="AJ306" i="6"/>
  <c r="AZ530" i="6"/>
  <c r="AV319" i="97"/>
  <c r="N292" i="97"/>
  <c r="R470" i="6"/>
  <c r="N293" i="97" s="1"/>
  <c r="K13" i="33"/>
  <c r="BN8" i="30"/>
  <c r="C6" i="31"/>
  <c r="I24" i="68"/>
  <c r="N16" i="33"/>
  <c r="BH166" i="6"/>
  <c r="BH167" i="6" s="1"/>
  <c r="BF82" i="68"/>
  <c r="J23" i="68"/>
  <c r="V229" i="97"/>
  <c r="Z407" i="6"/>
  <c r="V230" i="97" s="1"/>
  <c r="V265" i="97"/>
  <c r="Z443" i="6"/>
  <c r="V266" i="97" s="1"/>
  <c r="X26" i="33"/>
  <c r="F26" i="68"/>
  <c r="G26" i="68"/>
  <c r="L193" i="6"/>
  <c r="T292" i="97"/>
  <c r="X470" i="6"/>
  <c r="T293" i="97" s="1"/>
  <c r="AA9" i="36"/>
  <c r="AC178" i="59"/>
  <c r="AT43" i="33"/>
  <c r="I145" i="91"/>
  <c r="M342" i="6"/>
  <c r="M357" i="6"/>
  <c r="M358" i="6" s="1"/>
  <c r="I229" i="97"/>
  <c r="M407" i="6"/>
  <c r="I230" i="97" s="1"/>
  <c r="L292" i="97"/>
  <c r="P470" i="6"/>
  <c r="L293" i="97" s="1"/>
  <c r="P166" i="6"/>
  <c r="P167" i="6" s="1"/>
  <c r="N82" i="68"/>
  <c r="AQ45" i="33"/>
  <c r="AR45" i="33" s="1"/>
  <c r="AR531" i="6"/>
  <c r="V185" i="6"/>
  <c r="V209" i="6"/>
  <c r="AF530" i="6"/>
  <c r="AB319" i="97"/>
  <c r="AD82" i="68"/>
  <c r="AF166" i="6"/>
  <c r="AF167" i="6" s="1"/>
  <c r="H23" i="68"/>
  <c r="AJ166" i="6"/>
  <c r="AJ167" i="6" s="1"/>
  <c r="AH82" i="68"/>
  <c r="X178" i="59"/>
  <c r="V9" i="36"/>
  <c r="AZ306" i="6"/>
  <c r="AV117" i="91"/>
  <c r="AV118" i="91" s="1"/>
  <c r="N319" i="97"/>
  <c r="R530" i="6"/>
  <c r="N117" i="91"/>
  <c r="N118" i="91" s="1"/>
  <c r="R306" i="6"/>
  <c r="BH305" i="6"/>
  <c r="J27" i="68"/>
  <c r="Z166" i="6"/>
  <c r="Z167" i="6" s="1"/>
  <c r="X82" i="68"/>
  <c r="V292" i="97"/>
  <c r="Z470" i="6"/>
  <c r="V293" i="97" s="1"/>
  <c r="AD48" i="64"/>
  <c r="AD50" i="64" s="1"/>
  <c r="AC24" i="36"/>
  <c r="AD18" i="34"/>
  <c r="D34" i="33"/>
  <c r="AH210" i="6"/>
  <c r="AH562" i="6"/>
  <c r="AC10" i="12" s="1"/>
  <c r="M470" i="6"/>
  <c r="I293" i="97" s="1"/>
  <c r="I292" i="97"/>
  <c r="P194" i="6"/>
  <c r="BA118" i="91"/>
  <c r="AL9" i="30"/>
  <c r="AL40" i="30" s="1"/>
  <c r="F5" i="31"/>
  <c r="R9" i="30"/>
  <c r="E5" i="31"/>
  <c r="BH60" i="33"/>
  <c r="AQ353" i="97"/>
  <c r="AU562" i="6"/>
  <c r="AP40" i="30"/>
  <c r="AB292" i="97"/>
  <c r="AF470" i="6"/>
  <c r="AB293" i="97" s="1"/>
  <c r="AJ194" i="6"/>
  <c r="R194" i="6"/>
  <c r="Y324" i="6"/>
  <c r="U131" i="91"/>
  <c r="U132" i="91" s="1"/>
  <c r="BD319" i="97"/>
  <c r="BH530" i="6"/>
  <c r="V117" i="91"/>
  <c r="V118" i="91" s="1"/>
  <c r="Z306" i="6"/>
  <c r="BA13" i="28"/>
  <c r="AE18" i="34"/>
  <c r="AD24" i="36"/>
  <c r="AE48" i="64"/>
  <c r="AE50" i="64" s="1"/>
  <c r="D35" i="33"/>
  <c r="E6" i="31"/>
  <c r="U9" i="30"/>
  <c r="U40" i="30" s="1"/>
  <c r="AH117" i="91"/>
  <c r="AH118" i="91" s="1"/>
  <c r="AH160" i="91" s="1"/>
  <c r="AH35" i="92" s="1"/>
  <c r="AL306" i="6"/>
  <c r="AK172" i="59"/>
  <c r="G68" i="59" s="1"/>
  <c r="F78" i="116" s="1"/>
  <c r="AI8" i="36"/>
  <c r="F5" i="35"/>
  <c r="N8" i="36"/>
  <c r="P172" i="59"/>
  <c r="E68" i="59" s="1"/>
  <c r="D78" i="116" s="1"/>
  <c r="AB229" i="97"/>
  <c r="AF407" i="6"/>
  <c r="AB230" i="97" s="1"/>
  <c r="AN145" i="91"/>
  <c r="AR357" i="6"/>
  <c r="AR358" i="6" s="1"/>
  <c r="AR342" i="6"/>
  <c r="AF265" i="97"/>
  <c r="AJ443" i="6"/>
  <c r="AF266" i="97" s="1"/>
  <c r="BC177" i="59"/>
  <c r="BD13" i="28"/>
  <c r="AG220" i="6"/>
  <c r="AG223" i="6"/>
  <c r="AG219" i="6"/>
  <c r="AR228" i="6"/>
  <c r="AR230" i="6" s="1"/>
  <c r="AG214" i="6"/>
  <c r="AD150" i="59"/>
  <c r="AG221" i="6"/>
  <c r="D5" i="35"/>
  <c r="AY176" i="6"/>
  <c r="AY209" i="6"/>
  <c r="BG265" i="97"/>
  <c r="BK443" i="6"/>
  <c r="BG266" i="97" s="1"/>
  <c r="R166" i="6"/>
  <c r="R167" i="6" s="1"/>
  <c r="P82" i="68"/>
  <c r="Y159" i="91"/>
  <c r="Y34" i="92" s="1"/>
  <c r="Y146" i="91"/>
  <c r="Y160" i="91" s="1"/>
  <c r="Y35" i="92" s="1"/>
  <c r="BK530" i="6"/>
  <c r="BK531" i="6" s="1"/>
  <c r="BK544" i="6" s="1"/>
  <c r="BG367" i="97" s="1"/>
  <c r="BD292" i="97"/>
  <c r="BH470" i="6"/>
  <c r="BD293" i="97" s="1"/>
  <c r="BA177" i="59"/>
  <c r="BB13" i="28"/>
  <c r="BB358" i="6"/>
  <c r="BC407" i="6"/>
  <c r="AY230" i="97" s="1"/>
  <c r="AY229" i="97"/>
  <c r="AE152" i="59"/>
  <c r="AH368" i="6"/>
  <c r="AY292" i="97"/>
  <c r="BC470" i="6"/>
  <c r="AY293" i="97" s="1"/>
  <c r="BJ18" i="34"/>
  <c r="BJ48" i="64"/>
  <c r="BJ50" i="64" s="1"/>
  <c r="BI24" i="36"/>
  <c r="D66" i="33"/>
  <c r="L184" i="6"/>
  <c r="L185" i="6" s="1"/>
  <c r="F25" i="68"/>
  <c r="G25" i="68"/>
  <c r="T229" i="97"/>
  <c r="X407" i="6"/>
  <c r="T230" i="97" s="1"/>
  <c r="W229" i="97"/>
  <c r="AA407" i="6"/>
  <c r="W230" i="97" s="1"/>
  <c r="W265" i="97"/>
  <c r="AA443" i="6"/>
  <c r="W266" i="97" s="1"/>
  <c r="BN7" i="30"/>
  <c r="E9" i="30"/>
  <c r="C5" i="31"/>
  <c r="H5" i="31"/>
  <c r="M194" i="6"/>
  <c r="H6" i="31"/>
  <c r="BG9" i="30"/>
  <c r="BG40" i="30" s="1"/>
  <c r="P306" i="6"/>
  <c r="L117" i="91"/>
  <c r="L118" i="91" s="1"/>
  <c r="I27" i="68"/>
  <c r="T18" i="34"/>
  <c r="T48" i="64"/>
  <c r="T50" i="64" s="1"/>
  <c r="S24" i="36"/>
  <c r="D24" i="33"/>
  <c r="T562" i="6"/>
  <c r="O10" i="12" s="1"/>
  <c r="AK18" i="34"/>
  <c r="AK48" i="64"/>
  <c r="AK50" i="64" s="1"/>
  <c r="D41" i="33"/>
  <c r="AJ24" i="36"/>
  <c r="U22" i="33"/>
  <c r="S18" i="33"/>
  <c r="AC31" i="33"/>
  <c r="AD31" i="33" s="1"/>
  <c r="AF305" i="6"/>
  <c r="H27" i="68"/>
  <c r="AD30" i="33"/>
  <c r="AF319" i="97"/>
  <c r="AJ530" i="6"/>
  <c r="BD177" i="59"/>
  <c r="BE13" i="28"/>
  <c r="AZ166" i="6"/>
  <c r="AZ167" i="6" s="1"/>
  <c r="AX82" i="68"/>
  <c r="N265" i="97"/>
  <c r="R443" i="6"/>
  <c r="N266" i="97" s="1"/>
  <c r="Z152" i="59"/>
  <c r="AC367" i="6"/>
  <c r="AC362" i="6"/>
  <c r="AN376" i="6"/>
  <c r="AC369" i="6"/>
  <c r="AC368" i="6"/>
  <c r="AC371" i="6"/>
  <c r="AS209" i="6"/>
  <c r="BD265" i="97"/>
  <c r="BH443" i="6"/>
  <c r="BD266" i="97" s="1"/>
  <c r="S21" i="33"/>
  <c r="T21" i="33" s="1"/>
  <c r="W178" i="59"/>
  <c r="U9" i="36"/>
  <c r="BC194" i="6"/>
  <c r="AA166" i="6"/>
  <c r="AA167" i="6" s="1"/>
  <c r="Y82" i="68"/>
  <c r="O362" i="6"/>
  <c r="AX132" i="91"/>
  <c r="X306" i="6"/>
  <c r="T117" i="91"/>
  <c r="T118" i="91" s="1"/>
  <c r="AA357" i="6"/>
  <c r="AA358" i="6" s="1"/>
  <c r="W145" i="91"/>
  <c r="AA342" i="6"/>
  <c r="D5" i="31"/>
  <c r="F9" i="30"/>
  <c r="BF18" i="34"/>
  <c r="BF48" i="64"/>
  <c r="BF50" i="64" s="1"/>
  <c r="D62" i="33"/>
  <c r="BE24" i="36"/>
  <c r="AH369" i="6"/>
  <c r="D11" i="35"/>
  <c r="F13" i="28"/>
  <c r="E177" i="59"/>
  <c r="AH33" i="33"/>
  <c r="AI33" i="33" s="1"/>
  <c r="AB131" i="91"/>
  <c r="AB132" i="91" s="1"/>
  <c r="AF324" i="6"/>
  <c r="BC342" i="6"/>
  <c r="BC357" i="6"/>
  <c r="BC358" i="6" s="1"/>
  <c r="AY145" i="91"/>
  <c r="BJ172" i="59"/>
  <c r="I68" i="59" s="1"/>
  <c r="H78" i="116" s="1"/>
  <c r="BH8" i="36"/>
  <c r="L305" i="6"/>
  <c r="BN75" i="68"/>
  <c r="G27" i="68"/>
  <c r="F27" i="68"/>
  <c r="X530" i="6"/>
  <c r="T319" i="97"/>
  <c r="W292" i="97"/>
  <c r="AA470" i="6"/>
  <c r="W293" i="97" s="1"/>
  <c r="AA194" i="6"/>
  <c r="BG221" i="6"/>
  <c r="BG214" i="6"/>
  <c r="BG219" i="6"/>
  <c r="BD150" i="59"/>
  <c r="BG220" i="6"/>
  <c r="BG223" i="6"/>
  <c r="D172" i="59"/>
  <c r="C5" i="35"/>
  <c r="I117" i="91"/>
  <c r="I118" i="91" s="1"/>
  <c r="M306" i="6"/>
  <c r="AV177" i="59"/>
  <c r="AW13" i="28"/>
  <c r="P357" i="6"/>
  <c r="P358" i="6" s="1"/>
  <c r="L145" i="91"/>
  <c r="P342" i="6"/>
  <c r="BG59" i="33"/>
  <c r="AN117" i="91"/>
  <c r="AN118" i="91" s="1"/>
  <c r="AR306" i="6"/>
  <c r="AX9" i="30"/>
  <c r="AX40" i="30" s="1"/>
  <c r="AL357" i="6"/>
  <c r="G9" i="33"/>
  <c r="AB265" i="97"/>
  <c r="AF443" i="6"/>
  <c r="AB266" i="97" s="1"/>
  <c r="F178" i="59"/>
  <c r="D9" i="36"/>
  <c r="AF292" i="97"/>
  <c r="AJ470" i="6"/>
  <c r="AF293" i="97" s="1"/>
  <c r="I26" i="68"/>
  <c r="T210" i="6"/>
  <c r="AK176" i="6"/>
  <c r="AK209" i="6"/>
  <c r="AZ194" i="6"/>
  <c r="N145" i="91"/>
  <c r="R357" i="6"/>
  <c r="R358" i="6" s="1"/>
  <c r="R342" i="6"/>
  <c r="AB138" i="91"/>
  <c r="AB139" i="91" s="1"/>
  <c r="AF333" i="6"/>
  <c r="BD229" i="97"/>
  <c r="BH407" i="6"/>
  <c r="BD230" i="97" s="1"/>
  <c r="V145" i="91"/>
  <c r="Z357" i="6"/>
  <c r="Z358" i="6" s="1"/>
  <c r="Z342" i="6"/>
  <c r="W13" i="28"/>
  <c r="V177" i="59"/>
  <c r="AW353" i="97"/>
  <c r="BA562" i="6"/>
  <c r="AV10" i="12" s="1"/>
  <c r="T145" i="91"/>
  <c r="X357" i="6"/>
  <c r="X358" i="6" s="1"/>
  <c r="X342" i="6"/>
  <c r="BI48" i="64"/>
  <c r="BI50" i="64" s="1"/>
  <c r="BI18" i="34"/>
  <c r="BH24" i="36"/>
  <c r="D65" i="33"/>
  <c r="L319" i="97"/>
  <c r="P530" i="6"/>
  <c r="D39" i="33"/>
  <c r="AI18" i="34"/>
  <c r="AI48" i="64"/>
  <c r="AI50" i="64" s="1"/>
  <c r="AH24" i="36"/>
  <c r="AN372" i="6"/>
  <c r="AJ164" i="91" s="1"/>
  <c r="J362" i="6"/>
  <c r="AH371" i="6"/>
  <c r="C34" i="29"/>
  <c r="E12" i="28" s="1"/>
  <c r="AV49" i="33"/>
  <c r="L496" i="6"/>
  <c r="BN80" i="68"/>
  <c r="L469" i="6"/>
  <c r="BN79" i="68"/>
  <c r="X194" i="6"/>
  <c r="AA530" i="6"/>
  <c r="W353" i="97" s="1"/>
  <c r="W319" i="97"/>
  <c r="AL531" i="6"/>
  <c r="BH228" i="6"/>
  <c r="AW223" i="6"/>
  <c r="AW220" i="6"/>
  <c r="AT150" i="59"/>
  <c r="AW219" i="6"/>
  <c r="AW214" i="6"/>
  <c r="AW221" i="6"/>
  <c r="BK178" i="59"/>
  <c r="BI9" i="36"/>
  <c r="AQ42" i="33"/>
  <c r="D25" i="33"/>
  <c r="U48" i="64"/>
  <c r="U50" i="64" s="1"/>
  <c r="T24" i="36"/>
  <c r="U18" i="34"/>
  <c r="I265" i="97"/>
  <c r="M443" i="6"/>
  <c r="I266" i="97" s="1"/>
  <c r="AT34" i="29"/>
  <c r="AV12" i="28" s="1"/>
  <c r="L229" i="97"/>
  <c r="P407" i="6"/>
  <c r="L230" i="97" s="1"/>
  <c r="AD210" i="6"/>
  <c r="AV224" i="6"/>
  <c r="H5" i="35"/>
  <c r="AW9" i="30"/>
  <c r="G5" i="31"/>
  <c r="AF184" i="6"/>
  <c r="AF185" i="6" s="1"/>
  <c r="H25" i="68"/>
  <c r="AC29" i="33"/>
  <c r="AD40" i="30"/>
  <c r="AF229" i="97"/>
  <c r="AJ407" i="6"/>
  <c r="AF230" i="97" s="1"/>
  <c r="AR376" i="6"/>
  <c r="AD152" i="59"/>
  <c r="AG367" i="6"/>
  <c r="AG362" i="6"/>
  <c r="AG371" i="6"/>
  <c r="AG369" i="6"/>
  <c r="AG368" i="6"/>
  <c r="AX48" i="33"/>
  <c r="AY48" i="33" s="1"/>
  <c r="AR209" i="6"/>
  <c r="AR194" i="6"/>
  <c r="AV229" i="97"/>
  <c r="AZ407" i="6"/>
  <c r="AV230" i="97" s="1"/>
  <c r="AV145" i="91"/>
  <c r="AZ357" i="6"/>
  <c r="AZ358" i="6" s="1"/>
  <c r="AZ342" i="6"/>
  <c r="BH175" i="6"/>
  <c r="BH176" i="6" s="1"/>
  <c r="J24" i="68"/>
  <c r="BH341" i="6"/>
  <c r="J28" i="68"/>
  <c r="Z530" i="6"/>
  <c r="V319" i="97"/>
  <c r="T34" i="29"/>
  <c r="V12" i="28" s="1"/>
  <c r="AH289" i="6"/>
  <c r="AU289" i="6"/>
  <c r="Y224" i="6"/>
  <c r="BJ372" i="6"/>
  <c r="BF164" i="91" s="1"/>
  <c r="BL224" i="6"/>
  <c r="H289" i="6"/>
  <c r="H297" i="6" s="1"/>
  <c r="R289" i="6"/>
  <c r="R297" i="6" s="1"/>
  <c r="U289" i="6"/>
  <c r="U297" i="6" s="1"/>
  <c r="W224" i="6"/>
  <c r="AY378" i="6"/>
  <c r="BN224" i="6"/>
  <c r="AU224" i="6"/>
  <c r="BA224" i="6"/>
  <c r="C63" i="116"/>
  <c r="AI224" i="6"/>
  <c r="D57" i="59"/>
  <c r="AN224" i="6"/>
  <c r="AN232" i="6" s="1"/>
  <c r="C56" i="116"/>
  <c r="BJ535" i="6"/>
  <c r="BF358" i="97" s="1"/>
  <c r="BJ541" i="6"/>
  <c r="BF364" i="97" s="1"/>
  <c r="BJ540" i="6"/>
  <c r="BF363" i="97" s="1"/>
  <c r="AP549" i="6"/>
  <c r="AD535" i="6"/>
  <c r="Z358" i="97" s="1"/>
  <c r="AS9" i="12"/>
  <c r="BE541" i="6"/>
  <c r="BA364" i="97" s="1"/>
  <c r="AD541" i="6"/>
  <c r="Z364" i="97" s="1"/>
  <c r="BA354" i="97"/>
  <c r="BE535" i="6"/>
  <c r="BA358" i="97" s="1"/>
  <c r="BB153" i="59"/>
  <c r="AD542" i="6"/>
  <c r="Z365" i="97" s="1"/>
  <c r="AD540" i="6"/>
  <c r="Z363" i="97" s="1"/>
  <c r="AD544" i="6"/>
  <c r="Z367" i="97" s="1"/>
  <c r="T540" i="6"/>
  <c r="P363" i="97" s="1"/>
  <c r="AN535" i="6"/>
  <c r="AJ358" i="97" s="1"/>
  <c r="BE540" i="6"/>
  <c r="BA363" i="97" s="1"/>
  <c r="BE542" i="6"/>
  <c r="BA365" i="97" s="1"/>
  <c r="AO549" i="6"/>
  <c r="AR153" i="59"/>
  <c r="AU544" i="6"/>
  <c r="AQ367" i="97" s="1"/>
  <c r="Q535" i="6"/>
  <c r="M358" i="97" s="1"/>
  <c r="T535" i="6"/>
  <c r="P358" i="97" s="1"/>
  <c r="T544" i="6"/>
  <c r="P367" i="97" s="1"/>
  <c r="P354" i="97"/>
  <c r="T542" i="6"/>
  <c r="P365" i="97" s="1"/>
  <c r="T541" i="6"/>
  <c r="P364" i="97" s="1"/>
  <c r="Q153" i="59"/>
  <c r="Q544" i="6"/>
  <c r="M367" i="97" s="1"/>
  <c r="AE540" i="6"/>
  <c r="AA363" i="97" s="1"/>
  <c r="AA372" i="97"/>
  <c r="BF531" i="6"/>
  <c r="BF561" i="6"/>
  <c r="BB352" i="97"/>
  <c r="BB9" i="12"/>
  <c r="AU535" i="6"/>
  <c r="AQ358" i="97" s="1"/>
  <c r="AD352" i="97"/>
  <c r="AH531" i="6"/>
  <c r="AH561" i="6"/>
  <c r="U531" i="6"/>
  <c r="U561" i="6"/>
  <c r="Q352" i="97"/>
  <c r="AN541" i="6"/>
  <c r="AJ364" i="97" s="1"/>
  <c r="BK561" i="6"/>
  <c r="AN540" i="6"/>
  <c r="AJ363" i="97" s="1"/>
  <c r="AB541" i="6"/>
  <c r="X364" i="97" s="1"/>
  <c r="AE541" i="6"/>
  <c r="AA364" i="97" s="1"/>
  <c r="AV531" i="6"/>
  <c r="AR352" i="97"/>
  <c r="AV561" i="6"/>
  <c r="AK153" i="59"/>
  <c r="AN544" i="6"/>
  <c r="AJ367" i="97" s="1"/>
  <c r="AY549" i="6"/>
  <c r="AU372" i="97" s="1"/>
  <c r="BA551" i="6"/>
  <c r="AW374" i="97" s="1"/>
  <c r="AW372" i="97"/>
  <c r="J352" i="97"/>
  <c r="R352" i="97"/>
  <c r="V531" i="6"/>
  <c r="V561" i="6"/>
  <c r="AB549" i="6"/>
  <c r="AB551" i="6" s="1"/>
  <c r="BB372" i="97"/>
  <c r="S354" i="97"/>
  <c r="AH549" i="6"/>
  <c r="T153" i="59"/>
  <c r="W541" i="6"/>
  <c r="S364" i="97" s="1"/>
  <c r="W542" i="6"/>
  <c r="S365" i="97" s="1"/>
  <c r="W540" i="6"/>
  <c r="W535" i="6"/>
  <c r="S358" i="97" s="1"/>
  <c r="W544" i="6"/>
  <c r="S367" i="97" s="1"/>
  <c r="AQ563" i="6"/>
  <c r="AQ565" i="6" s="1"/>
  <c r="AL9" i="12"/>
  <c r="AL11" i="12" s="1"/>
  <c r="Z551" i="6"/>
  <c r="V374" i="97" s="1"/>
  <c r="V372" i="97"/>
  <c r="AX542" i="6"/>
  <c r="AT365" i="97" s="1"/>
  <c r="AX535" i="6"/>
  <c r="AT358" i="97" s="1"/>
  <c r="AU153" i="59"/>
  <c r="AT354" i="97"/>
  <c r="BI549" i="6"/>
  <c r="AX540" i="6"/>
  <c r="AX541" i="6"/>
  <c r="AT364" i="97" s="1"/>
  <c r="AX544" i="6"/>
  <c r="AT367" i="97" s="1"/>
  <c r="M363" i="97"/>
  <c r="AE352" i="97"/>
  <c r="AI531" i="6"/>
  <c r="W352" i="97"/>
  <c r="AU352" i="97"/>
  <c r="AY531" i="6"/>
  <c r="AA561" i="6"/>
  <c r="V9" i="12" s="1"/>
  <c r="G352" i="97"/>
  <c r="K531" i="6"/>
  <c r="K561" i="6"/>
  <c r="AJ365" i="97"/>
  <c r="BG531" i="6"/>
  <c r="BC352" i="97"/>
  <c r="AO540" i="6"/>
  <c r="AO535" i="6"/>
  <c r="AK358" i="97" s="1"/>
  <c r="AO541" i="6"/>
  <c r="AK364" i="97" s="1"/>
  <c r="AZ549" i="6"/>
  <c r="AO542" i="6"/>
  <c r="AK365" i="97" s="1"/>
  <c r="AK354" i="97"/>
  <c r="AO544" i="6"/>
  <c r="AK367" i="97" s="1"/>
  <c r="AL153" i="59"/>
  <c r="AM352" i="97"/>
  <c r="AQ531" i="6"/>
  <c r="S531" i="6"/>
  <c r="O352" i="97"/>
  <c r="S561" i="6"/>
  <c r="AT367" i="6"/>
  <c r="AT371" i="6"/>
  <c r="AT9" i="12"/>
  <c r="J371" i="6"/>
  <c r="J368" i="6"/>
  <c r="G29" i="91"/>
  <c r="G33" i="91" s="1"/>
  <c r="G34" i="91" s="1"/>
  <c r="BD378" i="6"/>
  <c r="AE372" i="6"/>
  <c r="AA164" i="91" s="1"/>
  <c r="E164" i="91"/>
  <c r="E37" i="92" s="1"/>
  <c r="I380" i="6"/>
  <c r="E168" i="91" s="1"/>
  <c r="E38" i="92" s="1"/>
  <c r="E47" i="92" s="1"/>
  <c r="T367" i="6"/>
  <c r="T362" i="6"/>
  <c r="Q152" i="59"/>
  <c r="T369" i="6"/>
  <c r="T371" i="6"/>
  <c r="T368" i="6"/>
  <c r="AE376" i="6"/>
  <c r="AD166" i="91"/>
  <c r="AH378" i="6"/>
  <c r="C33" i="92"/>
  <c r="C18" i="91"/>
  <c r="W372" i="6"/>
  <c r="G372" i="6"/>
  <c r="G18" i="91"/>
  <c r="G24" i="91" s="1"/>
  <c r="G26" i="91" s="1"/>
  <c r="S372" i="6"/>
  <c r="BF166" i="91"/>
  <c r="BJ378" i="6"/>
  <c r="AE33" i="92"/>
  <c r="F29" i="91"/>
  <c r="F33" i="91" s="1"/>
  <c r="F34" i="91" s="1"/>
  <c r="F18" i="91"/>
  <c r="F24" i="91" s="1"/>
  <c r="F26" i="91" s="1"/>
  <c r="AM368" i="6"/>
  <c r="AM371" i="6"/>
  <c r="AM369" i="6"/>
  <c r="AM362" i="6"/>
  <c r="AJ152" i="59"/>
  <c r="AX376" i="6"/>
  <c r="AM367" i="6"/>
  <c r="E29" i="91"/>
  <c r="E33" i="91" s="1"/>
  <c r="E34" i="91" s="1"/>
  <c r="AD378" i="6"/>
  <c r="Z166" i="91"/>
  <c r="E18" i="91"/>
  <c r="E24" i="91" s="1"/>
  <c r="E26" i="91" s="1"/>
  <c r="BL293" i="6"/>
  <c r="BA284" i="6"/>
  <c r="BA279" i="6"/>
  <c r="BC280" i="6" s="1"/>
  <c r="E37" i="9" s="1"/>
  <c r="BA286" i="6"/>
  <c r="BA285" i="6"/>
  <c r="AX151" i="59"/>
  <c r="BA288" i="6"/>
  <c r="BM285" i="6"/>
  <c r="BM279" i="6"/>
  <c r="BM284" i="6"/>
  <c r="BM286" i="6"/>
  <c r="BM288" i="6"/>
  <c r="BJ151" i="59"/>
  <c r="BB151" i="59"/>
  <c r="BE279" i="6"/>
  <c r="BE288" i="6"/>
  <c r="BE285" i="6"/>
  <c r="BE284" i="6"/>
  <c r="BE286" i="6"/>
  <c r="AZ9" i="12"/>
  <c r="BO276" i="6"/>
  <c r="F35" i="9" s="1"/>
  <c r="AA286" i="6"/>
  <c r="AL293" i="6"/>
  <c r="AA285" i="6"/>
  <c r="AA279" i="6"/>
  <c r="X151" i="59"/>
  <c r="AA288" i="6"/>
  <c r="AA284" i="6"/>
  <c r="Q289" i="6"/>
  <c r="Q297" i="6" s="1"/>
  <c r="AE289" i="6"/>
  <c r="AE297" i="6" s="1"/>
  <c r="BN289" i="6"/>
  <c r="BG289" i="6"/>
  <c r="S289" i="6"/>
  <c r="S297" i="6" s="1"/>
  <c r="AZ293" i="6"/>
  <c r="AO279" i="6"/>
  <c r="AO285" i="6"/>
  <c r="AO288" i="6"/>
  <c r="AO286" i="6"/>
  <c r="AL151" i="59"/>
  <c r="AO284" i="6"/>
  <c r="AB289" i="6"/>
  <c r="BK289" i="6"/>
  <c r="AJ9" i="12"/>
  <c r="AE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AB9" i="12"/>
  <c r="AB11" i="12" s="1"/>
  <c r="AG563" i="6"/>
  <c r="AG565" i="6" s="1"/>
  <c r="H9" i="12"/>
  <c r="S296" i="6"/>
  <c r="B40" i="9" s="1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 s="1"/>
  <c r="P289" i="6"/>
  <c r="R9" i="12"/>
  <c r="R11" i="12" s="1"/>
  <c r="W563" i="6"/>
  <c r="W565" i="6" s="1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 s="1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AN563" i="6"/>
  <c r="BB295" i="6"/>
  <c r="BJ544" i="6" l="1"/>
  <c r="BF367" i="97" s="1"/>
  <c r="BJ11" i="12"/>
  <c r="P372" i="97"/>
  <c r="Q166" i="59"/>
  <c r="T551" i="6"/>
  <c r="P374" i="97" s="1"/>
  <c r="D146" i="91"/>
  <c r="D160" i="91" s="1"/>
  <c r="D35" i="92" s="1"/>
  <c r="D159" i="91"/>
  <c r="D34" i="92" s="1"/>
  <c r="H210" i="6"/>
  <c r="H562" i="6"/>
  <c r="BH178" i="59"/>
  <c r="BF9" i="36"/>
  <c r="R131" i="91"/>
  <c r="V324" i="6"/>
  <c r="V357" i="6"/>
  <c r="V358" i="6" s="1"/>
  <c r="P352" i="97"/>
  <c r="T561" i="6"/>
  <c r="O9" i="12" s="1"/>
  <c r="AQ152" i="59"/>
  <c r="AU542" i="6"/>
  <c r="AQ365" i="97" s="1"/>
  <c r="R13" i="28"/>
  <c r="T13" i="28"/>
  <c r="BO367" i="6"/>
  <c r="I542" i="6"/>
  <c r="E365" i="97" s="1"/>
  <c r="Q166" i="91"/>
  <c r="BE376" i="6"/>
  <c r="AD11" i="12"/>
  <c r="BJ178" i="59"/>
  <c r="H152" i="59"/>
  <c r="BO371" i="6"/>
  <c r="J531" i="6"/>
  <c r="AT368" i="6"/>
  <c r="BO563" i="6"/>
  <c r="BO565" i="6" s="1"/>
  <c r="H18" i="91"/>
  <c r="H24" i="91" s="1"/>
  <c r="H26" i="91" s="1"/>
  <c r="AT362" i="6"/>
  <c r="AQ354" i="97"/>
  <c r="AJ354" i="97"/>
  <c r="H68" i="59"/>
  <c r="G78" i="116" s="1"/>
  <c r="J54" i="59"/>
  <c r="V376" i="6"/>
  <c r="J367" i="6"/>
  <c r="BD380" i="6"/>
  <c r="AU540" i="6"/>
  <c r="AQ363" i="97" s="1"/>
  <c r="AU541" i="6"/>
  <c r="AQ364" i="97" s="1"/>
  <c r="BK224" i="6"/>
  <c r="AU561" i="6"/>
  <c r="AP9" i="12" s="1"/>
  <c r="E152" i="59"/>
  <c r="H368" i="6"/>
  <c r="H362" i="6"/>
  <c r="H369" i="6"/>
  <c r="H367" i="6"/>
  <c r="BI372" i="6"/>
  <c r="BE164" i="91" s="1"/>
  <c r="I535" i="6"/>
  <c r="E358" i="97" s="1"/>
  <c r="F153" i="59"/>
  <c r="F154" i="59" s="1"/>
  <c r="I540" i="6"/>
  <c r="E354" i="97"/>
  <c r="AI563" i="6"/>
  <c r="AI565" i="6" s="1"/>
  <c r="AM549" i="6"/>
  <c r="AM551" i="6" s="1"/>
  <c r="X209" i="6"/>
  <c r="AJ36" i="33"/>
  <c r="AK36" i="33" s="1"/>
  <c r="Q372" i="6"/>
  <c r="Q380" i="6" s="1"/>
  <c r="M168" i="91" s="1"/>
  <c r="M38" i="92" s="1"/>
  <c r="M47" i="92" s="1"/>
  <c r="AI358" i="6"/>
  <c r="AI367" i="6" s="1"/>
  <c r="AR154" i="59"/>
  <c r="AB542" i="6"/>
  <c r="X365" i="97" s="1"/>
  <c r="L11" i="12"/>
  <c r="AR551" i="6"/>
  <c r="AN374" i="97" s="1"/>
  <c r="BJ542" i="6"/>
  <c r="BF365" i="97" s="1"/>
  <c r="AK561" i="6"/>
  <c r="AF9" i="12" s="1"/>
  <c r="AQ289" i="6"/>
  <c r="AZ37" i="92"/>
  <c r="AU368" i="6"/>
  <c r="BF376" i="6"/>
  <c r="AU362" i="6"/>
  <c r="AU367" i="6"/>
  <c r="AU371" i="6"/>
  <c r="AU369" i="6"/>
  <c r="AR152" i="59"/>
  <c r="O166" i="91"/>
  <c r="D22" i="91" s="1"/>
  <c r="S378" i="6"/>
  <c r="S379" i="6" s="1"/>
  <c r="B54" i="9" s="1"/>
  <c r="AA531" i="6"/>
  <c r="X353" i="97"/>
  <c r="BO372" i="6"/>
  <c r="BK164" i="91" s="1"/>
  <c r="BK37" i="92" s="1"/>
  <c r="J209" i="6"/>
  <c r="J167" i="6"/>
  <c r="AE132" i="91"/>
  <c r="AE159" i="91"/>
  <c r="AE34" i="92" s="1"/>
  <c r="O224" i="6"/>
  <c r="O232" i="6" s="1"/>
  <c r="AM152" i="59"/>
  <c r="AP371" i="6"/>
  <c r="AP367" i="6"/>
  <c r="AP372" i="6" s="1"/>
  <c r="AP380" i="6" s="1"/>
  <c r="AL168" i="91" s="1"/>
  <c r="AL38" i="92" s="1"/>
  <c r="AL47" i="92" s="1"/>
  <c r="AP369" i="6"/>
  <c r="AP362" i="6"/>
  <c r="AP368" i="6"/>
  <c r="BA376" i="6"/>
  <c r="U352" i="97"/>
  <c r="Y561" i="6"/>
  <c r="T9" i="12" s="1"/>
  <c r="Y531" i="6"/>
  <c r="N153" i="59"/>
  <c r="N154" i="59" s="1"/>
  <c r="AB544" i="6"/>
  <c r="X367" i="97" s="1"/>
  <c r="AK531" i="6"/>
  <c r="V362" i="6"/>
  <c r="AV358" i="6"/>
  <c r="AV562" i="6"/>
  <c r="AQ10" i="12" s="1"/>
  <c r="AR131" i="91"/>
  <c r="AR132" i="91" s="1"/>
  <c r="AV324" i="6"/>
  <c r="AE160" i="91"/>
  <c r="AE35" i="92" s="1"/>
  <c r="AI369" i="6"/>
  <c r="AI368" i="6"/>
  <c r="AI371" i="6"/>
  <c r="V367" i="6"/>
  <c r="AB378" i="6"/>
  <c r="G56" i="59"/>
  <c r="F66" i="116" s="1"/>
  <c r="BB561" i="6"/>
  <c r="AW9" i="12" s="1"/>
  <c r="AP544" i="6"/>
  <c r="AL367" i="97" s="1"/>
  <c r="BM531" i="6"/>
  <c r="BI352" i="97"/>
  <c r="AR139" i="91"/>
  <c r="AR159" i="91"/>
  <c r="AR34" i="92" s="1"/>
  <c r="Z561" i="6"/>
  <c r="U9" i="12" s="1"/>
  <c r="V352" i="97"/>
  <c r="AB352" i="97"/>
  <c r="AF561" i="6"/>
  <c r="AA9" i="12" s="1"/>
  <c r="AQ276" i="6"/>
  <c r="BF37" i="92"/>
  <c r="BO531" i="6"/>
  <c r="Q542" i="6"/>
  <c r="M365" i="97" s="1"/>
  <c r="Q541" i="6"/>
  <c r="M364" i="97" s="1"/>
  <c r="AB153" i="59"/>
  <c r="V371" i="6"/>
  <c r="I55" i="59"/>
  <c r="H65" i="116" s="1"/>
  <c r="AC289" i="6"/>
  <c r="AD289" i="6"/>
  <c r="AU161" i="59"/>
  <c r="BM161" i="59" s="1"/>
  <c r="BK352" i="97"/>
  <c r="M354" i="97"/>
  <c r="F7" i="31"/>
  <c r="L154" i="59"/>
  <c r="I57" i="59"/>
  <c r="H67" i="116" s="1"/>
  <c r="BM561" i="6"/>
  <c r="BH9" i="12" s="1"/>
  <c r="AE9" i="36"/>
  <c r="AG178" i="59"/>
  <c r="BK372" i="6"/>
  <c r="BG164" i="91" s="1"/>
  <c r="AW372" i="6"/>
  <c r="AS164" i="91" s="1"/>
  <c r="K372" i="6"/>
  <c r="G164" i="91" s="1"/>
  <c r="G37" i="92" s="1"/>
  <c r="AH159" i="91"/>
  <c r="AH34" i="92" s="1"/>
  <c r="BN372" i="6"/>
  <c r="BJ164" i="91" s="1"/>
  <c r="AC224" i="6"/>
  <c r="AQ224" i="6"/>
  <c r="E57" i="59"/>
  <c r="D67" i="116" s="1"/>
  <c r="BP564" i="6"/>
  <c r="BP529" i="6"/>
  <c r="I31" i="97"/>
  <c r="AX220" i="6"/>
  <c r="AN352" i="97"/>
  <c r="AR561" i="6"/>
  <c r="AM9" i="12" s="1"/>
  <c r="AP352" i="97"/>
  <c r="AT561" i="6"/>
  <c r="AO9" i="12" s="1"/>
  <c r="AL6" i="71"/>
  <c r="G5" i="59"/>
  <c r="AL8" i="12"/>
  <c r="BI531" i="6"/>
  <c r="BI561" i="6"/>
  <c r="BD9" i="12" s="1"/>
  <c r="BD11" i="12" s="1"/>
  <c r="BE352" i="97"/>
  <c r="H61" i="59"/>
  <c r="G71" i="116" s="1"/>
  <c r="BM165" i="59"/>
  <c r="AX219" i="6"/>
  <c r="AC531" i="6"/>
  <c r="Y352" i="97"/>
  <c r="AC561" i="6"/>
  <c r="AW352" i="97"/>
  <c r="BA561" i="6"/>
  <c r="AV9" i="12" s="1"/>
  <c r="AV11" i="12" s="1"/>
  <c r="O545" i="6"/>
  <c r="O553" i="6" s="1"/>
  <c r="K376" i="97" s="1"/>
  <c r="AA209" i="6"/>
  <c r="D19" i="33"/>
  <c r="Q19" i="33" s="1"/>
  <c r="R19" i="33" s="1"/>
  <c r="D18" i="91"/>
  <c r="BL232" i="6"/>
  <c r="O48" i="64"/>
  <c r="O50" i="64" s="1"/>
  <c r="G73" i="59"/>
  <c r="F83" i="116" s="1"/>
  <c r="AX214" i="6"/>
  <c r="N14" i="33"/>
  <c r="O14" i="33" s="1"/>
  <c r="BL531" i="6"/>
  <c r="BL561" i="6"/>
  <c r="BH352" i="97"/>
  <c r="I29" i="97"/>
  <c r="BG178" i="59"/>
  <c r="BE9" i="36"/>
  <c r="BJ352" i="97"/>
  <c r="BN531" i="6"/>
  <c r="BN561" i="6"/>
  <c r="BF372" i="6"/>
  <c r="BB164" i="91" s="1"/>
  <c r="K380" i="6"/>
  <c r="G168" i="91" s="1"/>
  <c r="G38" i="92" s="1"/>
  <c r="G47" i="92" s="1"/>
  <c r="BG9" i="36"/>
  <c r="BI178" i="59"/>
  <c r="P209" i="6"/>
  <c r="P210" i="6" s="1"/>
  <c r="N24" i="36"/>
  <c r="AX221" i="6"/>
  <c r="N531" i="6"/>
  <c r="K153" i="59" s="1"/>
  <c r="E73" i="59"/>
  <c r="D83" i="116" s="1"/>
  <c r="AU150" i="59"/>
  <c r="V368" i="6"/>
  <c r="BF13" i="28"/>
  <c r="M178" i="59"/>
  <c r="K9" i="36"/>
  <c r="AZ352" i="97"/>
  <c r="BD561" i="6"/>
  <c r="BD531" i="6"/>
  <c r="BJ380" i="6"/>
  <c r="BF168" i="91" s="1"/>
  <c r="BF38" i="92" s="1"/>
  <c r="BF47" i="92" s="1"/>
  <c r="M209" i="6"/>
  <c r="M562" i="6" s="1"/>
  <c r="BI228" i="6"/>
  <c r="BI230" i="6" s="1"/>
  <c r="S152" i="59"/>
  <c r="BE177" i="59"/>
  <c r="I73" i="59" s="1"/>
  <c r="H83" i="116" s="1"/>
  <c r="AY372" i="6"/>
  <c r="AU164" i="91" s="1"/>
  <c r="AU37" i="92" s="1"/>
  <c r="AS372" i="6"/>
  <c r="AO164" i="91" s="1"/>
  <c r="E5" i="59"/>
  <c r="BA531" i="6"/>
  <c r="AS352" i="97"/>
  <c r="AW531" i="6"/>
  <c r="AW561" i="6"/>
  <c r="BO380" i="6"/>
  <c r="BK168" i="91" s="1"/>
  <c r="BK38" i="92" s="1"/>
  <c r="BK47" i="92" s="1"/>
  <c r="AY352" i="97"/>
  <c r="BC561" i="6"/>
  <c r="AX9" i="12" s="1"/>
  <c r="G531" i="6"/>
  <c r="G561" i="6"/>
  <c r="G563" i="6" s="1"/>
  <c r="G565" i="6" s="1"/>
  <c r="C352" i="97"/>
  <c r="C26" i="97" s="1"/>
  <c r="P561" i="6"/>
  <c r="K9" i="12" s="1"/>
  <c r="L352" i="97"/>
  <c r="AG545" i="6"/>
  <c r="AC368" i="97" s="1"/>
  <c r="AE544" i="6"/>
  <c r="AA367" i="97" s="1"/>
  <c r="J53" i="59"/>
  <c r="K53" i="59" s="1"/>
  <c r="AM531" i="6"/>
  <c r="AM561" i="6"/>
  <c r="AI352" i="97"/>
  <c r="BD352" i="97"/>
  <c r="BH561" i="6"/>
  <c r="BC9" i="12" s="1"/>
  <c r="AK178" i="59"/>
  <c r="AI9" i="36"/>
  <c r="H352" i="97"/>
  <c r="L561" i="6"/>
  <c r="G9" i="12" s="1"/>
  <c r="AS531" i="6"/>
  <c r="AO352" i="97"/>
  <c r="AS561" i="6"/>
  <c r="AN9" i="12" s="1"/>
  <c r="AQ9" i="36"/>
  <c r="AS178" i="59"/>
  <c r="BL371" i="97"/>
  <c r="AE280" i="6"/>
  <c r="C37" i="9" s="1"/>
  <c r="AH372" i="6"/>
  <c r="AD164" i="91" s="1"/>
  <c r="AD37" i="92" s="1"/>
  <c r="Q563" i="6"/>
  <c r="Q565" i="6" s="1"/>
  <c r="AD372" i="6"/>
  <c r="Z164" i="91" s="1"/>
  <c r="Z37" i="92" s="1"/>
  <c r="AO372" i="6"/>
  <c r="AK164" i="91" s="1"/>
  <c r="AK37" i="92" s="1"/>
  <c r="AL178" i="59"/>
  <c r="AJ9" i="36"/>
  <c r="X159" i="91"/>
  <c r="X34" i="92" s="1"/>
  <c r="BF132" i="91"/>
  <c r="BF160" i="91" s="1"/>
  <c r="BF35" i="92" s="1"/>
  <c r="BF159" i="91"/>
  <c r="BF34" i="92" s="1"/>
  <c r="BG57" i="33"/>
  <c r="BH57" i="33" s="1"/>
  <c r="AP562" i="6"/>
  <c r="AP210" i="6"/>
  <c r="AZ378" i="6"/>
  <c r="AV166" i="91"/>
  <c r="AN9" i="36"/>
  <c r="AP178" i="59"/>
  <c r="AX159" i="91"/>
  <c r="AX34" i="92" s="1"/>
  <c r="BG159" i="91"/>
  <c r="BG34" i="92" s="1"/>
  <c r="AO166" i="91"/>
  <c r="I9" i="36"/>
  <c r="K178" i="59"/>
  <c r="AO210" i="6"/>
  <c r="AO562" i="6"/>
  <c r="Z178" i="59"/>
  <c r="X9" i="36"/>
  <c r="AZ209" i="6"/>
  <c r="AZ210" i="6" s="1"/>
  <c r="AX160" i="91"/>
  <c r="AX35" i="92" s="1"/>
  <c r="AC372" i="6"/>
  <c r="Y164" i="91" s="1"/>
  <c r="BK63" i="33"/>
  <c r="BL63" i="33" s="1"/>
  <c r="BG160" i="91"/>
  <c r="BG35" i="92" s="1"/>
  <c r="N357" i="6"/>
  <c r="N358" i="6" s="1"/>
  <c r="N371" i="6" s="1"/>
  <c r="BE224" i="6"/>
  <c r="BM224" i="6"/>
  <c r="AH9" i="36"/>
  <c r="AJ178" i="59"/>
  <c r="Y153" i="59"/>
  <c r="AB540" i="6"/>
  <c r="X363" i="97" s="1"/>
  <c r="X354" i="97"/>
  <c r="E9" i="36"/>
  <c r="G178" i="59"/>
  <c r="O16" i="33"/>
  <c r="P16" i="33" s="1"/>
  <c r="Q16" i="33" s="1"/>
  <c r="R16" i="33" s="1"/>
  <c r="BJ210" i="6"/>
  <c r="BJ562" i="6"/>
  <c r="F12" i="35"/>
  <c r="BB209" i="6"/>
  <c r="BB210" i="6" s="1"/>
  <c r="BB214" i="6" s="1"/>
  <c r="I178" i="59"/>
  <c r="G9" i="36"/>
  <c r="H29" i="91"/>
  <c r="H33" i="91" s="1"/>
  <c r="H34" i="91" s="1"/>
  <c r="K54" i="59"/>
  <c r="AI289" i="6"/>
  <c r="AI297" i="6" s="1"/>
  <c r="K289" i="6"/>
  <c r="K297" i="6" s="1"/>
  <c r="AM289" i="6"/>
  <c r="AM297" i="6" s="1"/>
  <c r="AW297" i="6"/>
  <c r="H57" i="59"/>
  <c r="G67" i="116" s="1"/>
  <c r="Q224" i="6"/>
  <c r="Q232" i="6" s="1"/>
  <c r="G57" i="59"/>
  <c r="F67" i="116" s="1"/>
  <c r="AO289" i="6"/>
  <c r="T18" i="33"/>
  <c r="U18" i="33" s="1"/>
  <c r="G41" i="68"/>
  <c r="G42" i="68" s="1"/>
  <c r="AX177" i="59"/>
  <c r="AY13" i="28"/>
  <c r="J138" i="91"/>
  <c r="N333" i="6"/>
  <c r="BF562" i="6"/>
  <c r="BA10" i="12" s="1"/>
  <c r="BF210" i="6"/>
  <c r="AT209" i="6"/>
  <c r="AB166" i="91"/>
  <c r="AF378" i="6"/>
  <c r="BI221" i="6"/>
  <c r="BI214" i="6"/>
  <c r="BF150" i="59"/>
  <c r="BI219" i="6"/>
  <c r="BI220" i="6"/>
  <c r="BI223" i="6"/>
  <c r="BC9" i="36"/>
  <c r="BE178" i="59"/>
  <c r="K562" i="6"/>
  <c r="F10" i="12" s="1"/>
  <c r="K210" i="6"/>
  <c r="AX353" i="97"/>
  <c r="BB531" i="6"/>
  <c r="V289" i="6"/>
  <c r="V297" i="6" s="1"/>
  <c r="O367" i="6"/>
  <c r="O369" i="6"/>
  <c r="O368" i="6"/>
  <c r="AX13" i="28"/>
  <c r="AW177" i="59"/>
  <c r="I10" i="33"/>
  <c r="J10" i="33" s="1"/>
  <c r="Q178" i="59"/>
  <c r="O9" i="36"/>
  <c r="Q9" i="36"/>
  <c r="S178" i="59"/>
  <c r="AL289" i="6"/>
  <c r="AY50" i="33"/>
  <c r="AT47" i="33"/>
  <c r="AU47" i="33" s="1"/>
  <c r="AM376" i="6"/>
  <c r="AB371" i="6"/>
  <c r="AB367" i="6"/>
  <c r="AB369" i="6"/>
  <c r="AB362" i="6"/>
  <c r="Y152" i="59"/>
  <c r="AB368" i="6"/>
  <c r="F57" i="59"/>
  <c r="E67" i="116" s="1"/>
  <c r="AW159" i="91"/>
  <c r="AW34" i="92" s="1"/>
  <c r="AQ371" i="6"/>
  <c r="AQ362" i="6"/>
  <c r="BB376" i="6"/>
  <c r="AQ369" i="6"/>
  <c r="AQ368" i="6"/>
  <c r="AQ367" i="6"/>
  <c r="AN152" i="59"/>
  <c r="J11" i="33"/>
  <c r="K11" i="33" s="1"/>
  <c r="BA138" i="91"/>
  <c r="BE333" i="6"/>
  <c r="BE357" i="6"/>
  <c r="AQ177" i="59"/>
  <c r="AR13" i="28"/>
  <c r="BD9" i="36"/>
  <c r="BF178" i="59"/>
  <c r="AR166" i="91"/>
  <c r="AV378" i="6"/>
  <c r="N324" i="6"/>
  <c r="J131" i="91"/>
  <c r="J132" i="91" s="1"/>
  <c r="AP159" i="91"/>
  <c r="AP34" i="92" s="1"/>
  <c r="AP146" i="91"/>
  <c r="AP160" i="91" s="1"/>
  <c r="AP35" i="92" s="1"/>
  <c r="BM562" i="6"/>
  <c r="BM358" i="6"/>
  <c r="AP9" i="36"/>
  <c r="AR178" i="59"/>
  <c r="BC159" i="91"/>
  <c r="BC34" i="92" s="1"/>
  <c r="BA372" i="6"/>
  <c r="AW164" i="91" s="1"/>
  <c r="D29" i="91"/>
  <c r="D33" i="91" s="1"/>
  <c r="O371" i="6"/>
  <c r="AL224" i="6"/>
  <c r="BN96" i="68"/>
  <c r="BO96" i="68" s="1"/>
  <c r="D66" i="116"/>
  <c r="J56" i="59"/>
  <c r="K56" i="59" s="1"/>
  <c r="AV293" i="6"/>
  <c r="AV295" i="6" s="1"/>
  <c r="AV297" i="6" s="1"/>
  <c r="AK286" i="6"/>
  <c r="AK285" i="6"/>
  <c r="AK279" i="6"/>
  <c r="BP279" i="6" s="1"/>
  <c r="AK288" i="6"/>
  <c r="AK284" i="6"/>
  <c r="AH151" i="59"/>
  <c r="AY178" i="59"/>
  <c r="AW9" i="36"/>
  <c r="AB209" i="6"/>
  <c r="BI132" i="91"/>
  <c r="BI160" i="91" s="1"/>
  <c r="BI35" i="92" s="1"/>
  <c r="BI159" i="91"/>
  <c r="BI34" i="92" s="1"/>
  <c r="BC160" i="91"/>
  <c r="BC35" i="92" s="1"/>
  <c r="V378" i="6"/>
  <c r="R166" i="91"/>
  <c r="BD219" i="6"/>
  <c r="BA150" i="59"/>
  <c r="BD221" i="6"/>
  <c r="BD223" i="6"/>
  <c r="BD220" i="6"/>
  <c r="BO228" i="6"/>
  <c r="BD214" i="6"/>
  <c r="AE542" i="6"/>
  <c r="AA365" i="97" s="1"/>
  <c r="AS11" i="12"/>
  <c r="AJ209" i="6"/>
  <c r="AJ210" i="6" s="1"/>
  <c r="Z376" i="6"/>
  <c r="AL38" i="33"/>
  <c r="T178" i="59"/>
  <c r="R9" i="36"/>
  <c r="BG358" i="6"/>
  <c r="BG562" i="6"/>
  <c r="AU152" i="59"/>
  <c r="AX362" i="6"/>
  <c r="AX369" i="6"/>
  <c r="AX368" i="6"/>
  <c r="AX371" i="6"/>
  <c r="AX367" i="6"/>
  <c r="BI376" i="6"/>
  <c r="BK64" i="33"/>
  <c r="BL64" i="33" s="1"/>
  <c r="X146" i="91"/>
  <c r="X160" i="91" s="1"/>
  <c r="X35" i="92" s="1"/>
  <c r="AX563" i="6"/>
  <c r="AX565" i="6" s="1"/>
  <c r="AP545" i="6"/>
  <c r="AL368" i="97" s="1"/>
  <c r="AA354" i="97"/>
  <c r="P9" i="36"/>
  <c r="R178" i="59"/>
  <c r="BA54" i="33"/>
  <c r="BB54" i="33" s="1"/>
  <c r="AK372" i="6"/>
  <c r="AG164" i="91" s="1"/>
  <c r="S221" i="6"/>
  <c r="S214" i="6"/>
  <c r="S223" i="6"/>
  <c r="S220" i="6"/>
  <c r="P150" i="59"/>
  <c r="AD228" i="6"/>
  <c r="AD230" i="6" s="1"/>
  <c r="S219" i="6"/>
  <c r="U372" i="6"/>
  <c r="Q164" i="91" s="1"/>
  <c r="N209" i="6"/>
  <c r="S549" i="6"/>
  <c r="H535" i="6"/>
  <c r="D358" i="97" s="1"/>
  <c r="D354" i="97"/>
  <c r="H540" i="6"/>
  <c r="E153" i="59"/>
  <c r="H541" i="6"/>
  <c r="D364" i="97" s="1"/>
  <c r="H544" i="6"/>
  <c r="D367" i="97" s="1"/>
  <c r="H542" i="6"/>
  <c r="D365" i="97" s="1"/>
  <c r="AP353" i="97"/>
  <c r="AT531" i="6"/>
  <c r="BA131" i="91"/>
  <c r="BA132" i="91" s="1"/>
  <c r="BE324" i="6"/>
  <c r="BL378" i="6"/>
  <c r="BL380" i="6" s="1"/>
  <c r="BH168" i="91" s="1"/>
  <c r="BH38" i="92" s="1"/>
  <c r="BH47" i="92" s="1"/>
  <c r="BH166" i="91"/>
  <c r="BH37" i="92" s="1"/>
  <c r="AW40" i="30"/>
  <c r="BA41" i="30" s="1"/>
  <c r="G7" i="31"/>
  <c r="P14" i="33"/>
  <c r="Q14" i="33" s="1"/>
  <c r="AD221" i="6"/>
  <c r="AD214" i="6"/>
  <c r="AA150" i="59"/>
  <c r="AA154" i="59" s="1"/>
  <c r="AD219" i="6"/>
  <c r="AD220" i="6"/>
  <c r="AD223" i="6"/>
  <c r="AO228" i="6"/>
  <c r="AO230" i="6" s="1"/>
  <c r="BH230" i="6"/>
  <c r="V178" i="59"/>
  <c r="T9" i="36"/>
  <c r="V353" i="97"/>
  <c r="Z531" i="6"/>
  <c r="T353" i="97"/>
  <c r="X531" i="6"/>
  <c r="BC367" i="6"/>
  <c r="BN376" i="6"/>
  <c r="BC368" i="6"/>
  <c r="BC371" i="6"/>
  <c r="BC362" i="6"/>
  <c r="BC369" i="6"/>
  <c r="AZ152" i="59"/>
  <c r="AV159" i="91"/>
  <c r="AV34" i="92" s="1"/>
  <c r="AV146" i="91"/>
  <c r="AV160" i="91" s="1"/>
  <c r="AV35" i="92" s="1"/>
  <c r="BH59" i="33"/>
  <c r="AE31" i="33"/>
  <c r="AF31" i="33" s="1"/>
  <c r="AG31" i="33" s="1"/>
  <c r="AP551" i="6"/>
  <c r="AL374" i="97" s="1"/>
  <c r="AL372" i="97"/>
  <c r="T159" i="91"/>
  <c r="T34" i="92" s="1"/>
  <c r="T146" i="91"/>
  <c r="T160" i="91" s="1"/>
  <c r="T35" i="92" s="1"/>
  <c r="R371" i="6"/>
  <c r="O152" i="59"/>
  <c r="AC376" i="6"/>
  <c r="R362" i="6"/>
  <c r="R367" i="6"/>
  <c r="R369" i="6"/>
  <c r="R368" i="6"/>
  <c r="BM172" i="59"/>
  <c r="D68" i="59"/>
  <c r="BB55" i="33"/>
  <c r="BC55" i="33" s="1"/>
  <c r="H47" i="59"/>
  <c r="G57" i="116" s="1"/>
  <c r="H9" i="33"/>
  <c r="I29" i="68"/>
  <c r="I30" i="68" s="1"/>
  <c r="BD145" i="91"/>
  <c r="BH357" i="6"/>
  <c r="BH358" i="6" s="1"/>
  <c r="BH342" i="6"/>
  <c r="F38" i="31"/>
  <c r="AO41" i="30"/>
  <c r="D32" i="33"/>
  <c r="AB48" i="64"/>
  <c r="AA24" i="36"/>
  <c r="AB18" i="34"/>
  <c r="C9" i="36"/>
  <c r="E178" i="59"/>
  <c r="D12" i="35"/>
  <c r="AD154" i="59"/>
  <c r="V13" i="28"/>
  <c r="U177" i="59"/>
  <c r="F73" i="59" s="1"/>
  <c r="E83" i="116" s="1"/>
  <c r="E11" i="35"/>
  <c r="BK376" i="6"/>
  <c r="AZ362" i="6"/>
  <c r="AZ371" i="6"/>
  <c r="AZ368" i="6"/>
  <c r="AW152" i="59"/>
  <c r="AZ369" i="6"/>
  <c r="AZ367" i="6"/>
  <c r="BK65" i="33"/>
  <c r="BL65" i="33" s="1"/>
  <c r="X368" i="6"/>
  <c r="X371" i="6"/>
  <c r="AI376" i="6"/>
  <c r="X369" i="6"/>
  <c r="X367" i="6"/>
  <c r="U152" i="59"/>
  <c r="X362" i="6"/>
  <c r="T221" i="6"/>
  <c r="AE228" i="6"/>
  <c r="AE230" i="6" s="1"/>
  <c r="Q150" i="59"/>
  <c r="Q154" i="59" s="1"/>
  <c r="T219" i="6"/>
  <c r="T220" i="6"/>
  <c r="T223" i="6"/>
  <c r="T214" i="6"/>
  <c r="AV48" i="64"/>
  <c r="AV50" i="64" s="1"/>
  <c r="AV18" i="34"/>
  <c r="AU24" i="36"/>
  <c r="D52" i="33"/>
  <c r="BG224" i="6"/>
  <c r="BG232" i="6" s="1"/>
  <c r="D7" i="31"/>
  <c r="F40" i="30"/>
  <c r="BB9" i="36"/>
  <c r="BD178" i="59"/>
  <c r="AM41" i="33"/>
  <c r="AN41" i="33" s="1"/>
  <c r="V24" i="33"/>
  <c r="W24" i="33" s="1"/>
  <c r="BE18" i="34"/>
  <c r="BD24" i="36"/>
  <c r="BE48" i="64"/>
  <c r="BE50" i="64" s="1"/>
  <c r="D61" i="33"/>
  <c r="AN48" i="64"/>
  <c r="AM24" i="36"/>
  <c r="D44" i="33"/>
  <c r="AN18" i="34"/>
  <c r="AB353" i="97"/>
  <c r="AF531" i="6"/>
  <c r="L194" i="6"/>
  <c r="L209" i="6"/>
  <c r="AB145" i="91"/>
  <c r="AF357" i="6"/>
  <c r="AF358" i="6" s="1"/>
  <c r="AF342" i="6"/>
  <c r="BO80" i="68"/>
  <c r="BH194" i="6"/>
  <c r="BH209" i="6"/>
  <c r="AF146" i="91"/>
  <c r="AF160" i="91" s="1"/>
  <c r="AF35" i="92" s="1"/>
  <c r="AF159" i="91"/>
  <c r="AF34" i="92" s="1"/>
  <c r="AY353" i="97"/>
  <c r="BC531" i="6"/>
  <c r="AY159" i="91"/>
  <c r="AY34" i="92" s="1"/>
  <c r="AY146" i="91"/>
  <c r="AY160" i="91" s="1"/>
  <c r="AY35" i="92" s="1"/>
  <c r="AN378" i="6"/>
  <c r="AN380" i="6" s="1"/>
  <c r="AJ168" i="91" s="1"/>
  <c r="AJ38" i="92" s="1"/>
  <c r="AJ47" i="92" s="1"/>
  <c r="AJ166" i="91"/>
  <c r="AJ37" i="92" s="1"/>
  <c r="BA178" i="59"/>
  <c r="H12" i="35"/>
  <c r="AY9" i="36"/>
  <c r="R24" i="36"/>
  <c r="D23" i="33"/>
  <c r="S48" i="64"/>
  <c r="S50" i="64" s="1"/>
  <c r="S18" i="34"/>
  <c r="AS228" i="6"/>
  <c r="AS230" i="6" s="1"/>
  <c r="AH219" i="6"/>
  <c r="AH220" i="6"/>
  <c r="AH223" i="6"/>
  <c r="AH214" i="6"/>
  <c r="AH221" i="6"/>
  <c r="AE150" i="59"/>
  <c r="V210" i="6"/>
  <c r="V562" i="6"/>
  <c r="Q10" i="12" s="1"/>
  <c r="AS45" i="33"/>
  <c r="AT45" i="33" s="1"/>
  <c r="AV353" i="97"/>
  <c r="AZ531" i="6"/>
  <c r="Y562" i="6"/>
  <c r="Y358" i="6"/>
  <c r="H229" i="97"/>
  <c r="L407" i="6"/>
  <c r="H230" i="97" s="1"/>
  <c r="AF194" i="6"/>
  <c r="AF209" i="6"/>
  <c r="Z28" i="33"/>
  <c r="H7" i="31"/>
  <c r="AE30" i="33"/>
  <c r="AF30" i="33" s="1"/>
  <c r="AF353" i="97"/>
  <c r="AJ531" i="6"/>
  <c r="V22" i="33"/>
  <c r="W22" i="33" s="1"/>
  <c r="X22" i="33" s="1"/>
  <c r="AG224" i="6"/>
  <c r="AZ178" i="59"/>
  <c r="AX9" i="36"/>
  <c r="AJ562" i="6"/>
  <c r="J29" i="68"/>
  <c r="J30" i="68" s="1"/>
  <c r="D56" i="33"/>
  <c r="AY24" i="36"/>
  <c r="AZ18" i="34"/>
  <c r="H38" i="31"/>
  <c r="BM41" i="30"/>
  <c r="AZ48" i="64"/>
  <c r="H265" i="97"/>
  <c r="L443" i="6"/>
  <c r="H266" i="97" s="1"/>
  <c r="W159" i="91"/>
  <c r="W34" i="92" s="1"/>
  <c r="W146" i="91"/>
  <c r="W160" i="91" s="1"/>
  <c r="W35" i="92" s="1"/>
  <c r="AB117" i="91"/>
  <c r="AB118" i="91" s="1"/>
  <c r="AF306" i="6"/>
  <c r="E40" i="30"/>
  <c r="C7" i="31"/>
  <c r="BN9" i="30"/>
  <c r="BO38" i="30" s="1"/>
  <c r="AY562" i="6"/>
  <c r="AY210" i="6"/>
  <c r="AR368" i="6"/>
  <c r="AR367" i="6"/>
  <c r="AR362" i="6"/>
  <c r="AR369" i="6"/>
  <c r="BC376" i="6"/>
  <c r="AO152" i="59"/>
  <c r="AR371" i="6"/>
  <c r="BC359" i="6"/>
  <c r="E49" i="9" s="1"/>
  <c r="AF34" i="33"/>
  <c r="AG34" i="33" s="1"/>
  <c r="AN354" i="97"/>
  <c r="BC549" i="6"/>
  <c r="AR540" i="6"/>
  <c r="AR535" i="6"/>
  <c r="AN358" i="97" s="1"/>
  <c r="AR541" i="6"/>
  <c r="AN364" i="97" s="1"/>
  <c r="AR542" i="6"/>
  <c r="AN365" i="97" s="1"/>
  <c r="AO153" i="59"/>
  <c r="AR544" i="6"/>
  <c r="AN367" i="97" s="1"/>
  <c r="Y26" i="33"/>
  <c r="Y27" i="33"/>
  <c r="U159" i="91"/>
  <c r="U34" i="92" s="1"/>
  <c r="U139" i="91"/>
  <c r="U160" i="91" s="1"/>
  <c r="U35" i="92" s="1"/>
  <c r="AE562" i="6"/>
  <c r="AE210" i="6"/>
  <c r="AM37" i="33"/>
  <c r="AN37" i="33" s="1"/>
  <c r="P34" i="92"/>
  <c r="BI60" i="33"/>
  <c r="AA368" i="6"/>
  <c r="AA371" i="6"/>
  <c r="AA362" i="6"/>
  <c r="X152" i="59"/>
  <c r="AA367" i="6"/>
  <c r="AA369" i="6"/>
  <c r="AL376" i="6"/>
  <c r="AN159" i="91"/>
  <c r="AN146" i="91"/>
  <c r="AN160" i="91" s="1"/>
  <c r="AN35" i="92" s="1"/>
  <c r="R40" i="30"/>
  <c r="E7" i="31"/>
  <c r="N353" i="97"/>
  <c r="R531" i="6"/>
  <c r="H29" i="68"/>
  <c r="H30" i="68" s="1"/>
  <c r="AY53" i="33"/>
  <c r="I353" i="97"/>
  <c r="M531" i="6"/>
  <c r="G29" i="68"/>
  <c r="G30" i="68" s="1"/>
  <c r="Z362" i="6"/>
  <c r="Z368" i="6"/>
  <c r="Z369" i="6"/>
  <c r="AK376" i="6"/>
  <c r="Z367" i="6"/>
  <c r="W152" i="59"/>
  <c r="Z371" i="6"/>
  <c r="AL562" i="6"/>
  <c r="AL358" i="6"/>
  <c r="W25" i="33"/>
  <c r="V159" i="91"/>
  <c r="V34" i="92" s="1"/>
  <c r="V146" i="91"/>
  <c r="V160" i="91" s="1"/>
  <c r="V35" i="92" s="1"/>
  <c r="AR562" i="6"/>
  <c r="AR210" i="6"/>
  <c r="AN166" i="91"/>
  <c r="AR378" i="6"/>
  <c r="AR42" i="33"/>
  <c r="AW224" i="6"/>
  <c r="AW232" i="6" s="1"/>
  <c r="H292" i="97"/>
  <c r="L470" i="6"/>
  <c r="H293" i="97" s="1"/>
  <c r="AK39" i="33"/>
  <c r="BF58" i="33"/>
  <c r="P371" i="6"/>
  <c r="AA376" i="6"/>
  <c r="P367" i="6"/>
  <c r="P369" i="6"/>
  <c r="P368" i="6"/>
  <c r="M152" i="59"/>
  <c r="P362" i="6"/>
  <c r="BH62" i="33"/>
  <c r="AS562" i="6"/>
  <c r="AS210" i="6"/>
  <c r="BG353" i="97"/>
  <c r="BK562" i="6"/>
  <c r="BF10" i="12" s="1"/>
  <c r="AG35" i="33"/>
  <c r="BH306" i="6"/>
  <c r="BD117" i="91"/>
  <c r="BD118" i="91" s="1"/>
  <c r="J152" i="59"/>
  <c r="M371" i="6"/>
  <c r="M362" i="6"/>
  <c r="X376" i="6"/>
  <c r="M368" i="6"/>
  <c r="M367" i="6"/>
  <c r="M369" i="6"/>
  <c r="L13" i="33"/>
  <c r="AH178" i="59"/>
  <c r="AF9" i="36"/>
  <c r="AL36" i="33"/>
  <c r="Z209" i="6"/>
  <c r="AT46" i="33"/>
  <c r="AU46" i="33" s="1"/>
  <c r="V17" i="33"/>
  <c r="F29" i="68"/>
  <c r="F30" i="68" s="1"/>
  <c r="AD29" i="33"/>
  <c r="AW49" i="33"/>
  <c r="N159" i="91"/>
  <c r="N34" i="92" s="1"/>
  <c r="N146" i="91"/>
  <c r="N160" i="91" s="1"/>
  <c r="N35" i="92" s="1"/>
  <c r="L159" i="91"/>
  <c r="L34" i="92" s="1"/>
  <c r="L146" i="91"/>
  <c r="L160" i="91" s="1"/>
  <c r="L35" i="92" s="1"/>
  <c r="AZ48" i="33"/>
  <c r="AV13" i="28"/>
  <c r="AU177" i="59"/>
  <c r="G11" i="35"/>
  <c r="D177" i="59"/>
  <c r="C11" i="35"/>
  <c r="E13" i="28"/>
  <c r="L353" i="97"/>
  <c r="P531" i="6"/>
  <c r="AK210" i="6"/>
  <c r="AK562" i="6"/>
  <c r="AT9" i="36"/>
  <c r="AV178" i="59"/>
  <c r="H117" i="91"/>
  <c r="H118" i="91" s="1"/>
  <c r="L306" i="6"/>
  <c r="U21" i="33"/>
  <c r="AH153" i="59"/>
  <c r="AK535" i="6"/>
  <c r="AG358" i="97" s="1"/>
  <c r="AG354" i="97"/>
  <c r="AV549" i="6"/>
  <c r="AK544" i="6"/>
  <c r="AG367" i="97" s="1"/>
  <c r="AK541" i="6"/>
  <c r="AG364" i="97" s="1"/>
  <c r="AK540" i="6"/>
  <c r="AK542" i="6"/>
  <c r="AG365" i="97" s="1"/>
  <c r="AJ33" i="33"/>
  <c r="AK33" i="33" s="1"/>
  <c r="BA9" i="36"/>
  <c r="BC178" i="59"/>
  <c r="BD353" i="97"/>
  <c r="BH531" i="6"/>
  <c r="R209" i="6"/>
  <c r="AP10" i="12"/>
  <c r="AP11" i="12" s="1"/>
  <c r="AU563" i="6"/>
  <c r="AU565" i="6" s="1"/>
  <c r="AI24" i="36"/>
  <c r="AJ48" i="64"/>
  <c r="AJ50" i="64" s="1"/>
  <c r="AJ18" i="34"/>
  <c r="D40" i="33"/>
  <c r="AU43" i="33"/>
  <c r="H145" i="91"/>
  <c r="L357" i="6"/>
  <c r="L342" i="6"/>
  <c r="K12" i="33"/>
  <c r="AG372" i="6"/>
  <c r="AC164" i="91" s="1"/>
  <c r="X562" i="6"/>
  <c r="X210" i="6"/>
  <c r="AZ562" i="6"/>
  <c r="AA562" i="6"/>
  <c r="V10" i="12" s="1"/>
  <c r="V11" i="12" s="1"/>
  <c r="AA210" i="6"/>
  <c r="T563" i="6"/>
  <c r="T565" i="6" s="1"/>
  <c r="O11" i="12"/>
  <c r="O15" i="33"/>
  <c r="AI153" i="59"/>
  <c r="AL540" i="6"/>
  <c r="AH354" i="97"/>
  <c r="AL544" i="6"/>
  <c r="AH367" i="97" s="1"/>
  <c r="AL542" i="6"/>
  <c r="AH365" i="97" s="1"/>
  <c r="AW549" i="6"/>
  <c r="AL535" i="6"/>
  <c r="AH358" i="97" s="1"/>
  <c r="AL541" i="6"/>
  <c r="AH364" i="97" s="1"/>
  <c r="H319" i="97"/>
  <c r="L530" i="6"/>
  <c r="BC209" i="6"/>
  <c r="BL66" i="33"/>
  <c r="BM66" i="33" s="1"/>
  <c r="BB367" i="6"/>
  <c r="BB362" i="6"/>
  <c r="AY152" i="59"/>
  <c r="BM376" i="6"/>
  <c r="BB371" i="6"/>
  <c r="BB368" i="6"/>
  <c r="BB369" i="6"/>
  <c r="I159" i="91"/>
  <c r="I34" i="92" s="1"/>
  <c r="I146" i="91"/>
  <c r="I160" i="91" s="1"/>
  <c r="I35" i="92" s="1"/>
  <c r="AJ371" i="6"/>
  <c r="AU376" i="6"/>
  <c r="AG152" i="59"/>
  <c r="AJ369" i="6"/>
  <c r="AJ362" i="6"/>
  <c r="AJ368" i="6"/>
  <c r="AJ367" i="6"/>
  <c r="J372" i="6"/>
  <c r="J380" i="6" s="1"/>
  <c r="M164" i="91"/>
  <c r="M37" i="92" s="1"/>
  <c r="C67" i="116"/>
  <c r="BJ545" i="6"/>
  <c r="BF368" i="97" s="1"/>
  <c r="T154" i="59"/>
  <c r="AU545" i="6"/>
  <c r="AQ368" i="97" s="1"/>
  <c r="AI372" i="97"/>
  <c r="AD545" i="6"/>
  <c r="Z368" i="97" s="1"/>
  <c r="BF9" i="12"/>
  <c r="AK372" i="97"/>
  <c r="AO551" i="6"/>
  <c r="AK374" i="97" s="1"/>
  <c r="AN545" i="6"/>
  <c r="AJ368" i="97" s="1"/>
  <c r="BE545" i="6"/>
  <c r="BA368" i="97" s="1"/>
  <c r="BK542" i="6"/>
  <c r="BG365" i="97" s="1"/>
  <c r="BG354" i="97"/>
  <c r="K368" i="97"/>
  <c r="T545" i="6"/>
  <c r="P368" i="97" s="1"/>
  <c r="BK540" i="6"/>
  <c r="BK535" i="6"/>
  <c r="BG358" i="97" s="1"/>
  <c r="BH153" i="59"/>
  <c r="BH154" i="59" s="1"/>
  <c r="BK541" i="6"/>
  <c r="BG364" i="97" s="1"/>
  <c r="AY551" i="6"/>
  <c r="AU374" i="97" s="1"/>
  <c r="BA9" i="12"/>
  <c r="BA11" i="12" s="1"/>
  <c r="BF542" i="6"/>
  <c r="BB365" i="97" s="1"/>
  <c r="BF541" i="6"/>
  <c r="BB364" i="97" s="1"/>
  <c r="BB354" i="97"/>
  <c r="BF535" i="6"/>
  <c r="BB358" i="97" s="1"/>
  <c r="BC153" i="59"/>
  <c r="BF540" i="6"/>
  <c r="BF544" i="6"/>
  <c r="BB367" i="97" s="1"/>
  <c r="AV563" i="6"/>
  <c r="AV565" i="6" s="1"/>
  <c r="AQ9" i="12"/>
  <c r="AQ11" i="12" s="1"/>
  <c r="BG549" i="6"/>
  <c r="AS153" i="59"/>
  <c r="AV535" i="6"/>
  <c r="AR358" i="97" s="1"/>
  <c r="AV542" i="6"/>
  <c r="AR365" i="97" s="1"/>
  <c r="AV541" i="6"/>
  <c r="AR364" i="97" s="1"/>
  <c r="AR354" i="97"/>
  <c r="AV540" i="6"/>
  <c r="AV544" i="6"/>
  <c r="AR367" i="97" s="1"/>
  <c r="P9" i="12"/>
  <c r="P11" i="12" s="1"/>
  <c r="U563" i="6"/>
  <c r="U565" i="6" s="1"/>
  <c r="U542" i="6"/>
  <c r="Q365" i="97" s="1"/>
  <c r="U541" i="6"/>
  <c r="Q364" i="97" s="1"/>
  <c r="U544" i="6"/>
  <c r="Q367" i="97" s="1"/>
  <c r="AF549" i="6"/>
  <c r="R153" i="59"/>
  <c r="R154" i="59" s="1"/>
  <c r="Q354" i="97"/>
  <c r="U535" i="6"/>
  <c r="Q358" i="97" s="1"/>
  <c r="U540" i="6"/>
  <c r="AH563" i="6"/>
  <c r="AH565" i="6" s="1"/>
  <c r="AC9" i="12"/>
  <c r="AC11" i="12" s="1"/>
  <c r="AH544" i="6"/>
  <c r="AD367" i="97" s="1"/>
  <c r="AH540" i="6"/>
  <c r="AS549" i="6"/>
  <c r="AH542" i="6"/>
  <c r="AD365" i="97" s="1"/>
  <c r="AH535" i="6"/>
  <c r="AD358" i="97" s="1"/>
  <c r="AH541" i="6"/>
  <c r="AD364" i="97" s="1"/>
  <c r="AD354" i="97"/>
  <c r="AE153" i="59"/>
  <c r="AB545" i="6"/>
  <c r="Y166" i="59"/>
  <c r="Q9" i="12"/>
  <c r="AG549" i="6"/>
  <c r="V544" i="6"/>
  <c r="R367" i="97" s="1"/>
  <c r="S153" i="59"/>
  <c r="V535" i="6"/>
  <c r="R358" i="97" s="1"/>
  <c r="V542" i="6"/>
  <c r="R365" i="97" s="1"/>
  <c r="R354" i="97"/>
  <c r="V540" i="6"/>
  <c r="V541" i="6"/>
  <c r="R364" i="97" s="1"/>
  <c r="S363" i="97"/>
  <c r="W545" i="6"/>
  <c r="S368" i="97" s="1"/>
  <c r="X372" i="97"/>
  <c r="N540" i="6"/>
  <c r="N541" i="6"/>
  <c r="J364" i="97" s="1"/>
  <c r="N542" i="6"/>
  <c r="J365" i="97" s="1"/>
  <c r="N535" i="6"/>
  <c r="J358" i="97" s="1"/>
  <c r="Y549" i="6"/>
  <c r="N544" i="6"/>
  <c r="J367" i="97" s="1"/>
  <c r="AD372" i="97"/>
  <c r="AH551" i="6"/>
  <c r="AD374" i="97" s="1"/>
  <c r="X374" i="97"/>
  <c r="AI374" i="97"/>
  <c r="AT363" i="97"/>
  <c r="AX545" i="6"/>
  <c r="BI551" i="6"/>
  <c r="BE372" i="97"/>
  <c r="AK363" i="97"/>
  <c r="AO545" i="6"/>
  <c r="N9" i="12"/>
  <c r="N11" i="12" s="1"/>
  <c r="S563" i="6"/>
  <c r="S565" i="6" s="1"/>
  <c r="AA540" i="6"/>
  <c r="W354" i="97"/>
  <c r="AA544" i="6"/>
  <c r="W367" i="97" s="1"/>
  <c r="AL549" i="6"/>
  <c r="AA535" i="6"/>
  <c r="W358" i="97" s="1"/>
  <c r="AA541" i="6"/>
  <c r="W364" i="97" s="1"/>
  <c r="X153" i="59"/>
  <c r="AA542" i="6"/>
  <c r="W365" i="97" s="1"/>
  <c r="BG544" i="6"/>
  <c r="BC367" i="97" s="1"/>
  <c r="BG540" i="6"/>
  <c r="BG542" i="6"/>
  <c r="BC365" i="97" s="1"/>
  <c r="BD153" i="59"/>
  <c r="BG535" i="6"/>
  <c r="BG541" i="6"/>
  <c r="BC364" i="97" s="1"/>
  <c r="BC354" i="97"/>
  <c r="BM352" i="97"/>
  <c r="J26" i="97" s="1"/>
  <c r="AU354" i="97"/>
  <c r="AY542" i="6"/>
  <c r="AU365" i="97" s="1"/>
  <c r="BJ549" i="6"/>
  <c r="AV153" i="59"/>
  <c r="AY544" i="6"/>
  <c r="AU367" i="97" s="1"/>
  <c r="AY535" i="6"/>
  <c r="AY541" i="6"/>
  <c r="AU364" i="97" s="1"/>
  <c r="AY540" i="6"/>
  <c r="AI541" i="6"/>
  <c r="AE364" i="97" s="1"/>
  <c r="AI544" i="6"/>
  <c r="AE367" i="97" s="1"/>
  <c r="AF153" i="59"/>
  <c r="AI540" i="6"/>
  <c r="AI542" i="6"/>
  <c r="AE365" i="97" s="1"/>
  <c r="AE354" i="97"/>
  <c r="AI535" i="6"/>
  <c r="AT549" i="6"/>
  <c r="S535" i="6"/>
  <c r="O358" i="97" s="1"/>
  <c r="AD549" i="6"/>
  <c r="P153" i="59"/>
  <c r="P154" i="59" s="1"/>
  <c r="O354" i="97"/>
  <c r="S544" i="6"/>
  <c r="O367" i="97" s="1"/>
  <c r="S541" i="6"/>
  <c r="O364" i="97" s="1"/>
  <c r="S542" i="6"/>
  <c r="O365" i="97" s="1"/>
  <c r="S540" i="6"/>
  <c r="AZ551" i="6"/>
  <c r="AV372" i="97"/>
  <c r="F9" i="12"/>
  <c r="F26" i="97"/>
  <c r="BO535" i="6"/>
  <c r="BK358" i="97" s="1"/>
  <c r="BO542" i="6"/>
  <c r="BK365" i="97" s="1"/>
  <c r="BO541" i="6"/>
  <c r="BK364" i="97" s="1"/>
  <c r="BL153" i="59"/>
  <c r="BL154" i="59" s="1"/>
  <c r="BO544" i="6"/>
  <c r="BK367" i="97" s="1"/>
  <c r="BO540" i="6"/>
  <c r="BK354" i="97"/>
  <c r="H153" i="59"/>
  <c r="K541" i="6"/>
  <c r="G364" i="97" s="1"/>
  <c r="V549" i="6"/>
  <c r="K544" i="6"/>
  <c r="G367" i="97" s="1"/>
  <c r="K535" i="6"/>
  <c r="G358" i="97" s="1"/>
  <c r="K542" i="6"/>
  <c r="G365" i="97" s="1"/>
  <c r="G354" i="97"/>
  <c r="K540" i="6"/>
  <c r="AN153" i="59"/>
  <c r="AQ542" i="6"/>
  <c r="AM365" i="97" s="1"/>
  <c r="AM354" i="97"/>
  <c r="AQ535" i="6"/>
  <c r="AM358" i="97" s="1"/>
  <c r="AQ544" i="6"/>
  <c r="AM367" i="97" s="1"/>
  <c r="BB549" i="6"/>
  <c r="AQ541" i="6"/>
  <c r="AM364" i="97" s="1"/>
  <c r="AQ540" i="6"/>
  <c r="AT372" i="6"/>
  <c r="AH380" i="6"/>
  <c r="AD168" i="91" s="1"/>
  <c r="AD38" i="92" s="1"/>
  <c r="AD47" i="92" s="1"/>
  <c r="BA166" i="91"/>
  <c r="BE378" i="6"/>
  <c r="T372" i="6"/>
  <c r="C164" i="91"/>
  <c r="G380" i="6"/>
  <c r="C168" i="91" s="1"/>
  <c r="C38" i="92" s="1"/>
  <c r="C47" i="92" s="1"/>
  <c r="AA166" i="91"/>
  <c r="AA37" i="92" s="1"/>
  <c r="AE378" i="6"/>
  <c r="S164" i="91"/>
  <c r="AM372" i="6"/>
  <c r="D24" i="91"/>
  <c r="D26" i="91" s="1"/>
  <c r="AX378" i="6"/>
  <c r="AT166" i="91"/>
  <c r="Q37" i="92"/>
  <c r="AL164" i="91"/>
  <c r="AL37" i="92" s="1"/>
  <c r="AZ168" i="91"/>
  <c r="AZ38" i="92" s="1"/>
  <c r="AZ47" i="92" s="1"/>
  <c r="O164" i="91"/>
  <c r="O37" i="92" s="1"/>
  <c r="S380" i="6"/>
  <c r="O168" i="91" s="1"/>
  <c r="O38" i="92" s="1"/>
  <c r="O47" i="92" s="1"/>
  <c r="BL295" i="6"/>
  <c r="AL295" i="6"/>
  <c r="AZ295" i="6"/>
  <c r="AA289" i="6"/>
  <c r="AA297" i="6" s="1"/>
  <c r="G289" i="6"/>
  <c r="F47" i="59"/>
  <c r="E57" i="116" s="1"/>
  <c r="I47" i="59"/>
  <c r="H57" i="116" s="1"/>
  <c r="BO280" i="6"/>
  <c r="F37" i="9" s="1"/>
  <c r="BO289" i="6"/>
  <c r="BO297" i="6" s="1"/>
  <c r="BK297" i="6"/>
  <c r="E47" i="59"/>
  <c r="D57" i="116" s="1"/>
  <c r="BE289" i="6"/>
  <c r="BM289" i="6"/>
  <c r="BM297" i="6" s="1"/>
  <c r="BA289" i="6"/>
  <c r="N297" i="6"/>
  <c r="AO166" i="59"/>
  <c r="AR295" i="6"/>
  <c r="D47" i="59"/>
  <c r="C57" i="116" s="1"/>
  <c r="P297" i="6"/>
  <c r="AH295" i="6"/>
  <c r="AE166" i="59"/>
  <c r="AB297" i="6"/>
  <c r="AB567" i="6"/>
  <c r="W295" i="6"/>
  <c r="BI289" i="6"/>
  <c r="BI297" i="6" s="1"/>
  <c r="BD297" i="6"/>
  <c r="S280" i="6"/>
  <c r="B37" i="9" s="1"/>
  <c r="AX297" i="6"/>
  <c r="M289" i="6"/>
  <c r="X295" i="6"/>
  <c r="BG297" i="6"/>
  <c r="Y297" i="6"/>
  <c r="L289" i="6"/>
  <c r="AJ289" i="6"/>
  <c r="AJ297" i="6" s="1"/>
  <c r="Z297" i="6"/>
  <c r="W289" i="6"/>
  <c r="T567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N565" i="6"/>
  <c r="AQ297" i="6"/>
  <c r="AK154" i="59"/>
  <c r="G47" i="59"/>
  <c r="BM151" i="59"/>
  <c r="AV166" i="59"/>
  <c r="AY295" i="6"/>
  <c r="AI11" i="12"/>
  <c r="BB297" i="6"/>
  <c r="BP276" i="6"/>
  <c r="D35" i="9"/>
  <c r="AN289" i="6"/>
  <c r="D26" i="97" l="1"/>
  <c r="C10" i="12"/>
  <c r="C11" i="12" s="1"/>
  <c r="H563" i="6"/>
  <c r="H565" i="6" s="1"/>
  <c r="S228" i="6"/>
  <c r="S230" i="6" s="1"/>
  <c r="S231" i="6" s="1"/>
  <c r="B26" i="9" s="1"/>
  <c r="H221" i="6"/>
  <c r="E150" i="59"/>
  <c r="H214" i="6"/>
  <c r="H223" i="6"/>
  <c r="H220" i="6"/>
  <c r="H219" i="6"/>
  <c r="AR160" i="91"/>
  <c r="AR35" i="92" s="1"/>
  <c r="AQ280" i="6"/>
  <c r="AI362" i="6"/>
  <c r="AG376" i="6"/>
  <c r="V369" i="6"/>
  <c r="V372" i="6" s="1"/>
  <c r="G153" i="59"/>
  <c r="J541" i="6"/>
  <c r="F364" i="97" s="1"/>
  <c r="F354" i="97"/>
  <c r="U549" i="6"/>
  <c r="J535" i="6"/>
  <c r="F358" i="97" s="1"/>
  <c r="J544" i="6"/>
  <c r="F367" i="97" s="1"/>
  <c r="J540" i="6"/>
  <c r="J542" i="6"/>
  <c r="F365" i="97" s="1"/>
  <c r="AT376" i="6"/>
  <c r="AP166" i="91" s="1"/>
  <c r="R132" i="91"/>
  <c r="R160" i="91" s="1"/>
  <c r="R35" i="92" s="1"/>
  <c r="R159" i="91"/>
  <c r="R34" i="92" s="1"/>
  <c r="Q545" i="6"/>
  <c r="M368" i="97" s="1"/>
  <c r="J354" i="97"/>
  <c r="E154" i="59"/>
  <c r="N368" i="6"/>
  <c r="E26" i="97"/>
  <c r="AF152" i="59"/>
  <c r="J55" i="59"/>
  <c r="K55" i="59" s="1"/>
  <c r="Y376" i="6"/>
  <c r="H372" i="6"/>
  <c r="AU372" i="6"/>
  <c r="AQ164" i="91" s="1"/>
  <c r="BC166" i="59"/>
  <c r="BF378" i="6"/>
  <c r="BF567" i="6" s="1"/>
  <c r="BB166" i="91"/>
  <c r="BB37" i="92" s="1"/>
  <c r="AS380" i="6"/>
  <c r="AO168" i="91" s="1"/>
  <c r="AO38" i="92" s="1"/>
  <c r="AO47" i="92" s="1"/>
  <c r="G74" i="59"/>
  <c r="F84" i="116" s="1"/>
  <c r="E363" i="97"/>
  <c r="I545" i="6"/>
  <c r="BB219" i="6"/>
  <c r="N362" i="6"/>
  <c r="G26" i="97"/>
  <c r="BO532" i="6"/>
  <c r="F63" i="9" s="1"/>
  <c r="BF380" i="6"/>
  <c r="BB168" i="91" s="1"/>
  <c r="BB38" i="92" s="1"/>
  <c r="BB47" i="92" s="1"/>
  <c r="BF166" i="59"/>
  <c r="AJ549" i="6"/>
  <c r="Y540" i="6"/>
  <c r="Y535" i="6"/>
  <c r="U358" i="97" s="1"/>
  <c r="Y541" i="6"/>
  <c r="U364" i="97" s="1"/>
  <c r="Y544" i="6"/>
  <c r="U367" i="97" s="1"/>
  <c r="Y542" i="6"/>
  <c r="U365" i="97" s="1"/>
  <c r="U354" i="97"/>
  <c r="V153" i="59"/>
  <c r="BM535" i="6"/>
  <c r="BI358" i="97" s="1"/>
  <c r="BM542" i="6"/>
  <c r="BI365" i="97" s="1"/>
  <c r="BJ153" i="59"/>
  <c r="BM540" i="6"/>
  <c r="BM541" i="6"/>
  <c r="BI364" i="97" s="1"/>
  <c r="BM544" i="6"/>
  <c r="BI367" i="97" s="1"/>
  <c r="BI354" i="97"/>
  <c r="AV362" i="6"/>
  <c r="AV369" i="6"/>
  <c r="AV367" i="6"/>
  <c r="AV368" i="6"/>
  <c r="AV371" i="6"/>
  <c r="AS152" i="59"/>
  <c r="AS154" i="59" s="1"/>
  <c r="BG376" i="6"/>
  <c r="AW166" i="91"/>
  <c r="AW37" i="92" s="1"/>
  <c r="BA378" i="6"/>
  <c r="BA380" i="6" s="1"/>
  <c r="AW168" i="91" s="1"/>
  <c r="AW38" i="92" s="1"/>
  <c r="AW47" i="92" s="1"/>
  <c r="AY380" i="6"/>
  <c r="AU168" i="91" s="1"/>
  <c r="AU38" i="92" s="1"/>
  <c r="AU47" i="92" s="1"/>
  <c r="AN154" i="59"/>
  <c r="E74" i="59"/>
  <c r="D84" i="116" s="1"/>
  <c r="AI372" i="6"/>
  <c r="AE164" i="91" s="1"/>
  <c r="J562" i="6"/>
  <c r="J210" i="6"/>
  <c r="AO380" i="6"/>
  <c r="AK168" i="91" s="1"/>
  <c r="AK38" i="92" s="1"/>
  <c r="AK47" i="92" s="1"/>
  <c r="AO37" i="92"/>
  <c r="AU154" i="59"/>
  <c r="BI563" i="6"/>
  <c r="BI565" i="6" s="1"/>
  <c r="M210" i="6"/>
  <c r="AX224" i="6"/>
  <c r="AX232" i="6" s="1"/>
  <c r="P562" i="6"/>
  <c r="BA563" i="6"/>
  <c r="BA565" i="6" s="1"/>
  <c r="BL352" i="97"/>
  <c r="AC541" i="6"/>
  <c r="Y364" i="97" s="1"/>
  <c r="Y354" i="97"/>
  <c r="AC544" i="6"/>
  <c r="Y367" i="97" s="1"/>
  <c r="AC535" i="6"/>
  <c r="Y358" i="97" s="1"/>
  <c r="Z153" i="59"/>
  <c r="Z154" i="59" s="1"/>
  <c r="AN549" i="6"/>
  <c r="AC540" i="6"/>
  <c r="AC542" i="6"/>
  <c r="Y365" i="97" s="1"/>
  <c r="BB223" i="6"/>
  <c r="BD535" i="6"/>
  <c r="AZ358" i="97" s="1"/>
  <c r="BD544" i="6"/>
  <c r="AZ367" i="97" s="1"/>
  <c r="AZ354" i="97"/>
  <c r="BD540" i="6"/>
  <c r="BA153" i="59"/>
  <c r="BA154" i="59" s="1"/>
  <c r="BD541" i="6"/>
  <c r="AZ364" i="97" s="1"/>
  <c r="BO549" i="6"/>
  <c r="BL166" i="59" s="1"/>
  <c r="BD542" i="6"/>
  <c r="AZ365" i="97" s="1"/>
  <c r="BG9" i="12"/>
  <c r="BG11" i="12" s="1"/>
  <c r="BL563" i="6"/>
  <c r="BL565" i="6" s="1"/>
  <c r="BB562" i="6"/>
  <c r="AW10" i="12" s="1"/>
  <c r="AW11" i="12" s="1"/>
  <c r="AD380" i="6"/>
  <c r="Z168" i="91" s="1"/>
  <c r="Z38" i="92" s="1"/>
  <c r="Z47" i="92" s="1"/>
  <c r="AY9" i="12"/>
  <c r="AY11" i="12" s="1"/>
  <c r="BD563" i="6"/>
  <c r="BD565" i="6" s="1"/>
  <c r="BN563" i="6"/>
  <c r="BN565" i="6" s="1"/>
  <c r="BI9" i="12"/>
  <c r="BI11" i="12" s="1"/>
  <c r="BL542" i="6"/>
  <c r="BH365" i="97" s="1"/>
  <c r="BH354" i="97"/>
  <c r="BL544" i="6"/>
  <c r="BH367" i="97" s="1"/>
  <c r="BL540" i="6"/>
  <c r="BL535" i="6"/>
  <c r="BH358" i="97" s="1"/>
  <c r="BI153" i="59"/>
  <c r="BI154" i="59" s="1"/>
  <c r="BL541" i="6"/>
  <c r="BH364" i="97" s="1"/>
  <c r="BP561" i="6"/>
  <c r="U380" i="6"/>
  <c r="Q168" i="91" s="1"/>
  <c r="Q38" i="92" s="1"/>
  <c r="Q47" i="92" s="1"/>
  <c r="AR9" i="12"/>
  <c r="AR11" i="12" s="1"/>
  <c r="AW563" i="6"/>
  <c r="AW565" i="6" s="1"/>
  <c r="BN542" i="6"/>
  <c r="BJ365" i="97" s="1"/>
  <c r="BJ354" i="97"/>
  <c r="BN535" i="6"/>
  <c r="BJ358" i="97" s="1"/>
  <c r="BN541" i="6"/>
  <c r="BJ364" i="97" s="1"/>
  <c r="BK153" i="59"/>
  <c r="BK154" i="59" s="1"/>
  <c r="BN540" i="6"/>
  <c r="BN544" i="6"/>
  <c r="BJ367" i="97" s="1"/>
  <c r="AT153" i="59"/>
  <c r="AT154" i="59" s="1"/>
  <c r="AS354" i="97"/>
  <c r="AW541" i="6"/>
  <c r="AS364" i="97" s="1"/>
  <c r="AW544" i="6"/>
  <c r="AS367" i="97" s="1"/>
  <c r="BH549" i="6"/>
  <c r="AW542" i="6"/>
  <c r="AS365" i="97" s="1"/>
  <c r="AW535" i="6"/>
  <c r="AS358" i="97" s="1"/>
  <c r="AW540" i="6"/>
  <c r="AE545" i="6"/>
  <c r="AE553" i="6" s="1"/>
  <c r="AA376" i="97" s="1"/>
  <c r="AE532" i="6"/>
  <c r="C63" i="9" s="1"/>
  <c r="BD549" i="6"/>
  <c r="AS542" i="6"/>
  <c r="AO365" i="97" s="1"/>
  <c r="AS535" i="6"/>
  <c r="AO358" i="97" s="1"/>
  <c r="AS544" i="6"/>
  <c r="AO367" i="97" s="1"/>
  <c r="AO354" i="97"/>
  <c r="AS541" i="6"/>
  <c r="AO364" i="97" s="1"/>
  <c r="AS540" i="6"/>
  <c r="AP153" i="59"/>
  <c r="AH9" i="12"/>
  <c r="AH11" i="12" s="1"/>
  <c r="AM563" i="6"/>
  <c r="AM565" i="6" s="1"/>
  <c r="AO567" i="6"/>
  <c r="H26" i="97"/>
  <c r="BM63" i="33"/>
  <c r="AM541" i="6"/>
  <c r="AI364" i="97" s="1"/>
  <c r="AM535" i="6"/>
  <c r="AI358" i="97" s="1"/>
  <c r="AI354" i="97"/>
  <c r="AM544" i="6"/>
  <c r="AI367" i="97" s="1"/>
  <c r="AJ153" i="59"/>
  <c r="AJ154" i="59" s="1"/>
  <c r="AX549" i="6"/>
  <c r="AM540" i="6"/>
  <c r="AM542" i="6"/>
  <c r="AI365" i="97" s="1"/>
  <c r="BA544" i="6"/>
  <c r="AW367" i="97" s="1"/>
  <c r="BA540" i="6"/>
  <c r="AW354" i="97"/>
  <c r="BL549" i="6"/>
  <c r="BA541" i="6"/>
  <c r="AW364" i="97" s="1"/>
  <c r="BA535" i="6"/>
  <c r="AW358" i="97" s="1"/>
  <c r="AX153" i="59"/>
  <c r="AX154" i="59" s="1"/>
  <c r="BA542" i="6"/>
  <c r="AW365" i="97" s="1"/>
  <c r="X9" i="12"/>
  <c r="X11" i="12" s="1"/>
  <c r="AC563" i="6"/>
  <c r="AC565" i="6" s="1"/>
  <c r="BI544" i="6"/>
  <c r="BE367" i="97" s="1"/>
  <c r="BI535" i="6"/>
  <c r="BE358" i="97" s="1"/>
  <c r="BE354" i="97"/>
  <c r="BI540" i="6"/>
  <c r="BI542" i="6"/>
  <c r="BE365" i="97" s="1"/>
  <c r="BI541" i="6"/>
  <c r="BE364" i="97" s="1"/>
  <c r="BF153" i="59"/>
  <c r="BF154" i="59" s="1"/>
  <c r="AY150" i="59"/>
  <c r="J61" i="59"/>
  <c r="K61" i="59" s="1"/>
  <c r="G540" i="6"/>
  <c r="G541" i="6"/>
  <c r="C364" i="97" s="1"/>
  <c r="G542" i="6"/>
  <c r="C365" i="97" s="1"/>
  <c r="G544" i="6"/>
  <c r="C367" i="97" s="1"/>
  <c r="C354" i="97"/>
  <c r="G535" i="6"/>
  <c r="C358" i="97" s="1"/>
  <c r="D153" i="59"/>
  <c r="BF563" i="6"/>
  <c r="BF565" i="6" s="1"/>
  <c r="Q11" i="12"/>
  <c r="V563" i="6"/>
  <c r="V565" i="6" s="1"/>
  <c r="BC372" i="6"/>
  <c r="AY164" i="91" s="1"/>
  <c r="I7" i="31"/>
  <c r="AX372" i="6"/>
  <c r="AT164" i="91" s="1"/>
  <c r="AT37" i="92" s="1"/>
  <c r="BJ223" i="6"/>
  <c r="BJ214" i="6"/>
  <c r="BJ219" i="6"/>
  <c r="BJ220" i="6"/>
  <c r="BG150" i="59"/>
  <c r="BG154" i="59" s="1"/>
  <c r="BJ221" i="6"/>
  <c r="G38" i="31"/>
  <c r="BB221" i="6"/>
  <c r="N367" i="6"/>
  <c r="AG30" i="33"/>
  <c r="AH30" i="33" s="1"/>
  <c r="AM150" i="59"/>
  <c r="AM154" i="59" s="1"/>
  <c r="AP219" i="6"/>
  <c r="BA228" i="6"/>
  <c r="AP223" i="6"/>
  <c r="AP221" i="6"/>
  <c r="AP214" i="6"/>
  <c r="AP220" i="6"/>
  <c r="H73" i="59"/>
  <c r="G83" i="116" s="1"/>
  <c r="BB220" i="6"/>
  <c r="K152" i="59"/>
  <c r="AK10" i="12"/>
  <c r="AK11" i="12" s="1"/>
  <c r="AP563" i="6"/>
  <c r="AP565" i="6" s="1"/>
  <c r="AP553" i="6"/>
  <c r="AL376" i="97" s="1"/>
  <c r="AB372" i="6"/>
  <c r="BM228" i="6"/>
  <c r="BM230" i="6" s="1"/>
  <c r="BM232" i="6" s="1"/>
  <c r="N369" i="6"/>
  <c r="AJ10" i="12"/>
  <c r="AJ11" i="12" s="1"/>
  <c r="AO563" i="6"/>
  <c r="AO565" i="6" s="1"/>
  <c r="BI57" i="33"/>
  <c r="BJ57" i="33" s="1"/>
  <c r="BK57" i="33" s="1"/>
  <c r="BB372" i="6"/>
  <c r="AX164" i="91" s="1"/>
  <c r="BE10" i="12"/>
  <c r="BE11" i="12" s="1"/>
  <c r="BJ563" i="6"/>
  <c r="BJ565" i="6" s="1"/>
  <c r="AO220" i="6"/>
  <c r="AO214" i="6"/>
  <c r="AL150" i="59"/>
  <c r="AL154" i="59" s="1"/>
  <c r="AZ228" i="6"/>
  <c r="AO221" i="6"/>
  <c r="AO223" i="6"/>
  <c r="AO219" i="6"/>
  <c r="J57" i="59"/>
  <c r="K57" i="59" s="1"/>
  <c r="K563" i="6"/>
  <c r="K565" i="6" s="1"/>
  <c r="F11" i="12"/>
  <c r="BF11" i="12"/>
  <c r="AQ153" i="59"/>
  <c r="BE549" i="6"/>
  <c r="AT541" i="6"/>
  <c r="AP364" i="97" s="1"/>
  <c r="AT542" i="6"/>
  <c r="AP365" i="97" s="1"/>
  <c r="AT535" i="6"/>
  <c r="AP358" i="97" s="1"/>
  <c r="AT540" i="6"/>
  <c r="AT544" i="6"/>
  <c r="AP367" i="97" s="1"/>
  <c r="AP354" i="97"/>
  <c r="AO9" i="36"/>
  <c r="AQ178" i="59"/>
  <c r="AZ50" i="33"/>
  <c r="BA50" i="33" s="1"/>
  <c r="BF220" i="6"/>
  <c r="BC150" i="59"/>
  <c r="BC154" i="59" s="1"/>
  <c r="BF214" i="6"/>
  <c r="BF221" i="6"/>
  <c r="BF219" i="6"/>
  <c r="BF223" i="6"/>
  <c r="U166" i="91"/>
  <c r="Y378" i="6"/>
  <c r="O372" i="97"/>
  <c r="D30" i="97" s="1"/>
  <c r="S551" i="6"/>
  <c r="P166" i="59"/>
  <c r="E62" i="59" s="1"/>
  <c r="D72" i="116" s="1"/>
  <c r="AM38" i="33"/>
  <c r="AN38" i="33" s="1"/>
  <c r="BD224" i="6"/>
  <c r="AB210" i="6"/>
  <c r="AB562" i="6"/>
  <c r="K10" i="33"/>
  <c r="L10" i="33" s="1"/>
  <c r="BB535" i="6"/>
  <c r="AX358" i="97" s="1"/>
  <c r="BB544" i="6"/>
  <c r="AX367" i="97" s="1"/>
  <c r="BB541" i="6"/>
  <c r="AX364" i="97" s="1"/>
  <c r="BB542" i="6"/>
  <c r="AX365" i="97" s="1"/>
  <c r="AX354" i="97"/>
  <c r="BB540" i="6"/>
  <c r="BM549" i="6"/>
  <c r="BJ166" i="59" s="1"/>
  <c r="AY153" i="59"/>
  <c r="BI224" i="6"/>
  <c r="BI232" i="6" s="1"/>
  <c r="BK563" i="6"/>
  <c r="BK565" i="6" s="1"/>
  <c r="N210" i="6"/>
  <c r="N562" i="6"/>
  <c r="BE358" i="6"/>
  <c r="BO359" i="6" s="1"/>
  <c r="F49" i="9" s="1"/>
  <c r="BE562" i="6"/>
  <c r="AM378" i="6"/>
  <c r="AM380" i="6" s="1"/>
  <c r="AI166" i="91"/>
  <c r="M372" i="6"/>
  <c r="M380" i="6" s="1"/>
  <c r="I168" i="91" s="1"/>
  <c r="I38" i="92" s="1"/>
  <c r="I47" i="92" s="1"/>
  <c r="W166" i="59"/>
  <c r="V166" i="91"/>
  <c r="Z378" i="6"/>
  <c r="Z567" i="6" s="1"/>
  <c r="AQ372" i="6"/>
  <c r="AM164" i="91" s="1"/>
  <c r="K223" i="6"/>
  <c r="K220" i="6"/>
  <c r="K214" i="6"/>
  <c r="K219" i="6"/>
  <c r="V228" i="6"/>
  <c r="V230" i="6" s="1"/>
  <c r="H150" i="59"/>
  <c r="H154" i="59" s="1"/>
  <c r="K221" i="6"/>
  <c r="J159" i="91"/>
  <c r="J34" i="92" s="1"/>
  <c r="J139" i="91"/>
  <c r="J160" i="91" s="1"/>
  <c r="J35" i="92" s="1"/>
  <c r="BA48" i="33"/>
  <c r="BB48" i="33" s="1"/>
  <c r="S224" i="6"/>
  <c r="S232" i="6" s="1"/>
  <c r="BO230" i="6"/>
  <c r="O372" i="6"/>
  <c r="BA139" i="91"/>
  <c r="BA160" i="91" s="1"/>
  <c r="BA35" i="92" s="1"/>
  <c r="BA159" i="91"/>
  <c r="BA34" i="92" s="1"/>
  <c r="AV47" i="33"/>
  <c r="AW47" i="33" s="1"/>
  <c r="AX47" i="33" s="1"/>
  <c r="AU9" i="36"/>
  <c r="AW178" i="59"/>
  <c r="AV9" i="36"/>
  <c r="AX178" i="59"/>
  <c r="AV46" i="33"/>
  <c r="AW46" i="33" s="1"/>
  <c r="AB166" i="59"/>
  <c r="BC532" i="6"/>
  <c r="E63" i="9" s="1"/>
  <c r="AL166" i="59"/>
  <c r="G27" i="97"/>
  <c r="BM65" i="33"/>
  <c r="BC54" i="33"/>
  <c r="BM64" i="33"/>
  <c r="BB10" i="12"/>
  <c r="BB11" i="12" s="1"/>
  <c r="BG563" i="6"/>
  <c r="BG565" i="6" s="1"/>
  <c r="AK289" i="6"/>
  <c r="AK297" i="6" s="1"/>
  <c r="V18" i="33"/>
  <c r="Z372" i="6"/>
  <c r="V164" i="91" s="1"/>
  <c r="I74" i="59"/>
  <c r="H84" i="116" s="1"/>
  <c r="D363" i="97"/>
  <c r="H545" i="6"/>
  <c r="BI378" i="6"/>
  <c r="BI380" i="6" s="1"/>
  <c r="BE168" i="91" s="1"/>
  <c r="BE38" i="92" s="1"/>
  <c r="BE47" i="92" s="1"/>
  <c r="BE166" i="91"/>
  <c r="BE37" i="92" s="1"/>
  <c r="BG371" i="6"/>
  <c r="BG369" i="6"/>
  <c r="BG367" i="6"/>
  <c r="BG368" i="6"/>
  <c r="BG362" i="6"/>
  <c r="BD152" i="59"/>
  <c r="BD154" i="59" s="1"/>
  <c r="BJ152" i="59"/>
  <c r="BM371" i="6"/>
  <c r="BM369" i="6"/>
  <c r="BM367" i="6"/>
  <c r="BM362" i="6"/>
  <c r="BM368" i="6"/>
  <c r="L11" i="33"/>
  <c r="BB378" i="6"/>
  <c r="AX166" i="91"/>
  <c r="AX37" i="92" s="1"/>
  <c r="P372" i="6"/>
  <c r="AZ372" i="6"/>
  <c r="AZ380" i="6" s="1"/>
  <c r="AV168" i="91" s="1"/>
  <c r="AV38" i="92" s="1"/>
  <c r="AV47" i="92" s="1"/>
  <c r="BI59" i="33"/>
  <c r="BH10" i="12"/>
  <c r="BH11" i="12" s="1"/>
  <c r="BM563" i="6"/>
  <c r="BM565" i="6" s="1"/>
  <c r="AT562" i="6"/>
  <c r="AT210" i="6"/>
  <c r="BC210" i="6"/>
  <c r="BC562" i="6"/>
  <c r="AU10" i="12"/>
  <c r="AU11" i="12" s="1"/>
  <c r="AZ563" i="6"/>
  <c r="AZ565" i="6" s="1"/>
  <c r="AU378" i="6"/>
  <c r="AU380" i="6" s="1"/>
  <c r="AQ168" i="91" s="1"/>
  <c r="AQ38" i="92" s="1"/>
  <c r="AQ47" i="92" s="1"/>
  <c r="AQ166" i="91"/>
  <c r="AQ37" i="92" s="1"/>
  <c r="X221" i="6"/>
  <c r="AI228" i="6"/>
  <c r="AI230" i="6" s="1"/>
  <c r="X219" i="6"/>
  <c r="X223" i="6"/>
  <c r="U150" i="59"/>
  <c r="X214" i="6"/>
  <c r="X220" i="6"/>
  <c r="S16" i="33"/>
  <c r="AL40" i="33"/>
  <c r="AM40" i="33" s="1"/>
  <c r="AN40" i="33" s="1"/>
  <c r="H27" i="97"/>
  <c r="AK378" i="6"/>
  <c r="AK380" i="6" s="1"/>
  <c r="AG168" i="91" s="1"/>
  <c r="AG38" i="92" s="1"/>
  <c r="AG47" i="92" s="1"/>
  <c r="AG166" i="91"/>
  <c r="AG37" i="92" s="1"/>
  <c r="M542" i="6"/>
  <c r="I365" i="97" s="1"/>
  <c r="M535" i="6"/>
  <c r="I358" i="97" s="1"/>
  <c r="M540" i="6"/>
  <c r="M541" i="6"/>
  <c r="I364" i="97" s="1"/>
  <c r="J153" i="59"/>
  <c r="X549" i="6"/>
  <c r="M544" i="6"/>
  <c r="I367" i="97" s="1"/>
  <c r="I354" i="97"/>
  <c r="AL378" i="6"/>
  <c r="AH166" i="91"/>
  <c r="T10" i="12"/>
  <c r="T11" i="12" s="1"/>
  <c r="Y563" i="6"/>
  <c r="Y565" i="6" s="1"/>
  <c r="AA223" i="6"/>
  <c r="AA219" i="6"/>
  <c r="AA220" i="6"/>
  <c r="AA214" i="6"/>
  <c r="X150" i="59"/>
  <c r="X154" i="59" s="1"/>
  <c r="AL228" i="6"/>
  <c r="AL230" i="6" s="1"/>
  <c r="AL232" i="6" s="1"/>
  <c r="AA221" i="6"/>
  <c r="S10" i="12"/>
  <c r="S11" i="12" s="1"/>
  <c r="X563" i="6"/>
  <c r="X565" i="6" s="1"/>
  <c r="W17" i="33"/>
  <c r="X17" i="33" s="1"/>
  <c r="AZ53" i="33"/>
  <c r="BA53" i="33" s="1"/>
  <c r="AR545" i="6"/>
  <c r="AN363" i="97"/>
  <c r="AJ542" i="6"/>
  <c r="AF365" i="97" s="1"/>
  <c r="AJ544" i="6"/>
  <c r="AF367" i="97" s="1"/>
  <c r="AG153" i="59"/>
  <c r="AJ541" i="6"/>
  <c r="AF364" i="97" s="1"/>
  <c r="AJ535" i="6"/>
  <c r="AF358" i="97" s="1"/>
  <c r="AJ540" i="6"/>
  <c r="AF354" i="97"/>
  <c r="AU549" i="6"/>
  <c r="AO41" i="33"/>
  <c r="AP41" i="33" s="1"/>
  <c r="L12" i="33"/>
  <c r="M12" i="33" s="1"/>
  <c r="Z26" i="33"/>
  <c r="BC551" i="6"/>
  <c r="AY372" i="97"/>
  <c r="AY221" i="6"/>
  <c r="AY223" i="6"/>
  <c r="AY219" i="6"/>
  <c r="AY220" i="6"/>
  <c r="BJ228" i="6"/>
  <c r="BJ230" i="6" s="1"/>
  <c r="AV150" i="59"/>
  <c r="AV154" i="59" s="1"/>
  <c r="AY214" i="6"/>
  <c r="H10" i="12"/>
  <c r="H11" i="12" s="1"/>
  <c r="M563" i="6"/>
  <c r="M565" i="6" s="1"/>
  <c r="H6" i="34"/>
  <c r="AJ219" i="6"/>
  <c r="AG150" i="59"/>
  <c r="AJ223" i="6"/>
  <c r="AU228" i="6"/>
  <c r="AJ221" i="6"/>
  <c r="AJ220" i="6"/>
  <c r="AJ214" i="6"/>
  <c r="BG61" i="33"/>
  <c r="BH61" i="33" s="1"/>
  <c r="AB50" i="64"/>
  <c r="F18" i="64"/>
  <c r="AH31" i="33"/>
  <c r="AI31" i="33" s="1"/>
  <c r="AL39" i="33"/>
  <c r="AR223" i="6"/>
  <c r="AR220" i="6"/>
  <c r="AR221" i="6"/>
  <c r="AR219" i="6"/>
  <c r="AO150" i="59"/>
  <c r="AO154" i="59" s="1"/>
  <c r="AR214" i="6"/>
  <c r="BC228" i="6"/>
  <c r="BC230" i="6" s="1"/>
  <c r="H48" i="59"/>
  <c r="G58" i="116" s="1"/>
  <c r="BB56" i="33"/>
  <c r="BC56" i="33" s="1"/>
  <c r="T166" i="91"/>
  <c r="X378" i="6"/>
  <c r="AG10" i="12"/>
  <c r="AG11" i="12" s="1"/>
  <c r="AL563" i="6"/>
  <c r="AL565" i="6" s="1"/>
  <c r="AA563" i="6"/>
  <c r="AA565" i="6" s="1"/>
  <c r="L358" i="6"/>
  <c r="BP357" i="6"/>
  <c r="C12" i="35"/>
  <c r="D178" i="59"/>
  <c r="P48" i="64"/>
  <c r="O24" i="36"/>
  <c r="AC41" i="30"/>
  <c r="E38" i="31"/>
  <c r="D20" i="33"/>
  <c r="P18" i="34"/>
  <c r="BC378" i="6"/>
  <c r="AY166" i="91"/>
  <c r="AX49" i="33"/>
  <c r="AY49" i="33" s="1"/>
  <c r="AE29" i="33"/>
  <c r="AF29" i="33" s="1"/>
  <c r="AG29" i="33" s="1"/>
  <c r="F164" i="91"/>
  <c r="F37" i="92" s="1"/>
  <c r="AQ532" i="6"/>
  <c r="D63" i="9" s="1"/>
  <c r="H159" i="91"/>
  <c r="H146" i="91"/>
  <c r="H160" i="91" s="1"/>
  <c r="R562" i="6"/>
  <c r="R210" i="6"/>
  <c r="AM36" i="33"/>
  <c r="BH541" i="6"/>
  <c r="BD364" i="97" s="1"/>
  <c r="BE153" i="59"/>
  <c r="BH535" i="6"/>
  <c r="BD358" i="97" s="1"/>
  <c r="BH542" i="6"/>
  <c r="BD365" i="97" s="1"/>
  <c r="BD354" i="97"/>
  <c r="BH544" i="6"/>
  <c r="BD367" i="97" s="1"/>
  <c r="BH540" i="6"/>
  <c r="AG363" i="97"/>
  <c r="AK545" i="6"/>
  <c r="AH35" i="33"/>
  <c r="BI62" i="33"/>
  <c r="BG58" i="33"/>
  <c r="BH58" i="33" s="1"/>
  <c r="AS42" i="33"/>
  <c r="X25" i="33"/>
  <c r="G19" i="91"/>
  <c r="G25" i="91" s="1"/>
  <c r="AN34" i="92"/>
  <c r="BJ60" i="33"/>
  <c r="BK60" i="33" s="1"/>
  <c r="Z10" i="12"/>
  <c r="AE563" i="6"/>
  <c r="AE565" i="6" s="1"/>
  <c r="Z27" i="33"/>
  <c r="AA27" i="33" s="1"/>
  <c r="V152" i="59"/>
  <c r="Y362" i="6"/>
  <c r="AE363" i="6" s="1"/>
  <c r="C51" i="9" s="1"/>
  <c r="AJ376" i="6"/>
  <c r="Y371" i="6"/>
  <c r="Y367" i="6"/>
  <c r="Y369" i="6"/>
  <c r="Y368" i="6"/>
  <c r="AE359" i="6"/>
  <c r="C49" i="9" s="1"/>
  <c r="AF535" i="6"/>
  <c r="AB358" i="97" s="1"/>
  <c r="AQ549" i="6"/>
  <c r="AF540" i="6"/>
  <c r="AB354" i="97"/>
  <c r="AF544" i="6"/>
  <c r="AB367" i="97" s="1"/>
  <c r="AF542" i="6"/>
  <c r="AB365" i="97" s="1"/>
  <c r="AF541" i="6"/>
  <c r="AB364" i="97" s="1"/>
  <c r="AC153" i="59"/>
  <c r="AB159" i="91"/>
  <c r="AB146" i="91"/>
  <c r="AB160" i="91" s="1"/>
  <c r="AB35" i="92" s="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D18" i="34"/>
  <c r="D48" i="64"/>
  <c r="D38" i="31"/>
  <c r="Q41" i="30"/>
  <c r="D8" i="33"/>
  <c r="F6" i="34"/>
  <c r="BD159" i="91"/>
  <c r="BD146" i="91"/>
  <c r="BD160" i="91" s="1"/>
  <c r="BD35" i="92" s="1"/>
  <c r="Y166" i="91"/>
  <c r="Y37" i="92" s="1"/>
  <c r="AC378" i="6"/>
  <c r="AC380" i="6" s="1"/>
  <c r="Y168" i="91" s="1"/>
  <c r="Y38" i="92" s="1"/>
  <c r="Y47" i="92" s="1"/>
  <c r="R14" i="33"/>
  <c r="S14" i="33" s="1"/>
  <c r="BI166" i="91"/>
  <c r="BM378" i="6"/>
  <c r="AS372" i="97"/>
  <c r="AW551" i="6"/>
  <c r="P15" i="33"/>
  <c r="AA549" i="6"/>
  <c r="L354" i="97"/>
  <c r="P540" i="6"/>
  <c r="M153" i="59"/>
  <c r="P542" i="6"/>
  <c r="L365" i="97" s="1"/>
  <c r="P535" i="6"/>
  <c r="L358" i="97" s="1"/>
  <c r="P541" i="6"/>
  <c r="L364" i="97" s="1"/>
  <c r="P544" i="6"/>
  <c r="L367" i="97" s="1"/>
  <c r="AU178" i="59"/>
  <c r="AS9" i="36"/>
  <c r="G12" i="35"/>
  <c r="W166" i="91"/>
  <c r="AA378" i="6"/>
  <c r="AH34" i="33"/>
  <c r="AT10" i="12"/>
  <c r="AT11" i="12" s="1"/>
  <c r="AY563" i="6"/>
  <c r="AY565" i="6" s="1"/>
  <c r="AE10" i="12"/>
  <c r="AE11" i="12" s="1"/>
  <c r="AJ563" i="6"/>
  <c r="AJ565" i="6" s="1"/>
  <c r="V221" i="6"/>
  <c r="V223" i="6"/>
  <c r="AG228" i="6"/>
  <c r="AG230" i="6" s="1"/>
  <c r="V220" i="6"/>
  <c r="V214" i="6"/>
  <c r="V219" i="6"/>
  <c r="S150" i="59"/>
  <c r="AL33" i="33"/>
  <c r="AM33" i="33" s="1"/>
  <c r="BH562" i="6"/>
  <c r="BH210" i="6"/>
  <c r="BK378" i="6"/>
  <c r="BG166" i="91"/>
  <c r="BJ166" i="91"/>
  <c r="BJ37" i="92" s="1"/>
  <c r="BN378" i="6"/>
  <c r="BN380" i="6" s="1"/>
  <c r="BJ168" i="91" s="1"/>
  <c r="BJ38" i="92" s="1"/>
  <c r="BJ47" i="92" s="1"/>
  <c r="I9" i="33"/>
  <c r="J9" i="33" s="1"/>
  <c r="BC544" i="6"/>
  <c r="AY367" i="97" s="1"/>
  <c r="BC542" i="6"/>
  <c r="AY365" i="97" s="1"/>
  <c r="BC540" i="6"/>
  <c r="BC535" i="6"/>
  <c r="AY358" i="97" s="1"/>
  <c r="BC541" i="6"/>
  <c r="AY364" i="97" s="1"/>
  <c r="AY354" i="97"/>
  <c r="AZ153" i="59"/>
  <c r="BN549" i="6"/>
  <c r="L562" i="6"/>
  <c r="L210" i="6"/>
  <c r="F27" i="97"/>
  <c r="AP44" i="33"/>
  <c r="AV164" i="91"/>
  <c r="AV37" i="92" s="1"/>
  <c r="AD32" i="33"/>
  <c r="X540" i="6"/>
  <c r="X535" i="6"/>
  <c r="T358" i="97" s="1"/>
  <c r="T354" i="97"/>
  <c r="X541" i="6"/>
  <c r="T364" i="97" s="1"/>
  <c r="X544" i="6"/>
  <c r="T367" i="97" s="1"/>
  <c r="AI549" i="6"/>
  <c r="X542" i="6"/>
  <c r="T365" i="97" s="1"/>
  <c r="U153" i="59"/>
  <c r="AZ535" i="6"/>
  <c r="AV358" i="97" s="1"/>
  <c r="BK549" i="6"/>
  <c r="AZ540" i="6"/>
  <c r="AZ541" i="6"/>
  <c r="AV364" i="97" s="1"/>
  <c r="AW153" i="59"/>
  <c r="AV354" i="97"/>
  <c r="AZ544" i="6"/>
  <c r="AV367" i="97" s="1"/>
  <c r="AZ542" i="6"/>
  <c r="AV365" i="97" s="1"/>
  <c r="U23" i="33"/>
  <c r="AX52" i="33"/>
  <c r="X372" i="6"/>
  <c r="S9" i="36"/>
  <c r="U178" i="59"/>
  <c r="F74" i="59" s="1"/>
  <c r="E84" i="116" s="1"/>
  <c r="E12" i="35"/>
  <c r="BD55" i="33"/>
  <c r="E27" i="97"/>
  <c r="H353" i="97"/>
  <c r="BP530" i="6"/>
  <c r="L531" i="6"/>
  <c r="AL545" i="6"/>
  <c r="AH368" i="97" s="1"/>
  <c r="AH363" i="97"/>
  <c r="AZ214" i="6"/>
  <c r="AW150" i="59"/>
  <c r="AZ223" i="6"/>
  <c r="AZ219" i="6"/>
  <c r="AZ220" i="6"/>
  <c r="BK228" i="6"/>
  <c r="AZ221" i="6"/>
  <c r="D73" i="59"/>
  <c r="BM177" i="59"/>
  <c r="AM10" i="12"/>
  <c r="AM11" i="12" s="1"/>
  <c r="AR563" i="6"/>
  <c r="AR565" i="6" s="1"/>
  <c r="S19" i="33"/>
  <c r="T19" i="33" s="1"/>
  <c r="R540" i="6"/>
  <c r="R544" i="6"/>
  <c r="N367" i="97" s="1"/>
  <c r="AC549" i="6"/>
  <c r="O153" i="59"/>
  <c r="N354" i="97"/>
  <c r="R535" i="6"/>
  <c r="N358" i="97" s="1"/>
  <c r="R541" i="6"/>
  <c r="N364" i="97" s="1"/>
  <c r="R542" i="6"/>
  <c r="N365" i="97" s="1"/>
  <c r="BC363" i="6"/>
  <c r="E51" i="9" s="1"/>
  <c r="AZ50" i="64"/>
  <c r="H18" i="64"/>
  <c r="AA28" i="33"/>
  <c r="AB28" i="33" s="1"/>
  <c r="AF562" i="6"/>
  <c r="AF210" i="6"/>
  <c r="AN50" i="64"/>
  <c r="T224" i="6"/>
  <c r="T566" i="6" s="1"/>
  <c r="T568" i="6" s="1"/>
  <c r="AD224" i="6"/>
  <c r="AD232" i="6" s="1"/>
  <c r="D51" i="33"/>
  <c r="AT24" i="36"/>
  <c r="AU18" i="34"/>
  <c r="AU48" i="64"/>
  <c r="AU50" i="64" s="1"/>
  <c r="AJ372" i="6"/>
  <c r="AF164" i="91" s="1"/>
  <c r="AV43" i="33"/>
  <c r="AF10" i="12"/>
  <c r="AF11" i="12" s="1"/>
  <c r="AK563" i="6"/>
  <c r="AK565" i="6" s="1"/>
  <c r="P214" i="6"/>
  <c r="P221" i="6"/>
  <c r="P219" i="6"/>
  <c r="M150" i="59"/>
  <c r="P220" i="6"/>
  <c r="AA228" i="6"/>
  <c r="AA230" i="6" s="1"/>
  <c r="P223" i="6"/>
  <c r="AS221" i="6"/>
  <c r="AS219" i="6"/>
  <c r="AS220" i="6"/>
  <c r="AS223" i="6"/>
  <c r="AP150" i="59"/>
  <c r="AP154" i="59" s="1"/>
  <c r="BD228" i="6"/>
  <c r="AS214" i="6"/>
  <c r="AA372" i="6"/>
  <c r="W164" i="91" s="1"/>
  <c r="AR372" i="6"/>
  <c r="C48" i="64"/>
  <c r="C38" i="31"/>
  <c r="BN40" i="30"/>
  <c r="E41" i="30"/>
  <c r="C18" i="34"/>
  <c r="D7" i="33"/>
  <c r="Y22" i="33"/>
  <c r="X24" i="33"/>
  <c r="Y24" i="33" s="1"/>
  <c r="AE166" i="91"/>
  <c r="AE37" i="92" s="1"/>
  <c r="AI378" i="6"/>
  <c r="R372" i="6"/>
  <c r="V21" i="33"/>
  <c r="AE154" i="59"/>
  <c r="AV551" i="6"/>
  <c r="AR374" i="97" s="1"/>
  <c r="AR372" i="97"/>
  <c r="AK214" i="6"/>
  <c r="AK219" i="6"/>
  <c r="AK220" i="6"/>
  <c r="AV228" i="6"/>
  <c r="AV230" i="6" s="1"/>
  <c r="AK221" i="6"/>
  <c r="AK223" i="6"/>
  <c r="AH150" i="59"/>
  <c r="AH154" i="59" s="1"/>
  <c r="Z562" i="6"/>
  <c r="Z210" i="6"/>
  <c r="K10" i="12"/>
  <c r="K11" i="12" s="1"/>
  <c r="P563" i="6"/>
  <c r="P565" i="6" s="1"/>
  <c r="AN10" i="12"/>
  <c r="AN11" i="12" s="1"/>
  <c r="AS563" i="6"/>
  <c r="AS565" i="6" s="1"/>
  <c r="AI152" i="59"/>
  <c r="AI154" i="59" s="1"/>
  <c r="AL371" i="6"/>
  <c r="AL368" i="6"/>
  <c r="AW376" i="6"/>
  <c r="AL362" i="6"/>
  <c r="AL367" i="6"/>
  <c r="AL369" i="6"/>
  <c r="E19" i="91"/>
  <c r="E25" i="91" s="1"/>
  <c r="AO37" i="33"/>
  <c r="AE219" i="6"/>
  <c r="AE221" i="6"/>
  <c r="AE214" i="6"/>
  <c r="AB150" i="59"/>
  <c r="AB154" i="59" s="1"/>
  <c r="AE223" i="6"/>
  <c r="AP228" i="6"/>
  <c r="AE220" i="6"/>
  <c r="M223" i="6"/>
  <c r="M220" i="6"/>
  <c r="M221" i="6"/>
  <c r="J150" i="59"/>
  <c r="X228" i="6"/>
  <c r="M214" i="6"/>
  <c r="M219" i="6"/>
  <c r="AU45" i="33"/>
  <c r="AH224" i="6"/>
  <c r="AH232" i="6" s="1"/>
  <c r="AC152" i="59"/>
  <c r="AQ376" i="6"/>
  <c r="AF368" i="6"/>
  <c r="AF369" i="6"/>
  <c r="AF371" i="6"/>
  <c r="AF362" i="6"/>
  <c r="AF367" i="6"/>
  <c r="AQ359" i="6"/>
  <c r="D49" i="9" s="1"/>
  <c r="M13" i="33"/>
  <c r="BH367" i="6"/>
  <c r="BH368" i="6"/>
  <c r="BH362" i="6"/>
  <c r="BE152" i="59"/>
  <c r="BH371" i="6"/>
  <c r="BH369" i="6"/>
  <c r="C78" i="116"/>
  <c r="J68" i="59"/>
  <c r="K68" i="59" s="1"/>
  <c r="Z540" i="6"/>
  <c r="V354" i="97"/>
  <c r="Z542" i="6"/>
  <c r="V365" i="97" s="1"/>
  <c r="Z535" i="6"/>
  <c r="V358" i="97" s="1"/>
  <c r="W153" i="59"/>
  <c r="Z541" i="6"/>
  <c r="V364" i="97" s="1"/>
  <c r="Z544" i="6"/>
  <c r="V367" i="97" s="1"/>
  <c r="AK549" i="6"/>
  <c r="AR164" i="59"/>
  <c r="S290" i="6"/>
  <c r="B38" i="9" s="1"/>
  <c r="B39" i="9" s="1"/>
  <c r="G297" i="6"/>
  <c r="AU566" i="6"/>
  <c r="AP164" i="91"/>
  <c r="P164" i="91"/>
  <c r="P37" i="92" s="1"/>
  <c r="AQ296" i="6"/>
  <c r="D40" i="9" s="1"/>
  <c r="BO296" i="6"/>
  <c r="F40" i="9" s="1"/>
  <c r="F41" i="9" s="1"/>
  <c r="BL297" i="6"/>
  <c r="T553" i="6"/>
  <c r="P376" i="97" s="1"/>
  <c r="BK545" i="6"/>
  <c r="BG363" i="97"/>
  <c r="BB363" i="97"/>
  <c r="BF545" i="6"/>
  <c r="X368" i="97"/>
  <c r="Q553" i="6"/>
  <c r="M376" i="97" s="1"/>
  <c r="Q363" i="97"/>
  <c r="U545" i="6"/>
  <c r="AP166" i="59"/>
  <c r="AO372" i="97"/>
  <c r="AS551" i="6"/>
  <c r="BC372" i="97"/>
  <c r="BG551" i="6"/>
  <c r="BD166" i="59"/>
  <c r="AD363" i="97"/>
  <c r="AH545" i="6"/>
  <c r="AH553" i="6" s="1"/>
  <c r="AD376" i="97" s="1"/>
  <c r="AB553" i="6"/>
  <c r="X376" i="97" s="1"/>
  <c r="AV545" i="6"/>
  <c r="AR363" i="97"/>
  <c r="AC166" i="59"/>
  <c r="AF551" i="6"/>
  <c r="AB372" i="97"/>
  <c r="Y551" i="6"/>
  <c r="U372" i="97"/>
  <c r="AC372" i="97"/>
  <c r="AG551" i="6"/>
  <c r="R363" i="97"/>
  <c r="V545" i="6"/>
  <c r="J363" i="97"/>
  <c r="N545" i="6"/>
  <c r="Q566" i="6"/>
  <c r="Q568" i="6" s="1"/>
  <c r="N164" i="59"/>
  <c r="N167" i="59" s="1"/>
  <c r="N169" i="59" s="1"/>
  <c r="AT368" i="97"/>
  <c r="BE374" i="97"/>
  <c r="AE358" i="97"/>
  <c r="AU363" i="97"/>
  <c r="AY545" i="6"/>
  <c r="BG545" i="6"/>
  <c r="BC363" i="97"/>
  <c r="AD551" i="6"/>
  <c r="Z372" i="97"/>
  <c r="AA166" i="59"/>
  <c r="W363" i="97"/>
  <c r="AA545" i="6"/>
  <c r="AK368" i="97"/>
  <c r="AO553" i="6"/>
  <c r="AK376" i="97" s="1"/>
  <c r="G363" i="97"/>
  <c r="K545" i="6"/>
  <c r="AQ545" i="6"/>
  <c r="AM363" i="97"/>
  <c r="AV374" i="97"/>
  <c r="AU358" i="97"/>
  <c r="I26" i="97"/>
  <c r="O363" i="97"/>
  <c r="S545" i="6"/>
  <c r="AE363" i="97"/>
  <c r="AI545" i="6"/>
  <c r="AX372" i="97"/>
  <c r="BB551" i="6"/>
  <c r="AY166" i="59"/>
  <c r="BO545" i="6"/>
  <c r="BK363" i="97"/>
  <c r="AF154" i="59"/>
  <c r="AP372" i="97"/>
  <c r="AT551" i="6"/>
  <c r="AQ166" i="59"/>
  <c r="BJ551" i="6"/>
  <c r="BF372" i="97"/>
  <c r="BC358" i="97"/>
  <c r="R372" i="97"/>
  <c r="V551" i="6"/>
  <c r="AL551" i="6"/>
  <c r="AH372" i="97"/>
  <c r="T380" i="6"/>
  <c r="P168" i="91" s="1"/>
  <c r="P38" i="92" s="1"/>
  <c r="P47" i="92" s="1"/>
  <c r="C37" i="92"/>
  <c r="C20" i="91"/>
  <c r="C23" i="91" s="1"/>
  <c r="C34" i="91" s="1"/>
  <c r="AE380" i="6"/>
  <c r="AE567" i="6"/>
  <c r="AI164" i="91"/>
  <c r="F168" i="91"/>
  <c r="F38" i="92" s="1"/>
  <c r="F47" i="92" s="1"/>
  <c r="AZ297" i="6"/>
  <c r="AE296" i="6"/>
  <c r="C40" i="9" s="1"/>
  <c r="C41" i="9" s="1"/>
  <c r="BA297" i="6"/>
  <c r="AL297" i="6"/>
  <c r="BE297" i="6"/>
  <c r="B41" i="9"/>
  <c r="BO290" i="6"/>
  <c r="F38" i="9" s="1"/>
  <c r="F39" i="9" s="1"/>
  <c r="BC290" i="6"/>
  <c r="E38" i="9" s="1"/>
  <c r="E39" i="9" s="1"/>
  <c r="X297" i="6"/>
  <c r="AU297" i="6"/>
  <c r="T164" i="59"/>
  <c r="W566" i="6"/>
  <c r="AE290" i="6"/>
  <c r="C38" i="9" s="1"/>
  <c r="M297" i="6"/>
  <c r="W297" i="6"/>
  <c r="AH567" i="6"/>
  <c r="AH297" i="6"/>
  <c r="AR297" i="6"/>
  <c r="AR567" i="6"/>
  <c r="AG297" i="6"/>
  <c r="AD164" i="59"/>
  <c r="AG566" i="6"/>
  <c r="L297" i="6"/>
  <c r="AY567" i="6"/>
  <c r="AY297" i="6"/>
  <c r="BP295" i="6"/>
  <c r="BC296" i="6"/>
  <c r="AK164" i="59"/>
  <c r="AN297" i="6"/>
  <c r="AN566" i="6"/>
  <c r="J47" i="59"/>
  <c r="K47" i="59" s="1"/>
  <c r="F57" i="116"/>
  <c r="D37" i="9"/>
  <c r="BP280" i="6"/>
  <c r="BJ154" i="59" l="1"/>
  <c r="R164" i="91"/>
  <c r="R37" i="92" s="1"/>
  <c r="V380" i="6"/>
  <c r="R168" i="91" s="1"/>
  <c r="R38" i="92" s="1"/>
  <c r="R47" i="92" s="1"/>
  <c r="AT378" i="6"/>
  <c r="AT380" i="6" s="1"/>
  <c r="AP168" i="91" s="1"/>
  <c r="AP38" i="92" s="1"/>
  <c r="AP47" i="92" s="1"/>
  <c r="F363" i="97"/>
  <c r="J545" i="6"/>
  <c r="AG378" i="6"/>
  <c r="AG380" i="6" s="1"/>
  <c r="AC168" i="91" s="1"/>
  <c r="AC38" i="92" s="1"/>
  <c r="AC47" i="92" s="1"/>
  <c r="AC166" i="91"/>
  <c r="AC37" i="92" s="1"/>
  <c r="D164" i="91"/>
  <c r="D37" i="92" s="1"/>
  <c r="H380" i="6"/>
  <c r="D168" i="91" s="1"/>
  <c r="D38" i="92" s="1"/>
  <c r="D47" i="92" s="1"/>
  <c r="U551" i="6"/>
  <c r="Q374" i="97" s="1"/>
  <c r="Q372" i="97"/>
  <c r="H224" i="6"/>
  <c r="H232" i="6" s="1"/>
  <c r="I566" i="6"/>
  <c r="I568" i="6" s="1"/>
  <c r="E368" i="97"/>
  <c r="I553" i="6"/>
  <c r="F164" i="59"/>
  <c r="F167" i="59" s="1"/>
  <c r="G150" i="59"/>
  <c r="G154" i="59" s="1"/>
  <c r="J223" i="6"/>
  <c r="J214" i="6"/>
  <c r="U228" i="6"/>
  <c r="J221" i="6"/>
  <c r="J219" i="6"/>
  <c r="J220" i="6"/>
  <c r="BI363" i="97"/>
  <c r="BM545" i="6"/>
  <c r="BI368" i="97" s="1"/>
  <c r="E10" i="12"/>
  <c r="E11" i="12" s="1"/>
  <c r="J563" i="6"/>
  <c r="J565" i="6" s="1"/>
  <c r="AV372" i="6"/>
  <c r="U363" i="97"/>
  <c r="Y545" i="6"/>
  <c r="U368" i="97" s="1"/>
  <c r="AJ551" i="6"/>
  <c r="AF374" i="97" s="1"/>
  <c r="AF372" i="97"/>
  <c r="AQ290" i="6"/>
  <c r="AY154" i="59"/>
  <c r="BG378" i="6"/>
  <c r="BC166" i="91"/>
  <c r="H22" i="91" s="1"/>
  <c r="BP289" i="6"/>
  <c r="AG154" i="59"/>
  <c r="I164" i="91"/>
  <c r="I37" i="92" s="1"/>
  <c r="U154" i="59"/>
  <c r="BH363" i="97"/>
  <c r="BL545" i="6"/>
  <c r="Y363" i="97"/>
  <c r="AC545" i="6"/>
  <c r="AS363" i="97"/>
  <c r="AW545" i="6"/>
  <c r="AW553" i="6" s="1"/>
  <c r="AN551" i="6"/>
  <c r="AK166" i="59"/>
  <c r="AK167" i="59" s="1"/>
  <c r="AJ372" i="97"/>
  <c r="AI363" i="97"/>
  <c r="AM545" i="6"/>
  <c r="AZ363" i="97"/>
  <c r="BD545" i="6"/>
  <c r="BO536" i="6"/>
  <c r="F65" i="9" s="1"/>
  <c r="AX380" i="6"/>
  <c r="AT168" i="91" s="1"/>
  <c r="AT38" i="92" s="1"/>
  <c r="AT47" i="92" s="1"/>
  <c r="AA368" i="97"/>
  <c r="AY37" i="92"/>
  <c r="BB563" i="6"/>
  <c r="BB565" i="6" s="1"/>
  <c r="BB224" i="6"/>
  <c r="BB232" i="6" s="1"/>
  <c r="AP224" i="6"/>
  <c r="AM164" i="59" s="1"/>
  <c r="BE363" i="97"/>
  <c r="BI545" i="6"/>
  <c r="AU166" i="59"/>
  <c r="AT372" i="97"/>
  <c r="AX551" i="6"/>
  <c r="BJ363" i="97"/>
  <c r="BN545" i="6"/>
  <c r="AW363" i="97"/>
  <c r="BA545" i="6"/>
  <c r="I49" i="59"/>
  <c r="H59" i="116" s="1"/>
  <c r="BC380" i="6"/>
  <c r="AY168" i="91" s="1"/>
  <c r="AY38" i="92" s="1"/>
  <c r="AY47" i="92" s="1"/>
  <c r="V37" i="92"/>
  <c r="C363" i="97"/>
  <c r="G545" i="6"/>
  <c r="BD372" i="97"/>
  <c r="BH551" i="6"/>
  <c r="BE166" i="59"/>
  <c r="AO363" i="97"/>
  <c r="AS545" i="6"/>
  <c r="AO368" i="97" s="1"/>
  <c r="BK9" i="12"/>
  <c r="H49" i="59"/>
  <c r="G59" i="116" s="1"/>
  <c r="H74" i="59"/>
  <c r="G84" i="116" s="1"/>
  <c r="BL551" i="6"/>
  <c r="BI166" i="59"/>
  <c r="BH372" i="97"/>
  <c r="BD551" i="6"/>
  <c r="AZ372" i="97"/>
  <c r="BO551" i="6"/>
  <c r="BK374" i="97" s="1"/>
  <c r="BK372" i="97"/>
  <c r="AU164" i="59"/>
  <c r="BC536" i="6"/>
  <c r="E65" i="9" s="1"/>
  <c r="BC211" i="6"/>
  <c r="E21" i="9" s="1"/>
  <c r="E7" i="9" s="1"/>
  <c r="BL57" i="33"/>
  <c r="BM57" i="33" s="1"/>
  <c r="AO224" i="6"/>
  <c r="D49" i="59"/>
  <c r="C59" i="116" s="1"/>
  <c r="D154" i="59"/>
  <c r="D50" i="59" s="1"/>
  <c r="C60" i="116" s="1"/>
  <c r="AX566" i="6"/>
  <c r="BA230" i="6"/>
  <c r="AX166" i="59"/>
  <c r="AA164" i="59"/>
  <c r="AA167" i="59" s="1"/>
  <c r="AA169" i="59" s="1"/>
  <c r="BM372" i="6"/>
  <c r="BJ224" i="6"/>
  <c r="X164" i="91"/>
  <c r="X37" i="92" s="1"/>
  <c r="AB380" i="6"/>
  <c r="X168" i="91" s="1"/>
  <c r="X38" i="92" s="1"/>
  <c r="X47" i="92" s="1"/>
  <c r="N372" i="6"/>
  <c r="G49" i="59"/>
  <c r="F59" i="116" s="1"/>
  <c r="AZ230" i="6"/>
  <c r="AZ567" i="6" s="1"/>
  <c r="AW166" i="59"/>
  <c r="J154" i="59"/>
  <c r="Z380" i="6"/>
  <c r="V168" i="91" s="1"/>
  <c r="V38" i="92" s="1"/>
  <c r="V47" i="92" s="1"/>
  <c r="BD56" i="33"/>
  <c r="BE56" i="33" s="1"/>
  <c r="BG166" i="59"/>
  <c r="S166" i="59"/>
  <c r="AD566" i="6"/>
  <c r="BB380" i="6"/>
  <c r="AX168" i="91" s="1"/>
  <c r="AX38" i="92" s="1"/>
  <c r="AX47" i="92" s="1"/>
  <c r="BF224" i="6"/>
  <c r="BF232" i="6" s="1"/>
  <c r="BN41" i="30"/>
  <c r="BE55" i="33"/>
  <c r="BF55" i="33" s="1"/>
  <c r="BG55" i="33" s="1"/>
  <c r="BH55" i="33" s="1"/>
  <c r="D368" i="97"/>
  <c r="H553" i="6"/>
  <c r="AO38" i="33"/>
  <c r="L164" i="91"/>
  <c r="L37" i="92" s="1"/>
  <c r="P380" i="6"/>
  <c r="L168" i="91" s="1"/>
  <c r="L38" i="92" s="1"/>
  <c r="L47" i="92" s="1"/>
  <c r="K164" i="91"/>
  <c r="K37" i="92" s="1"/>
  <c r="O380" i="6"/>
  <c r="O566" i="6"/>
  <c r="O568" i="6" s="1"/>
  <c r="L164" i="59"/>
  <c r="L167" i="59" s="1"/>
  <c r="L169" i="59" s="1"/>
  <c r="M10" i="33"/>
  <c r="N10" i="33" s="1"/>
  <c r="BB50" i="33"/>
  <c r="BC50" i="33" s="1"/>
  <c r="AY47" i="33"/>
  <c r="AZ47" i="33" s="1"/>
  <c r="BA47" i="33" s="1"/>
  <c r="M154" i="59"/>
  <c r="AZ10" i="12"/>
  <c r="AZ11" i="12" s="1"/>
  <c r="BE563" i="6"/>
  <c r="BE565" i="6" s="1"/>
  <c r="BI372" i="97"/>
  <c r="BM551" i="6"/>
  <c r="BE551" i="6"/>
  <c r="BA372" i="97"/>
  <c r="O25" i="36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T214" i="6"/>
  <c r="AT220" i="6"/>
  <c r="AQ150" i="59"/>
  <c r="AQ154" i="59" s="1"/>
  <c r="AT223" i="6"/>
  <c r="BE228" i="6"/>
  <c r="AT221" i="6"/>
  <c r="AT219" i="6"/>
  <c r="BG372" i="6"/>
  <c r="BD164" i="59" s="1"/>
  <c r="BD167" i="59" s="1"/>
  <c r="BD169" i="59" s="1"/>
  <c r="BD54" i="33"/>
  <c r="BO232" i="6"/>
  <c r="K224" i="6"/>
  <c r="K232" i="6" s="1"/>
  <c r="BE371" i="6"/>
  <c r="BE362" i="6"/>
  <c r="BO363" i="6" s="1"/>
  <c r="F51" i="9" s="1"/>
  <c r="BB152" i="59"/>
  <c r="BB154" i="59" s="1"/>
  <c r="BE368" i="6"/>
  <c r="BE367" i="6"/>
  <c r="BE369" i="6"/>
  <c r="BB545" i="6"/>
  <c r="AX363" i="97"/>
  <c r="W37" i="92"/>
  <c r="AO10" i="12"/>
  <c r="AO11" i="12" s="1"/>
  <c r="AT563" i="6"/>
  <c r="AT565" i="6" s="1"/>
  <c r="W10" i="12"/>
  <c r="W11" i="12" s="1"/>
  <c r="AB563" i="6"/>
  <c r="AB565" i="6" s="1"/>
  <c r="Q164" i="59"/>
  <c r="Q167" i="59" s="1"/>
  <c r="Q169" i="59" s="1"/>
  <c r="AQ536" i="6"/>
  <c r="D65" i="9" s="1"/>
  <c r="AS166" i="59"/>
  <c r="W18" i="33"/>
  <c r="X18" i="33" s="1"/>
  <c r="I10" i="12"/>
  <c r="I11" i="12" s="1"/>
  <c r="N563" i="6"/>
  <c r="N565" i="6" s="1"/>
  <c r="AM228" i="6"/>
  <c r="AB219" i="6"/>
  <c r="AB214" i="6"/>
  <c r="Y150" i="59"/>
  <c r="Y154" i="59" s="1"/>
  <c r="AB220" i="6"/>
  <c r="AB223" i="6"/>
  <c r="AB221" i="6"/>
  <c r="O374" i="97"/>
  <c r="S567" i="6"/>
  <c r="S552" i="6"/>
  <c r="B68" i="9" s="1"/>
  <c r="B12" i="9" s="1"/>
  <c r="BI567" i="6"/>
  <c r="BC48" i="33"/>
  <c r="F49" i="59"/>
  <c r="E59" i="116" s="1"/>
  <c r="AD166" i="59"/>
  <c r="AD167" i="59" s="1"/>
  <c r="AD169" i="59" s="1"/>
  <c r="AQ363" i="6"/>
  <c r="D51" i="9" s="1"/>
  <c r="M224" i="6"/>
  <c r="M232" i="6" s="1"/>
  <c r="M11" i="33"/>
  <c r="BJ59" i="33"/>
  <c r="N220" i="6"/>
  <c r="N223" i="6"/>
  <c r="N219" i="6"/>
  <c r="K150" i="59"/>
  <c r="K154" i="59" s="1"/>
  <c r="N221" i="6"/>
  <c r="Y228" i="6"/>
  <c r="N214" i="6"/>
  <c r="AP363" i="97"/>
  <c r="AT545" i="6"/>
  <c r="V363" i="97"/>
  <c r="Z545" i="6"/>
  <c r="C6" i="34"/>
  <c r="C44" i="31" s="1"/>
  <c r="C19" i="34"/>
  <c r="N363" i="97"/>
  <c r="R545" i="6"/>
  <c r="X230" i="6"/>
  <c r="U166" i="59"/>
  <c r="AS374" i="97"/>
  <c r="AF372" i="6"/>
  <c r="AS166" i="91"/>
  <c r="AT166" i="59"/>
  <c r="AW378" i="6"/>
  <c r="AW567" i="6" s="1"/>
  <c r="N164" i="91"/>
  <c r="N37" i="92" s="1"/>
  <c r="R380" i="6"/>
  <c r="N168" i="91" s="1"/>
  <c r="N38" i="92" s="1"/>
  <c r="N47" i="92" s="1"/>
  <c r="AN164" i="91"/>
  <c r="AN37" i="92" s="1"/>
  <c r="P224" i="6"/>
  <c r="AX46" i="33"/>
  <c r="G18" i="64"/>
  <c r="BG372" i="97"/>
  <c r="BK551" i="6"/>
  <c r="BG374" i="97" s="1"/>
  <c r="AF166" i="59"/>
  <c r="AI551" i="6"/>
  <c r="AE374" i="97" s="1"/>
  <c r="AE372" i="97"/>
  <c r="F44" i="31"/>
  <c r="AM372" i="97"/>
  <c r="AQ551" i="6"/>
  <c r="AM374" i="97" s="1"/>
  <c r="BL60" i="33"/>
  <c r="BM60" i="33" s="1"/>
  <c r="AZ49" i="33"/>
  <c r="AM39" i="33"/>
  <c r="AN39" i="33" s="1"/>
  <c r="AU551" i="6"/>
  <c r="BC552" i="6" s="1"/>
  <c r="E68" i="9" s="1"/>
  <c r="AQ372" i="97"/>
  <c r="AN368" i="97"/>
  <c r="AR553" i="6"/>
  <c r="AN376" i="97" s="1"/>
  <c r="AA224" i="6"/>
  <c r="AA232" i="6" s="1"/>
  <c r="T232" i="6"/>
  <c r="T570" i="6" s="1"/>
  <c r="T571" i="6" s="1"/>
  <c r="AC551" i="6"/>
  <c r="Y372" i="97"/>
  <c r="AE32" i="33"/>
  <c r="AA380" i="6"/>
  <c r="W168" i="91" s="1"/>
  <c r="W38" i="92" s="1"/>
  <c r="W47" i="92" s="1"/>
  <c r="P545" i="6"/>
  <c r="L363" i="97"/>
  <c r="G6" i="34"/>
  <c r="AF166" i="91"/>
  <c r="AF37" i="92" s="1"/>
  <c r="AG166" i="59"/>
  <c r="AJ378" i="6"/>
  <c r="BI58" i="33"/>
  <c r="BJ58" i="33" s="1"/>
  <c r="AN33" i="33"/>
  <c r="AR224" i="6"/>
  <c r="AR566" i="6" s="1"/>
  <c r="AR568" i="6" s="1"/>
  <c r="AJ224" i="6"/>
  <c r="AY224" i="6"/>
  <c r="AY232" i="6" s="1"/>
  <c r="J73" i="59"/>
  <c r="K73" i="59" s="1"/>
  <c r="C83" i="116"/>
  <c r="V224" i="6"/>
  <c r="V232" i="6" s="1"/>
  <c r="Q15" i="33"/>
  <c r="F8" i="33"/>
  <c r="R219" i="6"/>
  <c r="R214" i="6"/>
  <c r="R220" i="6"/>
  <c r="AC228" i="6"/>
  <c r="O150" i="59"/>
  <c r="O154" i="59" s="1"/>
  <c r="R223" i="6"/>
  <c r="R221" i="6"/>
  <c r="P50" i="64"/>
  <c r="E18" i="64"/>
  <c r="D74" i="59"/>
  <c r="BM178" i="59"/>
  <c r="AJ31" i="33"/>
  <c r="AF363" i="97"/>
  <c r="AJ545" i="6"/>
  <c r="AR380" i="6"/>
  <c r="AN168" i="91" s="1"/>
  <c r="AN38" i="92" s="1"/>
  <c r="AN47" i="92" s="1"/>
  <c r="X551" i="6"/>
  <c r="T372" i="97"/>
  <c r="AO40" i="33"/>
  <c r="AP40" i="33" s="1"/>
  <c r="T14" i="33"/>
  <c r="U14" i="33" s="1"/>
  <c r="BH214" i="6"/>
  <c r="BO215" i="6" s="1"/>
  <c r="F23" i="9" s="1"/>
  <c r="BH219" i="6"/>
  <c r="BH223" i="6"/>
  <c r="BH221" i="6"/>
  <c r="BE150" i="59"/>
  <c r="BH220" i="6"/>
  <c r="BO211" i="6"/>
  <c r="F21" i="9" s="1"/>
  <c r="F7" i="9" s="1"/>
  <c r="X166" i="59"/>
  <c r="W372" i="97"/>
  <c r="AA551" i="6"/>
  <c r="AA553" i="6" s="1"/>
  <c r="AB34" i="92"/>
  <c r="F19" i="91"/>
  <c r="F25" i="91" s="1"/>
  <c r="V154" i="59"/>
  <c r="F48" i="59"/>
  <c r="E58" i="116" s="1"/>
  <c r="AT42" i="33"/>
  <c r="AG368" i="97"/>
  <c r="AN36" i="33"/>
  <c r="M10" i="12"/>
  <c r="M11" i="12" s="1"/>
  <c r="R563" i="6"/>
  <c r="R565" i="6" s="1"/>
  <c r="X380" i="6"/>
  <c r="T168" i="91" s="1"/>
  <c r="T38" i="92" s="1"/>
  <c r="T47" i="92" s="1"/>
  <c r="BI61" i="33"/>
  <c r="BJ61" i="33" s="1"/>
  <c r="H44" i="31"/>
  <c r="N12" i="33"/>
  <c r="X224" i="6"/>
  <c r="AX10" i="12"/>
  <c r="AX11" i="12" s="1"/>
  <c r="BC563" i="6"/>
  <c r="BC565" i="6" s="1"/>
  <c r="Y17" i="33"/>
  <c r="Z17" i="33" s="1"/>
  <c r="T16" i="33"/>
  <c r="AI232" i="6"/>
  <c r="BC219" i="6"/>
  <c r="BN228" i="6"/>
  <c r="BN230" i="6" s="1"/>
  <c r="BN232" i="6" s="1"/>
  <c r="BC220" i="6"/>
  <c r="BC223" i="6"/>
  <c r="AZ150" i="59"/>
  <c r="AZ154" i="59" s="1"/>
  <c r="BC221" i="6"/>
  <c r="BC214" i="6"/>
  <c r="AK228" i="6"/>
  <c r="Z214" i="6"/>
  <c r="Z221" i="6"/>
  <c r="W150" i="59"/>
  <c r="W154" i="59" s="1"/>
  <c r="Z223" i="6"/>
  <c r="Z220" i="6"/>
  <c r="Z219" i="6"/>
  <c r="E7" i="33"/>
  <c r="E69" i="33" s="1"/>
  <c r="AE224" i="6"/>
  <c r="AF219" i="6"/>
  <c r="AQ228" i="6"/>
  <c r="AQ230" i="6" s="1"/>
  <c r="AF221" i="6"/>
  <c r="AF220" i="6"/>
  <c r="AF214" i="6"/>
  <c r="AQ215" i="6" s="1"/>
  <c r="D23" i="9" s="1"/>
  <c r="AC150" i="59"/>
  <c r="G46" i="59" s="1"/>
  <c r="F56" i="116" s="1"/>
  <c r="AF223" i="6"/>
  <c r="AQ211" i="6"/>
  <c r="D21" i="9" s="1"/>
  <c r="D7" i="9" s="1"/>
  <c r="AY363" i="97"/>
  <c r="BC545" i="6"/>
  <c r="BC553" i="6" s="1"/>
  <c r="AI34" i="33"/>
  <c r="AE536" i="6"/>
  <c r="C65" i="9" s="1"/>
  <c r="AQ378" i="6"/>
  <c r="AQ380" i="6" s="1"/>
  <c r="AM168" i="91" s="1"/>
  <c r="AM38" i="92" s="1"/>
  <c r="AM47" i="92" s="1"/>
  <c r="AM166" i="91"/>
  <c r="AM37" i="92" s="1"/>
  <c r="S154" i="59"/>
  <c r="AI380" i="6"/>
  <c r="AE168" i="91" s="1"/>
  <c r="AE38" i="92" s="1"/>
  <c r="AE47" i="92" s="1"/>
  <c r="Z24" i="33"/>
  <c r="AV45" i="33"/>
  <c r="AW45" i="33" s="1"/>
  <c r="BK230" i="6"/>
  <c r="BH166" i="59"/>
  <c r="L544" i="6"/>
  <c r="H367" i="97" s="1"/>
  <c r="H354" i="97"/>
  <c r="BL354" i="97" s="1"/>
  <c r="W549" i="6"/>
  <c r="L540" i="6"/>
  <c r="I153" i="59"/>
  <c r="L535" i="6"/>
  <c r="L541" i="6"/>
  <c r="H364" i="97" s="1"/>
  <c r="L542" i="6"/>
  <c r="H365" i="97" s="1"/>
  <c r="BP531" i="6"/>
  <c r="BM354" i="97" s="1"/>
  <c r="S532" i="6"/>
  <c r="AW154" i="59"/>
  <c r="X545" i="6"/>
  <c r="T363" i="97"/>
  <c r="L219" i="6"/>
  <c r="L214" i="6"/>
  <c r="L221" i="6"/>
  <c r="I150" i="59"/>
  <c r="L220" i="6"/>
  <c r="W228" i="6"/>
  <c r="L223" i="6"/>
  <c r="S211" i="6"/>
  <c r="BP210" i="6"/>
  <c r="BK380" i="6"/>
  <c r="BG168" i="91" s="1"/>
  <c r="BG38" i="92" s="1"/>
  <c r="BG47" i="92" s="1"/>
  <c r="BO379" i="6"/>
  <c r="F54" i="9" s="1"/>
  <c r="AG232" i="6"/>
  <c r="D50" i="64"/>
  <c r="D18" i="64"/>
  <c r="AB27" i="33"/>
  <c r="AP37" i="33"/>
  <c r="AQ37" i="33" s="1"/>
  <c r="BJ62" i="33"/>
  <c r="BK62" i="33" s="1"/>
  <c r="BL62" i="33" s="1"/>
  <c r="BM62" i="33" s="1"/>
  <c r="BD363" i="97"/>
  <c r="BH545" i="6"/>
  <c r="Y25" i="33"/>
  <c r="Z25" i="33" s="1"/>
  <c r="H34" i="92"/>
  <c r="BL159" i="91"/>
  <c r="D19" i="91"/>
  <c r="AH29" i="33"/>
  <c r="AI29" i="33" s="1"/>
  <c r="E6" i="34"/>
  <c r="BB53" i="33"/>
  <c r="AA26" i="33"/>
  <c r="I363" i="97"/>
  <c r="M545" i="6"/>
  <c r="AV232" i="6"/>
  <c r="AV567" i="6"/>
  <c r="AS224" i="6"/>
  <c r="U10" i="12"/>
  <c r="U11" i="12" s="1"/>
  <c r="Z563" i="6"/>
  <c r="Z565" i="6" s="1"/>
  <c r="AW51" i="33"/>
  <c r="AX51" i="33" s="1"/>
  <c r="AK224" i="6"/>
  <c r="AA10" i="12"/>
  <c r="AA11" i="12" s="1"/>
  <c r="AF563" i="6"/>
  <c r="AF565" i="6" s="1"/>
  <c r="H133" i="116"/>
  <c r="H20" i="64"/>
  <c r="H135" i="116" s="1"/>
  <c r="BH372" i="6"/>
  <c r="N13" i="33"/>
  <c r="AL372" i="6"/>
  <c r="AL380" i="6" s="1"/>
  <c r="AH168" i="91" s="1"/>
  <c r="AH38" i="92" s="1"/>
  <c r="AH47" i="92" s="1"/>
  <c r="I38" i="31"/>
  <c r="AI30" i="33"/>
  <c r="BM353" i="97"/>
  <c r="J27" i="97" s="1"/>
  <c r="BQ531" i="6"/>
  <c r="AY52" i="33"/>
  <c r="V23" i="33"/>
  <c r="AQ44" i="33"/>
  <c r="AR44" i="33" s="1"/>
  <c r="G10" i="12"/>
  <c r="G11" i="12" s="1"/>
  <c r="L563" i="6"/>
  <c r="BP562" i="6"/>
  <c r="AE211" i="6"/>
  <c r="C21" i="9" s="1"/>
  <c r="C7" i="9" s="1"/>
  <c r="BD34" i="92"/>
  <c r="H19" i="91"/>
  <c r="H25" i="91" s="1"/>
  <c r="D6" i="34"/>
  <c r="Z11" i="12"/>
  <c r="AI35" i="33"/>
  <c r="BG37" i="92"/>
  <c r="R20" i="33"/>
  <c r="S20" i="33" s="1"/>
  <c r="F20" i="64"/>
  <c r="F135" i="116" s="1"/>
  <c r="F133" i="116"/>
  <c r="AU230" i="6"/>
  <c r="AR166" i="59"/>
  <c r="AR167" i="59" s="1"/>
  <c r="AR169" i="59" s="1"/>
  <c r="BC567" i="6"/>
  <c r="AY374" i="97"/>
  <c r="AG372" i="97"/>
  <c r="AK551" i="6"/>
  <c r="AQ41" i="33"/>
  <c r="T164" i="91"/>
  <c r="BC10" i="12"/>
  <c r="BC11" i="12" s="1"/>
  <c r="BH563" i="6"/>
  <c r="BH565" i="6" s="1"/>
  <c r="H35" i="92"/>
  <c r="BL160" i="91"/>
  <c r="G48" i="59"/>
  <c r="F58" i="116" s="1"/>
  <c r="AP230" i="6"/>
  <c r="AM166" i="59"/>
  <c r="AM167" i="59" s="1"/>
  <c r="AM169" i="59" s="1"/>
  <c r="W21" i="33"/>
  <c r="X21" i="33" s="1"/>
  <c r="BD230" i="6"/>
  <c r="BA166" i="59"/>
  <c r="BC373" i="6"/>
  <c r="E52" i="9" s="1"/>
  <c r="E53" i="9" s="1"/>
  <c r="Z22" i="33"/>
  <c r="C18" i="64"/>
  <c r="C50" i="64"/>
  <c r="AW43" i="33"/>
  <c r="AC28" i="33"/>
  <c r="U19" i="33"/>
  <c r="AZ224" i="6"/>
  <c r="D27" i="97"/>
  <c r="I27" i="97" s="1"/>
  <c r="BL353" i="97"/>
  <c r="AZ545" i="6"/>
  <c r="AV363" i="97"/>
  <c r="BJ372" i="97"/>
  <c r="BN551" i="6"/>
  <c r="K9" i="33"/>
  <c r="AB363" i="97"/>
  <c r="AF545" i="6"/>
  <c r="AB368" i="97" s="1"/>
  <c r="Y372" i="6"/>
  <c r="AI166" i="59"/>
  <c r="W376" i="6"/>
  <c r="L371" i="6"/>
  <c r="L367" i="6"/>
  <c r="L369" i="6"/>
  <c r="I152" i="59"/>
  <c r="L362" i="6"/>
  <c r="S359" i="6"/>
  <c r="L368" i="6"/>
  <c r="BP358" i="6"/>
  <c r="AZ166" i="59"/>
  <c r="AE298" i="6"/>
  <c r="C42" i="9" s="1"/>
  <c r="AP37" i="92"/>
  <c r="BO298" i="6"/>
  <c r="F42" i="9" s="1"/>
  <c r="AH570" i="6"/>
  <c r="AC7" i="71" s="1"/>
  <c r="BG368" i="97"/>
  <c r="BH164" i="59"/>
  <c r="BK566" i="6"/>
  <c r="Q570" i="6"/>
  <c r="L7" i="71" s="1"/>
  <c r="BB368" i="97"/>
  <c r="BF553" i="6"/>
  <c r="AR368" i="97"/>
  <c r="AV553" i="6"/>
  <c r="AV566" i="6"/>
  <c r="AS164" i="59"/>
  <c r="Q368" i="97"/>
  <c r="U566" i="6"/>
  <c r="R164" i="59"/>
  <c r="BC374" i="97"/>
  <c r="BG567" i="6"/>
  <c r="AS567" i="6"/>
  <c r="AO374" i="97"/>
  <c r="AB374" i="97"/>
  <c r="AF567" i="6"/>
  <c r="AH566" i="6"/>
  <c r="AH568" i="6" s="1"/>
  <c r="AD368" i="97"/>
  <c r="AE164" i="59"/>
  <c r="AE167" i="59" s="1"/>
  <c r="AE169" i="59" s="1"/>
  <c r="U553" i="6"/>
  <c r="AC374" i="97"/>
  <c r="AG553" i="6"/>
  <c r="AC376" i="97" s="1"/>
  <c r="AG567" i="6"/>
  <c r="AG568" i="6" s="1"/>
  <c r="Y553" i="6"/>
  <c r="U374" i="97"/>
  <c r="X164" i="59"/>
  <c r="J368" i="97"/>
  <c r="N553" i="6"/>
  <c r="R368" i="97"/>
  <c r="BJ553" i="6"/>
  <c r="BF374" i="97"/>
  <c r="BJ567" i="6"/>
  <c r="O368" i="97"/>
  <c r="S553" i="6"/>
  <c r="S566" i="6"/>
  <c r="P164" i="59"/>
  <c r="P167" i="59" s="1"/>
  <c r="P169" i="59" s="1"/>
  <c r="AH374" i="97"/>
  <c r="AL553" i="6"/>
  <c r="AH376" i="97" s="1"/>
  <c r="AX374" i="97"/>
  <c r="BB567" i="6"/>
  <c r="AM368" i="97"/>
  <c r="AN164" i="59"/>
  <c r="AQ566" i="6"/>
  <c r="W368" i="97"/>
  <c r="V553" i="6"/>
  <c r="R374" i="97"/>
  <c r="V567" i="6"/>
  <c r="AL567" i="6"/>
  <c r="Z374" i="97"/>
  <c r="AD553" i="6"/>
  <c r="AD567" i="6"/>
  <c r="AU368" i="97"/>
  <c r="AY553" i="6"/>
  <c r="AU376" i="97" s="1"/>
  <c r="AP374" i="97"/>
  <c r="AT567" i="6"/>
  <c r="BO553" i="6"/>
  <c r="BK368" i="97"/>
  <c r="BL164" i="59"/>
  <c r="BL167" i="59" s="1"/>
  <c r="BL169" i="59" s="1"/>
  <c r="BO566" i="6"/>
  <c r="AE368" i="97"/>
  <c r="AF164" i="59"/>
  <c r="AI566" i="6"/>
  <c r="G368" i="97"/>
  <c r="K553" i="6"/>
  <c r="K566" i="6"/>
  <c r="K568" i="6" s="1"/>
  <c r="H164" i="59"/>
  <c r="H167" i="59" s="1"/>
  <c r="H169" i="59" s="1"/>
  <c r="BC368" i="97"/>
  <c r="BG553" i="6"/>
  <c r="AA168" i="91"/>
  <c r="AA38" i="92" s="1"/>
  <c r="AA47" i="92" s="1"/>
  <c r="AI168" i="91"/>
  <c r="AI38" i="92" s="1"/>
  <c r="AI47" i="92" s="1"/>
  <c r="AI37" i="92"/>
  <c r="S298" i="6"/>
  <c r="B42" i="9" s="1"/>
  <c r="F169" i="59"/>
  <c r="C39" i="9"/>
  <c r="D38" i="9"/>
  <c r="BP290" i="6"/>
  <c r="D41" i="9"/>
  <c r="BP297" i="6"/>
  <c r="AQ298" i="6"/>
  <c r="BC298" i="6"/>
  <c r="E42" i="9" s="1"/>
  <c r="BP296" i="6"/>
  <c r="E40" i="9"/>
  <c r="E164" i="59" l="1"/>
  <c r="E167" i="59" s="1"/>
  <c r="E169" i="59" s="1"/>
  <c r="J553" i="6"/>
  <c r="F376" i="97" s="1"/>
  <c r="F368" i="97"/>
  <c r="H566" i="6"/>
  <c r="H568" i="6" s="1"/>
  <c r="E69" i="9"/>
  <c r="BO567" i="6"/>
  <c r="BO568" i="6" s="1"/>
  <c r="E376" i="97"/>
  <c r="I570" i="6"/>
  <c r="J224" i="6"/>
  <c r="AR164" i="91"/>
  <c r="AR37" i="92" s="1"/>
  <c r="AV380" i="6"/>
  <c r="AR168" i="91" s="1"/>
  <c r="AR38" i="92" s="1"/>
  <c r="AR47" i="92" s="1"/>
  <c r="U230" i="6"/>
  <c r="R166" i="59"/>
  <c r="R167" i="59" s="1"/>
  <c r="R169" i="59" s="1"/>
  <c r="AI553" i="6"/>
  <c r="AP566" i="6"/>
  <c r="AY566" i="6"/>
  <c r="AY568" i="6" s="1"/>
  <c r="AA566" i="6"/>
  <c r="AI567" i="6"/>
  <c r="AI568" i="6" s="1"/>
  <c r="S568" i="6"/>
  <c r="D9" i="9"/>
  <c r="G30" i="97"/>
  <c r="BO546" i="6"/>
  <c r="F66" i="9" s="1"/>
  <c r="F67" i="9" s="1"/>
  <c r="BD553" i="6"/>
  <c r="AZ376" i="97" s="1"/>
  <c r="AZ374" i="97"/>
  <c r="BE368" i="97"/>
  <c r="BI566" i="6"/>
  <c r="BI568" i="6" s="1"/>
  <c r="BI553" i="6"/>
  <c r="BF164" i="59"/>
  <c r="BF167" i="59" s="1"/>
  <c r="BF169" i="59" s="1"/>
  <c r="AS368" i="97"/>
  <c r="AW566" i="6"/>
  <c r="AW568" i="6" s="1"/>
  <c r="AT164" i="59"/>
  <c r="AT167" i="59" s="1"/>
  <c r="AT169" i="59" s="1"/>
  <c r="BA553" i="6"/>
  <c r="AW376" i="97" s="1"/>
  <c r="AX164" i="59"/>
  <c r="AW368" i="97"/>
  <c r="BA566" i="6"/>
  <c r="AZ368" i="97"/>
  <c r="BD566" i="6"/>
  <c r="AJ374" i="97"/>
  <c r="AN553" i="6"/>
  <c r="AN567" i="6"/>
  <c r="AN568" i="6" s="1"/>
  <c r="AX167" i="59"/>
  <c r="AX169" i="59" s="1"/>
  <c r="BD374" i="97"/>
  <c r="BH567" i="6"/>
  <c r="AC566" i="6"/>
  <c r="Z164" i="59"/>
  <c r="Y368" i="97"/>
  <c r="BH374" i="97"/>
  <c r="BL553" i="6"/>
  <c r="BL567" i="6"/>
  <c r="BJ368" i="97"/>
  <c r="BK164" i="59"/>
  <c r="BN566" i="6"/>
  <c r="AI368" i="97"/>
  <c r="AJ164" i="59"/>
  <c r="AM566" i="6"/>
  <c r="AM553" i="6"/>
  <c r="AI376" i="97" s="1"/>
  <c r="AO232" i="6"/>
  <c r="AO570" i="6" s="1"/>
  <c r="AJ7" i="71" s="1"/>
  <c r="AL164" i="59"/>
  <c r="AL167" i="59" s="1"/>
  <c r="AL169" i="59" s="1"/>
  <c r="BD50" i="33"/>
  <c r="H30" i="97"/>
  <c r="AU167" i="59"/>
  <c r="AU169" i="59" s="1"/>
  <c r="C368" i="97"/>
  <c r="C28" i="97" s="1"/>
  <c r="G553" i="6"/>
  <c r="D164" i="59"/>
  <c r="G566" i="6"/>
  <c r="G568" i="6" s="1"/>
  <c r="BH368" i="97"/>
  <c r="BI164" i="59"/>
  <c r="BI167" i="59" s="1"/>
  <c r="BI169" i="59" s="1"/>
  <c r="BL566" i="6"/>
  <c r="BC164" i="59"/>
  <c r="BC167" i="59" s="1"/>
  <c r="BC169" i="59" s="1"/>
  <c r="AD568" i="6"/>
  <c r="AS553" i="6"/>
  <c r="AO376" i="97" s="1"/>
  <c r="G20" i="91"/>
  <c r="AT374" i="97"/>
  <c r="AX553" i="6"/>
  <c r="AX567" i="6"/>
  <c r="AX568" i="6" s="1"/>
  <c r="AE215" i="6"/>
  <c r="C23" i="9" s="1"/>
  <c r="C9" i="9" s="1"/>
  <c r="AO566" i="6"/>
  <c r="AO568" i="6" s="1"/>
  <c r="BA164" i="59"/>
  <c r="BA167" i="59" s="1"/>
  <c r="BA169" i="59" s="1"/>
  <c r="AV164" i="59"/>
  <c r="AV167" i="59" s="1"/>
  <c r="F30" i="97"/>
  <c r="AQ546" i="6"/>
  <c r="D66" i="9" s="1"/>
  <c r="D67" i="9" s="1"/>
  <c r="BB47" i="33"/>
  <c r="BC47" i="33" s="1"/>
  <c r="AE546" i="6"/>
  <c r="C66" i="9" s="1"/>
  <c r="C67" i="9" s="1"/>
  <c r="AQ40" i="33"/>
  <c r="O10" i="33"/>
  <c r="P10" i="33" s="1"/>
  <c r="BG164" i="59"/>
  <c r="BG167" i="59" s="1"/>
  <c r="BG169" i="59" s="1"/>
  <c r="BJ566" i="6"/>
  <c r="BJ568" i="6" s="1"/>
  <c r="BI164" i="91"/>
  <c r="BI37" i="92" s="1"/>
  <c r="BJ164" i="59"/>
  <c r="BJ167" i="59" s="1"/>
  <c r="BJ169" i="59" s="1"/>
  <c r="BM566" i="6"/>
  <c r="BM380" i="6"/>
  <c r="BI168" i="91" s="1"/>
  <c r="BI38" i="92" s="1"/>
  <c r="BI47" i="92" s="1"/>
  <c r="BJ232" i="6"/>
  <c r="J164" i="91"/>
  <c r="J37" i="92" s="1"/>
  <c r="N380" i="6"/>
  <c r="J168" i="91" s="1"/>
  <c r="J38" i="92" s="1"/>
  <c r="J47" i="92" s="1"/>
  <c r="AF553" i="6"/>
  <c r="AB376" i="97" s="1"/>
  <c r="BF566" i="6"/>
  <c r="BF568" i="6" s="1"/>
  <c r="H46" i="59"/>
  <c r="G56" i="116" s="1"/>
  <c r="BC215" i="6"/>
  <c r="E23" i="9" s="1"/>
  <c r="E9" i="9" s="1"/>
  <c r="BA567" i="6"/>
  <c r="BA232" i="6"/>
  <c r="AT224" i="6"/>
  <c r="AT232" i="6" s="1"/>
  <c r="BH167" i="59"/>
  <c r="BH169" i="59" s="1"/>
  <c r="J164" i="59"/>
  <c r="J167" i="59" s="1"/>
  <c r="J169" i="59" s="1"/>
  <c r="H62" i="59"/>
  <c r="G72" i="116" s="1"/>
  <c r="F50" i="59"/>
  <c r="E60" i="116" s="1"/>
  <c r="AC154" i="59"/>
  <c r="G50" i="59" s="1"/>
  <c r="F60" i="116" s="1"/>
  <c r="F9" i="9"/>
  <c r="AP368" i="97"/>
  <c r="BC164" i="91"/>
  <c r="BC37" i="92" s="1"/>
  <c r="BG380" i="6"/>
  <c r="BC168" i="91" s="1"/>
  <c r="BC38" i="92" s="1"/>
  <c r="BC47" i="92" s="1"/>
  <c r="I48" i="59"/>
  <c r="H58" i="116" s="1"/>
  <c r="K168" i="91"/>
  <c r="K38" i="92" s="1"/>
  <c r="K47" i="92" s="1"/>
  <c r="O570" i="6"/>
  <c r="D376" i="97"/>
  <c r="H570" i="6"/>
  <c r="Y230" i="6"/>
  <c r="V166" i="59"/>
  <c r="BD48" i="33"/>
  <c r="BE230" i="6"/>
  <c r="BO231" i="6" s="1"/>
  <c r="F26" i="9" s="1"/>
  <c r="BB166" i="59"/>
  <c r="AX368" i="97"/>
  <c r="BB566" i="6"/>
  <c r="BB568" i="6" s="1"/>
  <c r="AY164" i="59"/>
  <c r="AY167" i="59" s="1"/>
  <c r="AY169" i="59" s="1"/>
  <c r="BA374" i="97"/>
  <c r="BE553" i="6"/>
  <c r="Y18" i="33"/>
  <c r="X167" i="59"/>
  <c r="X169" i="59" s="1"/>
  <c r="AQ553" i="6"/>
  <c r="AM376" i="97" s="1"/>
  <c r="Z224" i="6"/>
  <c r="BG566" i="6"/>
  <c r="BG568" i="6" s="1"/>
  <c r="BB553" i="6"/>
  <c r="AX376" i="97" s="1"/>
  <c r="V566" i="6"/>
  <c r="V568" i="6" s="1"/>
  <c r="AS167" i="59"/>
  <c r="AS169" i="59" s="1"/>
  <c r="AK31" i="33"/>
  <c r="AL31" i="33" s="1"/>
  <c r="AM31" i="33" s="1"/>
  <c r="AB224" i="6"/>
  <c r="BI374" i="97"/>
  <c r="BM553" i="6"/>
  <c r="BM567" i="6"/>
  <c r="BO552" i="6"/>
  <c r="F68" i="9" s="1"/>
  <c r="F69" i="9" s="1"/>
  <c r="AV568" i="6"/>
  <c r="BK58" i="33"/>
  <c r="BL58" i="33" s="1"/>
  <c r="BM58" i="33" s="1"/>
  <c r="H50" i="59"/>
  <c r="G60" i="116" s="1"/>
  <c r="N224" i="6"/>
  <c r="AM230" i="6"/>
  <c r="AJ166" i="59"/>
  <c r="BE372" i="6"/>
  <c r="BO373" i="6" s="1"/>
  <c r="F52" i="9" s="1"/>
  <c r="F53" i="9" s="1"/>
  <c r="F55" i="9"/>
  <c r="S164" i="59"/>
  <c r="S167" i="59" s="1"/>
  <c r="S169" i="59" s="1"/>
  <c r="AF167" i="59"/>
  <c r="AF169" i="59" s="1"/>
  <c r="L372" i="6"/>
  <c r="H164" i="91" s="1"/>
  <c r="BK553" i="6"/>
  <c r="BG376" i="97" s="1"/>
  <c r="AT553" i="6"/>
  <c r="AP376" i="97" s="1"/>
  <c r="F22" i="91"/>
  <c r="N11" i="33"/>
  <c r="BK59" i="33"/>
  <c r="BL59" i="33" s="1"/>
  <c r="BE54" i="33"/>
  <c r="BF54" i="33" s="1"/>
  <c r="AP38" i="33"/>
  <c r="BI55" i="33"/>
  <c r="BJ55" i="33" s="1"/>
  <c r="BK55" i="33" s="1"/>
  <c r="BL55" i="33" s="1"/>
  <c r="BM55" i="33" s="1"/>
  <c r="L9" i="33"/>
  <c r="M9" i="33" s="1"/>
  <c r="AK553" i="6"/>
  <c r="AG374" i="97"/>
  <c r="AJ30" i="33"/>
  <c r="AK30" i="33" s="1"/>
  <c r="AY51" i="33"/>
  <c r="E44" i="31"/>
  <c r="E48" i="59"/>
  <c r="BM152" i="59"/>
  <c r="D133" i="116"/>
  <c r="D20" i="64"/>
  <c r="D135" i="116" s="1"/>
  <c r="E49" i="59"/>
  <c r="BM153" i="59"/>
  <c r="AQ552" i="6"/>
  <c r="D68" i="9" s="1"/>
  <c r="D69" i="9" s="1"/>
  <c r="W378" i="6"/>
  <c r="S166" i="91"/>
  <c r="BK166" i="59"/>
  <c r="BD232" i="6"/>
  <c r="BD567" i="6"/>
  <c r="BK61" i="33"/>
  <c r="BL61" i="33" s="1"/>
  <c r="AH164" i="59"/>
  <c r="BE154" i="59"/>
  <c r="I50" i="59" s="1"/>
  <c r="H60" i="116" s="1"/>
  <c r="I46" i="59"/>
  <c r="H56" i="116" s="1"/>
  <c r="G8" i="33"/>
  <c r="P553" i="6"/>
  <c r="P566" i="6"/>
  <c r="P568" i="6" s="1"/>
  <c r="L368" i="97"/>
  <c r="AR40" i="33"/>
  <c r="AQ374" i="97"/>
  <c r="AU553" i="6"/>
  <c r="AS37" i="92"/>
  <c r="G22" i="91"/>
  <c r="AZ52" i="33"/>
  <c r="X232" i="6"/>
  <c r="X567" i="6"/>
  <c r="AJ35" i="33"/>
  <c r="AK35" i="33" s="1"/>
  <c r="L565" i="6"/>
  <c r="BP565" i="6" s="1"/>
  <c r="BP563" i="6"/>
  <c r="W23" i="33"/>
  <c r="W230" i="6"/>
  <c r="T166" i="59"/>
  <c r="U164" i="59"/>
  <c r="U167" i="59" s="1"/>
  <c r="U169" i="59" s="1"/>
  <c r="T368" i="97"/>
  <c r="U16" i="33"/>
  <c r="AA17" i="33"/>
  <c r="AB17" i="33" s="1"/>
  <c r="C84" i="116"/>
  <c r="J74" i="59"/>
  <c r="K74" i="59" s="1"/>
  <c r="AJ380" i="6"/>
  <c r="AF168" i="91" s="1"/>
  <c r="AF38" i="92" s="1"/>
  <c r="AF47" i="92" s="1"/>
  <c r="AJ567" i="6"/>
  <c r="BA49" i="33"/>
  <c r="AS376" i="97"/>
  <c r="R553" i="6"/>
  <c r="N368" i="97"/>
  <c r="BK232" i="6"/>
  <c r="BK567" i="6"/>
  <c r="BK568" i="6" s="1"/>
  <c r="AK230" i="6"/>
  <c r="AK232" i="6" s="1"/>
  <c r="AH166" i="59"/>
  <c r="AU42" i="33"/>
  <c r="E133" i="116"/>
  <c r="E20" i="64"/>
  <c r="E135" i="116" s="1"/>
  <c r="AC27" i="33"/>
  <c r="AD27" i="33" s="1"/>
  <c r="AE27" i="33" s="1"/>
  <c r="P232" i="6"/>
  <c r="M164" i="59"/>
  <c r="M167" i="59" s="1"/>
  <c r="M169" i="59" s="1"/>
  <c r="AB164" i="91"/>
  <c r="AF380" i="6"/>
  <c r="AQ373" i="6"/>
  <c r="D52" i="9" s="1"/>
  <c r="D53" i="9" s="1"/>
  <c r="Z553" i="6"/>
  <c r="V368" i="97"/>
  <c r="AA24" i="33"/>
  <c r="F46" i="59"/>
  <c r="E56" i="116" s="1"/>
  <c r="E46" i="59"/>
  <c r="BM150" i="59"/>
  <c r="I154" i="59"/>
  <c r="H358" i="97"/>
  <c r="BL358" i="97" s="1"/>
  <c r="S536" i="6"/>
  <c r="BP535" i="6"/>
  <c r="BM358" i="97" s="1"/>
  <c r="W374" i="97"/>
  <c r="AA567" i="6"/>
  <c r="AC230" i="6"/>
  <c r="Z166" i="59"/>
  <c r="AJ232" i="6"/>
  <c r="AG164" i="59"/>
  <c r="AG167" i="59" s="1"/>
  <c r="AG169" i="59" s="1"/>
  <c r="Y374" i="97"/>
  <c r="AC553" i="6"/>
  <c r="AS44" i="33"/>
  <c r="AT44" i="33" s="1"/>
  <c r="D17" i="34"/>
  <c r="D56" i="63"/>
  <c r="C20" i="34"/>
  <c r="C8" i="34" s="1"/>
  <c r="C46" i="31" s="1"/>
  <c r="C7" i="34"/>
  <c r="C45" i="31" s="1"/>
  <c r="W164" i="59"/>
  <c r="W167" i="59" s="1"/>
  <c r="W169" i="59" s="1"/>
  <c r="BC224" i="6"/>
  <c r="AR37" i="33"/>
  <c r="AR41" i="33"/>
  <c r="AS41" i="33" s="1"/>
  <c r="AF32" i="33"/>
  <c r="G20" i="64"/>
  <c r="G135" i="116" s="1"/>
  <c r="G133" i="116"/>
  <c r="B49" i="9"/>
  <c r="BP359" i="6"/>
  <c r="AZ553" i="6"/>
  <c r="AZ566" i="6"/>
  <c r="AZ568" i="6" s="1"/>
  <c r="AV368" i="97"/>
  <c r="AY376" i="97"/>
  <c r="I19" i="91"/>
  <c r="D25" i="91"/>
  <c r="O12" i="33"/>
  <c r="AZ232" i="6"/>
  <c r="AW164" i="59"/>
  <c r="AW167" i="59" s="1"/>
  <c r="AW169" i="59" s="1"/>
  <c r="AD28" i="33"/>
  <c r="Y21" i="33"/>
  <c r="X566" i="6"/>
  <c r="AX45" i="33"/>
  <c r="BC53" i="33"/>
  <c r="V19" i="33"/>
  <c r="M553" i="6"/>
  <c r="I368" i="97"/>
  <c r="M566" i="6"/>
  <c r="M568" i="6" s="1"/>
  <c r="S215" i="6"/>
  <c r="BP214" i="6"/>
  <c r="H363" i="97"/>
  <c r="L545" i="6"/>
  <c r="AJ29" i="33"/>
  <c r="R15" i="33"/>
  <c r="AR232" i="6"/>
  <c r="AO164" i="59"/>
  <c r="AO167" i="59" s="1"/>
  <c r="AO169" i="59" s="1"/>
  <c r="AO33" i="33"/>
  <c r="G44" i="31"/>
  <c r="BF56" i="33"/>
  <c r="S363" i="6"/>
  <c r="BP362" i="6"/>
  <c r="O13" i="33"/>
  <c r="BD368" i="97"/>
  <c r="H28" i="97" s="1"/>
  <c r="BH553" i="6"/>
  <c r="AO39" i="33"/>
  <c r="AQ232" i="6"/>
  <c r="AQ567" i="6"/>
  <c r="AQ568" i="6" s="1"/>
  <c r="BN567" i="6"/>
  <c r="BN568" i="6" s="1"/>
  <c r="BJ374" i="97"/>
  <c r="BN553" i="6"/>
  <c r="T37" i="92"/>
  <c r="AO36" i="33"/>
  <c r="AH164" i="91"/>
  <c r="AH37" i="92" s="1"/>
  <c r="AI164" i="59"/>
  <c r="AI167" i="59" s="1"/>
  <c r="AI169" i="59" s="1"/>
  <c r="AL566" i="6"/>
  <c r="AL568" i="6" s="1"/>
  <c r="BD164" i="91"/>
  <c r="BH380" i="6"/>
  <c r="L224" i="6"/>
  <c r="S372" i="97"/>
  <c r="W551" i="6"/>
  <c r="BP549" i="6"/>
  <c r="BM372" i="97" s="1"/>
  <c r="J30" i="97" s="1"/>
  <c r="AE232" i="6"/>
  <c r="AE570" i="6" s="1"/>
  <c r="Z7" i="71" s="1"/>
  <c r="AE566" i="6"/>
  <c r="AE568" i="6" s="1"/>
  <c r="AB164" i="59"/>
  <c r="AB167" i="59" s="1"/>
  <c r="AB169" i="59" s="1"/>
  <c r="C21" i="34"/>
  <c r="E70" i="33"/>
  <c r="E38" i="28"/>
  <c r="AK566" i="6"/>
  <c r="R224" i="6"/>
  <c r="AN166" i="59"/>
  <c r="AN167" i="59" s="1"/>
  <c r="AN169" i="59" s="1"/>
  <c r="AJ34" i="33"/>
  <c r="AK34" i="33" s="1"/>
  <c r="AL34" i="33" s="1"/>
  <c r="AW380" i="6"/>
  <c r="BC379" i="6"/>
  <c r="E54" i="9" s="1"/>
  <c r="E55" i="9" s="1"/>
  <c r="AA22" i="33"/>
  <c r="AP567" i="6"/>
  <c r="AP232" i="6"/>
  <c r="AP570" i="6" s="1"/>
  <c r="T20" i="33"/>
  <c r="C20" i="64"/>
  <c r="C135" i="116" s="1"/>
  <c r="C133" i="116"/>
  <c r="BK10" i="12"/>
  <c r="BK11" i="12" s="1"/>
  <c r="BC546" i="6"/>
  <c r="E66" i="9" s="1"/>
  <c r="E67" i="9" s="1"/>
  <c r="Y380" i="6"/>
  <c r="U168" i="91" s="1"/>
  <c r="U38" i="92" s="1"/>
  <c r="U47" i="92" s="1"/>
  <c r="U164" i="91"/>
  <c r="U37" i="92" s="1"/>
  <c r="Y566" i="6"/>
  <c r="V164" i="59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AE373" i="6"/>
  <c r="C52" i="9" s="1"/>
  <c r="C53" i="9" s="1"/>
  <c r="AU232" i="6"/>
  <c r="BC231" i="6"/>
  <c r="E26" i="9" s="1"/>
  <c r="AU567" i="6"/>
  <c r="AU568" i="6" s="1"/>
  <c r="D44" i="31"/>
  <c r="AP164" i="59"/>
  <c r="AP167" i="59" s="1"/>
  <c r="AP169" i="59" s="1"/>
  <c r="AS232" i="6"/>
  <c r="AS566" i="6"/>
  <c r="AS568" i="6" s="1"/>
  <c r="BE50" i="33"/>
  <c r="B21" i="9"/>
  <c r="BP211" i="6"/>
  <c r="BP532" i="6"/>
  <c r="B63" i="9"/>
  <c r="AQ379" i="6"/>
  <c r="D54" i="9" s="1"/>
  <c r="D55" i="9" s="1"/>
  <c r="AY368" i="97"/>
  <c r="AF224" i="6"/>
  <c r="AF566" i="6" s="1"/>
  <c r="AF568" i="6" s="1"/>
  <c r="F7" i="33"/>
  <c r="BH224" i="6"/>
  <c r="V14" i="33"/>
  <c r="T374" i="97"/>
  <c r="X553" i="6"/>
  <c r="AF368" i="97"/>
  <c r="AJ553" i="6"/>
  <c r="AJ566" i="6"/>
  <c r="AB26" i="33"/>
  <c r="AY46" i="33"/>
  <c r="AA25" i="33"/>
  <c r="Q376" i="97"/>
  <c r="AH571" i="6"/>
  <c r="O7" i="71"/>
  <c r="Q571" i="6"/>
  <c r="AG570" i="6"/>
  <c r="AB7" i="71" s="1"/>
  <c r="BB376" i="97"/>
  <c r="BF570" i="6"/>
  <c r="BA7" i="71" s="1"/>
  <c r="AR376" i="97"/>
  <c r="AV570" i="6"/>
  <c r="AQ7" i="71" s="1"/>
  <c r="AL570" i="6"/>
  <c r="J376" i="97"/>
  <c r="U376" i="97"/>
  <c r="AY570" i="6"/>
  <c r="AT7" i="71" s="1"/>
  <c r="AO571" i="6"/>
  <c r="BC376" i="97"/>
  <c r="W376" i="97"/>
  <c r="AA570" i="6"/>
  <c r="AE376" i="97"/>
  <c r="AI570" i="6"/>
  <c r="BF376" i="97"/>
  <c r="BJ570" i="6"/>
  <c r="BE7" i="71" s="1"/>
  <c r="R376" i="97"/>
  <c r="V570" i="6"/>
  <c r="Q7" i="71" s="1"/>
  <c r="G376" i="97"/>
  <c r="K570" i="6"/>
  <c r="BK376" i="97"/>
  <c r="BO570" i="6"/>
  <c r="BJ7" i="71" s="1"/>
  <c r="Z376" i="97"/>
  <c r="AD570" i="6"/>
  <c r="Y7" i="71" s="1"/>
  <c r="O376" i="97"/>
  <c r="S570" i="6"/>
  <c r="D39" i="9"/>
  <c r="D42" i="9"/>
  <c r="BP298" i="6"/>
  <c r="E41" i="9"/>
  <c r="AK169" i="59"/>
  <c r="AP568" i="6" l="1"/>
  <c r="D7" i="71"/>
  <c r="I571" i="6"/>
  <c r="AA568" i="6"/>
  <c r="AS40" i="33"/>
  <c r="AT40" i="33" s="1"/>
  <c r="AU40" i="33" s="1"/>
  <c r="AS570" i="6"/>
  <c r="U232" i="6"/>
  <c r="U570" i="6" s="1"/>
  <c r="U567" i="6"/>
  <c r="U568" i="6" s="1"/>
  <c r="AQ570" i="6"/>
  <c r="AQ571" i="6" s="1"/>
  <c r="S373" i="6"/>
  <c r="BB570" i="6"/>
  <c r="AW7" i="71" s="1"/>
  <c r="J232" i="6"/>
  <c r="J570" i="6" s="1"/>
  <c r="G164" i="59"/>
  <c r="G167" i="59" s="1"/>
  <c r="G169" i="59" s="1"/>
  <c r="J566" i="6"/>
  <c r="J568" i="6" s="1"/>
  <c r="BD568" i="6"/>
  <c r="AJ167" i="59"/>
  <c r="AJ169" i="59" s="1"/>
  <c r="BA570" i="6"/>
  <c r="AV7" i="71" s="1"/>
  <c r="AT570" i="6"/>
  <c r="AO7" i="71" s="1"/>
  <c r="F28" i="97"/>
  <c r="BM568" i="6"/>
  <c r="BA568" i="6"/>
  <c r="AT376" i="97"/>
  <c r="AX570" i="6"/>
  <c r="BC225" i="6"/>
  <c r="E24" i="9" s="1"/>
  <c r="E25" i="9" s="1"/>
  <c r="AT566" i="6"/>
  <c r="AT568" i="6" s="1"/>
  <c r="D60" i="59"/>
  <c r="C70" i="116" s="1"/>
  <c r="D167" i="59"/>
  <c r="BE376" i="97"/>
  <c r="BI570" i="6"/>
  <c r="C376" i="97"/>
  <c r="C32" i="97" s="1"/>
  <c r="C41" i="97" s="1"/>
  <c r="G570" i="6"/>
  <c r="G571" i="6" s="1"/>
  <c r="BH376" i="97"/>
  <c r="BL570" i="6"/>
  <c r="E28" i="97"/>
  <c r="Z167" i="59"/>
  <c r="Z169" i="59" s="1"/>
  <c r="AQ164" i="59"/>
  <c r="AQ167" i="59" s="1"/>
  <c r="AQ169" i="59" s="1"/>
  <c r="BL568" i="6"/>
  <c r="AJ376" i="97"/>
  <c r="AN570" i="6"/>
  <c r="Q10" i="33"/>
  <c r="R10" i="33" s="1"/>
  <c r="BC554" i="6"/>
  <c r="E70" i="9" s="1"/>
  <c r="E27" i="9"/>
  <c r="AE225" i="6"/>
  <c r="C24" i="9" s="1"/>
  <c r="C25" i="9" s="1"/>
  <c r="Z232" i="6"/>
  <c r="Z570" i="6" s="1"/>
  <c r="Z566" i="6"/>
  <c r="Z568" i="6" s="1"/>
  <c r="F27" i="9"/>
  <c r="F12" i="9"/>
  <c r="F13" i="9" s="1"/>
  <c r="BP230" i="6"/>
  <c r="Y232" i="6"/>
  <c r="Y570" i="6" s="1"/>
  <c r="T7" i="71" s="1"/>
  <c r="Y567" i="6"/>
  <c r="Y568" i="6" s="1"/>
  <c r="J7" i="71"/>
  <c r="O571" i="6"/>
  <c r="BE566" i="6"/>
  <c r="BB164" i="59"/>
  <c r="BB167" i="59" s="1"/>
  <c r="BB169" i="59" s="1"/>
  <c r="BE380" i="6"/>
  <c r="BA168" i="91" s="1"/>
  <c r="BA38" i="92" s="1"/>
  <c r="BA47" i="92" s="1"/>
  <c r="BA164" i="91"/>
  <c r="BA37" i="92" s="1"/>
  <c r="BM59" i="33"/>
  <c r="H571" i="6"/>
  <c r="C7" i="71"/>
  <c r="BE232" i="6"/>
  <c r="BE567" i="6"/>
  <c r="AJ568" i="6"/>
  <c r="AQ554" i="6"/>
  <c r="D70" i="9" s="1"/>
  <c r="BC566" i="6"/>
  <c r="BC568" i="6" s="1"/>
  <c r="BP372" i="6"/>
  <c r="AM567" i="6"/>
  <c r="AM568" i="6" s="1"/>
  <c r="AM232" i="6"/>
  <c r="AM570" i="6" s="1"/>
  <c r="BA376" i="97"/>
  <c r="V167" i="59"/>
  <c r="V169" i="59" s="1"/>
  <c r="L380" i="6"/>
  <c r="S381" i="6" s="1"/>
  <c r="AQ38" i="33"/>
  <c r="AR38" i="33" s="1"/>
  <c r="N232" i="6"/>
  <c r="N570" i="6" s="1"/>
  <c r="I7" i="71" s="1"/>
  <c r="N566" i="6"/>
  <c r="N568" i="6" s="1"/>
  <c r="K164" i="59"/>
  <c r="K167" i="59" s="1"/>
  <c r="K169" i="59" s="1"/>
  <c r="O11" i="33"/>
  <c r="BK570" i="6"/>
  <c r="BF7" i="71" s="1"/>
  <c r="BI376" i="97"/>
  <c r="BM570" i="6"/>
  <c r="AE571" i="6"/>
  <c r="BG570" i="6"/>
  <c r="BG571" i="6" s="1"/>
  <c r="BO554" i="6"/>
  <c r="F70" i="9" s="1"/>
  <c r="AL30" i="33"/>
  <c r="AM30" i="33" s="1"/>
  <c r="L566" i="6"/>
  <c r="L568" i="6" s="1"/>
  <c r="G28" i="97"/>
  <c r="X568" i="6"/>
  <c r="BG54" i="33"/>
  <c r="BH54" i="33" s="1"/>
  <c r="BI54" i="33" s="1"/>
  <c r="AB232" i="6"/>
  <c r="AB570" i="6" s="1"/>
  <c r="Y164" i="59"/>
  <c r="Y167" i="59" s="1"/>
  <c r="Y169" i="59" s="1"/>
  <c r="AB566" i="6"/>
  <c r="AB568" i="6" s="1"/>
  <c r="BE48" i="33"/>
  <c r="BF48" i="33" s="1"/>
  <c r="Z18" i="33"/>
  <c r="AA18" i="33" s="1"/>
  <c r="N9" i="33"/>
  <c r="O9" i="33" s="1"/>
  <c r="AL571" i="6"/>
  <c r="AB25" i="33"/>
  <c r="AC25" i="33" s="1"/>
  <c r="AD25" i="33" s="1"/>
  <c r="BO225" i="6"/>
  <c r="F24" i="9" s="1"/>
  <c r="BE164" i="59"/>
  <c r="BH232" i="6"/>
  <c r="AS168" i="91"/>
  <c r="AS38" i="92" s="1"/>
  <c r="AS47" i="92" s="1"/>
  <c r="BC381" i="6"/>
  <c r="E56" i="9" s="1"/>
  <c r="BD376" i="97"/>
  <c r="AR570" i="6"/>
  <c r="AP39" i="33"/>
  <c r="AQ39" i="33" s="1"/>
  <c r="BH43" i="33"/>
  <c r="BI43" i="33" s="1"/>
  <c r="BJ43" i="33" s="1"/>
  <c r="BK43" i="33" s="1"/>
  <c r="BL43" i="33" s="1"/>
  <c r="BM43" i="33" s="1"/>
  <c r="AK7" i="71"/>
  <c r="AP571" i="6"/>
  <c r="L232" i="6"/>
  <c r="BP224" i="6"/>
  <c r="S225" i="6"/>
  <c r="I164" i="59"/>
  <c r="BD37" i="92"/>
  <c r="H20" i="91"/>
  <c r="BJ376" i="97"/>
  <c r="BN570" i="6"/>
  <c r="B51" i="9"/>
  <c r="B55" i="9" s="1"/>
  <c r="BP363" i="6"/>
  <c r="AK29" i="33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M61" i="33"/>
  <c r="D5" i="34"/>
  <c r="D19" i="34"/>
  <c r="AC567" i="6"/>
  <c r="AC568" i="6" s="1"/>
  <c r="AC232" i="6"/>
  <c r="AC570" i="6" s="1"/>
  <c r="D56" i="116"/>
  <c r="J46" i="59"/>
  <c r="K46" i="59" s="1"/>
  <c r="AV42" i="33"/>
  <c r="AW42" i="33" s="1"/>
  <c r="V16" i="33"/>
  <c r="AQ376" i="97"/>
  <c r="AU570" i="6"/>
  <c r="AZ51" i="33"/>
  <c r="BA51" i="33" s="1"/>
  <c r="AG376" i="97"/>
  <c r="AK570" i="6"/>
  <c r="B52" i="9"/>
  <c r="BP373" i="6"/>
  <c r="AF27" i="33"/>
  <c r="AG27" i="33" s="1"/>
  <c r="AH27" i="33" s="1"/>
  <c r="B23" i="9"/>
  <c r="BP215" i="6"/>
  <c r="AE28" i="33"/>
  <c r="AF28" i="33" s="1"/>
  <c r="BD53" i="33"/>
  <c r="BE53" i="33" s="1"/>
  <c r="L376" i="97"/>
  <c r="P570" i="6"/>
  <c r="H168" i="91"/>
  <c r="H38" i="92" s="1"/>
  <c r="H47" i="92" s="1"/>
  <c r="AM34" i="33"/>
  <c r="AN34" i="33" s="1"/>
  <c r="D203" i="59"/>
  <c r="E40" i="28"/>
  <c r="C37" i="35"/>
  <c r="AB24" i="33"/>
  <c r="AH167" i="59"/>
  <c r="AH169" i="59" s="1"/>
  <c r="G62" i="59"/>
  <c r="F72" i="116" s="1"/>
  <c r="P12" i="33"/>
  <c r="BD570" i="6"/>
  <c r="AY7" i="71" s="1"/>
  <c r="E22" i="91"/>
  <c r="S37" i="92"/>
  <c r="H37" i="92"/>
  <c r="D20" i="91"/>
  <c r="D23" i="91" s="1"/>
  <c r="D34" i="91" s="1"/>
  <c r="BD47" i="33"/>
  <c r="BE47" i="33" s="1"/>
  <c r="BF47" i="33" s="1"/>
  <c r="Y376" i="97"/>
  <c r="AK567" i="6"/>
  <c r="AK568" i="6" s="1"/>
  <c r="AQ231" i="6"/>
  <c r="D26" i="9" s="1"/>
  <c r="BM166" i="59"/>
  <c r="T167" i="59"/>
  <c r="F62" i="59"/>
  <c r="W380" i="6"/>
  <c r="BP378" i="6"/>
  <c r="AE379" i="6"/>
  <c r="D59" i="116"/>
  <c r="J49" i="59"/>
  <c r="K49" i="59" s="1"/>
  <c r="BG56" i="33"/>
  <c r="BH56" i="33" s="1"/>
  <c r="BI56" i="33" s="1"/>
  <c r="BP536" i="6"/>
  <c r="B65" i="9"/>
  <c r="B69" i="9" s="1"/>
  <c r="AB168" i="91"/>
  <c r="AB38" i="92" s="1"/>
  <c r="AB47" i="92" s="1"/>
  <c r="AQ381" i="6"/>
  <c r="D56" i="9" s="1"/>
  <c r="AW570" i="6"/>
  <c r="BB49" i="33"/>
  <c r="BC49" i="33" s="1"/>
  <c r="BD49" i="33" s="1"/>
  <c r="BE49" i="33" s="1"/>
  <c r="BF49" i="33" s="1"/>
  <c r="BG49" i="33" s="1"/>
  <c r="BH49" i="33" s="1"/>
  <c r="BI49" i="33" s="1"/>
  <c r="BJ49" i="33" s="1"/>
  <c r="BK49" i="33" s="1"/>
  <c r="BL49" i="33" s="1"/>
  <c r="BM49" i="33" s="1"/>
  <c r="AE231" i="6"/>
  <c r="W232" i="6"/>
  <c r="W567" i="6"/>
  <c r="H8" i="33"/>
  <c r="I8" i="33" s="1"/>
  <c r="AB22" i="33"/>
  <c r="I62" i="59"/>
  <c r="H72" i="116" s="1"/>
  <c r="BK167" i="59"/>
  <c r="BK169" i="59" s="1"/>
  <c r="AC26" i="33"/>
  <c r="AL35" i="33"/>
  <c r="AM35" i="33" s="1"/>
  <c r="S15" i="33"/>
  <c r="T15" i="33" s="1"/>
  <c r="U15" i="33" s="1"/>
  <c r="V15" i="33" s="1"/>
  <c r="W15" i="33" s="1"/>
  <c r="R232" i="6"/>
  <c r="R570" i="6" s="1"/>
  <c r="O164" i="59"/>
  <c r="O167" i="59" s="1"/>
  <c r="O169" i="59" s="1"/>
  <c r="AP36" i="33"/>
  <c r="AQ36" i="33" s="1"/>
  <c r="AR36" i="33" s="1"/>
  <c r="AS36" i="33" s="1"/>
  <c r="AT36" i="33" s="1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12" i="9"/>
  <c r="E13" i="9" s="1"/>
  <c r="AG32" i="33"/>
  <c r="W14" i="33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7" i="9"/>
  <c r="BF50" i="33"/>
  <c r="BG50" i="33" s="1"/>
  <c r="BH50" i="33" s="1"/>
  <c r="BI50" i="33" s="1"/>
  <c r="BJ50" i="33" s="1"/>
  <c r="BK50" i="33" s="1"/>
  <c r="BL50" i="33" s="1"/>
  <c r="BM50" i="33" s="1"/>
  <c r="C9" i="34"/>
  <c r="C47" i="31" s="1"/>
  <c r="C22" i="34"/>
  <c r="BL372" i="97"/>
  <c r="E30" i="97"/>
  <c r="I30" i="97" s="1"/>
  <c r="P13" i="33"/>
  <c r="I376" i="97"/>
  <c r="M570" i="6"/>
  <c r="V376" i="97"/>
  <c r="AB37" i="92"/>
  <c r="F20" i="91"/>
  <c r="AC17" i="33"/>
  <c r="AD17" i="33" s="1"/>
  <c r="AE17" i="33" s="1"/>
  <c r="AF17" i="33" s="1"/>
  <c r="AF232" i="6"/>
  <c r="AQ225" i="6"/>
  <c r="D24" i="9" s="1"/>
  <c r="AC164" i="59"/>
  <c r="AF376" i="97"/>
  <c r="AJ570" i="6"/>
  <c r="S374" i="97"/>
  <c r="W553" i="6"/>
  <c r="BP551" i="6"/>
  <c r="AE552" i="6"/>
  <c r="AN31" i="33"/>
  <c r="BH566" i="6"/>
  <c r="BH568" i="6" s="1"/>
  <c r="E20" i="91"/>
  <c r="W19" i="33"/>
  <c r="AV376" i="97"/>
  <c r="AZ570" i="6"/>
  <c r="AS37" i="33"/>
  <c r="AT37" i="33" s="1"/>
  <c r="AU37" i="33" s="1"/>
  <c r="AV37" i="33" s="1"/>
  <c r="AZ164" i="59"/>
  <c r="AZ167" i="59" s="1"/>
  <c r="AZ169" i="59" s="1"/>
  <c r="BC232" i="6"/>
  <c r="BC570" i="6" s="1"/>
  <c r="E50" i="59"/>
  <c r="BM154" i="59"/>
  <c r="N376" i="97"/>
  <c r="BA52" i="33"/>
  <c r="D58" i="116"/>
  <c r="J48" i="59"/>
  <c r="K48" i="59" s="1"/>
  <c r="F69" i="33"/>
  <c r="G7" i="33"/>
  <c r="H368" i="97"/>
  <c r="L553" i="6"/>
  <c r="BP545" i="6"/>
  <c r="BM368" i="97" s="1"/>
  <c r="S546" i="6"/>
  <c r="T376" i="97"/>
  <c r="X570" i="6"/>
  <c r="E10" i="9"/>
  <c r="E11" i="9" s="1"/>
  <c r="X23" i="33"/>
  <c r="Y23" i="33" s="1"/>
  <c r="U20" i="33"/>
  <c r="AZ46" i="33"/>
  <c r="BD168" i="91"/>
  <c r="BD38" i="92" s="1"/>
  <c r="BD47" i="92" s="1"/>
  <c r="AP33" i="33"/>
  <c r="AQ33" i="33" s="1"/>
  <c r="AR33" i="33" s="1"/>
  <c r="AS33" i="33" s="1"/>
  <c r="Z21" i="33"/>
  <c r="AT41" i="33"/>
  <c r="AU41" i="33" s="1"/>
  <c r="AV41" i="33" s="1"/>
  <c r="D13" i="63"/>
  <c r="C156" i="116" s="1"/>
  <c r="R566" i="6"/>
  <c r="R568" i="6" s="1"/>
  <c r="AY45" i="33"/>
  <c r="AU44" i="33"/>
  <c r="AV44" i="33" s="1"/>
  <c r="BB571" i="6"/>
  <c r="AG571" i="6"/>
  <c r="BF571" i="6"/>
  <c r="AS571" i="6"/>
  <c r="AN7" i="71"/>
  <c r="AG7" i="71"/>
  <c r="AV571" i="6"/>
  <c r="AY571" i="6"/>
  <c r="BJ571" i="6"/>
  <c r="AD571" i="6"/>
  <c r="V571" i="6"/>
  <c r="AV169" i="59"/>
  <c r="AL7" i="71"/>
  <c r="BO571" i="6"/>
  <c r="AD7" i="71"/>
  <c r="AI571" i="6"/>
  <c r="V7" i="71"/>
  <c r="AA571" i="6"/>
  <c r="K571" i="6"/>
  <c r="F7" i="71"/>
  <c r="N7" i="71"/>
  <c r="S571" i="6"/>
  <c r="AT571" i="6" l="1"/>
  <c r="BO381" i="6"/>
  <c r="F56" i="9" s="1"/>
  <c r="BA571" i="6"/>
  <c r="E7" i="71"/>
  <c r="J571" i="6"/>
  <c r="P9" i="33"/>
  <c r="P7" i="71"/>
  <c r="U571" i="6"/>
  <c r="H32" i="97"/>
  <c r="H41" i="97" s="1"/>
  <c r="BC569" i="6"/>
  <c r="AN30" i="33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D63" i="59"/>
  <c r="C73" i="116" s="1"/>
  <c r="D169" i="59"/>
  <c r="D65" i="59" s="1"/>
  <c r="C75" i="116" s="1"/>
  <c r="G32" i="97"/>
  <c r="G41" i="97" s="1"/>
  <c r="BG7" i="71"/>
  <c r="BL571" i="6"/>
  <c r="AI7" i="71"/>
  <c r="AN571" i="6"/>
  <c r="AS7" i="71"/>
  <c r="AX571" i="6"/>
  <c r="BD7" i="71"/>
  <c r="BI571" i="6"/>
  <c r="BE570" i="6"/>
  <c r="AZ7" i="71" s="1"/>
  <c r="H60" i="59"/>
  <c r="G70" i="116" s="1"/>
  <c r="S10" i="33"/>
  <c r="BG47" i="33"/>
  <c r="BH47" i="33" s="1"/>
  <c r="BI47" i="33" s="1"/>
  <c r="BJ47" i="33" s="1"/>
  <c r="BK47" i="33" s="1"/>
  <c r="BL47" i="33" s="1"/>
  <c r="BM47" i="33" s="1"/>
  <c r="C10" i="9"/>
  <c r="C11" i="9" s="1"/>
  <c r="F32" i="97"/>
  <c r="F41" i="97" s="1"/>
  <c r="B53" i="9"/>
  <c r="AB18" i="33"/>
  <c r="AC18" i="33" s="1"/>
  <c r="AG17" i="33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F60" i="59"/>
  <c r="E70" i="116" s="1"/>
  <c r="N571" i="6"/>
  <c r="BB7" i="71"/>
  <c r="AQ233" i="6"/>
  <c r="D28" i="9" s="1"/>
  <c r="D14" i="9" s="1"/>
  <c r="AQ569" i="6"/>
  <c r="BO233" i="6"/>
  <c r="F28" i="9" s="1"/>
  <c r="F14" i="9" s="1"/>
  <c r="S569" i="6"/>
  <c r="AR39" i="33"/>
  <c r="AS39" i="33" s="1"/>
  <c r="AS38" i="33"/>
  <c r="AB571" i="6"/>
  <c r="W7" i="71"/>
  <c r="C26" i="9"/>
  <c r="C27" i="9" s="1"/>
  <c r="BP231" i="6"/>
  <c r="BJ54" i="33"/>
  <c r="BK54" i="33" s="1"/>
  <c r="BL54" i="33" s="1"/>
  <c r="BM54" i="33" s="1"/>
  <c r="BH7" i="71"/>
  <c r="BM571" i="6"/>
  <c r="P11" i="33"/>
  <c r="BH570" i="6"/>
  <c r="BC7" i="71" s="1"/>
  <c r="BG48" i="33"/>
  <c r="BH48" i="33" s="1"/>
  <c r="BI48" i="33" s="1"/>
  <c r="BJ48" i="33" s="1"/>
  <c r="BK48" i="33" s="1"/>
  <c r="BL48" i="33" s="1"/>
  <c r="BM48" i="33" s="1"/>
  <c r="AH7" i="71"/>
  <c r="AM571" i="6"/>
  <c r="BP232" i="6"/>
  <c r="S233" i="6"/>
  <c r="AX42" i="33"/>
  <c r="H63" i="59"/>
  <c r="G73" i="116" s="1"/>
  <c r="BD571" i="6"/>
  <c r="BE568" i="6"/>
  <c r="BO569" i="6" s="1"/>
  <c r="BK571" i="6"/>
  <c r="W568" i="6"/>
  <c r="AE569" i="6" s="1"/>
  <c r="BP567" i="6"/>
  <c r="BP380" i="6"/>
  <c r="BJ56" i="33"/>
  <c r="BK56" i="33" s="1"/>
  <c r="X15" i="33"/>
  <c r="Y15" i="33" s="1"/>
  <c r="Z15" i="33" s="1"/>
  <c r="AA15" i="33" s="1"/>
  <c r="AB15" i="33" s="1"/>
  <c r="AC15" i="33" s="1"/>
  <c r="AD15" i="33" s="1"/>
  <c r="AW41" i="33"/>
  <c r="AX41" i="33" s="1"/>
  <c r="AY41" i="33" s="1"/>
  <c r="AN35" i="33"/>
  <c r="AO35" i="33" s="1"/>
  <c r="H376" i="97"/>
  <c r="L570" i="6"/>
  <c r="BP553" i="6"/>
  <c r="BM376" i="97" s="1"/>
  <c r="J32" i="97" s="1"/>
  <c r="J41" i="97" s="1"/>
  <c r="S554" i="6"/>
  <c r="AI27" i="33"/>
  <c r="AE7" i="71"/>
  <c r="AJ571" i="6"/>
  <c r="AA21" i="33"/>
  <c r="AB21" i="33" s="1"/>
  <c r="AC21" i="33" s="1"/>
  <c r="AD21" i="33" s="1"/>
  <c r="AE21" i="33" s="1"/>
  <c r="AF21" i="33" s="1"/>
  <c r="B66" i="9"/>
  <c r="B67" i="9" s="1"/>
  <c r="BP546" i="6"/>
  <c r="BB52" i="33"/>
  <c r="D60" i="116"/>
  <c r="J50" i="59"/>
  <c r="K50" i="59" s="1"/>
  <c r="S376" i="97"/>
  <c r="E32" i="97" s="1"/>
  <c r="E41" i="97" s="1"/>
  <c r="W570" i="6"/>
  <c r="AE554" i="6"/>
  <c r="C70" i="9" s="1"/>
  <c r="AC167" i="59"/>
  <c r="G60" i="59"/>
  <c r="F70" i="116" s="1"/>
  <c r="D57" i="63"/>
  <c r="C10" i="34"/>
  <c r="C48" i="31" s="1"/>
  <c r="C24" i="34"/>
  <c r="C12" i="34" s="1"/>
  <c r="C50" i="31" s="1"/>
  <c r="D27" i="9"/>
  <c r="D12" i="9"/>
  <c r="D13" i="9" s="1"/>
  <c r="Q13" i="33"/>
  <c r="X19" i="33"/>
  <c r="Y19" i="33" s="1"/>
  <c r="AO31" i="33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D25" i="9"/>
  <c r="D10" i="9"/>
  <c r="D11" i="9" s="1"/>
  <c r="AR7" i="71"/>
  <c r="AW571" i="6"/>
  <c r="AC24" i="33"/>
  <c r="AD24" i="33" s="1"/>
  <c r="AE24" i="33" s="1"/>
  <c r="AF24" i="33" s="1"/>
  <c r="BI7" i="71"/>
  <c r="BN571" i="6"/>
  <c r="C39" i="35"/>
  <c r="P571" i="6"/>
  <c r="K7" i="71"/>
  <c r="E56" i="63"/>
  <c r="E17" i="34"/>
  <c r="E19" i="34" s="1"/>
  <c r="D20" i="34"/>
  <c r="AM7" i="71"/>
  <c r="AR571" i="6"/>
  <c r="AE25" i="33"/>
  <c r="AF25" i="33" s="1"/>
  <c r="AG25" i="33" s="1"/>
  <c r="AH25" i="33" s="1"/>
  <c r="AI25" i="33" s="1"/>
  <c r="AJ25" i="33" s="1"/>
  <c r="J8" i="33"/>
  <c r="AW44" i="33"/>
  <c r="AX44" i="33" s="1"/>
  <c r="AZ45" i="33"/>
  <c r="BA45" i="33" s="1"/>
  <c r="BB45" i="33" s="1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C38" i="64"/>
  <c r="D99" i="59"/>
  <c r="BF53" i="33"/>
  <c r="BG53" i="33" s="1"/>
  <c r="BH53" i="33" s="1"/>
  <c r="BI53" i="33" s="1"/>
  <c r="BJ53" i="33" s="1"/>
  <c r="BK53" i="33" s="1"/>
  <c r="BL53" i="33" s="1"/>
  <c r="BM53" i="33" s="1"/>
  <c r="AP7" i="71"/>
  <c r="AU571" i="6"/>
  <c r="D43" i="31"/>
  <c r="D7" i="34"/>
  <c r="BC233" i="6"/>
  <c r="E28" i="9" s="1"/>
  <c r="E14" i="9" s="1"/>
  <c r="C54" i="9"/>
  <c r="BP379" i="6"/>
  <c r="X7" i="71"/>
  <c r="AC571" i="6"/>
  <c r="AG28" i="33"/>
  <c r="W16" i="33"/>
  <c r="X16" i="33" s="1"/>
  <c r="BE167" i="59"/>
  <c r="I60" i="59"/>
  <c r="H70" i="116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X7" i="71"/>
  <c r="BC571" i="6"/>
  <c r="AW37" i="33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U7" i="71"/>
  <c r="AZ571" i="6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E72" i="116"/>
  <c r="J62" i="59"/>
  <c r="K62" i="59" s="1"/>
  <c r="AD26" i="33"/>
  <c r="AK571" i="6"/>
  <c r="AF7" i="71"/>
  <c r="BB51" i="33"/>
  <c r="I167" i="59"/>
  <c r="E60" i="59"/>
  <c r="BM164" i="59"/>
  <c r="F25" i="9"/>
  <c r="F10" i="9"/>
  <c r="F11" i="9" s="1"/>
  <c r="BP566" i="6"/>
  <c r="F38" i="28"/>
  <c r="D21" i="34"/>
  <c r="C27" i="36"/>
  <c r="C26" i="36" s="1"/>
  <c r="V20" i="33"/>
  <c r="W20" i="33" s="1"/>
  <c r="X571" i="6"/>
  <c r="S7" i="71"/>
  <c r="M7" i="71"/>
  <c r="R571" i="6"/>
  <c r="Y571" i="6"/>
  <c r="D28" i="97"/>
  <c r="I28" i="97" s="1"/>
  <c r="BL368" i="97"/>
  <c r="J28" i="97" s="1"/>
  <c r="H7" i="71"/>
  <c r="M571" i="6"/>
  <c r="C68" i="9"/>
  <c r="C69" i="9" s="1"/>
  <c r="BP552" i="6"/>
  <c r="Z571" i="6"/>
  <c r="U7" i="71"/>
  <c r="S168" i="91"/>
  <c r="S38" i="92" s="1"/>
  <c r="S47" i="92" s="1"/>
  <c r="AE381" i="6"/>
  <c r="C56" i="9" s="1"/>
  <c r="AV40" i="33"/>
  <c r="AW40" i="33" s="1"/>
  <c r="T169" i="59"/>
  <c r="F65" i="59" s="1"/>
  <c r="E75" i="116" s="1"/>
  <c r="F63" i="59"/>
  <c r="E73" i="116" s="1"/>
  <c r="Q12" i="33"/>
  <c r="B56" i="9"/>
  <c r="BP225" i="6"/>
  <c r="B24" i="9"/>
  <c r="AH32" i="33"/>
  <c r="AI32" i="33" s="1"/>
  <c r="AT33" i="33"/>
  <c r="AU33" i="33" s="1"/>
  <c r="AV33" i="33" s="1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AO34" i="33"/>
  <c r="AF570" i="6"/>
  <c r="G69" i="33"/>
  <c r="H7" i="33"/>
  <c r="I7" i="33" s="1"/>
  <c r="I69" i="33" s="1"/>
  <c r="BA46" i="33"/>
  <c r="BB46" i="33" s="1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233" i="6"/>
  <c r="C28" i="9" s="1"/>
  <c r="Z23" i="33"/>
  <c r="AA23" i="33" s="1"/>
  <c r="B27" i="9"/>
  <c r="B9" i="9"/>
  <c r="B13" i="9" s="1"/>
  <c r="H65" i="59"/>
  <c r="G75" i="116" s="1"/>
  <c r="D205" i="59" l="1"/>
  <c r="AZ41" i="33"/>
  <c r="BA41" i="33" s="1"/>
  <c r="AE15" i="33"/>
  <c r="AF15" i="33" s="1"/>
  <c r="AG15" i="33" s="1"/>
  <c r="AH15" i="33" s="1"/>
  <c r="AI15" i="33" s="1"/>
  <c r="AJ15" i="33" s="1"/>
  <c r="H14" i="9"/>
  <c r="AT39" i="33"/>
  <c r="AU39" i="33" s="1"/>
  <c r="BJ30" i="33"/>
  <c r="BK30" i="33" s="1"/>
  <c r="BL30" i="33" s="1"/>
  <c r="BM30" i="33" s="1"/>
  <c r="BB41" i="33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V39" i="33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E571" i="6"/>
  <c r="AY42" i="33"/>
  <c r="AZ42" i="33" s="1"/>
  <c r="BA42" i="33" s="1"/>
  <c r="BB42" i="33" s="1"/>
  <c r="BC42" i="33" s="1"/>
  <c r="BD42" i="33" s="1"/>
  <c r="BE42" i="33" s="1"/>
  <c r="BF42" i="33" s="1"/>
  <c r="AD18" i="33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T10" i="33"/>
  <c r="U10" i="33" s="1"/>
  <c r="BH571" i="6"/>
  <c r="Q11" i="33"/>
  <c r="AK15" i="33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B28" i="9"/>
  <c r="BP233" i="6"/>
  <c r="I169" i="59"/>
  <c r="E63" i="59"/>
  <c r="BM167" i="59"/>
  <c r="AT38" i="33"/>
  <c r="BP568" i="6"/>
  <c r="BP381" i="6"/>
  <c r="Y16" i="33"/>
  <c r="BP569" i="6"/>
  <c r="AG24" i="33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E26" i="33"/>
  <c r="AF26" i="33" s="1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5" i="36"/>
  <c r="E203" i="59"/>
  <c r="F40" i="28"/>
  <c r="H69" i="33"/>
  <c r="J7" i="33"/>
  <c r="R12" i="33"/>
  <c r="S12" i="33" s="1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D70" i="116"/>
  <c r="J60" i="59"/>
  <c r="K60" i="59" s="1"/>
  <c r="C14" i="9"/>
  <c r="AG21" i="33"/>
  <c r="AH21" i="33" s="1"/>
  <c r="AI21" i="33" s="1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K8" i="33"/>
  <c r="F17" i="34"/>
  <c r="F19" i="34" s="1"/>
  <c r="E20" i="34"/>
  <c r="F56" i="63"/>
  <c r="R7" i="71"/>
  <c r="W571" i="6"/>
  <c r="D101" i="59"/>
  <c r="C111" i="116" s="1"/>
  <c r="D207" i="59"/>
  <c r="B70" i="9"/>
  <c r="BP554" i="6"/>
  <c r="BC51" i="33"/>
  <c r="BD51" i="33" s="1"/>
  <c r="BE51" i="33" s="1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AK25" i="33"/>
  <c r="AL25" i="33" s="1"/>
  <c r="AM25" i="33" s="1"/>
  <c r="AN25" i="33" s="1"/>
  <c r="D14" i="63"/>
  <c r="C157" i="116" s="1"/>
  <c r="D58" i="63"/>
  <c r="D15" i="63" s="1"/>
  <c r="C158" i="116" s="1"/>
  <c r="AJ27" i="33"/>
  <c r="C109" i="116"/>
  <c r="L571" i="6"/>
  <c r="G7" i="71"/>
  <c r="BL56" i="33"/>
  <c r="BM56" i="33" s="1"/>
  <c r="G38" i="28"/>
  <c r="D27" i="36"/>
  <c r="D26" i="36" s="1"/>
  <c r="E21" i="34"/>
  <c r="AF571" i="6"/>
  <c r="AA7" i="71"/>
  <c r="Z19" i="33"/>
  <c r="AA19" i="33" s="1"/>
  <c r="AX40" i="33"/>
  <c r="AY40" i="33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D8" i="34"/>
  <c r="D46" i="31" s="1"/>
  <c r="D45" i="31"/>
  <c r="C43" i="64"/>
  <c r="C8" i="64"/>
  <c r="BL376" i="97"/>
  <c r="D32" i="97"/>
  <c r="D22" i="34"/>
  <c r="X20" i="33"/>
  <c r="Y20" i="33" s="1"/>
  <c r="Z20" i="33" s="1"/>
  <c r="BE169" i="59"/>
  <c r="I63" i="59"/>
  <c r="H73" i="116" s="1"/>
  <c r="R13" i="33"/>
  <c r="S13" i="33" s="1"/>
  <c r="T13" i="33" s="1"/>
  <c r="U13" i="33" s="1"/>
  <c r="V13" i="33" s="1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BC52" i="33"/>
  <c r="BD52" i="33" s="1"/>
  <c r="BE52" i="33" s="1"/>
  <c r="AY44" i="33"/>
  <c r="AB23" i="33"/>
  <c r="AC23" i="33" s="1"/>
  <c r="I38" i="28"/>
  <c r="F27" i="36"/>
  <c r="G21" i="34"/>
  <c r="AJ32" i="33"/>
  <c r="AK32" i="33" s="1"/>
  <c r="B25" i="9"/>
  <c r="B10" i="9"/>
  <c r="B11" i="9" s="1"/>
  <c r="AP34" i="33"/>
  <c r="C55" i="9"/>
  <c r="C12" i="9"/>
  <c r="C13" i="9" s="1"/>
  <c r="AH28" i="33"/>
  <c r="AC169" i="59"/>
  <c r="G63" i="59"/>
  <c r="F73" i="116" s="1"/>
  <c r="AB19" i="33" l="1"/>
  <c r="AC19" i="33" s="1"/>
  <c r="AD19" i="33" s="1"/>
  <c r="AE19" i="33" s="1"/>
  <c r="AF19" i="33" s="1"/>
  <c r="AG19" i="33" s="1"/>
  <c r="AH19" i="33" s="1"/>
  <c r="AI19" i="33" s="1"/>
  <c r="BG42" i="33"/>
  <c r="BH42" i="33" s="1"/>
  <c r="BI42" i="33" s="1"/>
  <c r="BJ42" i="33" s="1"/>
  <c r="BK42" i="33" s="1"/>
  <c r="BL42" i="33" s="1"/>
  <c r="BM42" i="33" s="1"/>
  <c r="V10" i="33"/>
  <c r="W10" i="33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B14" i="9"/>
  <c r="G14" i="9" s="1"/>
  <c r="E65" i="59"/>
  <c r="BM169" i="59"/>
  <c r="Z16" i="33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D73" i="116"/>
  <c r="J63" i="59"/>
  <c r="K63" i="59" s="1"/>
  <c r="AO25" i="33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U38" i="33"/>
  <c r="R11" i="33"/>
  <c r="AK27" i="33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K7" i="33"/>
  <c r="J69" i="33"/>
  <c r="D38" i="64"/>
  <c r="E205" i="59"/>
  <c r="L8" i="33"/>
  <c r="M8" i="33" s="1"/>
  <c r="C16" i="36"/>
  <c r="AZ44" i="33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AA20" i="33"/>
  <c r="E27" i="36"/>
  <c r="E26" i="36" s="1"/>
  <c r="F26" i="36" s="1"/>
  <c r="H38" i="28"/>
  <c r="F21" i="34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D23" i="33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F52" i="33"/>
  <c r="BG52" i="33" s="1"/>
  <c r="BH52" i="33" s="1"/>
  <c r="BI52" i="33" s="1"/>
  <c r="BJ52" i="33" s="1"/>
  <c r="BK52" i="33" s="1"/>
  <c r="BL52" i="33" s="1"/>
  <c r="BM52" i="33" s="1"/>
  <c r="E22" i="34"/>
  <c r="F15" i="36"/>
  <c r="F16" i="36" s="1"/>
  <c r="I40" i="28"/>
  <c r="H203" i="59"/>
  <c r="AJ19" i="33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F51" i="33"/>
  <c r="BG51" i="33" s="1"/>
  <c r="E57" i="63"/>
  <c r="E58" i="63" s="1"/>
  <c r="D24" i="34"/>
  <c r="G65" i="59"/>
  <c r="F75" i="116" s="1"/>
  <c r="D41" i="97"/>
  <c r="I32" i="97"/>
  <c r="I41" i="97" s="1"/>
  <c r="AL32" i="33"/>
  <c r="AQ34" i="33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I65" i="59"/>
  <c r="H75" i="116" s="1"/>
  <c r="C13" i="64"/>
  <c r="C128" i="116" s="1"/>
  <c r="C123" i="116"/>
  <c r="G40" i="28"/>
  <c r="D15" i="36"/>
  <c r="D16" i="36" s="1"/>
  <c r="F203" i="59"/>
  <c r="D103" i="59"/>
  <c r="C42" i="71"/>
  <c r="D208" i="59"/>
  <c r="C43" i="71" s="1"/>
  <c r="C56" i="71" s="1"/>
  <c r="C35" i="64"/>
  <c r="G56" i="63"/>
  <c r="G17" i="34"/>
  <c r="G19" i="34" s="1"/>
  <c r="F20" i="34"/>
  <c r="AV16" i="33" l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BD19" i="33"/>
  <c r="BE19" i="33" s="1"/>
  <c r="BF19" i="33" s="1"/>
  <c r="BG19" i="33" s="1"/>
  <c r="BH19" i="33" s="1"/>
  <c r="BI19" i="33" s="1"/>
  <c r="BJ19" i="33" s="1"/>
  <c r="BK19" i="33" s="1"/>
  <c r="BL19" i="33" s="1"/>
  <c r="BM19" i="33" s="1"/>
  <c r="S11" i="33"/>
  <c r="T11" i="33" s="1"/>
  <c r="U11" i="33" s="1"/>
  <c r="V11" i="33" s="1"/>
  <c r="AV38" i="33"/>
  <c r="D75" i="116"/>
  <c r="J65" i="59"/>
  <c r="K65" i="59" s="1"/>
  <c r="F57" i="63"/>
  <c r="F58" i="63" s="1"/>
  <c r="E24" i="34"/>
  <c r="E15" i="36"/>
  <c r="E16" i="36" s="1"/>
  <c r="G203" i="59"/>
  <c r="H40" i="28"/>
  <c r="E38" i="64"/>
  <c r="E43" i="64" s="1"/>
  <c r="F205" i="59"/>
  <c r="G38" i="64"/>
  <c r="G43" i="64" s="1"/>
  <c r="H205" i="59"/>
  <c r="AB20" i="33"/>
  <c r="AC20" i="33" s="1"/>
  <c r="AD20" i="33" s="1"/>
  <c r="AE20" i="33" s="1"/>
  <c r="AF20" i="33" s="1"/>
  <c r="AG20" i="33" s="1"/>
  <c r="AH20" i="33" s="1"/>
  <c r="AI20" i="33" s="1"/>
  <c r="AJ20" i="33" s="1"/>
  <c r="AK20" i="33" s="1"/>
  <c r="AL20" i="33" s="1"/>
  <c r="C5" i="64"/>
  <c r="D79" i="63"/>
  <c r="C45" i="64"/>
  <c r="C67" i="64" s="1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C21" i="52"/>
  <c r="E207" i="59"/>
  <c r="D8" i="92"/>
  <c r="K69" i="33"/>
  <c r="L7" i="33"/>
  <c r="BH51" i="33"/>
  <c r="BI51" i="33" s="1"/>
  <c r="BJ51" i="33" s="1"/>
  <c r="BK51" i="33" s="1"/>
  <c r="BL51" i="33" s="1"/>
  <c r="BM51" i="33" s="1"/>
  <c r="N8" i="33"/>
  <c r="O8" i="33" s="1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D43" i="64"/>
  <c r="J38" i="28"/>
  <c r="G27" i="36"/>
  <c r="G26" i="36" s="1"/>
  <c r="H21" i="34"/>
  <c r="C49" i="71"/>
  <c r="C55" i="71"/>
  <c r="G20" i="34"/>
  <c r="H17" i="34"/>
  <c r="H19" i="34" s="1"/>
  <c r="H56" i="63"/>
  <c r="C113" i="116"/>
  <c r="D104" i="59"/>
  <c r="C114" i="116" s="1"/>
  <c r="F22" i="34"/>
  <c r="AW38" i="33" l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W11" i="33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L69" i="33"/>
  <c r="C120" i="116"/>
  <c r="C15" i="64"/>
  <c r="C130" i="116" s="1"/>
  <c r="I17" i="34"/>
  <c r="I19" i="34" s="1"/>
  <c r="H20" i="34"/>
  <c r="I56" i="63"/>
  <c r="D9" i="92"/>
  <c r="D35" i="64"/>
  <c r="C22" i="52"/>
  <c r="D42" i="71"/>
  <c r="E208" i="59"/>
  <c r="G57" i="63"/>
  <c r="G58" i="63" s="1"/>
  <c r="G22" i="34"/>
  <c r="H22" i="34" s="1"/>
  <c r="I57" i="63" s="1"/>
  <c r="F24" i="34"/>
  <c r="I21" i="34"/>
  <c r="K38" i="28"/>
  <c r="H27" i="36"/>
  <c r="H26" i="36" s="1"/>
  <c r="F21" i="52"/>
  <c r="H207" i="59"/>
  <c r="G8" i="92"/>
  <c r="J40" i="28"/>
  <c r="G15" i="36"/>
  <c r="G16" i="36" s="1"/>
  <c r="I203" i="59"/>
  <c r="F207" i="59"/>
  <c r="D21" i="52"/>
  <c r="E8" i="92"/>
  <c r="M7" i="33"/>
  <c r="M69" i="33" s="1"/>
  <c r="AM20" i="33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C70" i="64"/>
  <c r="C44" i="71"/>
  <c r="C6" i="111"/>
  <c r="C15" i="111" s="1"/>
  <c r="BH8" i="33"/>
  <c r="BI8" i="33" s="1"/>
  <c r="BJ8" i="33" s="1"/>
  <c r="BK8" i="33" s="1"/>
  <c r="BL8" i="33" s="1"/>
  <c r="BM8" i="33" s="1"/>
  <c r="E78" i="63"/>
  <c r="D36" i="63"/>
  <c r="C179" i="116" s="1"/>
  <c r="F38" i="64"/>
  <c r="G205" i="59"/>
  <c r="I58" i="63" l="1"/>
  <c r="F22" i="52"/>
  <c r="G35" i="64"/>
  <c r="G9" i="92"/>
  <c r="G42" i="71"/>
  <c r="J56" i="63"/>
  <c r="J17" i="34"/>
  <c r="J19" i="34" s="1"/>
  <c r="I20" i="34"/>
  <c r="F8" i="92"/>
  <c r="E21" i="52"/>
  <c r="G207" i="59"/>
  <c r="D43" i="71"/>
  <c r="D56" i="71" s="1"/>
  <c r="D10" i="92"/>
  <c r="C23" i="52"/>
  <c r="H24" i="34"/>
  <c r="H38" i="64"/>
  <c r="H43" i="64" s="1"/>
  <c r="I205" i="59"/>
  <c r="M38" i="28"/>
  <c r="J27" i="36"/>
  <c r="K21" i="34"/>
  <c r="K40" i="28"/>
  <c r="J203" i="59"/>
  <c r="H15" i="36"/>
  <c r="H16" i="36" s="1"/>
  <c r="D49" i="71"/>
  <c r="D55" i="71"/>
  <c r="F43" i="64"/>
  <c r="C50" i="71"/>
  <c r="C57" i="71"/>
  <c r="I22" i="34"/>
  <c r="J57" i="63" s="1"/>
  <c r="N7" i="33"/>
  <c r="D69" i="64"/>
  <c r="C9" i="111"/>
  <c r="C45" i="71"/>
  <c r="C58" i="71" s="1"/>
  <c r="E79" i="63"/>
  <c r="F78" i="63" s="1"/>
  <c r="D45" i="64"/>
  <c r="I27" i="36"/>
  <c r="I26" i="36" s="1"/>
  <c r="J21" i="34"/>
  <c r="J22" i="34" s="1"/>
  <c r="K57" i="63" s="1"/>
  <c r="L38" i="28"/>
  <c r="D22" i="52"/>
  <c r="E42" i="71"/>
  <c r="E35" i="64"/>
  <c r="E9" i="92"/>
  <c r="F208" i="59"/>
  <c r="H57" i="63"/>
  <c r="H58" i="63" s="1"/>
  <c r="G24" i="34"/>
  <c r="J58" i="63" l="1"/>
  <c r="N69" i="33"/>
  <c r="O7" i="33"/>
  <c r="L203" i="59"/>
  <c r="M40" i="28"/>
  <c r="J15" i="36"/>
  <c r="J16" i="36" s="1"/>
  <c r="E10" i="92"/>
  <c r="D23" i="52"/>
  <c r="E43" i="71"/>
  <c r="E56" i="71" s="1"/>
  <c r="E22" i="52"/>
  <c r="F35" i="64"/>
  <c r="F9" i="92"/>
  <c r="F42" i="71"/>
  <c r="G208" i="59"/>
  <c r="E45" i="64"/>
  <c r="F79" i="63"/>
  <c r="G78" i="63" s="1"/>
  <c r="D67" i="64"/>
  <c r="D70" i="64" s="1"/>
  <c r="D55" i="64"/>
  <c r="G21" i="52"/>
  <c r="H8" i="92"/>
  <c r="I207" i="59"/>
  <c r="G55" i="71"/>
  <c r="G49" i="71"/>
  <c r="K22" i="34"/>
  <c r="L57" i="63" s="1"/>
  <c r="G45" i="64"/>
  <c r="H79" i="63"/>
  <c r="E55" i="71"/>
  <c r="E49" i="71"/>
  <c r="I38" i="64"/>
  <c r="I43" i="64" s="1"/>
  <c r="J205" i="59"/>
  <c r="K56" i="63"/>
  <c r="K58" i="63" s="1"/>
  <c r="K17" i="34"/>
  <c r="K19" i="34" s="1"/>
  <c r="J24" i="34"/>
  <c r="J20" i="34"/>
  <c r="K203" i="59"/>
  <c r="L40" i="28"/>
  <c r="I15" i="36"/>
  <c r="I16" i="36" s="1"/>
  <c r="D8" i="111"/>
  <c r="J26" i="36"/>
  <c r="I24" i="34"/>
  <c r="H42" i="71" l="1"/>
  <c r="G22" i="52"/>
  <c r="H9" i="92"/>
  <c r="H35" i="64"/>
  <c r="F55" i="71"/>
  <c r="F49" i="71"/>
  <c r="J38" i="64"/>
  <c r="J43" i="64" s="1"/>
  <c r="K205" i="59"/>
  <c r="F45" i="64"/>
  <c r="G79" i="63"/>
  <c r="H78" i="63" s="1"/>
  <c r="I78" i="63" s="1"/>
  <c r="E69" i="64"/>
  <c r="D45" i="71"/>
  <c r="D58" i="71" s="1"/>
  <c r="D9" i="111"/>
  <c r="K20" i="34"/>
  <c r="L17" i="34"/>
  <c r="L19" i="34" s="1"/>
  <c r="K24" i="34"/>
  <c r="L56" i="63"/>
  <c r="L58" i="63" s="1"/>
  <c r="G67" i="64"/>
  <c r="G55" i="64"/>
  <c r="D44" i="71"/>
  <c r="D6" i="111"/>
  <c r="D15" i="111" s="1"/>
  <c r="K38" i="64"/>
  <c r="K43" i="64" s="1"/>
  <c r="L205" i="59"/>
  <c r="O69" i="33"/>
  <c r="P7" i="33"/>
  <c r="E55" i="64"/>
  <c r="E67" i="64"/>
  <c r="N38" i="28"/>
  <c r="K27" i="36"/>
  <c r="K26" i="36" s="1"/>
  <c r="L21" i="34"/>
  <c r="I8" i="92"/>
  <c r="J207" i="59"/>
  <c r="H21" i="52"/>
  <c r="F10" i="92"/>
  <c r="E23" i="52"/>
  <c r="F43" i="71"/>
  <c r="F56" i="71" s="1"/>
  <c r="H208" i="59"/>
  <c r="I208" i="59" s="1"/>
  <c r="D57" i="71" l="1"/>
  <c r="D50" i="71"/>
  <c r="E8" i="111"/>
  <c r="E70" i="64"/>
  <c r="I35" i="64"/>
  <c r="H22" i="52"/>
  <c r="I9" i="92"/>
  <c r="I42" i="71"/>
  <c r="J208" i="59"/>
  <c r="G6" i="111"/>
  <c r="G15" i="111" s="1"/>
  <c r="G44" i="71"/>
  <c r="H10" i="92"/>
  <c r="G23" i="52"/>
  <c r="H43" i="71"/>
  <c r="H56" i="71" s="1"/>
  <c r="I79" i="63"/>
  <c r="J78" i="63" s="1"/>
  <c r="H45" i="64"/>
  <c r="H67" i="64" s="1"/>
  <c r="L207" i="59"/>
  <c r="J21" i="52"/>
  <c r="K8" i="92"/>
  <c r="P69" i="33"/>
  <c r="Q7" i="33"/>
  <c r="L27" i="36"/>
  <c r="L26" i="36" s="1"/>
  <c r="O38" i="28"/>
  <c r="M21" i="34"/>
  <c r="F67" i="64"/>
  <c r="F55" i="64"/>
  <c r="L22" i="34"/>
  <c r="M57" i="63" s="1"/>
  <c r="F23" i="52"/>
  <c r="G10" i="92"/>
  <c r="G43" i="71"/>
  <c r="G56" i="71" s="1"/>
  <c r="M56" i="63"/>
  <c r="M17" i="34"/>
  <c r="M19" i="34" s="1"/>
  <c r="L20" i="34"/>
  <c r="N40" i="28"/>
  <c r="M203" i="59"/>
  <c r="K15" i="36"/>
  <c r="K16" i="36" s="1"/>
  <c r="J8" i="92"/>
  <c r="I21" i="52"/>
  <c r="K207" i="59"/>
  <c r="H55" i="71"/>
  <c r="H49" i="71"/>
  <c r="E44" i="71"/>
  <c r="E6" i="111"/>
  <c r="E15" i="111" s="1"/>
  <c r="G50" i="71" l="1"/>
  <c r="G57" i="71"/>
  <c r="L15" i="36"/>
  <c r="L16" i="36" s="1"/>
  <c r="O40" i="28"/>
  <c r="N203" i="59"/>
  <c r="E50" i="71"/>
  <c r="E57" i="71"/>
  <c r="L38" i="64"/>
  <c r="M205" i="59"/>
  <c r="Q69" i="33"/>
  <c r="R7" i="33"/>
  <c r="J79" i="63"/>
  <c r="K78" i="63" s="1"/>
  <c r="I45" i="64"/>
  <c r="P38" i="28"/>
  <c r="N21" i="34"/>
  <c r="M27" i="36"/>
  <c r="M26" i="36" s="1"/>
  <c r="F69" i="64"/>
  <c r="E45" i="71"/>
  <c r="E58" i="71" s="1"/>
  <c r="E9" i="111"/>
  <c r="J9" i="92"/>
  <c r="J42" i="71"/>
  <c r="J35" i="64"/>
  <c r="I22" i="52"/>
  <c r="K208" i="59"/>
  <c r="N17" i="34"/>
  <c r="N19" i="34" s="1"/>
  <c r="N56" i="63"/>
  <c r="M20" i="34"/>
  <c r="L24" i="34"/>
  <c r="F6" i="111"/>
  <c r="F15" i="111" s="1"/>
  <c r="F44" i="71"/>
  <c r="K42" i="71"/>
  <c r="K35" i="64"/>
  <c r="J22" i="52"/>
  <c r="K9" i="92"/>
  <c r="I43" i="71"/>
  <c r="I56" i="71" s="1"/>
  <c r="H23" i="52"/>
  <c r="I10" i="92"/>
  <c r="M58" i="63"/>
  <c r="M22" i="34"/>
  <c r="N57" i="63" s="1"/>
  <c r="H44" i="71"/>
  <c r="H6" i="111"/>
  <c r="I55" i="71"/>
  <c r="I49" i="71"/>
  <c r="N58" i="63" l="1"/>
  <c r="M38" i="64"/>
  <c r="M43" i="64" s="1"/>
  <c r="N205" i="59"/>
  <c r="O17" i="34"/>
  <c r="O19" i="34" s="1"/>
  <c r="N20" i="34"/>
  <c r="O56" i="63"/>
  <c r="O58" i="63" s="1"/>
  <c r="F70" i="64"/>
  <c r="F8" i="111"/>
  <c r="K49" i="71"/>
  <c r="K55" i="71"/>
  <c r="I23" i="52"/>
  <c r="J43" i="71"/>
  <c r="J56" i="71" s="1"/>
  <c r="J10" i="92"/>
  <c r="L8" i="92"/>
  <c r="K21" i="52"/>
  <c r="M207" i="59"/>
  <c r="L208" i="59"/>
  <c r="F57" i="71"/>
  <c r="F50" i="71"/>
  <c r="N22" i="34"/>
  <c r="O57" i="63" s="1"/>
  <c r="L43" i="64"/>
  <c r="J45" i="64"/>
  <c r="K79" i="63"/>
  <c r="L78" i="63" s="1"/>
  <c r="M15" i="36"/>
  <c r="M16" i="36" s="1"/>
  <c r="O203" i="59"/>
  <c r="P40" i="28"/>
  <c r="J49" i="71"/>
  <c r="J55" i="71"/>
  <c r="I55" i="64"/>
  <c r="I67" i="64"/>
  <c r="R69" i="33"/>
  <c r="S7" i="33"/>
  <c r="H50" i="71"/>
  <c r="H57" i="71"/>
  <c r="M24" i="34"/>
  <c r="Q38" i="28"/>
  <c r="O21" i="34"/>
  <c r="N27" i="36"/>
  <c r="N26" i="36" s="1"/>
  <c r="Q70" i="33"/>
  <c r="L79" i="63"/>
  <c r="K45" i="64"/>
  <c r="M78" i="63" l="1"/>
  <c r="I44" i="71"/>
  <c r="I6" i="111"/>
  <c r="J67" i="64"/>
  <c r="J55" i="64"/>
  <c r="G69" i="64"/>
  <c r="F45" i="71"/>
  <c r="F58" i="71" s="1"/>
  <c r="F9" i="111"/>
  <c r="O22" i="34"/>
  <c r="P57" i="63" s="1"/>
  <c r="E14" i="63" s="1"/>
  <c r="D157" i="116" s="1"/>
  <c r="D9" i="34"/>
  <c r="N15" i="36"/>
  <c r="Q40" i="28"/>
  <c r="D39" i="35" s="1"/>
  <c r="P203" i="59"/>
  <c r="D37" i="35"/>
  <c r="N24" i="34"/>
  <c r="P56" i="63"/>
  <c r="O20" i="34"/>
  <c r="P17" i="34"/>
  <c r="K55" i="64"/>
  <c r="K67" i="64"/>
  <c r="N38" i="64"/>
  <c r="N43" i="64" s="1"/>
  <c r="O205" i="59"/>
  <c r="M8" i="92"/>
  <c r="N207" i="59"/>
  <c r="L21" i="52"/>
  <c r="S69" i="33"/>
  <c r="T7" i="33"/>
  <c r="K43" i="71"/>
  <c r="K56" i="71" s="1"/>
  <c r="J23" i="52"/>
  <c r="K10" i="92"/>
  <c r="R38" i="28"/>
  <c r="O27" i="36"/>
  <c r="O26" i="36" s="1"/>
  <c r="P21" i="34"/>
  <c r="L35" i="64"/>
  <c r="L42" i="71"/>
  <c r="L9" i="92"/>
  <c r="K22" i="52"/>
  <c r="M208" i="59"/>
  <c r="O24" i="34" l="1"/>
  <c r="L49" i="71"/>
  <c r="L55" i="71"/>
  <c r="G70" i="64"/>
  <c r="G8" i="111"/>
  <c r="M79" i="63"/>
  <c r="N78" i="63" s="1"/>
  <c r="L45" i="64"/>
  <c r="K44" i="71"/>
  <c r="K6" i="111"/>
  <c r="K15" i="111" s="1"/>
  <c r="O38" i="64"/>
  <c r="P205" i="59"/>
  <c r="E101" i="59" s="1"/>
  <c r="E99" i="59"/>
  <c r="P22" i="34"/>
  <c r="Q57" i="63" s="1"/>
  <c r="T69" i="33"/>
  <c r="U7" i="33"/>
  <c r="J44" i="71"/>
  <c r="J6" i="111"/>
  <c r="J15" i="111" s="1"/>
  <c r="S38" i="28"/>
  <c r="P27" i="36"/>
  <c r="P26" i="36" s="1"/>
  <c r="Q21" i="34"/>
  <c r="E5" i="34"/>
  <c r="P19" i="34"/>
  <c r="N16" i="36"/>
  <c r="N17" i="36"/>
  <c r="I15" i="111"/>
  <c r="D10" i="34"/>
  <c r="D47" i="31"/>
  <c r="I50" i="71"/>
  <c r="I57" i="71"/>
  <c r="K23" i="52"/>
  <c r="L43" i="71"/>
  <c r="L56" i="71" s="1"/>
  <c r="L10" i="92"/>
  <c r="Q203" i="59"/>
  <c r="O15" i="36"/>
  <c r="R40" i="28"/>
  <c r="M35" i="64"/>
  <c r="M42" i="71"/>
  <c r="M9" i="92"/>
  <c r="L22" i="52"/>
  <c r="N208" i="59"/>
  <c r="P58" i="63"/>
  <c r="E15" i="63" s="1"/>
  <c r="D158" i="116" s="1"/>
  <c r="E13" i="63"/>
  <c r="D156" i="116" s="1"/>
  <c r="N8" i="92"/>
  <c r="M21" i="52"/>
  <c r="O207" i="59"/>
  <c r="Q22" i="34" l="1"/>
  <c r="R57" i="63" s="1"/>
  <c r="D111" i="116"/>
  <c r="M22" i="52"/>
  <c r="N35" i="64"/>
  <c r="N9" i="92"/>
  <c r="N42" i="71"/>
  <c r="O208" i="59"/>
  <c r="M55" i="71"/>
  <c r="M49" i="71"/>
  <c r="M45" i="64"/>
  <c r="N79" i="63"/>
  <c r="O78" i="63" s="1"/>
  <c r="Q56" i="63"/>
  <c r="Q58" i="63" s="1"/>
  <c r="P20" i="34"/>
  <c r="Q17" i="34"/>
  <c r="Q19" i="34" s="1"/>
  <c r="P24" i="34"/>
  <c r="U69" i="33"/>
  <c r="V7" i="33"/>
  <c r="K50" i="71"/>
  <c r="K57" i="71"/>
  <c r="E43" i="31"/>
  <c r="E7" i="34"/>
  <c r="R21" i="34"/>
  <c r="R22" i="34" s="1"/>
  <c r="S57" i="63" s="1"/>
  <c r="Q27" i="36"/>
  <c r="Q26" i="36" s="1"/>
  <c r="T38" i="28"/>
  <c r="L67" i="64"/>
  <c r="L55" i="64"/>
  <c r="O16" i="36"/>
  <c r="D48" i="31"/>
  <c r="D12" i="34"/>
  <c r="D50" i="31" s="1"/>
  <c r="L23" i="52"/>
  <c r="M43" i="71"/>
  <c r="M56" i="71" s="1"/>
  <c r="M10" i="92"/>
  <c r="P38" i="64"/>
  <c r="Q205" i="59"/>
  <c r="R203" i="59"/>
  <c r="P15" i="36"/>
  <c r="P16" i="36" s="1"/>
  <c r="S40" i="28"/>
  <c r="D109" i="116"/>
  <c r="G45" i="71"/>
  <c r="G58" i="71" s="1"/>
  <c r="H69" i="64"/>
  <c r="G9" i="111"/>
  <c r="O8" i="92"/>
  <c r="N21" i="52"/>
  <c r="P207" i="59"/>
  <c r="E103" i="59" s="1"/>
  <c r="J50" i="71"/>
  <c r="J57" i="71"/>
  <c r="O43" i="64"/>
  <c r="D8" i="64"/>
  <c r="E104" i="59" l="1"/>
  <c r="D113" i="116"/>
  <c r="D14" i="116" s="1"/>
  <c r="D13" i="64"/>
  <c r="D123" i="116"/>
  <c r="H8" i="111"/>
  <c r="H70" i="64"/>
  <c r="P8" i="92"/>
  <c r="Q207" i="59"/>
  <c r="O21" i="52"/>
  <c r="S21" i="34"/>
  <c r="S22" i="34" s="1"/>
  <c r="T57" i="63" s="1"/>
  <c r="U38" i="28"/>
  <c r="R27" i="36"/>
  <c r="R26" i="36" s="1"/>
  <c r="N43" i="71"/>
  <c r="N56" i="71" s="1"/>
  <c r="N10" i="92"/>
  <c r="M23" i="52"/>
  <c r="P43" i="64"/>
  <c r="E45" i="31"/>
  <c r="E8" i="34"/>
  <c r="E46" i="31" s="1"/>
  <c r="F5" i="34"/>
  <c r="Q20" i="34"/>
  <c r="R17" i="34"/>
  <c r="R19" i="34" s="1"/>
  <c r="R56" i="63"/>
  <c r="R58" i="63" s="1"/>
  <c r="Q24" i="34"/>
  <c r="N49" i="71"/>
  <c r="N55" i="71"/>
  <c r="O35" i="64"/>
  <c r="D5" i="64" s="1"/>
  <c r="D120" i="116" s="1"/>
  <c r="O9" i="92"/>
  <c r="O42" i="71"/>
  <c r="N22" i="52"/>
  <c r="P208" i="59"/>
  <c r="O79" i="63"/>
  <c r="P78" i="63" s="1"/>
  <c r="N45" i="64"/>
  <c r="N67" i="64" s="1"/>
  <c r="L6" i="111"/>
  <c r="L44" i="71"/>
  <c r="Q38" i="64"/>
  <c r="Q43" i="64" s="1"/>
  <c r="R205" i="59"/>
  <c r="M55" i="64"/>
  <c r="M67" i="64"/>
  <c r="T40" i="28"/>
  <c r="Q15" i="36"/>
  <c r="S203" i="59"/>
  <c r="V69" i="33"/>
  <c r="W7" i="33"/>
  <c r="D114" i="116" l="1"/>
  <c r="R38" i="64"/>
  <c r="R43" i="64" s="1"/>
  <c r="S205" i="59"/>
  <c r="Q16" i="36"/>
  <c r="L50" i="71"/>
  <c r="L57" i="71"/>
  <c r="P79" i="63"/>
  <c r="E36" i="63" s="1"/>
  <c r="D179" i="116" s="1"/>
  <c r="O45" i="64"/>
  <c r="F43" i="31"/>
  <c r="F7" i="34"/>
  <c r="H9" i="111"/>
  <c r="C29" i="111" s="1"/>
  <c r="H45" i="71"/>
  <c r="H58" i="71" s="1"/>
  <c r="I69" i="64"/>
  <c r="L15" i="111"/>
  <c r="E35" i="63"/>
  <c r="D178" i="116" s="1"/>
  <c r="M44" i="71"/>
  <c r="M6" i="111"/>
  <c r="M15" i="111" s="1"/>
  <c r="N44" i="71"/>
  <c r="N6" i="111"/>
  <c r="R15" i="36"/>
  <c r="R16" i="36" s="1"/>
  <c r="T203" i="59"/>
  <c r="U40" i="28"/>
  <c r="D128" i="116"/>
  <c r="D15" i="64"/>
  <c r="D130" i="116" s="1"/>
  <c r="W69" i="33"/>
  <c r="X7" i="33"/>
  <c r="O43" i="71"/>
  <c r="O56" i="71" s="1"/>
  <c r="N23" i="52"/>
  <c r="O10" i="92"/>
  <c r="V38" i="28"/>
  <c r="S27" i="36"/>
  <c r="S26" i="36" s="1"/>
  <c r="T21" i="34"/>
  <c r="T22" i="34" s="1"/>
  <c r="U57" i="63" s="1"/>
  <c r="R207" i="59"/>
  <c r="Q8" i="92"/>
  <c r="P21" i="52"/>
  <c r="O49" i="71"/>
  <c r="O55" i="71"/>
  <c r="R20" i="34"/>
  <c r="S17" i="34"/>
  <c r="S19" i="34" s="1"/>
  <c r="R24" i="34"/>
  <c r="S56" i="63"/>
  <c r="S58" i="63" s="1"/>
  <c r="O22" i="52"/>
  <c r="P42" i="71"/>
  <c r="P9" i="92"/>
  <c r="P35" i="64"/>
  <c r="Q208" i="59"/>
  <c r="Q78" i="63" l="1"/>
  <c r="I70" i="64"/>
  <c r="I8" i="111"/>
  <c r="P10" i="92"/>
  <c r="P43" i="71"/>
  <c r="P56" i="71" s="1"/>
  <c r="O23" i="52"/>
  <c r="S24" i="34"/>
  <c r="S20" i="34"/>
  <c r="T56" i="63"/>
  <c r="T58" i="63" s="1"/>
  <c r="T17" i="34"/>
  <c r="T19" i="34" s="1"/>
  <c r="X69" i="33"/>
  <c r="Y7" i="33"/>
  <c r="N50" i="71"/>
  <c r="N57" i="71"/>
  <c r="T27" i="36"/>
  <c r="T26" i="36" s="1"/>
  <c r="W38" i="28"/>
  <c r="U21" i="34"/>
  <c r="D27" i="111"/>
  <c r="C28" i="111"/>
  <c r="C13" i="111" s="1"/>
  <c r="Q79" i="63"/>
  <c r="R78" i="63" s="1"/>
  <c r="P45" i="64"/>
  <c r="M50" i="71"/>
  <c r="M57" i="71"/>
  <c r="G5" i="34"/>
  <c r="F8" i="34"/>
  <c r="F46" i="31" s="1"/>
  <c r="F45" i="31"/>
  <c r="R8" i="92"/>
  <c r="Q21" i="52"/>
  <c r="S207" i="59"/>
  <c r="P55" i="71"/>
  <c r="P49" i="71"/>
  <c r="U203" i="59"/>
  <c r="S15" i="36"/>
  <c r="V40" i="28"/>
  <c r="O67" i="64"/>
  <c r="O55" i="64"/>
  <c r="S38" i="64"/>
  <c r="T205" i="59"/>
  <c r="Q42" i="71"/>
  <c r="Q9" i="92"/>
  <c r="Q35" i="64"/>
  <c r="P22" i="52"/>
  <c r="R208" i="59"/>
  <c r="R79" i="63" l="1"/>
  <c r="Q45" i="64"/>
  <c r="S16" i="36"/>
  <c r="S78" i="63"/>
  <c r="P55" i="64"/>
  <c r="P67" i="64"/>
  <c r="Q49" i="71"/>
  <c r="Q55" i="71"/>
  <c r="T38" i="64"/>
  <c r="T43" i="64" s="1"/>
  <c r="U205" i="59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C17" i="111"/>
  <c r="Y69" i="33"/>
  <c r="Z7" i="33"/>
  <c r="S8" i="92"/>
  <c r="T207" i="59"/>
  <c r="R21" i="52"/>
  <c r="G43" i="31"/>
  <c r="G7" i="34"/>
  <c r="V21" i="34"/>
  <c r="V22" i="34" s="1"/>
  <c r="W57" i="63" s="1"/>
  <c r="X38" i="28"/>
  <c r="U27" i="36"/>
  <c r="U26" i="36" s="1"/>
  <c r="S43" i="64"/>
  <c r="U56" i="63"/>
  <c r="U58" i="63" s="1"/>
  <c r="T20" i="34"/>
  <c r="U17" i="34"/>
  <c r="U19" i="34" s="1"/>
  <c r="T24" i="34"/>
  <c r="I45" i="71"/>
  <c r="I58" i="71" s="1"/>
  <c r="J69" i="64"/>
  <c r="I9" i="111"/>
  <c r="P23" i="52"/>
  <c r="Q43" i="71"/>
  <c r="Q56" i="71" s="1"/>
  <c r="Q10" i="92"/>
  <c r="Q22" i="52"/>
  <c r="R42" i="71"/>
  <c r="R35" i="64"/>
  <c r="R9" i="92"/>
  <c r="S208" i="59"/>
  <c r="U22" i="34"/>
  <c r="V57" i="63" s="1"/>
  <c r="O6" i="111"/>
  <c r="O44" i="71"/>
  <c r="W40" i="28"/>
  <c r="V203" i="59"/>
  <c r="T15" i="36"/>
  <c r="T16" i="36" s="1"/>
  <c r="R10" i="92" l="1"/>
  <c r="R43" i="71"/>
  <c r="R56" i="71" s="1"/>
  <c r="Q23" i="52"/>
  <c r="U38" i="64"/>
  <c r="V205" i="59"/>
  <c r="J8" i="111"/>
  <c r="J70" i="64"/>
  <c r="S35" i="64"/>
  <c r="S42" i="71"/>
  <c r="S9" i="92"/>
  <c r="R22" i="52"/>
  <c r="T208" i="59"/>
  <c r="C23" i="64"/>
  <c r="C60" i="64"/>
  <c r="C55" i="64"/>
  <c r="C58" i="64" s="1"/>
  <c r="R45" i="64"/>
  <c r="S79" i="63"/>
  <c r="T78" i="63" s="1"/>
  <c r="O50" i="71"/>
  <c r="O57" i="71"/>
  <c r="R55" i="71"/>
  <c r="R49" i="71"/>
  <c r="Z69" i="33"/>
  <c r="AA7" i="33"/>
  <c r="U207" i="59"/>
  <c r="T8" i="92"/>
  <c r="S21" i="52"/>
  <c r="O15" i="111"/>
  <c r="V56" i="63"/>
  <c r="V58" i="63" s="1"/>
  <c r="U24" i="34"/>
  <c r="U20" i="34"/>
  <c r="V17" i="34"/>
  <c r="V19" i="34" s="1"/>
  <c r="U15" i="36"/>
  <c r="U16" i="36" s="1"/>
  <c r="W203" i="59"/>
  <c r="X40" i="28"/>
  <c r="V27" i="36"/>
  <c r="V26" i="36" s="1"/>
  <c r="W21" i="34"/>
  <c r="W22" i="34" s="1"/>
  <c r="X57" i="63" s="1"/>
  <c r="Y38" i="28"/>
  <c r="Q55" i="64"/>
  <c r="Q67" i="64"/>
  <c r="G8" i="34"/>
  <c r="G46" i="31" s="1"/>
  <c r="H5" i="34"/>
  <c r="G45" i="31"/>
  <c r="C70" i="111"/>
  <c r="C71" i="111"/>
  <c r="E44" i="111"/>
  <c r="P44" i="71"/>
  <c r="P6" i="111"/>
  <c r="P15" i="111" s="1"/>
  <c r="D50" i="63" l="1"/>
  <c r="C59" i="71"/>
  <c r="D57" i="64"/>
  <c r="D58" i="64" s="1"/>
  <c r="J9" i="111"/>
  <c r="K69" i="64"/>
  <c r="J45" i="71"/>
  <c r="J58" i="71" s="1"/>
  <c r="D48" i="111"/>
  <c r="F43" i="111"/>
  <c r="H43" i="31"/>
  <c r="H7" i="34"/>
  <c r="D77" i="63"/>
  <c r="D60" i="64"/>
  <c r="V38" i="64"/>
  <c r="V43" i="64" s="1"/>
  <c r="W205" i="59"/>
  <c r="C25" i="64"/>
  <c r="C138" i="116"/>
  <c r="V207" i="59"/>
  <c r="T21" i="52"/>
  <c r="U8" i="92"/>
  <c r="Q6" i="111"/>
  <c r="Q44" i="71"/>
  <c r="S10" i="92"/>
  <c r="R23" i="52"/>
  <c r="S43" i="71"/>
  <c r="S56" i="71" s="1"/>
  <c r="U43" i="64"/>
  <c r="V24" i="34"/>
  <c r="W56" i="63"/>
  <c r="W58" i="63" s="1"/>
  <c r="V20" i="34"/>
  <c r="W17" i="34"/>
  <c r="W19" i="34" s="1"/>
  <c r="F42" i="111"/>
  <c r="T35" i="64"/>
  <c r="T42" i="71"/>
  <c r="T9" i="92"/>
  <c r="S22" i="52"/>
  <c r="U208" i="59"/>
  <c r="X203" i="59"/>
  <c r="Y40" i="28"/>
  <c r="V15" i="36"/>
  <c r="V16" i="36" s="1"/>
  <c r="AA69" i="33"/>
  <c r="AB7" i="33"/>
  <c r="R55" i="64"/>
  <c r="R67" i="64"/>
  <c r="S55" i="71"/>
  <c r="S49" i="71"/>
  <c r="Z38" i="28"/>
  <c r="X21" i="34"/>
  <c r="X22" i="34" s="1"/>
  <c r="Y57" i="63" s="1"/>
  <c r="W27" i="36"/>
  <c r="W26" i="36" s="1"/>
  <c r="T79" i="63"/>
  <c r="U78" i="63" s="1"/>
  <c r="S45" i="64"/>
  <c r="P50" i="71"/>
  <c r="P57" i="71"/>
  <c r="S23" i="52" l="1"/>
  <c r="T43" i="71"/>
  <c r="T56" i="71" s="1"/>
  <c r="T10" i="92"/>
  <c r="Q50" i="71"/>
  <c r="Q57" i="71"/>
  <c r="W207" i="59"/>
  <c r="U21" i="52"/>
  <c r="V8" i="92"/>
  <c r="R6" i="111"/>
  <c r="R15" i="111" s="1"/>
  <c r="R44" i="71"/>
  <c r="Q15" i="111"/>
  <c r="K70" i="64"/>
  <c r="K8" i="111"/>
  <c r="S55" i="64"/>
  <c r="S67" i="64"/>
  <c r="E77" i="63"/>
  <c r="E80" i="63" s="1"/>
  <c r="E82" i="63" s="1"/>
  <c r="E60" i="64"/>
  <c r="AB69" i="33"/>
  <c r="AC7" i="33"/>
  <c r="T55" i="71"/>
  <c r="T49" i="71"/>
  <c r="D34" i="63"/>
  <c r="C177" i="116" s="1"/>
  <c r="D80" i="63"/>
  <c r="E50" i="63"/>
  <c r="E53" i="63" s="1"/>
  <c r="E60" i="63" s="1"/>
  <c r="D59" i="71"/>
  <c r="E57" i="64"/>
  <c r="E58" i="64" s="1"/>
  <c r="X27" i="36"/>
  <c r="X26" i="36" s="1"/>
  <c r="AA38" i="28"/>
  <c r="Y21" i="34"/>
  <c r="Y22" i="34" s="1"/>
  <c r="Z57" i="63" s="1"/>
  <c r="U79" i="63"/>
  <c r="V78" i="63" s="1"/>
  <c r="T45" i="64"/>
  <c r="H45" i="31"/>
  <c r="H8" i="34"/>
  <c r="H46" i="31" s="1"/>
  <c r="T22" i="52"/>
  <c r="U9" i="92"/>
  <c r="U42" i="71"/>
  <c r="U35" i="64"/>
  <c r="V208" i="59"/>
  <c r="D53" i="63"/>
  <c r="D7" i="63"/>
  <c r="C150" i="116" s="1"/>
  <c r="Z40" i="28"/>
  <c r="Y203" i="59"/>
  <c r="W15" i="36"/>
  <c r="W16" i="36" s="1"/>
  <c r="F49" i="111"/>
  <c r="W38" i="64"/>
  <c r="W43" i="64" s="1"/>
  <c r="X205" i="59"/>
  <c r="W24" i="34"/>
  <c r="X17" i="34"/>
  <c r="X19" i="34" s="1"/>
  <c r="X56" i="63"/>
  <c r="X58" i="63" s="1"/>
  <c r="W20" i="34"/>
  <c r="C140" i="116"/>
  <c r="C28" i="64"/>
  <c r="V35" i="64" l="1"/>
  <c r="U22" i="52"/>
  <c r="V42" i="71"/>
  <c r="V9" i="92"/>
  <c r="W208" i="59"/>
  <c r="D60" i="63"/>
  <c r="D17" i="63" s="1"/>
  <c r="C160" i="116" s="1"/>
  <c r="D10" i="63"/>
  <c r="C153" i="116" s="1"/>
  <c r="E59" i="71"/>
  <c r="F57" i="64"/>
  <c r="F58" i="64" s="1"/>
  <c r="F50" i="63"/>
  <c r="F53" i="63" s="1"/>
  <c r="F60" i="63" s="1"/>
  <c r="AC69" i="33"/>
  <c r="AD7" i="33"/>
  <c r="K9" i="111"/>
  <c r="K45" i="71"/>
  <c r="K58" i="71" s="1"/>
  <c r="L69" i="64"/>
  <c r="X207" i="59"/>
  <c r="V21" i="52"/>
  <c r="W8" i="92"/>
  <c r="Z21" i="34"/>
  <c r="Z22" i="34" s="1"/>
  <c r="AA57" i="63" s="1"/>
  <c r="AB38" i="28"/>
  <c r="Y27" i="36"/>
  <c r="Y26" i="36" s="1"/>
  <c r="U43" i="71"/>
  <c r="U56" i="71" s="1"/>
  <c r="U10" i="92"/>
  <c r="T23" i="52"/>
  <c r="F60" i="64"/>
  <c r="F77" i="63"/>
  <c r="F80" i="63" s="1"/>
  <c r="F82" i="63" s="1"/>
  <c r="C143" i="116"/>
  <c r="D27" i="64"/>
  <c r="D142" i="116" s="1"/>
  <c r="U45" i="64"/>
  <c r="V79" i="63"/>
  <c r="W78" i="63" s="1"/>
  <c r="T55" i="64"/>
  <c r="T67" i="64"/>
  <c r="D82" i="63"/>
  <c r="D39" i="63" s="1"/>
  <c r="C182" i="116" s="1"/>
  <c r="D37" i="63"/>
  <c r="C180" i="116" s="1"/>
  <c r="R50" i="71"/>
  <c r="R57" i="71"/>
  <c r="U49" i="71"/>
  <c r="U55" i="71"/>
  <c r="X38" i="64"/>
  <c r="X43" i="64" s="1"/>
  <c r="Y205" i="59"/>
  <c r="S44" i="71"/>
  <c r="S6" i="111"/>
  <c r="AA40" i="28"/>
  <c r="Z203" i="59"/>
  <c r="X15" i="36"/>
  <c r="X16" i="36" s="1"/>
  <c r="X20" i="34"/>
  <c r="Y56" i="63"/>
  <c r="Y58" i="63" s="1"/>
  <c r="Y17" i="34"/>
  <c r="Y19" i="34" s="1"/>
  <c r="X24" i="34"/>
  <c r="U55" i="64" l="1"/>
  <c r="U67" i="64"/>
  <c r="Y38" i="64"/>
  <c r="Y43" i="64" s="1"/>
  <c r="Z205" i="59"/>
  <c r="AB40" i="28"/>
  <c r="Y15" i="36"/>
  <c r="Y16" i="36" s="1"/>
  <c r="AA203" i="59"/>
  <c r="V43" i="71"/>
  <c r="V56" i="71" s="1"/>
  <c r="U23" i="52"/>
  <c r="V10" i="92"/>
  <c r="AD69" i="33"/>
  <c r="AE7" i="33"/>
  <c r="S15" i="111"/>
  <c r="AC38" i="28"/>
  <c r="AA21" i="34"/>
  <c r="Z27" i="36"/>
  <c r="Z26" i="36" s="1"/>
  <c r="AC70" i="33"/>
  <c r="V55" i="71"/>
  <c r="V49" i="71"/>
  <c r="S50" i="71"/>
  <c r="S57" i="71"/>
  <c r="G77" i="63"/>
  <c r="G80" i="63" s="1"/>
  <c r="G82" i="63" s="1"/>
  <c r="G60" i="64"/>
  <c r="H77" i="63" s="1"/>
  <c r="H80" i="63" s="1"/>
  <c r="H82" i="63" s="1"/>
  <c r="Z56" i="63"/>
  <c r="Z58" i="63" s="1"/>
  <c r="Z17" i="34"/>
  <c r="Z19" i="34" s="1"/>
  <c r="Y20" i="34"/>
  <c r="Y24" i="34"/>
  <c r="W21" i="52"/>
  <c r="Y207" i="59"/>
  <c r="X8" i="92"/>
  <c r="T44" i="71"/>
  <c r="T6" i="111"/>
  <c r="T15" i="111" s="1"/>
  <c r="G50" i="63"/>
  <c r="G53" i="63" s="1"/>
  <c r="G60" i="63" s="1"/>
  <c r="F59" i="71"/>
  <c r="G57" i="64"/>
  <c r="G58" i="64" s="1"/>
  <c r="W79" i="63"/>
  <c r="X78" i="63" s="1"/>
  <c r="V45" i="64"/>
  <c r="W35" i="64"/>
  <c r="V22" i="52"/>
  <c r="W9" i="92"/>
  <c r="W42" i="71"/>
  <c r="X208" i="59"/>
  <c r="L70" i="64"/>
  <c r="L8" i="111"/>
  <c r="W45" i="64" l="1"/>
  <c r="X79" i="63"/>
  <c r="T50" i="71"/>
  <c r="T57" i="71"/>
  <c r="AA22" i="34"/>
  <c r="AB57" i="63" s="1"/>
  <c r="F14" i="63" s="1"/>
  <c r="E157" i="116" s="1"/>
  <c r="E9" i="34"/>
  <c r="Z15" i="36"/>
  <c r="AC40" i="28"/>
  <c r="E39" i="35" s="1"/>
  <c r="AB203" i="59"/>
  <c r="E37" i="35"/>
  <c r="Z38" i="64"/>
  <c r="Z43" i="64" s="1"/>
  <c r="AA205" i="59"/>
  <c r="L9" i="111"/>
  <c r="M69" i="64"/>
  <c r="L45" i="71"/>
  <c r="L58" i="71" s="1"/>
  <c r="V55" i="64"/>
  <c r="V67" i="64"/>
  <c r="X42" i="71"/>
  <c r="X35" i="64"/>
  <c r="W22" i="52"/>
  <c r="X9" i="92"/>
  <c r="Y208" i="59"/>
  <c r="Y78" i="63"/>
  <c r="W43" i="71"/>
  <c r="W56" i="71" s="1"/>
  <c r="V23" i="52"/>
  <c r="W10" i="92"/>
  <c r="H57" i="64"/>
  <c r="G59" i="71"/>
  <c r="H50" i="63"/>
  <c r="H53" i="63" s="1"/>
  <c r="H60" i="63" s="1"/>
  <c r="AE69" i="33"/>
  <c r="AF7" i="33"/>
  <c r="Z207" i="59"/>
  <c r="Y8" i="92"/>
  <c r="X21" i="52"/>
  <c r="W49" i="71"/>
  <c r="W55" i="71"/>
  <c r="AD38" i="28"/>
  <c r="AA27" i="36"/>
  <c r="AA26" i="36" s="1"/>
  <c r="AB21" i="34"/>
  <c r="AA17" i="34"/>
  <c r="AA19" i="34" s="1"/>
  <c r="Z20" i="34"/>
  <c r="AA56" i="63"/>
  <c r="AA58" i="63" s="1"/>
  <c r="Z24" i="34"/>
  <c r="U44" i="71"/>
  <c r="U6" i="111"/>
  <c r="U15" i="111" s="1"/>
  <c r="Y9" i="92" l="1"/>
  <c r="Y35" i="64"/>
  <c r="Y42" i="71"/>
  <c r="X22" i="52"/>
  <c r="Z208" i="59"/>
  <c r="AB22" i="34"/>
  <c r="AC57" i="63" s="1"/>
  <c r="AF69" i="33"/>
  <c r="AG7" i="33"/>
  <c r="Z16" i="36"/>
  <c r="Z17" i="36"/>
  <c r="U57" i="71"/>
  <c r="U50" i="71"/>
  <c r="AC21" i="34"/>
  <c r="AB27" i="36"/>
  <c r="AB26" i="36" s="1"/>
  <c r="AE38" i="28"/>
  <c r="X43" i="71"/>
  <c r="X56" i="71" s="1"/>
  <c r="W23" i="52"/>
  <c r="X10" i="92"/>
  <c r="M8" i="111"/>
  <c r="M70" i="64"/>
  <c r="E10" i="34"/>
  <c r="E47" i="31"/>
  <c r="AD40" i="28"/>
  <c r="AC203" i="59"/>
  <c r="AA15" i="36"/>
  <c r="Z8" i="92"/>
  <c r="Y21" i="52"/>
  <c r="AA207" i="59"/>
  <c r="X45" i="64"/>
  <c r="Y79" i="63"/>
  <c r="Z78" i="63" s="1"/>
  <c r="X49" i="71"/>
  <c r="X55" i="71"/>
  <c r="AB17" i="34"/>
  <c r="AB19" i="34" s="1"/>
  <c r="AB56" i="63"/>
  <c r="AA20" i="34"/>
  <c r="AA24" i="34"/>
  <c r="V44" i="71"/>
  <c r="V6" i="111"/>
  <c r="AA38" i="64"/>
  <c r="AB205" i="59"/>
  <c r="F99" i="59"/>
  <c r="W67" i="64"/>
  <c r="W55" i="64"/>
  <c r="AC22" i="34" l="1"/>
  <c r="AD57" i="63" s="1"/>
  <c r="Z9" i="92"/>
  <c r="Y22" i="52"/>
  <c r="Z35" i="64"/>
  <c r="Z42" i="71"/>
  <c r="AA208" i="59"/>
  <c r="E48" i="31"/>
  <c r="E12" i="34"/>
  <c r="E50" i="31" s="1"/>
  <c r="N69" i="64"/>
  <c r="M9" i="111"/>
  <c r="M45" i="71"/>
  <c r="M58" i="71" s="1"/>
  <c r="W44" i="71"/>
  <c r="W6" i="111"/>
  <c r="W15" i="111" s="1"/>
  <c r="F13" i="63"/>
  <c r="E156" i="116" s="1"/>
  <c r="AB58" i="63"/>
  <c r="F15" i="63" s="1"/>
  <c r="E158" i="116" s="1"/>
  <c r="E109" i="116"/>
  <c r="AC56" i="63"/>
  <c r="AC58" i="63" s="1"/>
  <c r="AC17" i="34"/>
  <c r="AC19" i="34" s="1"/>
  <c r="AB24" i="34"/>
  <c r="AB20" i="34"/>
  <c r="AA16" i="36"/>
  <c r="Y10" i="92"/>
  <c r="Y43" i="71"/>
  <c r="Y56" i="71" s="1"/>
  <c r="X23" i="52"/>
  <c r="AA8" i="92"/>
  <c r="AB207" i="59"/>
  <c r="Z21" i="52"/>
  <c r="F101" i="59"/>
  <c r="AB38" i="64"/>
  <c r="AC205" i="59"/>
  <c r="AA43" i="64"/>
  <c r="E8" i="64"/>
  <c r="Y49" i="71"/>
  <c r="Y55" i="71"/>
  <c r="V15" i="111"/>
  <c r="AE40" i="28"/>
  <c r="AB15" i="36"/>
  <c r="AB16" i="36" s="1"/>
  <c r="AD203" i="59"/>
  <c r="AG69" i="33"/>
  <c r="AH7" i="33"/>
  <c r="Z79" i="63"/>
  <c r="AA78" i="63" s="1"/>
  <c r="Y45" i="64"/>
  <c r="V50" i="71"/>
  <c r="V57" i="71"/>
  <c r="X67" i="64"/>
  <c r="X55" i="64"/>
  <c r="AC27" i="36"/>
  <c r="AC26" i="36" s="1"/>
  <c r="AF38" i="28"/>
  <c r="AD21" i="34"/>
  <c r="AD22" i="34" s="1"/>
  <c r="AE57" i="63" s="1"/>
  <c r="E111" i="116" l="1"/>
  <c r="N70" i="64"/>
  <c r="N8" i="111"/>
  <c r="AB43" i="64"/>
  <c r="AH69" i="33"/>
  <c r="AI7" i="33"/>
  <c r="Z45" i="64"/>
  <c r="AA79" i="63"/>
  <c r="AB78" i="63" s="1"/>
  <c r="AG38" i="28"/>
  <c r="AD27" i="36"/>
  <c r="AD26" i="36" s="1"/>
  <c r="AE21" i="34"/>
  <c r="AE22" i="34" s="1"/>
  <c r="AF57" i="63" s="1"/>
  <c r="AC38" i="64"/>
  <c r="AC43" i="64" s="1"/>
  <c r="AD205" i="59"/>
  <c r="AA35" i="64"/>
  <c r="AA42" i="71"/>
  <c r="AA9" i="92"/>
  <c r="Z22" i="52"/>
  <c r="F103" i="59"/>
  <c r="AB208" i="59"/>
  <c r="W57" i="71"/>
  <c r="W50" i="71"/>
  <c r="AD56" i="63"/>
  <c r="AD58" i="63" s="1"/>
  <c r="AC24" i="34"/>
  <c r="AD17" i="34"/>
  <c r="AD19" i="34" s="1"/>
  <c r="AC20" i="34"/>
  <c r="Y55" i="64"/>
  <c r="Y67" i="64"/>
  <c r="AF40" i="28"/>
  <c r="AC15" i="36"/>
  <c r="AC16" i="36" s="1"/>
  <c r="AE203" i="59"/>
  <c r="Z43" i="71"/>
  <c r="Z56" i="71" s="1"/>
  <c r="Z10" i="92"/>
  <c r="Y23" i="52"/>
  <c r="Z55" i="71"/>
  <c r="Z49" i="71"/>
  <c r="X6" i="111"/>
  <c r="X44" i="71"/>
  <c r="E123" i="116"/>
  <c r="E13" i="64"/>
  <c r="E128" i="116" s="1"/>
  <c r="AA21" i="52"/>
  <c r="AC207" i="59"/>
  <c r="AB8" i="92"/>
  <c r="F35" i="63" l="1"/>
  <c r="E178" i="116" s="1"/>
  <c r="X15" i="111"/>
  <c r="AD207" i="59"/>
  <c r="AC8" i="92"/>
  <c r="AB21" i="52"/>
  <c r="AH38" i="28"/>
  <c r="AF21" i="34"/>
  <c r="AF22" i="34" s="1"/>
  <c r="AG57" i="63" s="1"/>
  <c r="AE27" i="36"/>
  <c r="AE26" i="36" s="1"/>
  <c r="AB9" i="92"/>
  <c r="AA22" i="52"/>
  <c r="AB42" i="71"/>
  <c r="AB35" i="64"/>
  <c r="AC208" i="59"/>
  <c r="Y6" i="111"/>
  <c r="Y15" i="111" s="1"/>
  <c r="Y44" i="71"/>
  <c r="AA43" i="71"/>
  <c r="AA56" i="71" s="1"/>
  <c r="Z23" i="52"/>
  <c r="AA10" i="92"/>
  <c r="E113" i="116"/>
  <c r="E14" i="116" s="1"/>
  <c r="F104" i="59"/>
  <c r="AD15" i="36"/>
  <c r="AD16" i="36" s="1"/>
  <c r="AG40" i="28"/>
  <c r="AF203" i="59"/>
  <c r="N9" i="111"/>
  <c r="D29" i="111" s="1"/>
  <c r="N45" i="71"/>
  <c r="N58" i="71" s="1"/>
  <c r="O69" i="64"/>
  <c r="AE17" i="34"/>
  <c r="AE19" i="34" s="1"/>
  <c r="AD24" i="34"/>
  <c r="AE56" i="63"/>
  <c r="AE58" i="63" s="1"/>
  <c r="AD20" i="34"/>
  <c r="AA55" i="71"/>
  <c r="AA49" i="71"/>
  <c r="Z67" i="64"/>
  <c r="Z55" i="64"/>
  <c r="X57" i="71"/>
  <c r="X50" i="71"/>
  <c r="AD38" i="64"/>
  <c r="AD43" i="64" s="1"/>
  <c r="AE205" i="59"/>
  <c r="AB79" i="63"/>
  <c r="F36" i="63" s="1"/>
  <c r="E179" i="116" s="1"/>
  <c r="AA45" i="64"/>
  <c r="E5" i="64"/>
  <c r="AI69" i="33"/>
  <c r="AJ7" i="33"/>
  <c r="AC78" i="63" l="1"/>
  <c r="E114" i="116"/>
  <c r="E27" i="111"/>
  <c r="D28" i="111"/>
  <c r="AD8" i="92"/>
  <c r="AE207" i="59"/>
  <c r="AC21" i="52"/>
  <c r="AE38" i="64"/>
  <c r="AE43" i="64" s="1"/>
  <c r="AF205" i="59"/>
  <c r="AB22" i="52"/>
  <c r="AC35" i="64"/>
  <c r="AC9" i="92"/>
  <c r="AC42" i="71"/>
  <c r="AD208" i="59"/>
  <c r="Y50" i="71"/>
  <c r="Y57" i="71"/>
  <c r="AJ69" i="33"/>
  <c r="AK7" i="33"/>
  <c r="AG21" i="34"/>
  <c r="AI38" i="28"/>
  <c r="AF27" i="36"/>
  <c r="AF26" i="36" s="1"/>
  <c r="AA23" i="52"/>
  <c r="AB10" i="92"/>
  <c r="AB43" i="71"/>
  <c r="AB56" i="71" s="1"/>
  <c r="E120" i="116"/>
  <c r="E15" i="64"/>
  <c r="AE24" i="34"/>
  <c r="AF56" i="63"/>
  <c r="AF58" i="63" s="1"/>
  <c r="AF17" i="34"/>
  <c r="AF19" i="34" s="1"/>
  <c r="AE20" i="34"/>
  <c r="AA67" i="64"/>
  <c r="AA55" i="64"/>
  <c r="Z6" i="111"/>
  <c r="Z44" i="71"/>
  <c r="O70" i="64"/>
  <c r="O8" i="111"/>
  <c r="AB45" i="64"/>
  <c r="AC79" i="63"/>
  <c r="AD78" i="63" s="1"/>
  <c r="AG203" i="59"/>
  <c r="AE15" i="36"/>
  <c r="AE16" i="36" s="1"/>
  <c r="AH40" i="28"/>
  <c r="AB49" i="71"/>
  <c r="AB55" i="71"/>
  <c r="AB67" i="64" l="1"/>
  <c r="AB55" i="64"/>
  <c r="AF24" i="34"/>
  <c r="AF20" i="34"/>
  <c r="AG17" i="34"/>
  <c r="AG19" i="34" s="1"/>
  <c r="AG56" i="63"/>
  <c r="AG58" i="63" s="1"/>
  <c r="AC43" i="71"/>
  <c r="AC56" i="71" s="1"/>
  <c r="AC10" i="92"/>
  <c r="AB23" i="52"/>
  <c r="O45" i="71"/>
  <c r="O58" i="71" s="1"/>
  <c r="O9" i="111"/>
  <c r="P69" i="64"/>
  <c r="AI40" i="28"/>
  <c r="AF15" i="36"/>
  <c r="AF16" i="36" s="1"/>
  <c r="AH203" i="59"/>
  <c r="AC49" i="71"/>
  <c r="AC55" i="71"/>
  <c r="AD42" i="71"/>
  <c r="AD9" i="92"/>
  <c r="AC22" i="52"/>
  <c r="AD35" i="64"/>
  <c r="AE208" i="59"/>
  <c r="Z50" i="71"/>
  <c r="Z57" i="71"/>
  <c r="AG22" i="34"/>
  <c r="AH57" i="63" s="1"/>
  <c r="Z15" i="111"/>
  <c r="E25" i="64"/>
  <c r="E140" i="116" s="1"/>
  <c r="E130" i="116"/>
  <c r="AK69" i="33"/>
  <c r="AL7" i="33"/>
  <c r="AD79" i="63"/>
  <c r="AE78" i="63" s="1"/>
  <c r="AC45" i="64"/>
  <c r="E34" i="111"/>
  <c r="H13" i="111"/>
  <c r="AF38" i="64"/>
  <c r="AF43" i="64" s="1"/>
  <c r="AG205" i="59"/>
  <c r="AJ38" i="28"/>
  <c r="AG27" i="36"/>
  <c r="AG26" i="36" s="1"/>
  <c r="AH21" i="34"/>
  <c r="AH22" i="34" s="1"/>
  <c r="AI57" i="63" s="1"/>
  <c r="AA44" i="71"/>
  <c r="AA6" i="111"/>
  <c r="AA15" i="111" s="1"/>
  <c r="AE8" i="92"/>
  <c r="AD21" i="52"/>
  <c r="AF207" i="59"/>
  <c r="AA50" i="71" l="1"/>
  <c r="AA57" i="71"/>
  <c r="AE79" i="63"/>
  <c r="AF78" i="63" s="1"/>
  <c r="AD45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G20" i="34"/>
  <c r="AG24" i="34"/>
  <c r="AH17" i="34"/>
  <c r="AH19" i="34" s="1"/>
  <c r="AH56" i="63"/>
  <c r="AH58" i="63" s="1"/>
  <c r="E4" i="112"/>
  <c r="D52" i="111"/>
  <c r="P8" i="111"/>
  <c r="P70" i="64"/>
  <c r="AE35" i="64"/>
  <c r="AE9" i="92"/>
  <c r="AE42" i="71"/>
  <c r="AD22" i="52"/>
  <c r="AF208" i="59"/>
  <c r="AC55" i="64"/>
  <c r="AC67" i="64"/>
  <c r="AD49" i="71"/>
  <c r="AD55" i="71"/>
  <c r="AG15" i="36"/>
  <c r="AG16" i="36" s="1"/>
  <c r="AI203" i="59"/>
  <c r="AJ40" i="28"/>
  <c r="AL69" i="33"/>
  <c r="AM7" i="33"/>
  <c r="AB6" i="111"/>
  <c r="AB44" i="71"/>
  <c r="AH27" i="36"/>
  <c r="AH26" i="36" s="1"/>
  <c r="AK38" i="28"/>
  <c r="AI21" i="34"/>
  <c r="AI22" i="34" s="1"/>
  <c r="AJ57" i="63" s="1"/>
  <c r="AG207" i="59"/>
  <c r="AF8" i="92"/>
  <c r="AE21" i="52"/>
  <c r="AD43" i="71"/>
  <c r="AD56" i="71" s="1"/>
  <c r="AD10" i="92"/>
  <c r="AC23" i="52"/>
  <c r="AG38" i="64"/>
  <c r="AG43" i="64" s="1"/>
  <c r="AH205" i="59"/>
  <c r="AL38" i="28" l="1"/>
  <c r="AJ21" i="34"/>
  <c r="AJ22" i="34" s="1"/>
  <c r="AK57" i="63" s="1"/>
  <c r="AI27" i="36"/>
  <c r="AI26" i="36" s="1"/>
  <c r="AD23" i="52"/>
  <c r="AE10" i="92"/>
  <c r="AE43" i="71"/>
  <c r="AE56" i="71" s="1"/>
  <c r="C72" i="111"/>
  <c r="AK40" i="28"/>
  <c r="AJ203" i="59"/>
  <c r="AH15" i="36"/>
  <c r="AH16" i="36" s="1"/>
  <c r="AH38" i="64"/>
  <c r="AH43" i="64" s="1"/>
  <c r="AI205" i="59"/>
  <c r="AD55" i="64"/>
  <c r="AD67" i="64"/>
  <c r="AE49" i="71"/>
  <c r="AE55" i="71"/>
  <c r="AI56" i="63"/>
  <c r="AI58" i="63" s="1"/>
  <c r="AH20" i="34"/>
  <c r="AI17" i="34"/>
  <c r="AI19" i="34" s="1"/>
  <c r="AH24" i="34"/>
  <c r="AB57" i="71"/>
  <c r="AB50" i="71"/>
  <c r="AE45" i="64"/>
  <c r="AF79" i="63"/>
  <c r="AG78" i="63" s="1"/>
  <c r="AB15" i="111"/>
  <c r="AC44" i="71"/>
  <c r="AC6" i="111"/>
  <c r="AC15" i="111" s="1"/>
  <c r="Q69" i="64"/>
  <c r="P45" i="71"/>
  <c r="P58" i="71" s="1"/>
  <c r="P9" i="111"/>
  <c r="AF21" i="52"/>
  <c r="AH207" i="59"/>
  <c r="AG8" i="92"/>
  <c r="AE22" i="52"/>
  <c r="AF42" i="71"/>
  <c r="AF35" i="64"/>
  <c r="AF9" i="92"/>
  <c r="AG208" i="59"/>
  <c r="AM69" i="33"/>
  <c r="AN7" i="33"/>
  <c r="H60" i="64"/>
  <c r="H55" i="64"/>
  <c r="H58" i="64" s="1"/>
  <c r="I57" i="64" l="1"/>
  <c r="I58" i="64" s="1"/>
  <c r="H59" i="71"/>
  <c r="I50" i="63"/>
  <c r="I53" i="63" s="1"/>
  <c r="I60" i="63" s="1"/>
  <c r="AC50" i="71"/>
  <c r="AC57" i="71"/>
  <c r="AJ56" i="63"/>
  <c r="AJ58" i="63" s="1"/>
  <c r="AI24" i="34"/>
  <c r="AI20" i="34"/>
  <c r="AJ17" i="34"/>
  <c r="AJ19" i="34" s="1"/>
  <c r="AI207" i="59"/>
  <c r="AG21" i="52"/>
  <c r="AH8" i="92"/>
  <c r="I60" i="64"/>
  <c r="I77" i="63"/>
  <c r="I80" i="63" s="1"/>
  <c r="I82" i="63" s="1"/>
  <c r="AN69" i="33"/>
  <c r="AO7" i="33"/>
  <c r="AF22" i="52"/>
  <c r="AG42" i="71"/>
  <c r="AG35" i="64"/>
  <c r="AG9" i="92"/>
  <c r="AH208" i="59"/>
  <c r="AK21" i="34"/>
  <c r="AK22" i="34" s="1"/>
  <c r="AL57" i="63" s="1"/>
  <c r="AJ27" i="36"/>
  <c r="AJ26" i="36" s="1"/>
  <c r="AM38" i="28"/>
  <c r="AI38" i="64"/>
  <c r="AI43" i="64" s="1"/>
  <c r="AJ205" i="59"/>
  <c r="AF43" i="71"/>
  <c r="AF56" i="71" s="1"/>
  <c r="AF10" i="92"/>
  <c r="AE23" i="52"/>
  <c r="AE55" i="64"/>
  <c r="AE67" i="64"/>
  <c r="AD44" i="71"/>
  <c r="AD6" i="111"/>
  <c r="AL40" i="28"/>
  <c r="AI15" i="36"/>
  <c r="AI16" i="36" s="1"/>
  <c r="AK203" i="59"/>
  <c r="AF45" i="64"/>
  <c r="AG79" i="63"/>
  <c r="AH78" i="63" s="1"/>
  <c r="Q8" i="111"/>
  <c r="Q70" i="64"/>
  <c r="AF55" i="71"/>
  <c r="AF49" i="71"/>
  <c r="AJ38" i="64" l="1"/>
  <c r="AJ43" i="64" s="1"/>
  <c r="AK205" i="59"/>
  <c r="AG10" i="92"/>
  <c r="AF23" i="52"/>
  <c r="AG43" i="71"/>
  <c r="AG56" i="71" s="1"/>
  <c r="J60" i="64"/>
  <c r="J77" i="63"/>
  <c r="J80" i="63" s="1"/>
  <c r="J82" i="63" s="1"/>
  <c r="AI8" i="92"/>
  <c r="AJ207" i="59"/>
  <c r="AH21" i="52"/>
  <c r="AG45" i="64"/>
  <c r="AH79" i="63"/>
  <c r="AI78" i="63" s="1"/>
  <c r="R69" i="64"/>
  <c r="Q9" i="111"/>
  <c r="Q45" i="71"/>
  <c r="Q58" i="71" s="1"/>
  <c r="AD15" i="111"/>
  <c r="AG55" i="71"/>
  <c r="AG49" i="71"/>
  <c r="AD57" i="71"/>
  <c r="AD50" i="71"/>
  <c r="AM40" i="28"/>
  <c r="AL203" i="59"/>
  <c r="AJ15" i="36"/>
  <c r="AJ16" i="36" s="1"/>
  <c r="AG22" i="52"/>
  <c r="AH9" i="92"/>
  <c r="AH35" i="64"/>
  <c r="AH42" i="71"/>
  <c r="AI208" i="59"/>
  <c r="AE44" i="71"/>
  <c r="AE6" i="111"/>
  <c r="AE15" i="111" s="1"/>
  <c r="AO69" i="33"/>
  <c r="AP7" i="33"/>
  <c r="AK56" i="63"/>
  <c r="AK58" i="63" s="1"/>
  <c r="AK17" i="34"/>
  <c r="AK19" i="34" s="1"/>
  <c r="AJ20" i="34"/>
  <c r="AJ24" i="34"/>
  <c r="J50" i="63"/>
  <c r="J53" i="63" s="1"/>
  <c r="J60" i="63" s="1"/>
  <c r="J57" i="64"/>
  <c r="J58" i="64" s="1"/>
  <c r="I59" i="71"/>
  <c r="AN38" i="28"/>
  <c r="AL21" i="34"/>
  <c r="AL22" i="34" s="1"/>
  <c r="AM57" i="63" s="1"/>
  <c r="AK27" i="36"/>
  <c r="AK26" i="36" s="1"/>
  <c r="AF67" i="64"/>
  <c r="AF55" i="64"/>
  <c r="K60" i="64" l="1"/>
  <c r="K77" i="63"/>
  <c r="K80" i="63" s="1"/>
  <c r="K82" i="63" s="1"/>
  <c r="AF44" i="71"/>
  <c r="AF6" i="111"/>
  <c r="AF15" i="111" s="1"/>
  <c r="AH43" i="71"/>
  <c r="AH56" i="71" s="1"/>
  <c r="AH10" i="92"/>
  <c r="AG23" i="52"/>
  <c r="R8" i="111"/>
  <c r="R70" i="64"/>
  <c r="AK20" i="34"/>
  <c r="AL17" i="34"/>
  <c r="AL19" i="34" s="1"/>
  <c r="AL56" i="63"/>
  <c r="AL58" i="63" s="1"/>
  <c r="AK24" i="34"/>
  <c r="AH55" i="71"/>
  <c r="AH49" i="71"/>
  <c r="AH45" i="64"/>
  <c r="AI79" i="63"/>
  <c r="AJ78" i="63" s="1"/>
  <c r="AG55" i="64"/>
  <c r="AG67" i="64"/>
  <c r="AM203" i="59"/>
  <c r="AK15" i="36"/>
  <c r="AK16" i="36" s="1"/>
  <c r="AN40" i="28"/>
  <c r="AP69" i="33"/>
  <c r="AQ7" i="33"/>
  <c r="AK207" i="59"/>
  <c r="AI21" i="52"/>
  <c r="AJ8" i="92"/>
  <c r="AO38" i="28"/>
  <c r="AM21" i="34"/>
  <c r="AL27" i="36"/>
  <c r="AL26" i="36" s="1"/>
  <c r="AO70" i="33"/>
  <c r="AI9" i="92"/>
  <c r="AI35" i="64"/>
  <c r="AH22" i="52"/>
  <c r="AI42" i="71"/>
  <c r="AJ208" i="59"/>
  <c r="K57" i="64"/>
  <c r="K58" i="64" s="1"/>
  <c r="K50" i="63"/>
  <c r="K53" i="63" s="1"/>
  <c r="K60" i="63" s="1"/>
  <c r="J59" i="71"/>
  <c r="AE50" i="71"/>
  <c r="AE57" i="71"/>
  <c r="AK38" i="64"/>
  <c r="AK43" i="64" s="1"/>
  <c r="AL205" i="59"/>
  <c r="L50" i="63" l="1"/>
  <c r="L53" i="63" s="1"/>
  <c r="L60" i="63" s="1"/>
  <c r="L57" i="64"/>
  <c r="L58" i="64" s="1"/>
  <c r="K59" i="71"/>
  <c r="AM22" i="34"/>
  <c r="AN57" i="63" s="1"/>
  <c r="G14" i="63" s="1"/>
  <c r="F157" i="116" s="1"/>
  <c r="F9" i="34"/>
  <c r="AI10" i="92"/>
  <c r="AI43" i="71"/>
  <c r="AI56" i="71" s="1"/>
  <c r="AH23" i="52"/>
  <c r="AN203" i="59"/>
  <c r="AO40" i="28"/>
  <c r="F39" i="35" s="1"/>
  <c r="AL15" i="36"/>
  <c r="F37" i="35"/>
  <c r="AK8" i="92"/>
  <c r="AJ21" i="52"/>
  <c r="AL207" i="59"/>
  <c r="AI55" i="71"/>
  <c r="AI49" i="71"/>
  <c r="AL38" i="64"/>
  <c r="AL43" i="64" s="1"/>
  <c r="AM205" i="59"/>
  <c r="AG44" i="71"/>
  <c r="AG6" i="111"/>
  <c r="AG15" i="111" s="1"/>
  <c r="AL20" i="34"/>
  <c r="AM17" i="34"/>
  <c r="AM19" i="34" s="1"/>
  <c r="AM56" i="63"/>
  <c r="AM58" i="63" s="1"/>
  <c r="AL24" i="34"/>
  <c r="AF50" i="71"/>
  <c r="AF57" i="71"/>
  <c r="AI45" i="64"/>
  <c r="AJ79" i="63"/>
  <c r="AK78" i="63" s="1"/>
  <c r="AI22" i="52"/>
  <c r="AJ35" i="64"/>
  <c r="AJ42" i="71"/>
  <c r="AJ9" i="92"/>
  <c r="AK208" i="59"/>
  <c r="R9" i="111"/>
  <c r="R45" i="71"/>
  <c r="R58" i="71" s="1"/>
  <c r="S69" i="64"/>
  <c r="L60" i="64"/>
  <c r="L77" i="63"/>
  <c r="L80" i="63" s="1"/>
  <c r="L82" i="63" s="1"/>
  <c r="AQ69" i="33"/>
  <c r="AR7" i="33"/>
  <c r="AH55" i="64"/>
  <c r="AH67" i="64"/>
  <c r="AP38" i="28"/>
  <c r="AM27" i="36"/>
  <c r="AM26" i="36" s="1"/>
  <c r="AN21" i="34"/>
  <c r="AN22" i="34" l="1"/>
  <c r="AO57" i="63" s="1"/>
  <c r="AJ45" i="64"/>
  <c r="AK79" i="63"/>
  <c r="AL78" i="63" s="1"/>
  <c r="AM20" i="34"/>
  <c r="AM24" i="34"/>
  <c r="AN17" i="34"/>
  <c r="AN19" i="34" s="1"/>
  <c r="AN56" i="63"/>
  <c r="AK42" i="71"/>
  <c r="AK9" i="92"/>
  <c r="AK35" i="64"/>
  <c r="AJ22" i="52"/>
  <c r="AL208" i="59"/>
  <c r="M77" i="63"/>
  <c r="M80" i="63" s="1"/>
  <c r="M82" i="63" s="1"/>
  <c r="M60" i="64"/>
  <c r="N77" i="63" s="1"/>
  <c r="N80" i="63" s="1"/>
  <c r="N82" i="63" s="1"/>
  <c r="AM15" i="36"/>
  <c r="AP40" i="28"/>
  <c r="AO203" i="59"/>
  <c r="S70" i="64"/>
  <c r="S8" i="111"/>
  <c r="F47" i="31"/>
  <c r="F10" i="34"/>
  <c r="AI55" i="64"/>
  <c r="AI67" i="64"/>
  <c r="AG57" i="71"/>
  <c r="AG50" i="71"/>
  <c r="AH44" i="71"/>
  <c r="AH6" i="111"/>
  <c r="AH15" i="111" s="1"/>
  <c r="AM207" i="59"/>
  <c r="AK21" i="52"/>
  <c r="AL8" i="92"/>
  <c r="AL16" i="36"/>
  <c r="AL17" i="36"/>
  <c r="AJ43" i="71"/>
  <c r="AJ56" i="71" s="1"/>
  <c r="AJ10" i="92"/>
  <c r="AI23" i="52"/>
  <c r="L59" i="71"/>
  <c r="M57" i="64"/>
  <c r="M58" i="64" s="1"/>
  <c r="M50" i="63"/>
  <c r="M53" i="63" s="1"/>
  <c r="M60" i="63" s="1"/>
  <c r="AR69" i="33"/>
  <c r="AS7" i="33"/>
  <c r="AM38" i="64"/>
  <c r="AN205" i="59"/>
  <c r="G99" i="59"/>
  <c r="AN27" i="36"/>
  <c r="AN26" i="36" s="1"/>
  <c r="AO21" i="34"/>
  <c r="AO22" i="34" s="1"/>
  <c r="AP57" i="63" s="1"/>
  <c r="AQ38" i="28"/>
  <c r="AJ49" i="71"/>
  <c r="AJ55" i="71"/>
  <c r="M59" i="71" l="1"/>
  <c r="N50" i="63"/>
  <c r="N53" i="63" s="1"/>
  <c r="N60" i="63" s="1"/>
  <c r="N57" i="64"/>
  <c r="F48" i="31"/>
  <c r="F12" i="34"/>
  <c r="F50" i="31" s="1"/>
  <c r="AN24" i="34"/>
  <c r="AO17" i="34"/>
  <c r="AO19" i="34" s="1"/>
  <c r="AN20" i="34"/>
  <c r="AO56" i="63"/>
  <c r="AO58" i="63" s="1"/>
  <c r="AL35" i="64"/>
  <c r="AK22" i="52"/>
  <c r="AL42" i="71"/>
  <c r="AL9" i="92"/>
  <c r="AM208" i="59"/>
  <c r="F109" i="116"/>
  <c r="AK10" i="92"/>
  <c r="AJ23" i="52"/>
  <c r="AK43" i="71"/>
  <c r="AK56" i="71" s="1"/>
  <c r="AN207" i="59"/>
  <c r="AM8" i="92"/>
  <c r="AL21" i="52"/>
  <c r="G101" i="59"/>
  <c r="AH57" i="71"/>
  <c r="AH50" i="71"/>
  <c r="S45" i="71"/>
  <c r="S58" i="71" s="1"/>
  <c r="T69" i="64"/>
  <c r="S9" i="111"/>
  <c r="E29" i="111" s="1"/>
  <c r="AM43" i="64"/>
  <c r="F8" i="64"/>
  <c r="AN38" i="64"/>
  <c r="AO205" i="59"/>
  <c r="AL79" i="63"/>
  <c r="AM78" i="63" s="1"/>
  <c r="AK45" i="64"/>
  <c r="AJ67" i="64"/>
  <c r="AJ55" i="64"/>
  <c r="AS69" i="33"/>
  <c r="AT7" i="33"/>
  <c r="AO27" i="36"/>
  <c r="AO26" i="36" s="1"/>
  <c r="AP21" i="34"/>
  <c r="AP22" i="34" s="1"/>
  <c r="AQ57" i="63" s="1"/>
  <c r="AR38" i="28"/>
  <c r="AI44" i="71"/>
  <c r="AI6" i="111"/>
  <c r="AI15" i="111" s="1"/>
  <c r="AM16" i="36"/>
  <c r="AK55" i="71"/>
  <c r="AK49" i="71"/>
  <c r="AQ40" i="28"/>
  <c r="AP203" i="59"/>
  <c r="AN15" i="36"/>
  <c r="AN16" i="36" s="1"/>
  <c r="G13" i="63"/>
  <c r="F156" i="116" s="1"/>
  <c r="AN58" i="63"/>
  <c r="G15" i="63" s="1"/>
  <c r="F158" i="116" s="1"/>
  <c r="F111" i="116" l="1"/>
  <c r="AT69" i="33"/>
  <c r="AU7" i="33"/>
  <c r="AO20" i="34"/>
  <c r="AP56" i="63"/>
  <c r="AP58" i="63" s="1"/>
  <c r="AP17" i="34"/>
  <c r="AP19" i="34" s="1"/>
  <c r="AO24" i="34"/>
  <c r="AQ21" i="34"/>
  <c r="AS38" i="28"/>
  <c r="AP27" i="36"/>
  <c r="AP26" i="36" s="1"/>
  <c r="F13" i="64"/>
  <c r="F128" i="116" s="1"/>
  <c r="F123" i="116"/>
  <c r="AL10" i="92"/>
  <c r="AK23" i="52"/>
  <c r="AL43" i="71"/>
  <c r="AL56" i="71" s="1"/>
  <c r="AO38" i="64"/>
  <c r="AO43" i="64" s="1"/>
  <c r="AP205" i="59"/>
  <c r="AI50" i="71"/>
  <c r="AI57" i="71"/>
  <c r="AJ44" i="71"/>
  <c r="AJ6" i="111"/>
  <c r="AJ15" i="111" s="1"/>
  <c r="E28" i="111"/>
  <c r="F28" i="111" s="1"/>
  <c r="F29" i="111"/>
  <c r="G27" i="111" s="1"/>
  <c r="AL22" i="52"/>
  <c r="AM42" i="71"/>
  <c r="AM35" i="64"/>
  <c r="AM9" i="92"/>
  <c r="G103" i="59"/>
  <c r="AN208" i="59"/>
  <c r="AL55" i="71"/>
  <c r="AL49" i="71"/>
  <c r="AQ203" i="59"/>
  <c r="AR40" i="28"/>
  <c r="AO15" i="36"/>
  <c r="AO16" i="36" s="1"/>
  <c r="AK67" i="64"/>
  <c r="AK55" i="64"/>
  <c r="T70" i="64"/>
  <c r="T8" i="111"/>
  <c r="AL45" i="64"/>
  <c r="AM79" i="63"/>
  <c r="AN78" i="63" s="1"/>
  <c r="AM21" i="52"/>
  <c r="AN8" i="92"/>
  <c r="AO207" i="59"/>
  <c r="AN43" i="64"/>
  <c r="G35" i="63" l="1"/>
  <c r="F178" i="116" s="1"/>
  <c r="E35" i="111"/>
  <c r="N13" i="111"/>
  <c r="U69" i="64"/>
  <c r="T45" i="71"/>
  <c r="T58" i="71" s="1"/>
  <c r="T9" i="111"/>
  <c r="AM10" i="92"/>
  <c r="AL23" i="52"/>
  <c r="AM43" i="71"/>
  <c r="AM56" i="71" s="1"/>
  <c r="AQ17" i="34"/>
  <c r="AQ19" i="34" s="1"/>
  <c r="AP24" i="34"/>
  <c r="AP20" i="34"/>
  <c r="AQ56" i="63"/>
  <c r="AQ58" i="63" s="1"/>
  <c r="F113" i="116"/>
  <c r="F14" i="116" s="1"/>
  <c r="G104" i="59"/>
  <c r="AJ50" i="71"/>
  <c r="AJ57" i="71"/>
  <c r="AN9" i="92"/>
  <c r="AN42" i="71"/>
  <c r="AN35" i="64"/>
  <c r="AM22" i="52"/>
  <c r="AO208" i="59"/>
  <c r="AK6" i="111"/>
  <c r="AK15" i="111" s="1"/>
  <c r="AK44" i="71"/>
  <c r="AM45" i="64"/>
  <c r="AN79" i="63"/>
  <c r="G36" i="63" s="1"/>
  <c r="F179" i="116" s="1"/>
  <c r="F5" i="64"/>
  <c r="AU69" i="33"/>
  <c r="AV7" i="33"/>
  <c r="AM55" i="71"/>
  <c r="AM49" i="71"/>
  <c r="AT38" i="28"/>
  <c r="AR21" i="34"/>
  <c r="AQ27" i="36"/>
  <c r="AQ26" i="36" s="1"/>
  <c r="AP38" i="64"/>
  <c r="AQ205" i="59"/>
  <c r="AP207" i="59"/>
  <c r="AN21" i="52"/>
  <c r="AO8" i="92"/>
  <c r="AP15" i="36"/>
  <c r="AS40" i="28"/>
  <c r="AR203" i="59"/>
  <c r="AL67" i="64"/>
  <c r="AL55" i="64"/>
  <c r="AQ22" i="34"/>
  <c r="AR57" i="63" s="1"/>
  <c r="F114" i="116" l="1"/>
  <c r="AR22" i="34"/>
  <c r="AS57" i="63" s="1"/>
  <c r="AL44" i="71"/>
  <c r="AL6" i="111"/>
  <c r="AL15" i="111" s="1"/>
  <c r="AV69" i="33"/>
  <c r="AW7" i="33"/>
  <c r="AQ207" i="59"/>
  <c r="AO21" i="52"/>
  <c r="AP8" i="92"/>
  <c r="AR27" i="36"/>
  <c r="AR26" i="36" s="1"/>
  <c r="AU38" i="28"/>
  <c r="AS21" i="34"/>
  <c r="AS22" i="34" s="1"/>
  <c r="AT57" i="63" s="1"/>
  <c r="AQ38" i="64"/>
  <c r="AQ43" i="64" s="1"/>
  <c r="AR205" i="59"/>
  <c r="AP43" i="64"/>
  <c r="F120" i="116"/>
  <c r="F15" i="64"/>
  <c r="AN45" i="64"/>
  <c r="AO79" i="63"/>
  <c r="U8" i="111"/>
  <c r="U70" i="64"/>
  <c r="AN55" i="71"/>
  <c r="AN49" i="71"/>
  <c r="N53" i="64"/>
  <c r="D23" i="64" s="1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P16" i="36"/>
  <c r="AM55" i="64"/>
  <c r="AM67" i="64"/>
  <c r="AR56" i="63"/>
  <c r="AR58" i="63" s="1"/>
  <c r="AQ24" i="34"/>
  <c r="AQ20" i="34"/>
  <c r="AR17" i="34"/>
  <c r="AR19" i="34" s="1"/>
  <c r="E5" i="112"/>
  <c r="D60" i="111"/>
  <c r="AQ15" i="36"/>
  <c r="AQ16" i="36" s="1"/>
  <c r="AS203" i="59"/>
  <c r="AT40" i="28"/>
  <c r="AK50" i="71"/>
  <c r="AK57" i="71"/>
  <c r="AO78" i="63"/>
  <c r="AN22" i="52"/>
  <c r="AO42" i="71"/>
  <c r="AO9" i="92"/>
  <c r="AO35" i="64"/>
  <c r="AP208" i="59"/>
  <c r="AN10" i="92"/>
  <c r="AN43" i="71"/>
  <c r="AN56" i="71" s="1"/>
  <c r="AM23" i="52"/>
  <c r="AL18" i="111" l="1"/>
  <c r="AM17" i="111" s="1"/>
  <c r="AP78" i="63"/>
  <c r="D25" i="64"/>
  <c r="D138" i="116"/>
  <c r="J22" i="64"/>
  <c r="AO49" i="71"/>
  <c r="AO55" i="71"/>
  <c r="AM6" i="111"/>
  <c r="AM15" i="111" s="1"/>
  <c r="AM18" i="111" s="1"/>
  <c r="AN17" i="111" s="1"/>
  <c r="AM44" i="71"/>
  <c r="U45" i="71"/>
  <c r="U58" i="71" s="1"/>
  <c r="V69" i="64"/>
  <c r="U9" i="111"/>
  <c r="AR207" i="59"/>
  <c r="AQ8" i="92"/>
  <c r="AP21" i="52"/>
  <c r="C73" i="111"/>
  <c r="C75" i="111" s="1"/>
  <c r="AP9" i="92"/>
  <c r="AO22" i="52"/>
  <c r="AP42" i="71"/>
  <c r="AP35" i="64"/>
  <c r="AQ208" i="59"/>
  <c r="AW69" i="33"/>
  <c r="AX7" i="33"/>
  <c r="AR20" i="34"/>
  <c r="AS17" i="34"/>
  <c r="AS19" i="34" s="1"/>
  <c r="AS56" i="63"/>
  <c r="AS58" i="63" s="1"/>
  <c r="AR24" i="34"/>
  <c r="AN55" i="64"/>
  <c r="AN67" i="64"/>
  <c r="AT21" i="34"/>
  <c r="AV38" i="28"/>
  <c r="AS27" i="36"/>
  <c r="AS26" i="36" s="1"/>
  <c r="AO43" i="71"/>
  <c r="AO56" i="71" s="1"/>
  <c r="AN23" i="52"/>
  <c r="AO10" i="92"/>
  <c r="N60" i="64"/>
  <c r="N55" i="64"/>
  <c r="N58" i="64" s="1"/>
  <c r="F130" i="116"/>
  <c r="F25" i="64"/>
  <c r="F140" i="116" s="1"/>
  <c r="AR15" i="36"/>
  <c r="AR16" i="36" s="1"/>
  <c r="AU40" i="28"/>
  <c r="AT203" i="59"/>
  <c r="AO45" i="64"/>
  <c r="AP79" i="63"/>
  <c r="AQ78" i="63" s="1"/>
  <c r="AR38" i="64"/>
  <c r="AS205" i="59"/>
  <c r="AL50" i="71"/>
  <c r="AL57" i="71"/>
  <c r="D140" i="116" l="1"/>
  <c r="D28" i="64"/>
  <c r="AP49" i="71"/>
  <c r="AP55" i="71"/>
  <c r="AP22" i="52"/>
  <c r="AQ42" i="71"/>
  <c r="AQ35" i="64"/>
  <c r="AQ9" i="92"/>
  <c r="AR208" i="59"/>
  <c r="AS20" i="34"/>
  <c r="AT56" i="63"/>
  <c r="AT58" i="63" s="1"/>
  <c r="AT17" i="34"/>
  <c r="AT19" i="34" s="1"/>
  <c r="AS24" i="34"/>
  <c r="AS207" i="59"/>
  <c r="AR8" i="92"/>
  <c r="AQ21" i="52"/>
  <c r="AU203" i="59"/>
  <c r="AS15" i="36"/>
  <c r="AS16" i="36" s="1"/>
  <c r="AV40" i="28"/>
  <c r="V8" i="111"/>
  <c r="V70" i="64"/>
  <c r="AR43" i="64"/>
  <c r="AT22" i="34"/>
  <c r="AU57" i="63" s="1"/>
  <c r="AX69" i="33"/>
  <c r="AY7" i="33"/>
  <c r="N59" i="71"/>
  <c r="O57" i="64"/>
  <c r="O58" i="64" s="1"/>
  <c r="O50" i="63"/>
  <c r="O53" i="63" s="1"/>
  <c r="O60" i="63" s="1"/>
  <c r="AN6" i="111"/>
  <c r="AN15" i="111" s="1"/>
  <c r="AN18" i="111" s="1"/>
  <c r="AO17" i="111" s="1"/>
  <c r="AN44" i="71"/>
  <c r="AW38" i="28"/>
  <c r="AU21" i="34"/>
  <c r="AT27" i="36"/>
  <c r="AT26" i="36" s="1"/>
  <c r="AM57" i="71"/>
  <c r="AM50" i="71"/>
  <c r="AO67" i="64"/>
  <c r="AO55" i="64"/>
  <c r="O77" i="63"/>
  <c r="O80" i="63" s="1"/>
  <c r="O82" i="63" s="1"/>
  <c r="O60" i="64"/>
  <c r="AP43" i="71"/>
  <c r="AP56" i="71" s="1"/>
  <c r="AO23" i="52"/>
  <c r="AP10" i="92"/>
  <c r="AS38" i="64"/>
  <c r="AS43" i="64" s="1"/>
  <c r="AT205" i="59"/>
  <c r="AP45" i="64"/>
  <c r="AQ79" i="63"/>
  <c r="AR78" i="63" s="1"/>
  <c r="E27" i="64" l="1"/>
  <c r="D143" i="116"/>
  <c r="AU22" i="34"/>
  <c r="AV57" i="63" s="1"/>
  <c r="P50" i="63"/>
  <c r="P57" i="64"/>
  <c r="P58" i="64" s="1"/>
  <c r="O59" i="71"/>
  <c r="V9" i="111"/>
  <c r="V45" i="71"/>
  <c r="V58" i="71" s="1"/>
  <c r="W69" i="64"/>
  <c r="AQ55" i="71"/>
  <c r="AQ49" i="71"/>
  <c r="AP55" i="64"/>
  <c r="AP67" i="64"/>
  <c r="P60" i="64"/>
  <c r="P77" i="63"/>
  <c r="AX38" i="28"/>
  <c r="AU27" i="36"/>
  <c r="AU26" i="36" s="1"/>
  <c r="AV21" i="34"/>
  <c r="AS8" i="92"/>
  <c r="AR21" i="52"/>
  <c r="AT207" i="59"/>
  <c r="AV203" i="59"/>
  <c r="AT15" i="36"/>
  <c r="AT16" i="36" s="1"/>
  <c r="AW40" i="28"/>
  <c r="AT38" i="64"/>
  <c r="AU205" i="59"/>
  <c r="AO44" i="71"/>
  <c r="AO6" i="111"/>
  <c r="AO15" i="111" s="1"/>
  <c r="AO18" i="111" s="1"/>
  <c r="AP17" i="111" s="1"/>
  <c r="AR79" i="63"/>
  <c r="AS78" i="63" s="1"/>
  <c r="AQ45" i="64"/>
  <c r="AR9" i="92"/>
  <c r="AR42" i="71"/>
  <c r="AQ22" i="52"/>
  <c r="AR35" i="64"/>
  <c r="AS208" i="59"/>
  <c r="AY69" i="33"/>
  <c r="AZ7" i="33"/>
  <c r="AT20" i="34"/>
  <c r="AT24" i="34"/>
  <c r="AU17" i="34"/>
  <c r="AU19" i="34" s="1"/>
  <c r="AU56" i="63"/>
  <c r="AU58" i="63" s="1"/>
  <c r="AN50" i="71"/>
  <c r="AN57" i="71"/>
  <c r="AQ10" i="92"/>
  <c r="AP23" i="52"/>
  <c r="AQ43" i="71"/>
  <c r="AQ56" i="71" s="1"/>
  <c r="AV22" i="34" l="1"/>
  <c r="AW57" i="63" s="1"/>
  <c r="E142" i="116"/>
  <c r="E28" i="64"/>
  <c r="AQ67" i="64"/>
  <c r="AQ55" i="64"/>
  <c r="E34" i="63"/>
  <c r="D177" i="116" s="1"/>
  <c r="P80" i="63"/>
  <c r="Q77" i="63"/>
  <c r="Q80" i="63" s="1"/>
  <c r="Q82" i="63" s="1"/>
  <c r="Q60" i="64"/>
  <c r="Q57" i="64"/>
  <c r="Q58" i="64" s="1"/>
  <c r="Q50" i="63"/>
  <c r="Q53" i="63" s="1"/>
  <c r="Q60" i="63" s="1"/>
  <c r="P59" i="71"/>
  <c r="AR10" i="92"/>
  <c r="AR43" i="71"/>
  <c r="AR56" i="71" s="1"/>
  <c r="AQ23" i="52"/>
  <c r="AU20" i="34"/>
  <c r="AU24" i="34"/>
  <c r="AV17" i="34"/>
  <c r="AV19" i="34" s="1"/>
  <c r="AV56" i="63"/>
  <c r="AV58" i="63" s="1"/>
  <c r="AR55" i="71"/>
  <c r="AR49" i="71"/>
  <c r="AT43" i="64"/>
  <c r="W8" i="111"/>
  <c r="W70" i="64"/>
  <c r="AZ69" i="33"/>
  <c r="BA7" i="33"/>
  <c r="AU38" i="64"/>
  <c r="AU43" i="64" s="1"/>
  <c r="AV205" i="59"/>
  <c r="AW21" i="34"/>
  <c r="AW22" i="34" s="1"/>
  <c r="AX57" i="63" s="1"/>
  <c r="AY38" i="28"/>
  <c r="AV27" i="36"/>
  <c r="AV26" i="36" s="1"/>
  <c r="AR22" i="52"/>
  <c r="AS9" i="92"/>
  <c r="AS35" i="64"/>
  <c r="AS42" i="71"/>
  <c r="AT208" i="59"/>
  <c r="AP6" i="111"/>
  <c r="AP15" i="111" s="1"/>
  <c r="AP18" i="111" s="1"/>
  <c r="AQ17" i="111" s="1"/>
  <c r="AP44" i="71"/>
  <c r="AO50" i="71"/>
  <c r="AO57" i="71"/>
  <c r="P53" i="63"/>
  <c r="E7" i="63"/>
  <c r="D150" i="116" s="1"/>
  <c r="D6" i="116" s="1"/>
  <c r="AR45" i="64"/>
  <c r="AS79" i="63"/>
  <c r="AT78" i="63" s="1"/>
  <c r="AS21" i="52"/>
  <c r="AU207" i="59"/>
  <c r="AT8" i="92"/>
  <c r="AU15" i="36"/>
  <c r="AU16" i="36" s="1"/>
  <c r="AW203" i="59"/>
  <c r="AX40" i="28"/>
  <c r="E143" i="116" l="1"/>
  <c r="F27" i="64"/>
  <c r="W9" i="111"/>
  <c r="X69" i="64"/>
  <c r="W45" i="71"/>
  <c r="W58" i="71" s="1"/>
  <c r="R77" i="63"/>
  <c r="R80" i="63" s="1"/>
  <c r="R82" i="63" s="1"/>
  <c r="R60" i="64"/>
  <c r="AT35" i="64"/>
  <c r="AT42" i="71"/>
  <c r="AT9" i="92"/>
  <c r="AS22" i="52"/>
  <c r="AU208" i="59"/>
  <c r="AP57" i="71"/>
  <c r="AP50" i="71"/>
  <c r="AY40" i="28"/>
  <c r="AX203" i="59"/>
  <c r="AV15" i="36"/>
  <c r="AV16" i="36" s="1"/>
  <c r="P82" i="63"/>
  <c r="E37" i="63"/>
  <c r="AS43" i="71"/>
  <c r="AS56" i="71" s="1"/>
  <c r="AR23" i="52"/>
  <c r="AS10" i="92"/>
  <c r="AU8" i="92"/>
  <c r="AT21" i="52"/>
  <c r="AV207" i="59"/>
  <c r="AR67" i="64"/>
  <c r="AR55" i="64"/>
  <c r="AS55" i="71"/>
  <c r="AS49" i="71"/>
  <c r="AQ44" i="71"/>
  <c r="AQ6" i="111"/>
  <c r="AQ15" i="111" s="1"/>
  <c r="AQ18" i="111" s="1"/>
  <c r="AR17" i="111" s="1"/>
  <c r="AV38" i="64"/>
  <c r="AW205" i="59"/>
  <c r="AS45" i="64"/>
  <c r="AT79" i="63"/>
  <c r="AU78" i="63" s="1"/>
  <c r="BA69" i="33"/>
  <c r="BB7" i="33"/>
  <c r="P60" i="63"/>
  <c r="E10" i="63"/>
  <c r="AX21" i="34"/>
  <c r="AX22" i="34" s="1"/>
  <c r="AY57" i="63" s="1"/>
  <c r="AW27" i="36"/>
  <c r="AW26" i="36" s="1"/>
  <c r="AZ38" i="28"/>
  <c r="AV24" i="34"/>
  <c r="AW17" i="34"/>
  <c r="AW19" i="34" s="1"/>
  <c r="AW56" i="63"/>
  <c r="AW58" i="63" s="1"/>
  <c r="AV20" i="34"/>
  <c r="R57" i="64"/>
  <c r="R58" i="64" s="1"/>
  <c r="Q59" i="71"/>
  <c r="R50" i="63"/>
  <c r="R53" i="63" s="1"/>
  <c r="R60" i="63" s="1"/>
  <c r="F142" i="116" l="1"/>
  <c r="F28" i="64"/>
  <c r="AQ50" i="71"/>
  <c r="AQ57" i="71"/>
  <c r="AW38" i="64"/>
  <c r="AW43" i="64" s="1"/>
  <c r="AX205" i="59"/>
  <c r="AU79" i="63"/>
  <c r="AV78" i="63" s="1"/>
  <c r="AT45" i="64"/>
  <c r="BB69" i="33"/>
  <c r="BC7" i="33"/>
  <c r="S77" i="63"/>
  <c r="S80" i="63" s="1"/>
  <c r="S82" i="63" s="1"/>
  <c r="S60" i="64"/>
  <c r="AW24" i="34"/>
  <c r="AX56" i="63"/>
  <c r="AX58" i="63" s="1"/>
  <c r="AX17" i="34"/>
  <c r="AX19" i="34" s="1"/>
  <c r="AW20" i="34"/>
  <c r="AX27" i="36"/>
  <c r="AX26" i="36" s="1"/>
  <c r="BA38" i="28"/>
  <c r="AY21" i="34"/>
  <c r="BA70" i="33"/>
  <c r="AW15" i="36"/>
  <c r="AW16" i="36" s="1"/>
  <c r="AY203" i="59"/>
  <c r="AZ40" i="28"/>
  <c r="AS67" i="64"/>
  <c r="AS55" i="64"/>
  <c r="AR44" i="71"/>
  <c r="AR6" i="111"/>
  <c r="AR15" i="111" s="1"/>
  <c r="AR18" i="111" s="1"/>
  <c r="AS17" i="111" s="1"/>
  <c r="AS23" i="52"/>
  <c r="AT10" i="92"/>
  <c r="AT43" i="71"/>
  <c r="AT56" i="71" s="1"/>
  <c r="X70" i="64"/>
  <c r="X8" i="111"/>
  <c r="AU21" i="52"/>
  <c r="AW207" i="59"/>
  <c r="AV8" i="92"/>
  <c r="D180" i="116"/>
  <c r="D15" i="116" s="1"/>
  <c r="E39" i="63"/>
  <c r="D182" i="116" s="1"/>
  <c r="AV43" i="64"/>
  <c r="AU42" i="71"/>
  <c r="AU9" i="92"/>
  <c r="AT22" i="52"/>
  <c r="AU35" i="64"/>
  <c r="AV208" i="59"/>
  <c r="R59" i="71"/>
  <c r="S57" i="64"/>
  <c r="S58" i="64" s="1"/>
  <c r="S50" i="63"/>
  <c r="S53" i="63" s="1"/>
  <c r="S60" i="63" s="1"/>
  <c r="D153" i="116"/>
  <c r="D5" i="116" s="1"/>
  <c r="E17" i="63"/>
  <c r="D160" i="116" s="1"/>
  <c r="AT55" i="71"/>
  <c r="AT49" i="71"/>
  <c r="F143" i="116" l="1"/>
  <c r="G27" i="64"/>
  <c r="G142" i="116" s="1"/>
  <c r="AU49" i="71"/>
  <c r="AU55" i="71"/>
  <c r="AS44" i="71"/>
  <c r="AS6" i="111"/>
  <c r="AS15" i="111" s="1"/>
  <c r="AS18" i="111" s="1"/>
  <c r="AT17" i="111" s="1"/>
  <c r="AT55" i="64"/>
  <c r="AT67" i="64"/>
  <c r="X9" i="111"/>
  <c r="X45" i="71"/>
  <c r="X58" i="71" s="1"/>
  <c r="Y69" i="64"/>
  <c r="AY56" i="63"/>
  <c r="AY58" i="63" s="1"/>
  <c r="AY17" i="34"/>
  <c r="AY19" i="34" s="1"/>
  <c r="AX24" i="34"/>
  <c r="AX20" i="34"/>
  <c r="T57" i="64"/>
  <c r="T58" i="64" s="1"/>
  <c r="S59" i="71"/>
  <c r="T50" i="63"/>
  <c r="T53" i="63" s="1"/>
  <c r="T60" i="63" s="1"/>
  <c r="AX38" i="64"/>
  <c r="AX43" i="64" s="1"/>
  <c r="AY205" i="59"/>
  <c r="AV21" i="52"/>
  <c r="AW8" i="92"/>
  <c r="AX207" i="59"/>
  <c r="AU10" i="92"/>
  <c r="AU43" i="71"/>
  <c r="AU56" i="71" s="1"/>
  <c r="AT23" i="52"/>
  <c r="T60" i="64"/>
  <c r="T77" i="63"/>
  <c r="T80" i="63" s="1"/>
  <c r="T82" i="63" s="1"/>
  <c r="AV79" i="63"/>
  <c r="AW78" i="63" s="1"/>
  <c r="AU45" i="64"/>
  <c r="AY22" i="34"/>
  <c r="AZ57" i="63" s="1"/>
  <c r="H14" i="63" s="1"/>
  <c r="G157" i="116" s="1"/>
  <c r="G9" i="34"/>
  <c r="AV9" i="92"/>
  <c r="AU22" i="52"/>
  <c r="AV42" i="71"/>
  <c r="AV35" i="64"/>
  <c r="AW208" i="59"/>
  <c r="AR57" i="71"/>
  <c r="AR50" i="71"/>
  <c r="BA40" i="28"/>
  <c r="G39" i="35" s="1"/>
  <c r="AX15" i="36"/>
  <c r="AZ203" i="59"/>
  <c r="G37" i="35"/>
  <c r="BC69" i="33"/>
  <c r="BD7" i="33"/>
  <c r="AZ21" i="34"/>
  <c r="AY27" i="36"/>
  <c r="AY26" i="36" s="1"/>
  <c r="BB38" i="28"/>
  <c r="G47" i="31" l="1"/>
  <c r="G10" i="34"/>
  <c r="T59" i="71"/>
  <c r="U57" i="64"/>
  <c r="U58" i="64" s="1"/>
  <c r="U50" i="63"/>
  <c r="U53" i="63" s="1"/>
  <c r="U60" i="63" s="1"/>
  <c r="AT6" i="111"/>
  <c r="AT15" i="111" s="1"/>
  <c r="AT18" i="111" s="1"/>
  <c r="AU17" i="111" s="1"/>
  <c r="AT44" i="71"/>
  <c r="AV22" i="52"/>
  <c r="AW35" i="64"/>
  <c r="AW42" i="71"/>
  <c r="AW9" i="92"/>
  <c r="AX208" i="59"/>
  <c r="AZ22" i="34"/>
  <c r="BA57" i="63" s="1"/>
  <c r="AU55" i="64"/>
  <c r="AU67" i="64"/>
  <c r="BD69" i="33"/>
  <c r="BE7" i="33"/>
  <c r="AV10" i="92"/>
  <c r="AV43" i="71"/>
  <c r="AV56" i="71" s="1"/>
  <c r="AU23" i="52"/>
  <c r="AY24" i="34"/>
  <c r="AY20" i="34"/>
  <c r="AZ56" i="63"/>
  <c r="AZ17" i="34"/>
  <c r="AZ19" i="34" s="1"/>
  <c r="AS50" i="71"/>
  <c r="AS57" i="71"/>
  <c r="BC38" i="28"/>
  <c r="AZ27" i="36"/>
  <c r="AZ26" i="36" s="1"/>
  <c r="BA21" i="34"/>
  <c r="BA22" i="34" s="1"/>
  <c r="BB57" i="63" s="1"/>
  <c r="AV45" i="64"/>
  <c r="AW79" i="63"/>
  <c r="AX78" i="63" s="1"/>
  <c r="AX8" i="92"/>
  <c r="AY207" i="59"/>
  <c r="AW21" i="52"/>
  <c r="AV55" i="71"/>
  <c r="AV49" i="71"/>
  <c r="U77" i="63"/>
  <c r="U80" i="63" s="1"/>
  <c r="U82" i="63" s="1"/>
  <c r="U60" i="64"/>
  <c r="Y8" i="111"/>
  <c r="Y70" i="64"/>
  <c r="AY38" i="64"/>
  <c r="AZ205" i="59"/>
  <c r="H99" i="59"/>
  <c r="AY15" i="36"/>
  <c r="BA203" i="59"/>
  <c r="BB40" i="28"/>
  <c r="AX16" i="36"/>
  <c r="AX17" i="36"/>
  <c r="AZ38" i="64" l="1"/>
  <c r="BA205" i="59"/>
  <c r="AY16" i="36"/>
  <c r="G109" i="116"/>
  <c r="AZ15" i="36"/>
  <c r="AZ16" i="36" s="1"/>
  <c r="BC40" i="28"/>
  <c r="BB203" i="59"/>
  <c r="AW43" i="71"/>
  <c r="AW56" i="71" s="1"/>
  <c r="AW10" i="92"/>
  <c r="AV23" i="52"/>
  <c r="V57" i="64"/>
  <c r="V58" i="64" s="1"/>
  <c r="V50" i="63"/>
  <c r="V53" i="63" s="1"/>
  <c r="V60" i="63" s="1"/>
  <c r="U59" i="71"/>
  <c r="AZ207" i="59"/>
  <c r="AX21" i="52"/>
  <c r="AY8" i="92"/>
  <c r="H101" i="59"/>
  <c r="AY43" i="64"/>
  <c r="G8" i="64"/>
  <c r="AX9" i="92"/>
  <c r="AW22" i="52"/>
  <c r="AX35" i="64"/>
  <c r="AX42" i="71"/>
  <c r="AY208" i="59"/>
  <c r="BE69" i="33"/>
  <c r="BF7" i="33"/>
  <c r="AW55" i="71"/>
  <c r="AW49" i="71"/>
  <c r="G48" i="31"/>
  <c r="G12" i="34"/>
  <c r="G50" i="31" s="1"/>
  <c r="Z69" i="64"/>
  <c r="Y45" i="71"/>
  <c r="Y58" i="71" s="1"/>
  <c r="Y9" i="111"/>
  <c r="BA17" i="34"/>
  <c r="BA19" i="34" s="1"/>
  <c r="AZ20" i="34"/>
  <c r="AZ24" i="34"/>
  <c r="BA56" i="63"/>
  <c r="BA58" i="63" s="1"/>
  <c r="BB21" i="34"/>
  <c r="BB22" i="34" s="1"/>
  <c r="BC57" i="63" s="1"/>
  <c r="BD38" i="28"/>
  <c r="BA27" i="36"/>
  <c r="BA26" i="36" s="1"/>
  <c r="AX79" i="63"/>
  <c r="AY78" i="63" s="1"/>
  <c r="AW45" i="64"/>
  <c r="AZ58" i="63"/>
  <c r="H15" i="63" s="1"/>
  <c r="G158" i="116" s="1"/>
  <c r="H13" i="63"/>
  <c r="G156" i="116" s="1"/>
  <c r="AU44" i="71"/>
  <c r="AU6" i="111"/>
  <c r="AU15" i="111" s="1"/>
  <c r="AU18" i="111" s="1"/>
  <c r="AV17" i="111" s="1"/>
  <c r="V60" i="64"/>
  <c r="V77" i="63"/>
  <c r="V80" i="63" s="1"/>
  <c r="V82" i="63" s="1"/>
  <c r="AV55" i="64"/>
  <c r="AV67" i="64"/>
  <c r="AT50" i="71"/>
  <c r="AT57" i="71"/>
  <c r="G111" i="116" l="1"/>
  <c r="W77" i="63"/>
  <c r="W80" i="63" s="1"/>
  <c r="W82" i="63" s="1"/>
  <c r="W60" i="64"/>
  <c r="BA20" i="34"/>
  <c r="BB17" i="34"/>
  <c r="BB19" i="34" s="1"/>
  <c r="BB56" i="63"/>
  <c r="BB58" i="63" s="1"/>
  <c r="BA24" i="34"/>
  <c r="BF69" i="33"/>
  <c r="BG7" i="33"/>
  <c r="BB27" i="36"/>
  <c r="BB26" i="36" s="1"/>
  <c r="BE38" i="28"/>
  <c r="BC21" i="34"/>
  <c r="AX43" i="71"/>
  <c r="AX56" i="71" s="1"/>
  <c r="AW23" i="52"/>
  <c r="AX10" i="92"/>
  <c r="AU50" i="71"/>
  <c r="AU57" i="71"/>
  <c r="BD40" i="28"/>
  <c r="BC203" i="59"/>
  <c r="BA15" i="36"/>
  <c r="Z70" i="64"/>
  <c r="Z8" i="111"/>
  <c r="AX49" i="71"/>
  <c r="AX55" i="71"/>
  <c r="BA38" i="64"/>
  <c r="BA43" i="64" s="1"/>
  <c r="BB205" i="59"/>
  <c r="AZ8" i="92"/>
  <c r="BA207" i="59"/>
  <c r="AY21" i="52"/>
  <c r="AY79" i="63"/>
  <c r="AZ78" i="63" s="1"/>
  <c r="AX45" i="64"/>
  <c r="AY35" i="64"/>
  <c r="AY9" i="92"/>
  <c r="AX22" i="52"/>
  <c r="AY42" i="71"/>
  <c r="H103" i="59"/>
  <c r="AZ208" i="59"/>
  <c r="AV44" i="71"/>
  <c r="AV6" i="111"/>
  <c r="AV15" i="111" s="1"/>
  <c r="AV18" i="111" s="1"/>
  <c r="AW17" i="111" s="1"/>
  <c r="AZ43" i="64"/>
  <c r="AW67" i="64"/>
  <c r="AW55" i="64"/>
  <c r="G123" i="116"/>
  <c r="G13" i="64"/>
  <c r="G128" i="116" s="1"/>
  <c r="V59" i="71"/>
  <c r="W50" i="63"/>
  <c r="W53" i="63" s="1"/>
  <c r="W60" i="63" s="1"/>
  <c r="W57" i="64"/>
  <c r="W58" i="64" s="1"/>
  <c r="H35" i="63" l="1"/>
  <c r="G178" i="116" s="1"/>
  <c r="AY10" i="92"/>
  <c r="AX23" i="52"/>
  <c r="AY43" i="71"/>
  <c r="AY56" i="71" s="1"/>
  <c r="AW6" i="111"/>
  <c r="AW15" i="111" s="1"/>
  <c r="AW18" i="111" s="1"/>
  <c r="AX17" i="111" s="1"/>
  <c r="AW44" i="71"/>
  <c r="G113" i="116"/>
  <c r="G14" i="116" s="1"/>
  <c r="H104" i="59"/>
  <c r="Z45" i="71"/>
  <c r="Z58" i="71" s="1"/>
  <c r="AA69" i="64"/>
  <c r="Z9" i="111"/>
  <c r="BB24" i="34"/>
  <c r="BC17" i="34"/>
  <c r="BC19" i="34" s="1"/>
  <c r="BC56" i="63"/>
  <c r="BC58" i="63" s="1"/>
  <c r="BB20" i="34"/>
  <c r="AY49" i="71"/>
  <c r="AY55" i="71"/>
  <c r="AZ42" i="71"/>
  <c r="AZ9" i="92"/>
  <c r="AZ35" i="64"/>
  <c r="AY22" i="52"/>
  <c r="BA208" i="59"/>
  <c r="BA16" i="36"/>
  <c r="BC22" i="34"/>
  <c r="BD57" i="63" s="1"/>
  <c r="W59" i="71"/>
  <c r="X57" i="64"/>
  <c r="X58" i="64" s="1"/>
  <c r="X50" i="63"/>
  <c r="X53" i="63" s="1"/>
  <c r="X60" i="63" s="1"/>
  <c r="BB38" i="64"/>
  <c r="BC205" i="59"/>
  <c r="BE40" i="28"/>
  <c r="BD203" i="59"/>
  <c r="BB15" i="36"/>
  <c r="BB16" i="36" s="1"/>
  <c r="X77" i="63"/>
  <c r="X80" i="63" s="1"/>
  <c r="X82" i="63" s="1"/>
  <c r="X60" i="64"/>
  <c r="BA8" i="92"/>
  <c r="BB207" i="59"/>
  <c r="AZ21" i="52"/>
  <c r="AZ79" i="63"/>
  <c r="H36" i="63" s="1"/>
  <c r="G179" i="116" s="1"/>
  <c r="AY45" i="64"/>
  <c r="G5" i="64"/>
  <c r="BG69" i="33"/>
  <c r="BH7" i="33"/>
  <c r="AV50" i="71"/>
  <c r="AV57" i="71"/>
  <c r="AX55" i="64"/>
  <c r="AX67" i="64"/>
  <c r="BF38" i="28"/>
  <c r="BC27" i="36"/>
  <c r="BC26" i="36" s="1"/>
  <c r="BD21" i="34"/>
  <c r="BD22" i="34" l="1"/>
  <c r="BE57" i="63" s="1"/>
  <c r="G114" i="116"/>
  <c r="AW50" i="71"/>
  <c r="AW57" i="71"/>
  <c r="BD27" i="36"/>
  <c r="BD26" i="36" s="1"/>
  <c r="BE21" i="34"/>
  <c r="BE22" i="34" s="1"/>
  <c r="BF57" i="63" s="1"/>
  <c r="BG38" i="28"/>
  <c r="Y60" i="64"/>
  <c r="Y77" i="63"/>
  <c r="Y80" i="63" s="1"/>
  <c r="Y82" i="63" s="1"/>
  <c r="BA79" i="63"/>
  <c r="AZ45" i="64"/>
  <c r="G15" i="64"/>
  <c r="G120" i="116"/>
  <c r="AY67" i="64"/>
  <c r="AY55" i="64"/>
  <c r="BC38" i="64"/>
  <c r="BC43" i="64" s="1"/>
  <c r="BD205" i="59"/>
  <c r="AZ55" i="71"/>
  <c r="AZ49" i="71"/>
  <c r="BB8" i="92"/>
  <c r="BA21" i="52"/>
  <c r="BC207" i="59"/>
  <c r="BA78" i="63"/>
  <c r="BH69" i="33"/>
  <c r="BI7" i="33"/>
  <c r="Y57" i="64"/>
  <c r="Y58" i="64" s="1"/>
  <c r="Y50" i="63"/>
  <c r="Y53" i="63" s="1"/>
  <c r="Y60" i="63" s="1"/>
  <c r="X59" i="71"/>
  <c r="BD17" i="34"/>
  <c r="BD19" i="34" s="1"/>
  <c r="BC24" i="34"/>
  <c r="BC20" i="34"/>
  <c r="BD56" i="63"/>
  <c r="BD58" i="63" s="1"/>
  <c r="BF40" i="28"/>
  <c r="BC15" i="36"/>
  <c r="BC16" i="36" s="1"/>
  <c r="BE203" i="59"/>
  <c r="AX44" i="71"/>
  <c r="AX6" i="111"/>
  <c r="AX15" i="111" s="1"/>
  <c r="AX18" i="111" s="1"/>
  <c r="AY17" i="111" s="1"/>
  <c r="AA8" i="111"/>
  <c r="AA70" i="64"/>
  <c r="BA9" i="92"/>
  <c r="BA35" i="64"/>
  <c r="BA42" i="71"/>
  <c r="AZ22" i="52"/>
  <c r="BB208" i="59"/>
  <c r="BB43" i="64"/>
  <c r="AZ10" i="92"/>
  <c r="AZ43" i="71"/>
  <c r="AZ56" i="71" s="1"/>
  <c r="AY23" i="52"/>
  <c r="BB78" i="63" l="1"/>
  <c r="BA55" i="71"/>
  <c r="BA49" i="71"/>
  <c r="BD38" i="64"/>
  <c r="BE205" i="59"/>
  <c r="Z77" i="63"/>
  <c r="Z80" i="63" s="1"/>
  <c r="Z82" i="63" s="1"/>
  <c r="Z60" i="64"/>
  <c r="BA45" i="64"/>
  <c r="BB79" i="63"/>
  <c r="Y59" i="71"/>
  <c r="Z57" i="64"/>
  <c r="Z58" i="64" s="1"/>
  <c r="Z50" i="63"/>
  <c r="Z53" i="63" s="1"/>
  <c r="Z60" i="63" s="1"/>
  <c r="AY44" i="71"/>
  <c r="AY6" i="111"/>
  <c r="AY15" i="111" s="1"/>
  <c r="AY18" i="111" s="1"/>
  <c r="AZ17" i="111" s="1"/>
  <c r="BG40" i="28"/>
  <c r="BD15" i="36"/>
  <c r="BD16" i="36" s="1"/>
  <c r="BF203" i="59"/>
  <c r="BI69" i="33"/>
  <c r="BJ7" i="33"/>
  <c r="AA45" i="71"/>
  <c r="AA58" i="71" s="1"/>
  <c r="AB69" i="64"/>
  <c r="AA9" i="111"/>
  <c r="BH38" i="28"/>
  <c r="BF21" i="34"/>
  <c r="BE27" i="36"/>
  <c r="BE26" i="36" s="1"/>
  <c r="G25" i="64"/>
  <c r="G130" i="116"/>
  <c r="BC78" i="63"/>
  <c r="AZ55" i="64"/>
  <c r="AZ67" i="64"/>
  <c r="BD207" i="59"/>
  <c r="BB21" i="52"/>
  <c r="BC8" i="92"/>
  <c r="BA10" i="92"/>
  <c r="AZ23" i="52"/>
  <c r="BA43" i="71"/>
  <c r="BA56" i="71" s="1"/>
  <c r="AX50" i="71"/>
  <c r="AX57" i="71"/>
  <c r="BE56" i="63"/>
  <c r="BE58" i="63" s="1"/>
  <c r="BD20" i="34"/>
  <c r="BD24" i="34"/>
  <c r="BE17" i="34"/>
  <c r="BE19" i="34" s="1"/>
  <c r="BA22" i="52"/>
  <c r="BB35" i="64"/>
  <c r="BB42" i="71"/>
  <c r="BB9" i="92"/>
  <c r="BC208" i="59"/>
  <c r="BC79" i="63" l="1"/>
  <c r="BB45" i="64"/>
  <c r="BG203" i="59"/>
  <c r="BE15" i="36"/>
  <c r="BE16" i="36" s="1"/>
  <c r="BH40" i="28"/>
  <c r="BA67" i="64"/>
  <c r="BA55" i="64"/>
  <c r="AA77" i="63"/>
  <c r="AA80" i="63" s="1"/>
  <c r="AA82" i="63" s="1"/>
  <c r="AA60" i="64"/>
  <c r="BE24" i="34"/>
  <c r="BF17" i="34"/>
  <c r="BF19" i="34" s="1"/>
  <c r="BF56" i="63"/>
  <c r="BF58" i="63" s="1"/>
  <c r="BE20" i="34"/>
  <c r="BD78" i="63"/>
  <c r="AB8" i="111"/>
  <c r="AB70" i="64"/>
  <c r="AY57" i="71"/>
  <c r="AY50" i="71"/>
  <c r="BE207" i="59"/>
  <c r="BC21" i="52"/>
  <c r="BD8" i="92"/>
  <c r="G140" i="116"/>
  <c r="G28" i="64"/>
  <c r="BJ69" i="33"/>
  <c r="BK7" i="33"/>
  <c r="BD43" i="64"/>
  <c r="BB10" i="92"/>
  <c r="BB43" i="71"/>
  <c r="BB56" i="71" s="1"/>
  <c r="BA23" i="52"/>
  <c r="BF27" i="36"/>
  <c r="BF26" i="36" s="1"/>
  <c r="BG21" i="34"/>
  <c r="BI38" i="28"/>
  <c r="AA57" i="64"/>
  <c r="AA58" i="64" s="1"/>
  <c r="Z59" i="71"/>
  <c r="AA50" i="63"/>
  <c r="AA53" i="63" s="1"/>
  <c r="AA60" i="63" s="1"/>
  <c r="BC35" i="64"/>
  <c r="BC42" i="71"/>
  <c r="BC9" i="92"/>
  <c r="BB22" i="52"/>
  <c r="BD208" i="59"/>
  <c r="BB49" i="71"/>
  <c r="BB55" i="71"/>
  <c r="AZ44" i="71"/>
  <c r="AZ6" i="111"/>
  <c r="AZ15" i="111" s="1"/>
  <c r="AZ18" i="111" s="1"/>
  <c r="BA17" i="111" s="1"/>
  <c r="BF22" i="34"/>
  <c r="BG57" i="63" s="1"/>
  <c r="BE38" i="64"/>
  <c r="BE43" i="64" s="1"/>
  <c r="BF205" i="59"/>
  <c r="BG22" i="34" l="1"/>
  <c r="BH57" i="63" s="1"/>
  <c r="AB57" i="64"/>
  <c r="AB58" i="64" s="1"/>
  <c r="AA59" i="71"/>
  <c r="AB50" i="63"/>
  <c r="BC22" i="52"/>
  <c r="BD35" i="64"/>
  <c r="BD9" i="92"/>
  <c r="BD42" i="71"/>
  <c r="BE208" i="59"/>
  <c r="BE8" i="92"/>
  <c r="BF207" i="59"/>
  <c r="BD21" i="52"/>
  <c r="BB23" i="52"/>
  <c r="BC10" i="92"/>
  <c r="BC43" i="71"/>
  <c r="BC56" i="71" s="1"/>
  <c r="BH203" i="59"/>
  <c r="BI40" i="28"/>
  <c r="BF15" i="36"/>
  <c r="BF16" i="36" s="1"/>
  <c r="BG17" i="34"/>
  <c r="BG19" i="34" s="1"/>
  <c r="BG56" i="63"/>
  <c r="BG58" i="63" s="1"/>
  <c r="BF20" i="34"/>
  <c r="BF24" i="34"/>
  <c r="BF38" i="64"/>
  <c r="BG205" i="59"/>
  <c r="G143" i="116"/>
  <c r="H27" i="64"/>
  <c r="AB60" i="64"/>
  <c r="AB77" i="63"/>
  <c r="BB67" i="64"/>
  <c r="BB55" i="64"/>
  <c r="BC55" i="71"/>
  <c r="BC49" i="71"/>
  <c r="AB9" i="111"/>
  <c r="AB45" i="71"/>
  <c r="AB58" i="71" s="1"/>
  <c r="AC69" i="64"/>
  <c r="AZ57" i="71"/>
  <c r="AZ50" i="71"/>
  <c r="BA6" i="111"/>
  <c r="BA15" i="111" s="1"/>
  <c r="BA18" i="111" s="1"/>
  <c r="BB17" i="111" s="1"/>
  <c r="BA44" i="71"/>
  <c r="BK69" i="33"/>
  <c r="BL7" i="33"/>
  <c r="BG27" i="36"/>
  <c r="BG26" i="36" s="1"/>
  <c r="BH21" i="34"/>
  <c r="BH22" i="34" s="1"/>
  <c r="BI57" i="63" s="1"/>
  <c r="BJ38" i="28"/>
  <c r="BC45" i="64"/>
  <c r="BD79" i="63"/>
  <c r="BE78" i="63" s="1"/>
  <c r="BB6" i="111" l="1"/>
  <c r="BB15" i="111" s="1"/>
  <c r="BB18" i="111" s="1"/>
  <c r="BC17" i="111" s="1"/>
  <c r="BB44" i="71"/>
  <c r="BI203" i="59"/>
  <c r="BG15" i="36"/>
  <c r="BG16" i="36" s="1"/>
  <c r="BJ40" i="28"/>
  <c r="F34" i="63"/>
  <c r="E177" i="116" s="1"/>
  <c r="AB80" i="63"/>
  <c r="BE79" i="63"/>
  <c r="BF78" i="63" s="1"/>
  <c r="BD45" i="64"/>
  <c r="AC8" i="111"/>
  <c r="AC70" i="64"/>
  <c r="AC77" i="63"/>
  <c r="AC80" i="63" s="1"/>
  <c r="AC82" i="63" s="1"/>
  <c r="AC60" i="64"/>
  <c r="H142" i="116"/>
  <c r="BH56" i="63"/>
  <c r="BH58" i="63" s="1"/>
  <c r="BG24" i="34"/>
  <c r="BH17" i="34"/>
  <c r="BH19" i="34" s="1"/>
  <c r="BG20" i="34"/>
  <c r="BD22" i="52"/>
  <c r="BE42" i="71"/>
  <c r="BE35" i="64"/>
  <c r="BE9" i="92"/>
  <c r="BF208" i="59"/>
  <c r="F7" i="63"/>
  <c r="E150" i="116" s="1"/>
  <c r="E6" i="116" s="1"/>
  <c r="AB53" i="63"/>
  <c r="BL69" i="33"/>
  <c r="BM7" i="33"/>
  <c r="BM69" i="33" s="1"/>
  <c r="BI21" i="34"/>
  <c r="BI22" i="34" s="1"/>
  <c r="BJ57" i="63" s="1"/>
  <c r="BK38" i="28"/>
  <c r="BH27" i="36"/>
  <c r="BH26" i="36" s="1"/>
  <c r="BC23" i="52"/>
  <c r="BD43" i="71"/>
  <c r="BD56" i="71" s="1"/>
  <c r="BD10" i="92"/>
  <c r="AC57" i="64"/>
  <c r="AC58" i="64" s="1"/>
  <c r="AB59" i="71"/>
  <c r="AC50" i="63"/>
  <c r="AC53" i="63" s="1"/>
  <c r="AC60" i="63" s="1"/>
  <c r="BA50" i="71"/>
  <c r="BA57" i="71"/>
  <c r="BF8" i="92"/>
  <c r="BE21" i="52"/>
  <c r="BG207" i="59"/>
  <c r="BG38" i="64"/>
  <c r="BG43" i="64" s="1"/>
  <c r="BH205" i="59"/>
  <c r="BC55" i="64"/>
  <c r="BC67" i="64"/>
  <c r="BF43" i="64"/>
  <c r="BD49" i="71"/>
  <c r="BD55" i="71"/>
  <c r="BE49" i="71" l="1"/>
  <c r="BE55" i="71"/>
  <c r="AD77" i="63"/>
  <c r="AD80" i="63" s="1"/>
  <c r="AD82" i="63" s="1"/>
  <c r="AD60" i="64"/>
  <c r="BH207" i="59"/>
  <c r="BF21" i="52"/>
  <c r="BG8" i="92"/>
  <c r="BJ27" i="36"/>
  <c r="BM38" i="28"/>
  <c r="BK21" i="34"/>
  <c r="BN69" i="33"/>
  <c r="BM70" i="33"/>
  <c r="BN70" i="33" s="1"/>
  <c r="AC59" i="71"/>
  <c r="AD50" i="63"/>
  <c r="AD53" i="63" s="1"/>
  <c r="AD60" i="63" s="1"/>
  <c r="AD57" i="64"/>
  <c r="AD58" i="64" s="1"/>
  <c r="BJ21" i="34"/>
  <c r="BJ22" i="34" s="1"/>
  <c r="BK57" i="63" s="1"/>
  <c r="BI27" i="36"/>
  <c r="BI26" i="36" s="1"/>
  <c r="BL38" i="28"/>
  <c r="AC45" i="71"/>
  <c r="AC58" i="71" s="1"/>
  <c r="AD69" i="64"/>
  <c r="AC9" i="111"/>
  <c r="BF42" i="71"/>
  <c r="BF35" i="64"/>
  <c r="BE22" i="52"/>
  <c r="BF9" i="92"/>
  <c r="BG208" i="59"/>
  <c r="AB60" i="63"/>
  <c r="F10" i="63"/>
  <c r="BH20" i="34"/>
  <c r="BH24" i="34"/>
  <c r="BI17" i="34"/>
  <c r="BI19" i="34" s="1"/>
  <c r="BI56" i="63"/>
  <c r="BI58" i="63" s="1"/>
  <c r="BH38" i="64"/>
  <c r="BH43" i="64" s="1"/>
  <c r="BI205" i="59"/>
  <c r="BB57" i="71"/>
  <c r="BB50" i="71"/>
  <c r="BD23" i="52"/>
  <c r="BE10" i="92"/>
  <c r="BE43" i="71"/>
  <c r="BE56" i="71" s="1"/>
  <c r="BD55" i="64"/>
  <c r="BD67" i="64"/>
  <c r="BC6" i="111"/>
  <c r="BC15" i="111" s="1"/>
  <c r="BC18" i="111" s="1"/>
  <c r="BD17" i="111" s="1"/>
  <c r="BC44" i="71"/>
  <c r="BH15" i="36"/>
  <c r="BH16" i="36" s="1"/>
  <c r="BJ203" i="59"/>
  <c r="BK40" i="28"/>
  <c r="BF79" i="63"/>
  <c r="BG78" i="63" s="1"/>
  <c r="BE45" i="64"/>
  <c r="AB82" i="63"/>
  <c r="F37" i="63"/>
  <c r="BC50" i="71" l="1"/>
  <c r="BC57" i="71"/>
  <c r="F17" i="63"/>
  <c r="E160" i="116" s="1"/>
  <c r="E153" i="116"/>
  <c r="E5" i="116" s="1"/>
  <c r="AD8" i="111"/>
  <c r="AD70" i="64"/>
  <c r="BG35" i="64"/>
  <c r="BG9" i="92"/>
  <c r="BF22" i="52"/>
  <c r="BG42" i="71"/>
  <c r="BH208" i="59"/>
  <c r="F39" i="63"/>
  <c r="E182" i="116" s="1"/>
  <c r="E180" i="116"/>
  <c r="E15" i="116" s="1"/>
  <c r="AE77" i="63"/>
  <c r="AE80" i="63" s="1"/>
  <c r="AE82" i="63" s="1"/>
  <c r="AE60" i="64"/>
  <c r="BD44" i="71"/>
  <c r="BD6" i="111"/>
  <c r="BD15" i="111" s="1"/>
  <c r="BD18" i="111" s="1"/>
  <c r="BE17" i="111" s="1"/>
  <c r="BH8" i="92"/>
  <c r="BI207" i="59"/>
  <c r="BG21" i="52"/>
  <c r="BF10" i="92"/>
  <c r="BF43" i="71"/>
  <c r="BF56" i="71" s="1"/>
  <c r="BE23" i="52"/>
  <c r="BK203" i="59"/>
  <c r="BI15" i="36"/>
  <c r="BI16" i="36" s="1"/>
  <c r="BL40" i="28"/>
  <c r="BK22" i="34"/>
  <c r="BL57" i="63" s="1"/>
  <c r="I14" i="63" s="1"/>
  <c r="H157" i="116" s="1"/>
  <c r="H9" i="34"/>
  <c r="BE55" i="64"/>
  <c r="BE67" i="64"/>
  <c r="BL203" i="59"/>
  <c r="BM40" i="28"/>
  <c r="BJ15" i="36"/>
  <c r="H37" i="35"/>
  <c r="BJ26" i="36"/>
  <c r="BI20" i="34"/>
  <c r="BI24" i="34"/>
  <c r="BJ56" i="63"/>
  <c r="BJ58" i="63" s="1"/>
  <c r="BJ17" i="34"/>
  <c r="BJ19" i="34" s="1"/>
  <c r="BF45" i="64"/>
  <c r="BG79" i="63"/>
  <c r="BH78" i="63" s="1"/>
  <c r="AE57" i="64"/>
  <c r="AE58" i="64" s="1"/>
  <c r="AE50" i="63"/>
  <c r="AE53" i="63" s="1"/>
  <c r="AE60" i="63" s="1"/>
  <c r="AD59" i="71"/>
  <c r="BI38" i="64"/>
  <c r="BI43" i="64" s="1"/>
  <c r="BJ205" i="59"/>
  <c r="BF55" i="71"/>
  <c r="BF49" i="71"/>
  <c r="AD45" i="71" l="1"/>
  <c r="AD58" i="71" s="1"/>
  <c r="AE69" i="64"/>
  <c r="AD9" i="111"/>
  <c r="H47" i="31"/>
  <c r="H10" i="34"/>
  <c r="AF50" i="63"/>
  <c r="AF53" i="63" s="1"/>
  <c r="AF60" i="63" s="1"/>
  <c r="AE59" i="71"/>
  <c r="AF57" i="64"/>
  <c r="AF58" i="64" s="1"/>
  <c r="BG22" i="52"/>
  <c r="BH9" i="92"/>
  <c r="BH42" i="71"/>
  <c r="BH35" i="64"/>
  <c r="BI208" i="59"/>
  <c r="BG10" i="92"/>
  <c r="BF23" i="52"/>
  <c r="BG43" i="71"/>
  <c r="BG56" i="71" s="1"/>
  <c r="BJ16" i="36"/>
  <c r="BJ17" i="36"/>
  <c r="BG55" i="71"/>
  <c r="BG49" i="71"/>
  <c r="BF55" i="64"/>
  <c r="BF67" i="64"/>
  <c r="BN40" i="28"/>
  <c r="H39" i="35"/>
  <c r="I39" i="35" s="1"/>
  <c r="BJ38" i="64"/>
  <c r="BJ43" i="64" s="1"/>
  <c r="BK205" i="59"/>
  <c r="BD57" i="71"/>
  <c r="BD50" i="71"/>
  <c r="BI8" i="92"/>
  <c r="BH21" i="52"/>
  <c r="BJ207" i="59"/>
  <c r="BJ20" i="34"/>
  <c r="BJ24" i="34"/>
  <c r="BK56" i="63"/>
  <c r="BK58" i="63" s="1"/>
  <c r="BK17" i="34"/>
  <c r="BK19" i="34" s="1"/>
  <c r="BK38" i="64"/>
  <c r="BL205" i="59"/>
  <c r="BM203" i="59"/>
  <c r="I99" i="59"/>
  <c r="AF77" i="63"/>
  <c r="AF80" i="63" s="1"/>
  <c r="AF82" i="63" s="1"/>
  <c r="AF60" i="64"/>
  <c r="BE44" i="71"/>
  <c r="BE6" i="111"/>
  <c r="BE15" i="111" s="1"/>
  <c r="BE18" i="111" s="1"/>
  <c r="BF17" i="111" s="1"/>
  <c r="BG45" i="64"/>
  <c r="BH79" i="63"/>
  <c r="BI78" i="63" s="1"/>
  <c r="BM205" i="59" l="1"/>
  <c r="BF6" i="111"/>
  <c r="BF15" i="111" s="1"/>
  <c r="BF18" i="111" s="1"/>
  <c r="BG17" i="111" s="1"/>
  <c r="BF44" i="71"/>
  <c r="BH43" i="71"/>
  <c r="BH56" i="71" s="1"/>
  <c r="BH10" i="92"/>
  <c r="BG23" i="52"/>
  <c r="BK43" i="64"/>
  <c r="H8" i="64"/>
  <c r="AE8" i="111"/>
  <c r="AE70" i="64"/>
  <c r="AG60" i="64"/>
  <c r="AG77" i="63"/>
  <c r="AG80" i="63" s="1"/>
  <c r="AG82" i="63" s="1"/>
  <c r="AF59" i="71"/>
  <c r="AG50" i="63"/>
  <c r="AG53" i="63" s="1"/>
  <c r="AG60" i="63" s="1"/>
  <c r="AG57" i="64"/>
  <c r="AG58" i="64" s="1"/>
  <c r="BJ21" i="52"/>
  <c r="BK8" i="92"/>
  <c r="BL207" i="59"/>
  <c r="I101" i="59"/>
  <c r="H48" i="31"/>
  <c r="H12" i="34"/>
  <c r="H50" i="31" s="1"/>
  <c r="BG55" i="64"/>
  <c r="BG67" i="64"/>
  <c r="BI79" i="63"/>
  <c r="BJ78" i="63" s="1"/>
  <c r="BH45" i="64"/>
  <c r="BK20" i="34"/>
  <c r="BK24" i="34"/>
  <c r="BL56" i="63"/>
  <c r="BH49" i="71"/>
  <c r="BH55" i="71"/>
  <c r="BE50" i="71"/>
  <c r="BE57" i="71"/>
  <c r="BK207" i="59"/>
  <c r="BJ8" i="92"/>
  <c r="BI21" i="52"/>
  <c r="H109" i="116"/>
  <c r="J99" i="59"/>
  <c r="K99" i="59" s="1"/>
  <c r="BI35" i="64"/>
  <c r="BI9" i="92"/>
  <c r="BI42" i="71"/>
  <c r="BH22" i="52"/>
  <c r="BJ208" i="59"/>
  <c r="BM207" i="59" l="1"/>
  <c r="H111" i="116"/>
  <c r="J101" i="59"/>
  <c r="K101" i="59" s="1"/>
  <c r="BG6" i="111"/>
  <c r="BG15" i="111" s="1"/>
  <c r="BG18" i="111" s="1"/>
  <c r="BH17" i="111" s="1"/>
  <c r="BG44" i="71"/>
  <c r="AH50" i="63"/>
  <c r="AH53" i="63" s="1"/>
  <c r="AH60" i="63" s="1"/>
  <c r="AH57" i="64"/>
  <c r="AH58" i="64" s="1"/>
  <c r="AG59" i="71"/>
  <c r="BI45" i="64"/>
  <c r="BJ79" i="63"/>
  <c r="BK78" i="63" s="1"/>
  <c r="BL58" i="63"/>
  <c r="I15" i="63" s="1"/>
  <c r="H158" i="116" s="1"/>
  <c r="I13" i="63"/>
  <c r="H156" i="116" s="1"/>
  <c r="AH60" i="64"/>
  <c r="AH77" i="63"/>
  <c r="AH80" i="63" s="1"/>
  <c r="AH82" i="63" s="1"/>
  <c r="BF57" i="71"/>
  <c r="BF50" i="71"/>
  <c r="BI10" i="92"/>
  <c r="BH23" i="52"/>
  <c r="BI43" i="71"/>
  <c r="BI56" i="71" s="1"/>
  <c r="BK35" i="64"/>
  <c r="BK9" i="92"/>
  <c r="BK42" i="71"/>
  <c r="BJ22" i="52"/>
  <c r="I103" i="59"/>
  <c r="J103" i="59" s="1"/>
  <c r="K103" i="59" s="1"/>
  <c r="AF69" i="64"/>
  <c r="AE9" i="111"/>
  <c r="AE45" i="71"/>
  <c r="AE58" i="71" s="1"/>
  <c r="BJ42" i="71"/>
  <c r="BJ9" i="92"/>
  <c r="BJ35" i="64"/>
  <c r="BI22" i="52"/>
  <c r="BK208" i="59"/>
  <c r="BH55" i="64"/>
  <c r="BH67" i="64"/>
  <c r="BI49" i="71"/>
  <c r="BI55" i="71"/>
  <c r="H123" i="116"/>
  <c r="H13" i="64"/>
  <c r="H128" i="116" s="1"/>
  <c r="AF70" i="64" l="1"/>
  <c r="AF8" i="111"/>
  <c r="BI67" i="64"/>
  <c r="BI55" i="64"/>
  <c r="BL208" i="59"/>
  <c r="BM208" i="59" s="1"/>
  <c r="BJ10" i="92"/>
  <c r="BI23" i="52"/>
  <c r="BJ43" i="71"/>
  <c r="BJ56" i="71" s="1"/>
  <c r="H113" i="116"/>
  <c r="H14" i="116" s="1"/>
  <c r="I104" i="59"/>
  <c r="AI57" i="64"/>
  <c r="AI58" i="64" s="1"/>
  <c r="AI50" i="63"/>
  <c r="AI53" i="63" s="1"/>
  <c r="AI60" i="63" s="1"/>
  <c r="AH59" i="71"/>
  <c r="BJ45" i="64"/>
  <c r="BK79" i="63"/>
  <c r="BL78" i="63" s="1"/>
  <c r="I35" i="63" s="1"/>
  <c r="H178" i="116" s="1"/>
  <c r="BK55" i="71"/>
  <c r="BK49" i="71"/>
  <c r="AI60" i="64"/>
  <c r="AI77" i="63"/>
  <c r="AI80" i="63" s="1"/>
  <c r="AI82" i="63" s="1"/>
  <c r="BG50" i="71"/>
  <c r="BG57" i="71"/>
  <c r="BJ49" i="71"/>
  <c r="BJ55" i="71"/>
  <c r="BL79" i="63"/>
  <c r="I36" i="63" s="1"/>
  <c r="H179" i="116" s="1"/>
  <c r="BK45" i="64"/>
  <c r="H5" i="64"/>
  <c r="BH6" i="111"/>
  <c r="BH15" i="111" s="1"/>
  <c r="BH18" i="111" s="1"/>
  <c r="BI17" i="111" s="1"/>
  <c r="BH44" i="71"/>
  <c r="H114" i="116" l="1"/>
  <c r="J104" i="59"/>
  <c r="AJ50" i="63"/>
  <c r="AJ53" i="63" s="1"/>
  <c r="AJ60" i="63" s="1"/>
  <c r="AJ57" i="64"/>
  <c r="AJ58" i="64" s="1"/>
  <c r="AI59" i="71"/>
  <c r="BJ55" i="64"/>
  <c r="BJ67" i="64"/>
  <c r="BK10" i="92"/>
  <c r="BK43" i="71"/>
  <c r="BK56" i="71" s="1"/>
  <c r="BJ23" i="52"/>
  <c r="BH50" i="71"/>
  <c r="BH57" i="71"/>
  <c r="BI6" i="111"/>
  <c r="BI15" i="111" s="1"/>
  <c r="BI18" i="111" s="1"/>
  <c r="BJ17" i="111" s="1"/>
  <c r="BI44" i="71"/>
  <c r="H120" i="116"/>
  <c r="H15" i="64"/>
  <c r="AJ77" i="63"/>
  <c r="AJ80" i="63" s="1"/>
  <c r="AJ82" i="63" s="1"/>
  <c r="AJ60" i="64"/>
  <c r="BK67" i="64"/>
  <c r="BK55" i="64"/>
  <c r="AF45" i="71"/>
  <c r="AF58" i="71" s="1"/>
  <c r="AF9" i="111"/>
  <c r="AG69" i="64"/>
  <c r="BL67" i="64" l="1"/>
  <c r="AG70" i="64"/>
  <c r="AG8" i="111"/>
  <c r="AK57" i="64"/>
  <c r="AK58" i="64" s="1"/>
  <c r="AK50" i="63"/>
  <c r="AK53" i="63" s="1"/>
  <c r="AK60" i="63" s="1"/>
  <c r="AJ59" i="71"/>
  <c r="BK44" i="71"/>
  <c r="BK6" i="111"/>
  <c r="AK77" i="63"/>
  <c r="AK80" i="63" s="1"/>
  <c r="AK82" i="63" s="1"/>
  <c r="AK60" i="64"/>
  <c r="BJ6" i="111"/>
  <c r="BJ15" i="111" s="1"/>
  <c r="BJ18" i="111" s="1"/>
  <c r="BK17" i="111" s="1"/>
  <c r="BJ44" i="71"/>
  <c r="H130" i="116"/>
  <c r="H25" i="64"/>
  <c r="BI50" i="71"/>
  <c r="BI57" i="71"/>
  <c r="BK57" i="71" l="1"/>
  <c r="BK50" i="71"/>
  <c r="H140" i="116"/>
  <c r="H28" i="64"/>
  <c r="H143" i="116" s="1"/>
  <c r="BJ57" i="71"/>
  <c r="BJ50" i="71"/>
  <c r="AK59" i="71"/>
  <c r="AL50" i="63"/>
  <c r="AL53" i="63" s="1"/>
  <c r="AL60" i="63" s="1"/>
  <c r="AL57" i="64"/>
  <c r="AL58" i="64" s="1"/>
  <c r="AL77" i="63"/>
  <c r="AL80" i="63" s="1"/>
  <c r="AL82" i="63" s="1"/>
  <c r="AL60" i="64"/>
  <c r="AG9" i="111"/>
  <c r="AH69" i="64"/>
  <c r="AG45" i="71"/>
  <c r="AG58" i="71" s="1"/>
  <c r="BK15" i="111"/>
  <c r="BK18" i="111" s="1"/>
  <c r="D34" i="111"/>
  <c r="D35" i="111"/>
  <c r="D36" i="111"/>
  <c r="AH70" i="64" l="1"/>
  <c r="AH8" i="111"/>
  <c r="AM77" i="63"/>
  <c r="AM80" i="63" s="1"/>
  <c r="AM82" i="63" s="1"/>
  <c r="AM60" i="64"/>
  <c r="F36" i="111"/>
  <c r="G6" i="112" s="1"/>
  <c r="D6" i="112"/>
  <c r="C69" i="111"/>
  <c r="D5" i="112"/>
  <c r="E61" i="111"/>
  <c r="H60" i="111" s="1"/>
  <c r="F35" i="111"/>
  <c r="G5" i="112" s="1"/>
  <c r="AL59" i="71"/>
  <c r="AM57" i="64"/>
  <c r="AM58" i="64" s="1"/>
  <c r="AM50" i="63"/>
  <c r="AM53" i="63" s="1"/>
  <c r="AM60" i="63" s="1"/>
  <c r="E53" i="111"/>
  <c r="D4" i="112"/>
  <c r="F34" i="111"/>
  <c r="G4" i="112" s="1"/>
  <c r="G52" i="111" l="1"/>
  <c r="D73" i="111"/>
  <c r="E73" i="111" s="1"/>
  <c r="F73" i="111" s="1"/>
  <c r="AI69" i="64"/>
  <c r="AH45" i="71"/>
  <c r="AH58" i="71" s="1"/>
  <c r="AH9" i="111"/>
  <c r="AN60" i="64"/>
  <c r="AN77" i="63"/>
  <c r="AN50" i="63"/>
  <c r="AM59" i="71"/>
  <c r="AN57" i="64"/>
  <c r="AN58" i="64" s="1"/>
  <c r="AO57" i="64" l="1"/>
  <c r="AO58" i="64" s="1"/>
  <c r="AN59" i="71"/>
  <c r="AO50" i="63"/>
  <c r="AO53" i="63" s="1"/>
  <c r="AO60" i="63" s="1"/>
  <c r="AI70" i="64"/>
  <c r="AI8" i="111"/>
  <c r="AN53" i="63"/>
  <c r="AN60" i="63" s="1"/>
  <c r="G7" i="63"/>
  <c r="G34" i="63"/>
  <c r="F177" i="116" s="1"/>
  <c r="AN80" i="63"/>
  <c r="G43" i="111"/>
  <c r="H43" i="111" s="1"/>
  <c r="D71" i="111" s="1"/>
  <c r="E71" i="111" s="1"/>
  <c r="F71" i="111" s="1"/>
  <c r="D54" i="111"/>
  <c r="D55" i="111" s="1"/>
  <c r="G42" i="111"/>
  <c r="H52" i="111"/>
  <c r="AO77" i="63"/>
  <c r="AO80" i="63" s="1"/>
  <c r="AO82" i="63" s="1"/>
  <c r="AO60" i="64"/>
  <c r="AP60" i="64" l="1"/>
  <c r="AP77" i="63"/>
  <c r="AP80" i="63" s="1"/>
  <c r="AP82" i="63" s="1"/>
  <c r="F150" i="116"/>
  <c r="F6" i="116" s="1"/>
  <c r="G10" i="63"/>
  <c r="D72" i="111"/>
  <c r="E72" i="111" s="1"/>
  <c r="F72" i="111" s="1"/>
  <c r="G57" i="111"/>
  <c r="H42" i="111"/>
  <c r="D70" i="111" s="1"/>
  <c r="AJ69" i="64"/>
  <c r="AI45" i="71"/>
  <c r="AI58" i="71" s="1"/>
  <c r="AI9" i="111"/>
  <c r="D62" i="111"/>
  <c r="D63" i="111" s="1"/>
  <c r="D64" i="111" s="1"/>
  <c r="D56" i="111"/>
  <c r="G37" i="63"/>
  <c r="AN82" i="63"/>
  <c r="AP50" i="63"/>
  <c r="AP53" i="63" s="1"/>
  <c r="AP60" i="63" s="1"/>
  <c r="AO59" i="71"/>
  <c r="AP57" i="64"/>
  <c r="AP58" i="64" s="1"/>
  <c r="H65" i="111" l="1"/>
  <c r="G39" i="63"/>
  <c r="F182" i="116" s="1"/>
  <c r="F180" i="116"/>
  <c r="F15" i="116" s="1"/>
  <c r="G17" i="63"/>
  <c r="F160" i="116" s="1"/>
  <c r="F153" i="116"/>
  <c r="F5" i="116" s="1"/>
  <c r="AP59" i="71"/>
  <c r="AQ57" i="64"/>
  <c r="AQ58" i="64" s="1"/>
  <c r="AQ50" i="63"/>
  <c r="AQ53" i="63" s="1"/>
  <c r="AQ60" i="63" s="1"/>
  <c r="AJ8" i="111"/>
  <c r="AJ70" i="64"/>
  <c r="AQ77" i="63"/>
  <c r="AQ80" i="63" s="1"/>
  <c r="AQ82" i="63" s="1"/>
  <c r="AQ60" i="64"/>
  <c r="D75" i="111"/>
  <c r="E70" i="111"/>
  <c r="AR57" i="64" l="1"/>
  <c r="AR58" i="64" s="1"/>
  <c r="AR50" i="63"/>
  <c r="AR53" i="63" s="1"/>
  <c r="AR60" i="63" s="1"/>
  <c r="AQ59" i="71"/>
  <c r="E75" i="111"/>
  <c r="F75" i="111" s="1"/>
  <c r="F70" i="111"/>
  <c r="AR60" i="64"/>
  <c r="AR77" i="63"/>
  <c r="AR80" i="63" s="1"/>
  <c r="AR82" i="63" s="1"/>
  <c r="AJ9" i="111"/>
  <c r="AK69" i="64"/>
  <c r="AJ45" i="71"/>
  <c r="AJ58" i="71" s="1"/>
  <c r="AS77" i="63" l="1"/>
  <c r="AS80" i="63" s="1"/>
  <c r="AS82" i="63" s="1"/>
  <c r="AS60" i="64"/>
  <c r="AK8" i="111"/>
  <c r="AK70" i="64"/>
  <c r="AS57" i="64"/>
  <c r="AS58" i="64" s="1"/>
  <c r="AS50" i="63"/>
  <c r="AS53" i="63" s="1"/>
  <c r="AS60" i="63" s="1"/>
  <c r="AR59" i="71"/>
  <c r="AT57" i="64" l="1"/>
  <c r="AT58" i="64" s="1"/>
  <c r="AS59" i="71"/>
  <c r="AT50" i="63"/>
  <c r="AT53" i="63" s="1"/>
  <c r="AT60" i="63" s="1"/>
  <c r="AK9" i="111"/>
  <c r="AL69" i="64"/>
  <c r="AK45" i="71"/>
  <c r="AK58" i="71" s="1"/>
  <c r="AT60" i="64"/>
  <c r="AT77" i="63"/>
  <c r="AT80" i="63" s="1"/>
  <c r="AT82" i="63" s="1"/>
  <c r="AU60" i="64" l="1"/>
  <c r="AU77" i="63"/>
  <c r="AU80" i="63" s="1"/>
  <c r="AU82" i="63" s="1"/>
  <c r="AL8" i="111"/>
  <c r="AL70" i="64"/>
  <c r="AU57" i="64"/>
  <c r="AU58" i="64" s="1"/>
  <c r="AU50" i="63"/>
  <c r="AU53" i="63" s="1"/>
  <c r="AU60" i="63" s="1"/>
  <c r="AT59" i="71"/>
  <c r="AU59" i="71" l="1"/>
  <c r="AV50" i="63"/>
  <c r="AV53" i="63" s="1"/>
  <c r="AV60" i="63" s="1"/>
  <c r="AV57" i="64"/>
  <c r="AV58" i="64" s="1"/>
  <c r="AL9" i="111"/>
  <c r="AM69" i="64"/>
  <c r="AL45" i="71"/>
  <c r="AL58" i="71" s="1"/>
  <c r="AV77" i="63"/>
  <c r="AV80" i="63" s="1"/>
  <c r="AV82" i="63" s="1"/>
  <c r="AV60" i="64"/>
  <c r="AM70" i="64" l="1"/>
  <c r="AM8" i="111"/>
  <c r="AW57" i="64"/>
  <c r="AW58" i="64" s="1"/>
  <c r="AW50" i="63"/>
  <c r="AW53" i="63" s="1"/>
  <c r="AW60" i="63" s="1"/>
  <c r="AV59" i="71"/>
  <c r="AW60" i="64"/>
  <c r="AW77" i="63"/>
  <c r="AW80" i="63" s="1"/>
  <c r="AW82" i="63" s="1"/>
  <c r="AX57" i="64" l="1"/>
  <c r="AX58" i="64" s="1"/>
  <c r="AW59" i="71"/>
  <c r="AX50" i="63"/>
  <c r="AX53" i="63" s="1"/>
  <c r="AX60" i="63" s="1"/>
  <c r="AM45" i="71"/>
  <c r="AM58" i="71" s="1"/>
  <c r="AM9" i="111"/>
  <c r="AN69" i="64"/>
  <c r="AX77" i="63"/>
  <c r="AX80" i="63" s="1"/>
  <c r="AX82" i="63" s="1"/>
  <c r="AX60" i="64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Y59" i="71" l="1"/>
  <c r="AZ50" i="63"/>
  <c r="AZ57" i="64"/>
  <c r="AZ58" i="64" s="1"/>
  <c r="AZ77" i="63"/>
  <c r="AZ60" i="64"/>
  <c r="AN45" i="71"/>
  <c r="AN58" i="71" s="1"/>
  <c r="AN9" i="111"/>
  <c r="AO69" i="64"/>
  <c r="BA77" i="63" l="1"/>
  <c r="BA80" i="63" s="1"/>
  <c r="BA82" i="63" s="1"/>
  <c r="BA60" i="64"/>
  <c r="H34" i="63"/>
  <c r="G177" i="116" s="1"/>
  <c r="AZ80" i="63"/>
  <c r="BA57" i="64"/>
  <c r="BA58" i="64" s="1"/>
  <c r="BA50" i="63"/>
  <c r="BA53" i="63" s="1"/>
  <c r="BA60" i="63" s="1"/>
  <c r="AZ59" i="71"/>
  <c r="H7" i="63"/>
  <c r="AZ53" i="63"/>
  <c r="AZ60" i="63" s="1"/>
  <c r="AO8" i="111"/>
  <c r="AO70" i="64"/>
  <c r="G150" i="116" l="1"/>
  <c r="G6" i="116" s="1"/>
  <c r="H10" i="63"/>
  <c r="AZ82" i="63"/>
  <c r="H37" i="63"/>
  <c r="AO45" i="71"/>
  <c r="AO58" i="71" s="1"/>
  <c r="AP69" i="64"/>
  <c r="AO9" i="111"/>
  <c r="BB77" i="63"/>
  <c r="BB80" i="63" s="1"/>
  <c r="BB82" i="63" s="1"/>
  <c r="BB60" i="64"/>
  <c r="BB57" i="64"/>
  <c r="BB58" i="64" s="1"/>
  <c r="BA59" i="71"/>
  <c r="BB50" i="63"/>
  <c r="BB53" i="63" s="1"/>
  <c r="BB60" i="63" s="1"/>
  <c r="AP8" i="111" l="1"/>
  <c r="AP70" i="64"/>
  <c r="G180" i="116"/>
  <c r="G15" i="116" s="1"/>
  <c r="H39" i="63"/>
  <c r="G182" i="116" s="1"/>
  <c r="BC50" i="63"/>
  <c r="BC53" i="63" s="1"/>
  <c r="BC60" i="63" s="1"/>
  <c r="BB59" i="71"/>
  <c r="BC57" i="64"/>
  <c r="BC58" i="64" s="1"/>
  <c r="H17" i="63"/>
  <c r="G160" i="116" s="1"/>
  <c r="G153" i="116"/>
  <c r="G5" i="116" s="1"/>
  <c r="BC77" i="63"/>
  <c r="BC80" i="63" s="1"/>
  <c r="BC82" i="63" s="1"/>
  <c r="BC60" i="64"/>
  <c r="BD77" i="63" l="1"/>
  <c r="BD80" i="63" s="1"/>
  <c r="BD82" i="63" s="1"/>
  <c r="BD60" i="64"/>
  <c r="AQ69" i="64"/>
  <c r="AP45" i="71"/>
  <c r="AP58" i="71" s="1"/>
  <c r="AP9" i="111"/>
  <c r="BD50" i="63"/>
  <c r="BD53" i="63" s="1"/>
  <c r="BD60" i="63" s="1"/>
  <c r="BC59" i="71"/>
  <c r="BD57" i="64"/>
  <c r="BD58" i="64" s="1"/>
  <c r="BE57" i="64" l="1"/>
  <c r="BE58" i="64" s="1"/>
  <c r="BE50" i="63"/>
  <c r="BE53" i="63" s="1"/>
  <c r="BE60" i="63" s="1"/>
  <c r="BD59" i="71"/>
  <c r="AQ70" i="64"/>
  <c r="AQ8" i="111"/>
  <c r="BE60" i="64"/>
  <c r="BE77" i="63"/>
  <c r="BE80" i="63" s="1"/>
  <c r="BE82" i="63" s="1"/>
  <c r="BF77" i="63" l="1"/>
  <c r="BF80" i="63" s="1"/>
  <c r="BF82" i="63" s="1"/>
  <c r="BF60" i="64"/>
  <c r="AQ45" i="71"/>
  <c r="AQ58" i="71" s="1"/>
  <c r="AR69" i="64"/>
  <c r="AQ9" i="111"/>
  <c r="BF57" i="64"/>
  <c r="BF58" i="64" s="1"/>
  <c r="BE59" i="71"/>
  <c r="BF50" i="63"/>
  <c r="BF53" i="63" s="1"/>
  <c r="BF60" i="63" s="1"/>
  <c r="BF59" i="71" l="1"/>
  <c r="BG50" i="63"/>
  <c r="BG53" i="63" s="1"/>
  <c r="BG60" i="63" s="1"/>
  <c r="BG57" i="64"/>
  <c r="BG58" i="64" s="1"/>
  <c r="AR8" i="111"/>
  <c r="AR70" i="64"/>
  <c r="BG60" i="64"/>
  <c r="BG77" i="63"/>
  <c r="BG80" i="63" s="1"/>
  <c r="BG82" i="63" s="1"/>
  <c r="BH77" i="63" l="1"/>
  <c r="BH80" i="63" s="1"/>
  <c r="BH82" i="63" s="1"/>
  <c r="BH60" i="64"/>
  <c r="AR9" i="111"/>
  <c r="AR45" i="71"/>
  <c r="AR58" i="71" s="1"/>
  <c r="AS69" i="64"/>
  <c r="BG59" i="71"/>
  <c r="BH57" i="64"/>
  <c r="BH58" i="64" s="1"/>
  <c r="BH50" i="63"/>
  <c r="BH53" i="63" s="1"/>
  <c r="BH60" i="63" s="1"/>
  <c r="BH59" i="71" l="1"/>
  <c r="BI57" i="64"/>
  <c r="BI58" i="64" s="1"/>
  <c r="BI50" i="63"/>
  <c r="BI53" i="63" s="1"/>
  <c r="BI60" i="63" s="1"/>
  <c r="AS8" i="111"/>
  <c r="AS70" i="64"/>
  <c r="BI60" i="64"/>
  <c r="BI77" i="63"/>
  <c r="BI80" i="63" s="1"/>
  <c r="BI82" i="63" s="1"/>
  <c r="BJ60" i="64" l="1"/>
  <c r="BJ77" i="63"/>
  <c r="BJ80" i="63" s="1"/>
  <c r="BJ82" i="63" s="1"/>
  <c r="AS45" i="71"/>
  <c r="AS58" i="71" s="1"/>
  <c r="AS9" i="111"/>
  <c r="AT69" i="64"/>
  <c r="BJ50" i="63"/>
  <c r="BJ53" i="63" s="1"/>
  <c r="BJ60" i="63" s="1"/>
  <c r="BJ57" i="64"/>
  <c r="BJ58" i="64" s="1"/>
  <c r="BI59" i="71"/>
  <c r="BJ59" i="71" l="1"/>
  <c r="BK50" i="63"/>
  <c r="BK53" i="63" s="1"/>
  <c r="BK60" i="63" s="1"/>
  <c r="BK57" i="64"/>
  <c r="BK58" i="64" s="1"/>
  <c r="AT70" i="64"/>
  <c r="AT8" i="111"/>
  <c r="BK77" i="63"/>
  <c r="BK80" i="63" s="1"/>
  <c r="BK82" i="63" s="1"/>
  <c r="BK60" i="64"/>
  <c r="BL77" i="63" s="1"/>
  <c r="AU69" i="64" l="1"/>
  <c r="AT9" i="111"/>
  <c r="AT45" i="71"/>
  <c r="AT58" i="71" s="1"/>
  <c r="BL50" i="63"/>
  <c r="G29" i="111"/>
  <c r="G28" i="111" s="1"/>
  <c r="BK59" i="71"/>
  <c r="BL80" i="63"/>
  <c r="I34" i="63"/>
  <c r="H177" i="116" s="1"/>
  <c r="I37" i="63" l="1"/>
  <c r="BL82" i="63"/>
  <c r="I7" i="63"/>
  <c r="BL53" i="63"/>
  <c r="BL60" i="63" s="1"/>
  <c r="AU70" i="64"/>
  <c r="AU8" i="111"/>
  <c r="AV69" i="64" l="1"/>
  <c r="AU9" i="111"/>
  <c r="AU45" i="71"/>
  <c r="AU58" i="71" s="1"/>
  <c r="H150" i="116"/>
  <c r="H6" i="116" s="1"/>
  <c r="I10" i="63"/>
  <c r="I39" i="63"/>
  <c r="H182" i="116" s="1"/>
  <c r="H180" i="116"/>
  <c r="H15" i="116" s="1"/>
  <c r="H153" i="116" l="1"/>
  <c r="H5" i="116" s="1"/>
  <c r="I17" i="63"/>
  <c r="H160" i="116" s="1"/>
  <c r="AV70" i="64"/>
  <c r="AV8" i="111"/>
  <c r="AW69" i="64" l="1"/>
  <c r="AV45" i="71"/>
  <c r="AV58" i="71" s="1"/>
  <c r="AV9" i="111"/>
  <c r="AW70" i="64" l="1"/>
  <c r="AW8" i="111"/>
  <c r="AX69" i="64" l="1"/>
  <c r="AW45" i="71"/>
  <c r="AW58" i="71" s="1"/>
  <c r="AW9" i="111"/>
  <c r="AX8" i="111" l="1"/>
  <c r="AX70" i="64"/>
  <c r="AX45" i="71" l="1"/>
  <c r="AX58" i="71" s="1"/>
  <c r="AX9" i="111"/>
  <c r="AY69" i="64"/>
  <c r="AY70" i="64" l="1"/>
  <c r="AY8" i="111"/>
  <c r="AY45" i="71" l="1"/>
  <c r="AY58" i="71" s="1"/>
  <c r="AY9" i="111"/>
  <c r="AZ69" i="64"/>
  <c r="AZ70" i="64" l="1"/>
  <c r="AZ8" i="111"/>
  <c r="BA69" i="64" l="1"/>
  <c r="AZ9" i="111"/>
  <c r="AZ45" i="71"/>
  <c r="AZ58" i="71" s="1"/>
  <c r="BA70" i="64" l="1"/>
  <c r="BA8" i="111"/>
  <c r="BA45" i="71" l="1"/>
  <c r="BA58" i="71" s="1"/>
  <c r="BB69" i="64"/>
  <c r="BA9" i="111"/>
  <c r="BB70" i="64" l="1"/>
  <c r="BB8" i="111"/>
  <c r="BB9" i="111" l="1"/>
  <c r="BB45" i="71"/>
  <c r="BB58" i="71" s="1"/>
  <c r="BC69" i="64"/>
  <c r="BC70" i="64" l="1"/>
  <c r="BC8" i="111"/>
  <c r="BD69" i="64" l="1"/>
  <c r="BC45" i="71"/>
  <c r="BC58" i="71" s="1"/>
  <c r="BC9" i="111"/>
  <c r="BD8" i="111" l="1"/>
  <c r="BD70" i="64"/>
  <c r="BD45" i="71" l="1"/>
  <c r="BD58" i="71" s="1"/>
  <c r="BE69" i="64"/>
  <c r="BD9" i="111"/>
  <c r="BE8" i="111" l="1"/>
  <c r="BE70" i="64"/>
  <c r="BE9" i="111" l="1"/>
  <c r="BE45" i="71"/>
  <c r="BE58" i="71" s="1"/>
  <c r="BF69" i="64"/>
  <c r="BF70" i="64" l="1"/>
  <c r="BF8" i="111"/>
  <c r="BF45" i="71" l="1"/>
  <c r="BF58" i="71" s="1"/>
  <c r="BG69" i="64"/>
  <c r="BF9" i="111"/>
  <c r="BG8" i="111" l="1"/>
  <c r="BG70" i="64"/>
  <c r="BG9" i="111" l="1"/>
  <c r="BH69" i="64"/>
  <c r="BG45" i="71"/>
  <c r="BG58" i="71" s="1"/>
  <c r="BH70" i="64" l="1"/>
  <c r="BH8" i="111"/>
  <c r="BH9" i="111" l="1"/>
  <c r="BI69" i="64"/>
  <c r="BH45" i="71"/>
  <c r="BH58" i="71" s="1"/>
  <c r="BI70" i="64" l="1"/>
  <c r="BI8" i="111"/>
  <c r="BI45" i="71" l="1"/>
  <c r="BI58" i="71" s="1"/>
  <c r="BJ69" i="64"/>
  <c r="BI9" i="111"/>
  <c r="BJ70" i="64" l="1"/>
  <c r="BJ8" i="111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<sst xmlns="http://schemas.openxmlformats.org/spreadsheetml/2006/main" count="7517" uniqueCount="1240">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</sst>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  <c:pt idx="37">
                  <c:v>-8975799.4123089593</c:v>
                </c:pt>
                <c:pt idx="38">
                  <c:v>-8381470.8203489603</c:v>
                </c:pt>
                <c:pt idx="39">
                  <c:v>-8173563.4378089588</c:v>
                </c:pt>
                <c:pt idx="40">
                  <c:v>-8195668.4378089588</c:v>
                </c:pt>
                <c:pt idx="41">
                  <c:v>-7978425.6830989588</c:v>
                </c:pt>
                <c:pt idx="42">
                  <c:v>-7984725.6830989588</c:v>
                </c:pt>
                <c:pt idx="43">
                  <c:v>-7979780.6830989588</c:v>
                </c:pt>
                <c:pt idx="44">
                  <c:v>-8176374.0378089603</c:v>
                </c:pt>
                <c:pt idx="45">
                  <c:v>-8171584.6378089599</c:v>
                </c:pt>
                <c:pt idx="46">
                  <c:v>-8391282.1203489602</c:v>
                </c:pt>
                <c:pt idx="47">
                  <c:v>-8564194.9750589598</c:v>
                </c:pt>
                <c:pt idx="48">
                  <c:v>-8766733.8825989589</c:v>
                </c:pt>
                <c:pt idx="49">
                  <c:v>-11883005.887746852</c:v>
                </c:pt>
                <c:pt idx="50">
                  <c:v>-10867041.878232848</c:v>
                </c:pt>
                <c:pt idx="51">
                  <c:v>-10521753.683394847</c:v>
                </c:pt>
                <c:pt idx="52">
                  <c:v>-10543858.683394847</c:v>
                </c:pt>
                <c:pt idx="53">
                  <c:v>-10184429.21355685</c:v>
                </c:pt>
                <c:pt idx="54">
                  <c:v>-10190729.21355685</c:v>
                </c:pt>
                <c:pt idx="55">
                  <c:v>-10185784.21355685</c:v>
                </c:pt>
                <c:pt idx="56">
                  <c:v>-10524564.283394847</c:v>
                </c:pt>
                <c:pt idx="57">
                  <c:v>-10519774.883394849</c:v>
                </c:pt>
                <c:pt idx="58">
                  <c:v>-10876853.178232849</c:v>
                </c:pt>
                <c:pt idx="59">
                  <c:v>-11191952.748070851</c:v>
                </c:pt>
                <c:pt idx="60">
                  <c:v>-11526302.467908852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  <c:pt idx="37">
                  <c:v>-9440610.8289756253</c:v>
                </c:pt>
                <c:pt idx="38">
                  <c:v>-9115429.9870156273</c:v>
                </c:pt>
                <c:pt idx="39">
                  <c:v>-8410837.6044756249</c:v>
                </c:pt>
                <c:pt idx="40">
                  <c:v>-8214139.8544756258</c:v>
                </c:pt>
                <c:pt idx="41">
                  <c:v>-8205699.8497656258</c:v>
                </c:pt>
                <c:pt idx="42">
                  <c:v>-7982967.3497656258</c:v>
                </c:pt>
                <c:pt idx="43">
                  <c:v>-7957792.5997656258</c:v>
                </c:pt>
                <c:pt idx="44">
                  <c:v>-7946603.2044756273</c:v>
                </c:pt>
                <c:pt idx="45">
                  <c:v>-8150069.8044756269</c:v>
                </c:pt>
                <c:pt idx="46">
                  <c:v>-8135431.5370156271</c:v>
                </c:pt>
                <c:pt idx="47">
                  <c:v>-8314297.6417256268</c:v>
                </c:pt>
                <c:pt idx="48">
                  <c:v>-8555514.299265625</c:v>
                </c:pt>
                <c:pt idx="49">
                  <c:v>-12455645.804413518</c:v>
                </c:pt>
                <c:pt idx="50">
                  <c:v>-12044030.144899515</c:v>
                </c:pt>
                <c:pt idx="51">
                  <c:v>-10898995.350061513</c:v>
                </c:pt>
                <c:pt idx="52">
                  <c:v>-10568672.400061514</c:v>
                </c:pt>
                <c:pt idx="53">
                  <c:v>-10557378.380223516</c:v>
                </c:pt>
                <c:pt idx="54">
                  <c:v>-10188970.880223516</c:v>
                </c:pt>
                <c:pt idx="55">
                  <c:v>-10157453.830223517</c:v>
                </c:pt>
                <c:pt idx="56">
                  <c:v>-10149118.450061513</c:v>
                </c:pt>
                <c:pt idx="57">
                  <c:v>-10492464.500061516</c:v>
                </c:pt>
                <c:pt idx="58">
                  <c:v>-10474692.794899516</c:v>
                </c:pt>
                <c:pt idx="59">
                  <c:v>-10790584.864737518</c:v>
                </c:pt>
                <c:pt idx="60">
                  <c:v>-11237116.834575519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46964050</c:v>
                </c:pt>
                <c:pt idx="1">
                  <c:v>37532826</c:v>
                </c:pt>
                <c:pt idx="2">
                  <c:v>28137002</c:v>
                </c:pt>
                <c:pt idx="3">
                  <c:v>18763788</c:v>
                </c:pt>
                <c:pt idx="4">
                  <c:v>9394714</c:v>
                </c:pt>
                <c:pt idx="5">
                  <c:v>56370204.079999983</c:v>
                </c:pt>
                <c:pt idx="6">
                  <c:v>46974380.079999983</c:v>
                </c:pt>
                <c:pt idx="7">
                  <c:v>37545766.079999983</c:v>
                </c:pt>
                <c:pt idx="8">
                  <c:v>28149492.079999983</c:v>
                </c:pt>
                <c:pt idx="9">
                  <c:v>18749078.079999983</c:v>
                </c:pt>
                <c:pt idx="10">
                  <c:v>9358259.0399999842</c:v>
                </c:pt>
                <c:pt idx="11">
                  <c:v>52197997.817999974</c:v>
                </c:pt>
                <c:pt idx="12">
                  <c:v>42834308.917999975</c:v>
                </c:pt>
                <c:pt idx="13">
                  <c:v>32027879.364999976</c:v>
                </c:pt>
                <c:pt idx="14">
                  <c:v>21276236.741999976</c:v>
                </c:pt>
                <c:pt idx="15">
                  <c:v>10563469.620999975</c:v>
                </c:pt>
                <c:pt idx="16">
                  <c:v>-2.6077032089233398E-8</c:v>
                </c:pt>
                <c:pt idx="17">
                  <c:v>-10547504.621000027</c:v>
                </c:pt>
                <c:pt idx="18">
                  <c:v>-21099719.242000028</c:v>
                </c:pt>
                <c:pt idx="19">
                  <c:v>-30667428.863000028</c:v>
                </c:pt>
                <c:pt idx="20">
                  <c:v>-40238019.054000027</c:v>
                </c:pt>
                <c:pt idx="21">
                  <c:v>-49765214.815000027</c:v>
                </c:pt>
                <c:pt idx="22">
                  <c:v>-59280477.576000027</c:v>
                </c:pt>
                <c:pt idx="23">
                  <c:v>-68781599.257500023</c:v>
                </c:pt>
                <c:pt idx="24">
                  <c:v>-78205696.626500025</c:v>
                </c:pt>
                <c:pt idx="25">
                  <c:v>-86140914.19812502</c:v>
                </c:pt>
                <c:pt idx="26">
                  <c:v>-93987545.563350022</c:v>
                </c:pt>
                <c:pt idx="27">
                  <c:v>-101437097.68477502</c:v>
                </c:pt>
                <c:pt idx="28">
                  <c:v>-108791897.30620003</c:v>
                </c:pt>
                <c:pt idx="29">
                  <c:v>-116132383.63382503</c:v>
                </c:pt>
                <c:pt idx="30">
                  <c:v>-123351367.46145004</c:v>
                </c:pt>
                <c:pt idx="31">
                  <c:v>-130550826.28907505</c:v>
                </c:pt>
                <c:pt idx="32">
                  <c:v>-137744965.86050004</c:v>
                </c:pt>
                <c:pt idx="33">
                  <c:v>-145047640.38192505</c:v>
                </c:pt>
                <c:pt idx="34">
                  <c:v>-152347662.89715004</c:v>
                </c:pt>
                <c:pt idx="35">
                  <c:v>-159731571.00617504</c:v>
                </c:pt>
                <c:pt idx="36">
                  <c:v>-167263833.87150005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21024</c:v>
                </c:pt>
                <c:pt idx="10">
                  <c:v>21024</c:v>
                </c:pt>
                <c:pt idx="11">
                  <c:v>40440</c:v>
                </c:pt>
                <c:pt idx="12">
                  <c:v>134623.46666666667</c:v>
                </c:pt>
                <c:pt idx="13">
                  <c:v>181048.80000000002</c:v>
                </c:pt>
                <c:pt idx="14">
                  <c:v>362097.60000000003</c:v>
                </c:pt>
                <c:pt idx="15">
                  <c:v>362097.60000000003</c:v>
                </c:pt>
                <c:pt idx="16">
                  <c:v>362097.60000000003</c:v>
                </c:pt>
                <c:pt idx="17">
                  <c:v>362097.60000000003</c:v>
                </c:pt>
                <c:pt idx="18">
                  <c:v>1086292.8</c:v>
                </c:pt>
                <c:pt idx="19">
                  <c:v>1225568.8</c:v>
                </c:pt>
                <c:pt idx="20">
                  <c:v>1364844.8</c:v>
                </c:pt>
                <c:pt idx="21">
                  <c:v>1368444.8</c:v>
                </c:pt>
                <c:pt idx="22">
                  <c:v>1633114.2</c:v>
                </c:pt>
                <c:pt idx="23">
                  <c:v>1636039.2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1206</v>
      </c>
      <c r="C1" s="326"/>
    </row>
    <row r="2" spans="1:3" ht="19" x14ac:dyDescent="0.25">
      <c r="A2" s="327" t="s">
        <v>1205</v>
      </c>
      <c r="C2" s="327" t="s">
        <v>1204</v>
      </c>
    </row>
    <row r="3" spans="1:3" ht="3" customHeight="1" x14ac:dyDescent="0.2"/>
    <row r="4" spans="1:3" ht="15" x14ac:dyDescent="0.2">
      <c r="A4" s="328" t="s">
        <v>1186</v>
      </c>
      <c r="C4" s="328" t="s">
        <v>1142</v>
      </c>
    </row>
    <row r="5" spans="1:3" ht="15" x14ac:dyDescent="0.2">
      <c r="A5" s="329" t="s">
        <v>1191</v>
      </c>
      <c r="C5" s="328" t="s">
        <v>1143</v>
      </c>
    </row>
    <row r="6" spans="1:3" ht="15" x14ac:dyDescent="0.2">
      <c r="A6" s="328" t="s">
        <v>1189</v>
      </c>
      <c r="C6" s="328" t="s">
        <v>1144</v>
      </c>
    </row>
    <row r="7" spans="1:3" ht="15" x14ac:dyDescent="0.2">
      <c r="A7" s="328" t="s">
        <v>1187</v>
      </c>
      <c r="C7" s="328" t="s">
        <v>1145</v>
      </c>
    </row>
    <row r="8" spans="1:3" ht="15" x14ac:dyDescent="0.2">
      <c r="A8" s="328" t="s">
        <v>1188</v>
      </c>
      <c r="C8" s="328" t="s">
        <v>1146</v>
      </c>
    </row>
    <row r="9" spans="1:3" ht="15" x14ac:dyDescent="0.2">
      <c r="A9" s="328" t="s">
        <v>1144</v>
      </c>
      <c r="C9" s="328" t="s">
        <v>1147</v>
      </c>
    </row>
    <row r="10" spans="1:3" ht="15" x14ac:dyDescent="0.2">
      <c r="A10" s="328" t="s">
        <v>1142</v>
      </c>
      <c r="C10" s="328" t="s">
        <v>1148</v>
      </c>
    </row>
    <row r="11" spans="1:3" ht="15" x14ac:dyDescent="0.2">
      <c r="A11" s="329" t="s">
        <v>1193</v>
      </c>
      <c r="C11" s="328" t="s">
        <v>1149</v>
      </c>
    </row>
    <row r="12" spans="1:3" ht="15" x14ac:dyDescent="0.2">
      <c r="A12" s="329" t="s">
        <v>1200</v>
      </c>
      <c r="C12" s="328" t="s">
        <v>1150</v>
      </c>
    </row>
    <row r="13" spans="1:3" ht="15" x14ac:dyDescent="0.2">
      <c r="A13" s="329" t="s">
        <v>1178</v>
      </c>
      <c r="C13" s="328" t="s">
        <v>1151</v>
      </c>
    </row>
    <row r="14" spans="1:3" ht="15" x14ac:dyDescent="0.2">
      <c r="A14" s="329" t="s">
        <v>1174</v>
      </c>
      <c r="C14" s="329" t="s">
        <v>1152</v>
      </c>
    </row>
    <row r="15" spans="1:3" ht="15" x14ac:dyDescent="0.2">
      <c r="A15" s="328" t="s">
        <v>1177</v>
      </c>
      <c r="C15" s="329" t="s">
        <v>1153</v>
      </c>
    </row>
    <row r="16" spans="1:3" ht="15" x14ac:dyDescent="0.2">
      <c r="A16" s="328" t="s">
        <v>1175</v>
      </c>
      <c r="C16" s="329" t="s">
        <v>1154</v>
      </c>
    </row>
    <row r="17" spans="1:3" ht="15" x14ac:dyDescent="0.2">
      <c r="A17" s="328" t="s">
        <v>1176</v>
      </c>
      <c r="C17" s="328" t="s">
        <v>1155</v>
      </c>
    </row>
    <row r="18" spans="1:3" ht="15" x14ac:dyDescent="0.2">
      <c r="A18" s="328" t="s">
        <v>1166</v>
      </c>
      <c r="C18" s="329" t="s">
        <v>1156</v>
      </c>
    </row>
    <row r="19" spans="1:3" ht="15" x14ac:dyDescent="0.2">
      <c r="A19" s="329" t="s">
        <v>1163</v>
      </c>
      <c r="C19" s="329" t="s">
        <v>1157</v>
      </c>
    </row>
    <row r="20" spans="1:3" ht="15" x14ac:dyDescent="0.2">
      <c r="A20" s="329" t="s">
        <v>1165</v>
      </c>
      <c r="C20" s="328" t="s">
        <v>1158</v>
      </c>
    </row>
    <row r="21" spans="1:3" ht="15" x14ac:dyDescent="0.2">
      <c r="A21" s="329" t="s">
        <v>1164</v>
      </c>
      <c r="C21" s="328" t="s">
        <v>1159</v>
      </c>
    </row>
    <row r="22" spans="1:3" ht="15" x14ac:dyDescent="0.2">
      <c r="A22" s="328" t="s">
        <v>1169</v>
      </c>
      <c r="C22" s="329" t="s">
        <v>1160</v>
      </c>
    </row>
    <row r="23" spans="1:3" ht="15" x14ac:dyDescent="0.2">
      <c r="A23" s="328" t="s">
        <v>1168</v>
      </c>
      <c r="C23" s="329" t="s">
        <v>1161</v>
      </c>
    </row>
    <row r="24" spans="1:3" ht="15" x14ac:dyDescent="0.2">
      <c r="A24" s="328" t="s">
        <v>1167</v>
      </c>
      <c r="C24" s="328" t="s">
        <v>1162</v>
      </c>
    </row>
    <row r="25" spans="1:3" ht="15" x14ac:dyDescent="0.2">
      <c r="A25" s="328" t="s">
        <v>1172</v>
      </c>
      <c r="C25" s="329" t="s">
        <v>1163</v>
      </c>
    </row>
    <row r="26" spans="1:3" ht="15" x14ac:dyDescent="0.2">
      <c r="A26" s="328" t="s">
        <v>1173</v>
      </c>
      <c r="C26" s="329" t="s">
        <v>1164</v>
      </c>
    </row>
    <row r="27" spans="1:3" ht="15" x14ac:dyDescent="0.2">
      <c r="A27" s="328" t="s">
        <v>1158</v>
      </c>
      <c r="C27" s="329" t="s">
        <v>1165</v>
      </c>
    </row>
    <row r="28" spans="1:3" ht="15" x14ac:dyDescent="0.2">
      <c r="A28" s="329" t="s">
        <v>1161</v>
      </c>
      <c r="C28" s="328" t="s">
        <v>1166</v>
      </c>
    </row>
    <row r="29" spans="1:3" ht="15" x14ac:dyDescent="0.2">
      <c r="A29" s="329" t="s">
        <v>1157</v>
      </c>
      <c r="C29" s="328" t="s">
        <v>1167</v>
      </c>
    </row>
    <row r="30" spans="1:3" ht="15" x14ac:dyDescent="0.2">
      <c r="A30" s="329" t="s">
        <v>1160</v>
      </c>
      <c r="C30" s="328" t="s">
        <v>1168</v>
      </c>
    </row>
    <row r="31" spans="1:3" ht="15" x14ac:dyDescent="0.2">
      <c r="A31" s="328" t="s">
        <v>1162</v>
      </c>
      <c r="C31" s="328" t="s">
        <v>1169</v>
      </c>
    </row>
    <row r="32" spans="1:3" ht="15" x14ac:dyDescent="0.2">
      <c r="A32" s="328" t="s">
        <v>1159</v>
      </c>
      <c r="C32" s="328" t="s">
        <v>1170</v>
      </c>
    </row>
    <row r="33" spans="1:3" ht="15" x14ac:dyDescent="0.2">
      <c r="A33" s="329" t="s">
        <v>1152</v>
      </c>
      <c r="C33" s="328" t="s">
        <v>1171</v>
      </c>
    </row>
    <row r="34" spans="1:3" ht="15" x14ac:dyDescent="0.2">
      <c r="A34" s="328" t="s">
        <v>1155</v>
      </c>
      <c r="C34" s="328" t="s">
        <v>1172</v>
      </c>
    </row>
    <row r="35" spans="1:3" ht="15" x14ac:dyDescent="0.2">
      <c r="A35" s="329" t="s">
        <v>1153</v>
      </c>
      <c r="C35" s="328" t="s">
        <v>1173</v>
      </c>
    </row>
    <row r="36" spans="1:3" ht="15" x14ac:dyDescent="0.2">
      <c r="A36" s="329" t="s">
        <v>1154</v>
      </c>
      <c r="C36" s="329" t="s">
        <v>1174</v>
      </c>
    </row>
    <row r="37" spans="1:3" ht="15" x14ac:dyDescent="0.2">
      <c r="A37" s="328" t="s">
        <v>1149</v>
      </c>
      <c r="C37" s="328" t="s">
        <v>1175</v>
      </c>
    </row>
    <row r="38" spans="1:3" ht="15" x14ac:dyDescent="0.2">
      <c r="A38" s="328" t="s">
        <v>1148</v>
      </c>
      <c r="C38" s="328" t="s">
        <v>1176</v>
      </c>
    </row>
    <row r="39" spans="1:3" ht="15" x14ac:dyDescent="0.2">
      <c r="A39" s="328" t="s">
        <v>1146</v>
      </c>
      <c r="C39" s="328" t="s">
        <v>1177</v>
      </c>
    </row>
    <row r="40" spans="1:3" ht="15" x14ac:dyDescent="0.2">
      <c r="A40" s="328" t="s">
        <v>1147</v>
      </c>
      <c r="C40" s="329" t="s">
        <v>1178</v>
      </c>
    </row>
    <row r="41" spans="1:3" ht="15" x14ac:dyDescent="0.2">
      <c r="A41" s="328" t="s">
        <v>1145</v>
      </c>
      <c r="C41" s="329" t="s">
        <v>1179</v>
      </c>
    </row>
    <row r="42" spans="1:3" ht="15" x14ac:dyDescent="0.2">
      <c r="A42" s="328" t="s">
        <v>1151</v>
      </c>
      <c r="C42" s="328" t="s">
        <v>1180</v>
      </c>
    </row>
    <row r="43" spans="1:3" ht="15" x14ac:dyDescent="0.2">
      <c r="A43" s="328" t="s">
        <v>1150</v>
      </c>
      <c r="C43" s="328" t="s">
        <v>1181</v>
      </c>
    </row>
    <row r="44" spans="1:3" ht="15" x14ac:dyDescent="0.2">
      <c r="A44" s="328" t="s">
        <v>1143</v>
      </c>
      <c r="C44" s="329" t="s">
        <v>1182</v>
      </c>
    </row>
    <row r="45" spans="1:3" ht="15" x14ac:dyDescent="0.2">
      <c r="A45" s="329" t="s">
        <v>1190</v>
      </c>
      <c r="C45" s="328" t="s">
        <v>1183</v>
      </c>
    </row>
    <row r="46" spans="1:3" ht="15" x14ac:dyDescent="0.2">
      <c r="A46" s="328" t="s">
        <v>1196</v>
      </c>
      <c r="C46" s="328" t="s">
        <v>1184</v>
      </c>
    </row>
    <row r="47" spans="1:3" ht="15" x14ac:dyDescent="0.2">
      <c r="A47" s="328" t="s">
        <v>1194</v>
      </c>
      <c r="C47" s="329" t="s">
        <v>1185</v>
      </c>
    </row>
    <row r="48" spans="1:3" ht="15" x14ac:dyDescent="0.2">
      <c r="A48" s="328" t="s">
        <v>1195</v>
      </c>
      <c r="C48" s="328" t="s">
        <v>1186</v>
      </c>
    </row>
    <row r="49" spans="1:3" ht="15" x14ac:dyDescent="0.2">
      <c r="A49" s="328" t="s">
        <v>1192</v>
      </c>
      <c r="C49" s="328" t="s">
        <v>1187</v>
      </c>
    </row>
    <row r="50" spans="1:3" ht="15" x14ac:dyDescent="0.2">
      <c r="A50" s="329" t="s">
        <v>1179</v>
      </c>
      <c r="C50" s="328" t="s">
        <v>1188</v>
      </c>
    </row>
    <row r="51" spans="1:3" ht="15" x14ac:dyDescent="0.2">
      <c r="A51" s="329" t="s">
        <v>1185</v>
      </c>
      <c r="C51" s="328" t="s">
        <v>1189</v>
      </c>
    </row>
    <row r="52" spans="1:3" ht="15" x14ac:dyDescent="0.2">
      <c r="A52" s="329" t="s">
        <v>1156</v>
      </c>
      <c r="C52" s="329" t="s">
        <v>1190</v>
      </c>
    </row>
    <row r="53" spans="1:3" ht="15" x14ac:dyDescent="0.2">
      <c r="A53" s="329" t="s">
        <v>1182</v>
      </c>
      <c r="C53" s="329" t="s">
        <v>1191</v>
      </c>
    </row>
    <row r="54" spans="1:3" ht="15" x14ac:dyDescent="0.2">
      <c r="A54" s="328" t="s">
        <v>1171</v>
      </c>
      <c r="C54" s="328" t="s">
        <v>1192</v>
      </c>
    </row>
    <row r="55" spans="1:3" ht="15" x14ac:dyDescent="0.2">
      <c r="A55" s="328" t="s">
        <v>1184</v>
      </c>
      <c r="C55" s="329" t="s">
        <v>1193</v>
      </c>
    </row>
    <row r="56" spans="1:3" ht="15" x14ac:dyDescent="0.2">
      <c r="A56" s="328" t="s">
        <v>1180</v>
      </c>
      <c r="C56" s="328" t="s">
        <v>1194</v>
      </c>
    </row>
    <row r="57" spans="1:3" ht="15" x14ac:dyDescent="0.2">
      <c r="A57" s="328" t="s">
        <v>1183</v>
      </c>
      <c r="C57" s="328" t="s">
        <v>1195</v>
      </c>
    </row>
    <row r="58" spans="1:3" ht="15" x14ac:dyDescent="0.2">
      <c r="A58" s="328" t="s">
        <v>1181</v>
      </c>
      <c r="C58" s="328" t="s">
        <v>1196</v>
      </c>
    </row>
    <row r="59" spans="1:3" ht="15" x14ac:dyDescent="0.2">
      <c r="A59" s="328" t="s">
        <v>1170</v>
      </c>
      <c r="C59" s="328" t="s">
        <v>1197</v>
      </c>
    </row>
    <row r="60" spans="1:3" ht="15" x14ac:dyDescent="0.2">
      <c r="A60" s="329" t="s">
        <v>1202</v>
      </c>
      <c r="C60" s="328" t="s">
        <v>1198</v>
      </c>
    </row>
    <row r="61" spans="1:3" ht="15" x14ac:dyDescent="0.2">
      <c r="A61" s="329" t="s">
        <v>1203</v>
      </c>
      <c r="C61" s="328" t="s">
        <v>1199</v>
      </c>
    </row>
    <row r="62" spans="1:3" ht="15" x14ac:dyDescent="0.2">
      <c r="A62" s="328" t="s">
        <v>1201</v>
      </c>
      <c r="C62" s="329" t="s">
        <v>1200</v>
      </c>
    </row>
    <row r="63" spans="1:3" ht="15" x14ac:dyDescent="0.2">
      <c r="A63" s="328" t="s">
        <v>1197</v>
      </c>
      <c r="C63" s="328" t="s">
        <v>1201</v>
      </c>
    </row>
    <row r="64" spans="1:3" ht="15" x14ac:dyDescent="0.2">
      <c r="A64" s="328" t="s">
        <v>1199</v>
      </c>
      <c r="C64" s="329" t="s">
        <v>1202</v>
      </c>
    </row>
    <row r="65" spans="1:3" ht="15" x14ac:dyDescent="0.2">
      <c r="A65" s="328" t="s">
        <v>1198</v>
      </c>
      <c r="C65" s="329" t="s">
        <v>1203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966</v>
      </c>
      <c r="E2" s="6" t="s">
        <v>874</v>
      </c>
      <c r="F2" s="6" t="s">
        <v>938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969</v>
      </c>
      <c r="D9" s="6" t="s">
        <v>966</v>
      </c>
      <c r="E9" s="6" t="s">
        <v>874</v>
      </c>
      <c r="F9" s="6" t="s">
        <v>938</v>
      </c>
    </row>
    <row r="10" spans="2:6" x14ac:dyDescent="0.15">
      <c r="D10" s="6"/>
      <c r="E10" s="6"/>
    </row>
    <row r="11" spans="2:6" x14ac:dyDescent="0.15">
      <c r="B11" t="s">
        <v>967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1072</v>
      </c>
      <c r="D22" s="6" t="s">
        <v>1073</v>
      </c>
      <c r="E22" s="6" t="s">
        <v>1074</v>
      </c>
      <c r="F22" s="6" t="s">
        <v>1078</v>
      </c>
    </row>
    <row r="23" spans="2:7" x14ac:dyDescent="0.15">
      <c r="B23" s="21" t="s">
        <v>887</v>
      </c>
      <c r="C23" s="9"/>
      <c r="D23" s="9"/>
      <c r="F23"/>
    </row>
    <row r="24" spans="2:7" x14ac:dyDescent="0.15">
      <c r="B24" t="s">
        <v>973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977</v>
      </c>
      <c r="D29" s="253">
        <f>NPV(D27,C19:G19)</f>
        <v>785408.06015043741</v>
      </c>
      <c r="F29"/>
    </row>
    <row r="30" spans="2:7" x14ac:dyDescent="0.15">
      <c r="B30" t="s">
        <v>978</v>
      </c>
      <c r="E30" s="253">
        <f>NPV(E27,D19:G19)</f>
        <v>2486810.2746222913</v>
      </c>
      <c r="F30"/>
    </row>
    <row r="31" spans="2:7" x14ac:dyDescent="0.15">
      <c r="B31" t="s">
        <v>979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1077</v>
      </c>
      <c r="C34" s="6"/>
      <c r="D34" s="6">
        <f>+C20</f>
        <v>150000</v>
      </c>
      <c r="E34" s="6">
        <f>+D20</f>
        <v>250000</v>
      </c>
      <c r="F34" s="6" t="s">
        <v>1076</v>
      </c>
      <c r="G34" s="6" t="s">
        <v>1079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1099</v>
      </c>
      <c r="D36" s="296"/>
      <c r="E36" s="296"/>
      <c r="G36" s="6"/>
    </row>
    <row r="37" spans="2:7" x14ac:dyDescent="0.15">
      <c r="B37" t="s">
        <v>956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806</v>
      </c>
      <c r="D1" s="33" t="s">
        <v>808</v>
      </c>
      <c r="E1" s="33" t="s">
        <v>810</v>
      </c>
      <c r="F1" s="33" t="s">
        <v>809</v>
      </c>
      <c r="H1" s="34" t="s">
        <v>811</v>
      </c>
      <c r="I1" s="34" t="s">
        <v>1045</v>
      </c>
      <c r="J1" s="34" t="s">
        <v>1046</v>
      </c>
      <c r="K1" s="34" t="s">
        <v>321</v>
      </c>
    </row>
    <row r="2" spans="1:11" x14ac:dyDescent="0.15">
      <c r="C2" s="33" t="s">
        <v>807</v>
      </c>
    </row>
    <row r="3" spans="1:11" x14ac:dyDescent="0.15">
      <c r="A3" s="272">
        <v>1</v>
      </c>
      <c r="B3" s="272">
        <v>1</v>
      </c>
      <c r="C3" s="185" t="s">
        <v>801</v>
      </c>
      <c r="D3" s="185" t="s">
        <v>624</v>
      </c>
      <c r="E3" s="185" t="s">
        <v>698</v>
      </c>
      <c r="F3" s="185" t="s">
        <v>789</v>
      </c>
      <c r="G3" s="273">
        <v>1</v>
      </c>
      <c r="H3" s="262" t="s">
        <v>1044</v>
      </c>
      <c r="I3" s="10"/>
      <c r="J3" s="10"/>
    </row>
    <row r="4" spans="1:11" x14ac:dyDescent="0.15">
      <c r="A4" s="272" t="s">
        <v>1048</v>
      </c>
      <c r="B4" s="272">
        <v>1</v>
      </c>
      <c r="C4" s="185" t="s">
        <v>801</v>
      </c>
      <c r="D4" s="185" t="s">
        <v>1047</v>
      </c>
      <c r="E4" s="185" t="s">
        <v>783</v>
      </c>
      <c r="F4" s="185" t="s">
        <v>789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801</v>
      </c>
      <c r="D5" s="185" t="s">
        <v>625</v>
      </c>
      <c r="E5" s="185" t="s">
        <v>782</v>
      </c>
      <c r="F5" s="185" t="s">
        <v>792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801</v>
      </c>
      <c r="D6" s="185" t="s">
        <v>623</v>
      </c>
      <c r="E6" s="185" t="s">
        <v>781</v>
      </c>
      <c r="F6" s="185" t="s">
        <v>790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802</v>
      </c>
      <c r="D7" s="185" t="s">
        <v>619</v>
      </c>
      <c r="E7" s="185" t="s">
        <v>633</v>
      </c>
      <c r="F7" s="185" t="s">
        <v>789</v>
      </c>
      <c r="G7" s="273">
        <v>1</v>
      </c>
      <c r="H7" s="10"/>
      <c r="I7" s="10" t="s">
        <v>1044</v>
      </c>
      <c r="J7" s="10" t="s">
        <v>1044</v>
      </c>
    </row>
    <row r="8" spans="1:11" x14ac:dyDescent="0.15">
      <c r="A8" s="272">
        <v>0</v>
      </c>
      <c r="B8" s="272">
        <v>2</v>
      </c>
      <c r="C8" s="185" t="s">
        <v>802</v>
      </c>
      <c r="D8" s="185" t="s">
        <v>621</v>
      </c>
      <c r="E8" s="185" t="s">
        <v>630</v>
      </c>
      <c r="F8" s="185" t="s">
        <v>789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802</v>
      </c>
      <c r="D9" s="185" t="s">
        <v>634</v>
      </c>
      <c r="E9" s="185" t="s">
        <v>635</v>
      </c>
      <c r="F9" s="185" t="s">
        <v>789</v>
      </c>
      <c r="G9" s="273">
        <v>1</v>
      </c>
      <c r="H9" s="262" t="s">
        <v>1044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802</v>
      </c>
      <c r="D10" s="185" t="s">
        <v>622</v>
      </c>
      <c r="E10" s="185" t="s">
        <v>628</v>
      </c>
      <c r="F10" s="185" t="s">
        <v>789</v>
      </c>
      <c r="G10" s="273">
        <v>1</v>
      </c>
      <c r="H10" s="10"/>
      <c r="I10" s="10"/>
      <c r="J10" s="10"/>
    </row>
    <row r="11" spans="1:11" x14ac:dyDescent="0.15">
      <c r="A11" s="272" t="s">
        <v>1048</v>
      </c>
      <c r="B11" s="272">
        <v>2</v>
      </c>
      <c r="C11" s="185" t="s">
        <v>802</v>
      </c>
      <c r="D11" s="185" t="s">
        <v>618</v>
      </c>
      <c r="E11" s="185" t="s">
        <v>632</v>
      </c>
      <c r="F11" s="185" t="s">
        <v>792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802</v>
      </c>
      <c r="D12" s="185" t="s">
        <v>620</v>
      </c>
      <c r="E12" s="185" t="s">
        <v>627</v>
      </c>
      <c r="F12" s="185" t="s">
        <v>790</v>
      </c>
      <c r="G12" s="273">
        <v>3</v>
      </c>
      <c r="H12" s="10"/>
      <c r="I12" s="10"/>
      <c r="J12" s="10"/>
    </row>
    <row r="13" spans="1:11" x14ac:dyDescent="0.15">
      <c r="A13" s="272" t="s">
        <v>1049</v>
      </c>
      <c r="B13" s="272">
        <v>2</v>
      </c>
      <c r="C13" s="185" t="s">
        <v>802</v>
      </c>
      <c r="D13" s="185" t="s">
        <v>787</v>
      </c>
      <c r="E13" s="185" t="s">
        <v>788</v>
      </c>
      <c r="F13" s="185" t="s">
        <v>794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789</v>
      </c>
      <c r="G14" s="273">
        <v>1</v>
      </c>
      <c r="H14" s="10"/>
      <c r="I14" s="10" t="s">
        <v>1044</v>
      </c>
      <c r="J14" s="10" t="s">
        <v>1044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789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798</v>
      </c>
      <c r="E16" s="185" t="s">
        <v>799</v>
      </c>
      <c r="F16" s="185" t="s">
        <v>792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800</v>
      </c>
      <c r="D17" s="185" t="s">
        <v>607</v>
      </c>
      <c r="E17" s="185" t="s">
        <v>702</v>
      </c>
      <c r="F17" s="185" t="s">
        <v>789</v>
      </c>
      <c r="G17" s="273">
        <v>1</v>
      </c>
      <c r="H17" s="10" t="s">
        <v>1044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800</v>
      </c>
      <c r="D18" s="185" t="s">
        <v>626</v>
      </c>
      <c r="E18" s="185" t="s">
        <v>746</v>
      </c>
      <c r="F18" s="185" t="s">
        <v>789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800</v>
      </c>
      <c r="D19" s="185" t="s">
        <v>608</v>
      </c>
      <c r="E19" s="185" t="s">
        <v>700</v>
      </c>
      <c r="F19" s="185" t="s">
        <v>789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800</v>
      </c>
      <c r="D20" s="185" t="s">
        <v>609</v>
      </c>
      <c r="E20" s="185" t="s">
        <v>701</v>
      </c>
      <c r="F20" s="185" t="s">
        <v>789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800</v>
      </c>
      <c r="D21" s="185" t="s">
        <v>696</v>
      </c>
      <c r="E21" s="185" t="s">
        <v>697</v>
      </c>
      <c r="F21" s="185" t="s">
        <v>792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800</v>
      </c>
      <c r="D22" s="185" t="s">
        <v>747</v>
      </c>
      <c r="E22" s="185" t="s">
        <v>752</v>
      </c>
      <c r="F22" s="185" t="s">
        <v>790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805</v>
      </c>
      <c r="D23" s="185" t="s">
        <v>748</v>
      </c>
      <c r="E23" s="185" t="s">
        <v>751</v>
      </c>
      <c r="F23" s="185" t="s">
        <v>789</v>
      </c>
      <c r="G23" s="273">
        <v>1</v>
      </c>
      <c r="H23" s="10" t="s">
        <v>1044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805</v>
      </c>
      <c r="D24" s="185" t="s">
        <v>749</v>
      </c>
      <c r="E24" s="185" t="s">
        <v>750</v>
      </c>
      <c r="F24" s="185" t="s">
        <v>792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805</v>
      </c>
      <c r="D25" s="185" t="s">
        <v>773</v>
      </c>
      <c r="E25" s="185" t="s">
        <v>774</v>
      </c>
      <c r="F25" s="185" t="s">
        <v>790</v>
      </c>
      <c r="G25" s="273">
        <v>3</v>
      </c>
      <c r="H25" s="10"/>
      <c r="I25" s="10"/>
      <c r="J25" s="10"/>
    </row>
    <row r="26" spans="1:10" x14ac:dyDescent="0.15">
      <c r="A26" s="272" t="s">
        <v>1049</v>
      </c>
      <c r="B26" s="272">
        <v>5</v>
      </c>
      <c r="C26" s="185" t="s">
        <v>805</v>
      </c>
      <c r="D26" s="185" t="s">
        <v>785</v>
      </c>
      <c r="E26" s="185" t="s">
        <v>786</v>
      </c>
      <c r="F26" s="185" t="s">
        <v>795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803</v>
      </c>
      <c r="D27" s="185" t="s">
        <v>614</v>
      </c>
      <c r="E27" s="185" t="s">
        <v>778</v>
      </c>
      <c r="F27" s="185" t="s">
        <v>793</v>
      </c>
      <c r="G27" s="273">
        <v>1</v>
      </c>
      <c r="H27" s="10"/>
      <c r="I27" s="10"/>
      <c r="J27" s="10"/>
    </row>
    <row r="28" spans="1:10" x14ac:dyDescent="0.15">
      <c r="A28" s="272" t="s">
        <v>1051</v>
      </c>
      <c r="B28" s="272">
        <v>6</v>
      </c>
      <c r="C28" s="185" t="s">
        <v>803</v>
      </c>
      <c r="D28" s="185" t="s">
        <v>616</v>
      </c>
      <c r="E28" s="185" t="s">
        <v>778</v>
      </c>
      <c r="F28" s="185" t="s">
        <v>789</v>
      </c>
      <c r="G28" s="273">
        <v>1</v>
      </c>
      <c r="H28" s="10" t="s">
        <v>1044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803</v>
      </c>
      <c r="D29" s="185" t="s">
        <v>784</v>
      </c>
      <c r="E29" s="185" t="s">
        <v>635</v>
      </c>
      <c r="F29" s="185" t="s">
        <v>789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803</v>
      </c>
      <c r="D30" s="185" t="s">
        <v>617</v>
      </c>
      <c r="E30" s="185" t="s">
        <v>780</v>
      </c>
      <c r="F30" s="185" t="s">
        <v>792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803</v>
      </c>
      <c r="D31" s="185" t="s">
        <v>615</v>
      </c>
      <c r="E31" s="185" t="s">
        <v>779</v>
      </c>
      <c r="F31" s="185" t="s">
        <v>790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861</v>
      </c>
      <c r="F32" s="185" t="s">
        <v>789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775</v>
      </c>
      <c r="F33" s="185" t="s">
        <v>789</v>
      </c>
      <c r="G33" s="273">
        <v>1</v>
      </c>
      <c r="H33" s="10"/>
      <c r="I33" s="10"/>
      <c r="J33" s="10" t="s">
        <v>1044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776</v>
      </c>
      <c r="F34" s="185" t="s">
        <v>792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798</v>
      </c>
      <c r="E35" s="185" t="s">
        <v>799</v>
      </c>
      <c r="F35" s="185" t="s">
        <v>792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796</v>
      </c>
      <c r="E36" s="185" t="s">
        <v>797</v>
      </c>
      <c r="F36" s="185" t="s">
        <v>791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804</v>
      </c>
      <c r="D37" s="185" t="s">
        <v>610</v>
      </c>
      <c r="E37" s="185" t="s">
        <v>771</v>
      </c>
      <c r="F37" s="185" t="s">
        <v>789</v>
      </c>
      <c r="G37" s="273">
        <v>1</v>
      </c>
      <c r="H37" s="10"/>
      <c r="I37" s="10"/>
      <c r="J37" s="10" t="s">
        <v>1044</v>
      </c>
    </row>
    <row r="38" spans="1:10" x14ac:dyDescent="0.15">
      <c r="A38" s="272">
        <v>0</v>
      </c>
      <c r="B38" s="272">
        <v>8</v>
      </c>
      <c r="C38" s="185" t="s">
        <v>804</v>
      </c>
      <c r="D38" s="185" t="s">
        <v>611</v>
      </c>
      <c r="E38" s="185" t="s">
        <v>860</v>
      </c>
      <c r="F38" s="185" t="s">
        <v>789</v>
      </c>
      <c r="G38" s="273">
        <v>1</v>
      </c>
      <c r="H38" s="10"/>
      <c r="I38" s="10" t="s">
        <v>1044</v>
      </c>
      <c r="J38" s="10" t="s">
        <v>1044</v>
      </c>
    </row>
    <row r="39" spans="1:10" x14ac:dyDescent="0.15">
      <c r="A39" s="272">
        <v>5</v>
      </c>
      <c r="B39" s="272">
        <v>8</v>
      </c>
      <c r="C39" s="185" t="s">
        <v>804</v>
      </c>
      <c r="D39" s="185" t="s">
        <v>612</v>
      </c>
      <c r="E39" s="185" t="s">
        <v>772</v>
      </c>
      <c r="F39" s="185" t="s">
        <v>789</v>
      </c>
      <c r="G39" s="273">
        <v>1</v>
      </c>
      <c r="H39" s="10" t="s">
        <v>1044</v>
      </c>
      <c r="I39" s="10" t="s">
        <v>1044</v>
      </c>
      <c r="J39" s="10"/>
    </row>
    <row r="40" spans="1:10" x14ac:dyDescent="0.15">
      <c r="A40" s="272">
        <v>0</v>
      </c>
      <c r="B40" s="272">
        <v>8</v>
      </c>
      <c r="C40" s="185" t="s">
        <v>804</v>
      </c>
      <c r="D40" s="185" t="s">
        <v>812</v>
      </c>
      <c r="E40" s="185" t="s">
        <v>813</v>
      </c>
      <c r="F40" s="185" t="s">
        <v>789</v>
      </c>
      <c r="G40" s="273">
        <v>1</v>
      </c>
      <c r="H40" s="10"/>
      <c r="I40" s="10" t="s">
        <v>1044</v>
      </c>
      <c r="J40" s="10"/>
    </row>
    <row r="41" spans="1:10" x14ac:dyDescent="0.15">
      <c r="A41" s="272">
        <v>0</v>
      </c>
      <c r="B41" s="272">
        <v>8</v>
      </c>
      <c r="C41" s="185" t="s">
        <v>804</v>
      </c>
      <c r="D41" s="185" t="s">
        <v>814</v>
      </c>
      <c r="E41" s="185" t="s">
        <v>815</v>
      </c>
      <c r="F41" s="185" t="s">
        <v>789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804</v>
      </c>
      <c r="D42" s="185" t="s">
        <v>981</v>
      </c>
      <c r="E42" s="185" t="s">
        <v>982</v>
      </c>
      <c r="F42" s="185" t="s">
        <v>792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804</v>
      </c>
      <c r="D43" s="185" t="s">
        <v>1036</v>
      </c>
      <c r="E43" s="185" t="s">
        <v>1022</v>
      </c>
      <c r="F43" s="185" t="s">
        <v>790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804</v>
      </c>
      <c r="D44" s="185" t="s">
        <v>613</v>
      </c>
      <c r="E44" s="185" t="s">
        <v>777</v>
      </c>
      <c r="F44" s="185" t="s">
        <v>791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699</v>
      </c>
      <c r="F45" s="185" t="s">
        <v>789</v>
      </c>
      <c r="G45" s="171">
        <v>1</v>
      </c>
      <c r="H45" s="10"/>
      <c r="I45" s="10" t="s">
        <v>1044</v>
      </c>
      <c r="J45" s="10"/>
    </row>
    <row r="46" spans="1:10" x14ac:dyDescent="0.15">
      <c r="B46" s="180">
        <v>1</v>
      </c>
      <c r="C46" s="185" t="s">
        <v>801</v>
      </c>
      <c r="G46" s="273"/>
    </row>
    <row r="47" spans="1:10" x14ac:dyDescent="0.15">
      <c r="E47" s="185" t="s">
        <v>1050</v>
      </c>
    </row>
    <row r="48" spans="1:10" x14ac:dyDescent="0.15">
      <c r="E48" s="185"/>
    </row>
    <row r="49" spans="3:6" x14ac:dyDescent="0.15">
      <c r="C49" s="274" t="s">
        <v>807</v>
      </c>
      <c r="D49" s="274" t="s">
        <v>1052</v>
      </c>
      <c r="E49" s="274" t="s">
        <v>810</v>
      </c>
      <c r="F49" s="274" t="s">
        <v>809</v>
      </c>
    </row>
    <row r="51" spans="3:6" x14ac:dyDescent="0.15">
      <c r="C51" s="185" t="s">
        <v>801</v>
      </c>
      <c r="D51" s="185" t="s">
        <v>624</v>
      </c>
      <c r="E51" s="185" t="s">
        <v>698</v>
      </c>
      <c r="F51" s="185" t="s">
        <v>789</v>
      </c>
    </row>
    <row r="52" spans="3:6" x14ac:dyDescent="0.15">
      <c r="C52" s="185" t="s">
        <v>801</v>
      </c>
      <c r="D52" s="185" t="s">
        <v>1047</v>
      </c>
      <c r="E52" s="185" t="s">
        <v>783</v>
      </c>
      <c r="F52" s="185" t="s">
        <v>789</v>
      </c>
    </row>
    <row r="53" spans="3:6" x14ac:dyDescent="0.15">
      <c r="C53" s="185" t="s">
        <v>801</v>
      </c>
      <c r="D53" s="185" t="s">
        <v>625</v>
      </c>
      <c r="E53" s="185" t="s">
        <v>782</v>
      </c>
      <c r="F53" s="185" t="s">
        <v>792</v>
      </c>
    </row>
    <row r="54" spans="3:6" x14ac:dyDescent="0.15">
      <c r="C54" s="185" t="s">
        <v>801</v>
      </c>
      <c r="D54" s="185" t="s">
        <v>623</v>
      </c>
      <c r="E54" s="185" t="s">
        <v>781</v>
      </c>
      <c r="F54" s="185" t="s">
        <v>790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802</v>
      </c>
      <c r="D56" s="185" t="s">
        <v>619</v>
      </c>
      <c r="E56" s="185" t="s">
        <v>633</v>
      </c>
      <c r="F56" s="185" t="s">
        <v>789</v>
      </c>
    </row>
    <row r="57" spans="3:6" x14ac:dyDescent="0.15">
      <c r="C57" s="185" t="s">
        <v>802</v>
      </c>
      <c r="D57" s="185" t="s">
        <v>621</v>
      </c>
      <c r="E57" s="185" t="s">
        <v>630</v>
      </c>
      <c r="F57" s="185" t="s">
        <v>789</v>
      </c>
    </row>
    <row r="58" spans="3:6" x14ac:dyDescent="0.15">
      <c r="C58" s="185" t="s">
        <v>802</v>
      </c>
      <c r="D58" s="185" t="s">
        <v>634</v>
      </c>
      <c r="E58" s="185" t="s">
        <v>635</v>
      </c>
      <c r="F58" s="185" t="s">
        <v>789</v>
      </c>
    </row>
    <row r="59" spans="3:6" x14ac:dyDescent="0.15">
      <c r="C59" s="185" t="s">
        <v>802</v>
      </c>
      <c r="D59" s="185" t="s">
        <v>622</v>
      </c>
      <c r="E59" s="185" t="s">
        <v>628</v>
      </c>
      <c r="F59" s="185" t="s">
        <v>789</v>
      </c>
    </row>
    <row r="60" spans="3:6" x14ac:dyDescent="0.15">
      <c r="C60" s="185" t="s">
        <v>802</v>
      </c>
      <c r="D60" s="185" t="s">
        <v>618</v>
      </c>
      <c r="E60" s="185" t="s">
        <v>632</v>
      </c>
      <c r="F60" s="185" t="s">
        <v>792</v>
      </c>
    </row>
    <row r="61" spans="3:6" x14ac:dyDescent="0.15">
      <c r="C61" s="185" t="s">
        <v>802</v>
      </c>
      <c r="D61" s="185" t="s">
        <v>620</v>
      </c>
      <c r="E61" s="185" t="s">
        <v>627</v>
      </c>
      <c r="F61" s="185" t="s">
        <v>790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789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789</v>
      </c>
    </row>
    <row r="65" spans="3:6" x14ac:dyDescent="0.15">
      <c r="C65" s="185" t="s">
        <v>344</v>
      </c>
      <c r="D65" s="185" t="s">
        <v>798</v>
      </c>
      <c r="E65" s="185" t="s">
        <v>799</v>
      </c>
      <c r="F65" s="185" t="s">
        <v>792</v>
      </c>
    </row>
    <row r="66" spans="3:6" x14ac:dyDescent="0.15">
      <c r="C66" s="185" t="s">
        <v>802</v>
      </c>
      <c r="D66" s="185" t="s">
        <v>620</v>
      </c>
      <c r="E66" s="185" t="s">
        <v>627</v>
      </c>
      <c r="F66" s="185" t="s">
        <v>790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800</v>
      </c>
      <c r="D68" s="185" t="s">
        <v>607</v>
      </c>
      <c r="E68" s="185" t="s">
        <v>702</v>
      </c>
      <c r="F68" s="185" t="s">
        <v>789</v>
      </c>
    </row>
    <row r="69" spans="3:6" x14ac:dyDescent="0.15">
      <c r="C69" s="185" t="s">
        <v>800</v>
      </c>
      <c r="D69" s="185" t="s">
        <v>626</v>
      </c>
      <c r="E69" s="185" t="s">
        <v>746</v>
      </c>
      <c r="F69" s="185" t="s">
        <v>789</v>
      </c>
    </row>
    <row r="70" spans="3:6" x14ac:dyDescent="0.15">
      <c r="C70" s="185" t="s">
        <v>800</v>
      </c>
      <c r="D70" s="185" t="s">
        <v>608</v>
      </c>
      <c r="E70" s="185" t="s">
        <v>700</v>
      </c>
      <c r="F70" s="185" t="s">
        <v>789</v>
      </c>
    </row>
    <row r="71" spans="3:6" x14ac:dyDescent="0.15">
      <c r="C71" s="185" t="s">
        <v>800</v>
      </c>
      <c r="D71" s="185" t="s">
        <v>609</v>
      </c>
      <c r="E71" s="185" t="s">
        <v>701</v>
      </c>
      <c r="F71" s="185" t="s">
        <v>789</v>
      </c>
    </row>
    <row r="72" spans="3:6" x14ac:dyDescent="0.15">
      <c r="C72" s="185" t="s">
        <v>800</v>
      </c>
      <c r="D72" s="185" t="s">
        <v>696</v>
      </c>
      <c r="E72" s="185" t="s">
        <v>697</v>
      </c>
      <c r="F72" s="185" t="s">
        <v>792</v>
      </c>
    </row>
    <row r="73" spans="3:6" x14ac:dyDescent="0.15">
      <c r="C73" s="185" t="s">
        <v>800</v>
      </c>
      <c r="D73" s="185" t="s">
        <v>1125</v>
      </c>
      <c r="E73" s="185" t="s">
        <v>1126</v>
      </c>
      <c r="F73" s="185" t="s">
        <v>790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805</v>
      </c>
      <c r="D75" s="185" t="s">
        <v>748</v>
      </c>
      <c r="E75" s="185" t="s">
        <v>751</v>
      </c>
      <c r="F75" s="185" t="s">
        <v>789</v>
      </c>
    </row>
    <row r="76" spans="3:6" x14ac:dyDescent="0.15">
      <c r="C76" s="185" t="s">
        <v>805</v>
      </c>
      <c r="D76" s="185" t="s">
        <v>749</v>
      </c>
      <c r="E76" s="185" t="s">
        <v>750</v>
      </c>
      <c r="F76" s="185" t="s">
        <v>792</v>
      </c>
    </row>
    <row r="77" spans="3:6" x14ac:dyDescent="0.15">
      <c r="C77" s="185" t="s">
        <v>805</v>
      </c>
      <c r="D77" s="185" t="s">
        <v>747</v>
      </c>
      <c r="E77" s="185" t="s">
        <v>752</v>
      </c>
      <c r="F77" s="185" t="s">
        <v>790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803</v>
      </c>
      <c r="D79" s="185" t="s">
        <v>614</v>
      </c>
      <c r="E79" s="185" t="s">
        <v>778</v>
      </c>
      <c r="F79" s="185" t="s">
        <v>793</v>
      </c>
    </row>
    <row r="80" spans="3:6" x14ac:dyDescent="0.15">
      <c r="C80" s="185" t="s">
        <v>803</v>
      </c>
      <c r="D80" s="185" t="s">
        <v>1127</v>
      </c>
      <c r="E80" s="185" t="s">
        <v>778</v>
      </c>
      <c r="F80" s="185" t="s">
        <v>789</v>
      </c>
    </row>
    <row r="81" spans="3:6" x14ac:dyDescent="0.15">
      <c r="C81" s="185" t="s">
        <v>803</v>
      </c>
      <c r="D81" s="185" t="s">
        <v>617</v>
      </c>
      <c r="E81" s="185" t="s">
        <v>780</v>
      </c>
      <c r="F81" s="185" t="s">
        <v>792</v>
      </c>
    </row>
    <row r="82" spans="3:6" x14ac:dyDescent="0.15">
      <c r="C82" s="185" t="s">
        <v>803</v>
      </c>
      <c r="D82" s="185" t="s">
        <v>615</v>
      </c>
      <c r="E82" s="185" t="s">
        <v>779</v>
      </c>
      <c r="F82" s="185" t="s">
        <v>790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699</v>
      </c>
      <c r="F84" s="185" t="s">
        <v>789</v>
      </c>
    </row>
    <row r="85" spans="3:6" x14ac:dyDescent="0.15">
      <c r="C85" s="185" t="s">
        <v>280</v>
      </c>
      <c r="D85" s="185" t="s">
        <v>604</v>
      </c>
      <c r="E85" s="185" t="s">
        <v>861</v>
      </c>
      <c r="F85" s="185" t="s">
        <v>789</v>
      </c>
    </row>
    <row r="86" spans="3:6" x14ac:dyDescent="0.15">
      <c r="C86" s="185" t="s">
        <v>280</v>
      </c>
      <c r="D86" s="185" t="s">
        <v>605</v>
      </c>
      <c r="E86" s="185" t="s">
        <v>775</v>
      </c>
      <c r="F86" s="185" t="s">
        <v>789</v>
      </c>
    </row>
    <row r="87" spans="3:6" x14ac:dyDescent="0.15">
      <c r="C87" s="185" t="s">
        <v>280</v>
      </c>
      <c r="D87" s="185" t="s">
        <v>606</v>
      </c>
      <c r="E87" s="185" t="s">
        <v>776</v>
      </c>
      <c r="F87" s="185" t="s">
        <v>792</v>
      </c>
    </row>
    <row r="88" spans="3:6" x14ac:dyDescent="0.15">
      <c r="C88" s="185" t="s">
        <v>280</v>
      </c>
      <c r="D88" s="185" t="s">
        <v>798</v>
      </c>
      <c r="E88" s="185" t="s">
        <v>799</v>
      </c>
      <c r="F88" s="185" t="s">
        <v>792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804</v>
      </c>
      <c r="D90" s="185" t="s">
        <v>610</v>
      </c>
      <c r="E90" s="185" t="s">
        <v>771</v>
      </c>
      <c r="F90" s="185" t="s">
        <v>789</v>
      </c>
    </row>
    <row r="91" spans="3:6" x14ac:dyDescent="0.15">
      <c r="C91" s="185" t="s">
        <v>804</v>
      </c>
      <c r="D91" s="185" t="s">
        <v>611</v>
      </c>
      <c r="E91" s="185" t="s">
        <v>860</v>
      </c>
      <c r="F91" s="185" t="s">
        <v>789</v>
      </c>
    </row>
    <row r="92" spans="3:6" x14ac:dyDescent="0.15">
      <c r="C92" s="185" t="s">
        <v>804</v>
      </c>
      <c r="D92" s="185" t="s">
        <v>612</v>
      </c>
      <c r="E92" s="185" t="s">
        <v>772</v>
      </c>
      <c r="F92" s="185" t="s">
        <v>789</v>
      </c>
    </row>
    <row r="93" spans="3:6" x14ac:dyDescent="0.15">
      <c r="C93" s="185" t="s">
        <v>804</v>
      </c>
      <c r="D93" s="185" t="s">
        <v>812</v>
      </c>
      <c r="E93" s="185" t="s">
        <v>813</v>
      </c>
      <c r="F93" s="185" t="s">
        <v>789</v>
      </c>
    </row>
    <row r="94" spans="3:6" x14ac:dyDescent="0.15">
      <c r="C94" s="185" t="s">
        <v>804</v>
      </c>
      <c r="D94" s="185" t="s">
        <v>814</v>
      </c>
      <c r="E94" s="185" t="s">
        <v>815</v>
      </c>
      <c r="F94" s="185" t="s">
        <v>789</v>
      </c>
    </row>
    <row r="95" spans="3:6" x14ac:dyDescent="0.15">
      <c r="C95" s="185" t="s">
        <v>804</v>
      </c>
      <c r="D95" s="185" t="s">
        <v>981</v>
      </c>
      <c r="E95" s="185" t="s">
        <v>982</v>
      </c>
      <c r="F95" s="185" t="s">
        <v>792</v>
      </c>
    </row>
    <row r="96" spans="3:6" x14ac:dyDescent="0.15">
      <c r="C96" s="185" t="s">
        <v>804</v>
      </c>
      <c r="D96" s="185" t="s">
        <v>1036</v>
      </c>
      <c r="E96" s="185" t="s">
        <v>1022</v>
      </c>
      <c r="F96" s="185" t="s">
        <v>792</v>
      </c>
    </row>
    <row r="97" spans="3:6" x14ac:dyDescent="0.15">
      <c r="C97" s="185" t="s">
        <v>804</v>
      </c>
      <c r="D97" s="185" t="s">
        <v>1124</v>
      </c>
      <c r="E97" s="185" t="s">
        <v>774</v>
      </c>
      <c r="F97" s="185" t="s">
        <v>790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843</v>
      </c>
      <c r="C2" s="10" t="s">
        <v>827</v>
      </c>
      <c r="D2" s="10" t="s">
        <v>828</v>
      </c>
      <c r="E2" s="34"/>
      <c r="F2" s="362" t="s">
        <v>837</v>
      </c>
      <c r="G2" s="362"/>
      <c r="H2" s="362"/>
      <c r="J2" s="362" t="s">
        <v>469</v>
      </c>
      <c r="K2" s="362"/>
      <c r="L2" s="362"/>
      <c r="M2" s="362"/>
      <c r="N2" s="362"/>
      <c r="O2" s="362"/>
    </row>
    <row r="3" spans="2:15" x14ac:dyDescent="0.15">
      <c r="E3" s="33"/>
      <c r="F3" s="14"/>
      <c r="G3" s="10" t="s">
        <v>827</v>
      </c>
      <c r="H3" s="10" t="s">
        <v>828</v>
      </c>
      <c r="K3" s="10" t="s">
        <v>827</v>
      </c>
      <c r="L3" s="10" t="s">
        <v>828</v>
      </c>
      <c r="M3" s="10"/>
      <c r="N3" s="10" t="s">
        <v>1113</v>
      </c>
      <c r="O3" s="10" t="s">
        <v>1114</v>
      </c>
    </row>
    <row r="4" spans="2:15" x14ac:dyDescent="0.15">
      <c r="B4" s="33" t="s">
        <v>842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829</v>
      </c>
      <c r="C5" s="9">
        <v>3500</v>
      </c>
      <c r="D5" s="9">
        <v>5000</v>
      </c>
      <c r="E5" s="66"/>
      <c r="F5" s="33" t="s">
        <v>818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821</v>
      </c>
      <c r="C6" s="9">
        <f>+C4-C5</f>
        <v>11500</v>
      </c>
      <c r="D6" s="9">
        <f>+D4-D5</f>
        <v>20000</v>
      </c>
      <c r="E6" s="66"/>
      <c r="F6" s="33" t="s">
        <v>842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1122</v>
      </c>
    </row>
    <row r="7" spans="2:15" x14ac:dyDescent="0.15">
      <c r="C7" s="9"/>
      <c r="D7" s="9"/>
      <c r="F7" s="33" t="s">
        <v>819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837</v>
      </c>
      <c r="O7" s="33" t="s">
        <v>1117</v>
      </c>
    </row>
    <row r="8" spans="2:15" x14ac:dyDescent="0.15">
      <c r="B8" s="47" t="s">
        <v>822</v>
      </c>
      <c r="C8" s="9">
        <v>1500</v>
      </c>
      <c r="D8" s="9">
        <v>2000</v>
      </c>
      <c r="E8" s="66"/>
      <c r="F8" s="33" t="s">
        <v>820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1118</v>
      </c>
    </row>
    <row r="9" spans="2:15" x14ac:dyDescent="0.15">
      <c r="B9" s="47" t="s">
        <v>823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824</v>
      </c>
      <c r="C10" s="9">
        <v>2500</v>
      </c>
      <c r="D10" s="9">
        <v>2500</v>
      </c>
      <c r="F10" s="33" t="s">
        <v>1085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825</v>
      </c>
      <c r="C11" s="9">
        <v>1500</v>
      </c>
      <c r="D11" s="9">
        <v>2500</v>
      </c>
      <c r="E11" s="66"/>
      <c r="F11" s="33" t="s">
        <v>1086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1121</v>
      </c>
    </row>
    <row r="13" spans="2:15" x14ac:dyDescent="0.15">
      <c r="B13" s="47" t="s">
        <v>167</v>
      </c>
      <c r="C13" s="9">
        <v>500</v>
      </c>
      <c r="D13" s="9">
        <v>500</v>
      </c>
      <c r="F13" s="362" t="s">
        <v>1098</v>
      </c>
      <c r="G13" s="362"/>
      <c r="H13" s="36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1121</v>
      </c>
    </row>
    <row r="14" spans="2:15" x14ac:dyDescent="0.15">
      <c r="B14" s="44" t="s">
        <v>826</v>
      </c>
      <c r="C14" s="66">
        <f>+C13+C12</f>
        <v>7000</v>
      </c>
      <c r="D14" s="66">
        <f>+D13+D12</f>
        <v>8500</v>
      </c>
      <c r="E14" s="9"/>
      <c r="F14" s="14"/>
      <c r="G14" s="10" t="s">
        <v>827</v>
      </c>
      <c r="H14" s="14" t="s">
        <v>828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818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830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839</v>
      </c>
      <c r="G18" s="9">
        <f>+G17*0.75</f>
        <v>3000</v>
      </c>
      <c r="H18" s="9">
        <f>+H17*0.8</f>
        <v>4800</v>
      </c>
      <c r="J18" s="135" t="s">
        <v>1080</v>
      </c>
    </row>
    <row r="19" spans="2:15" x14ac:dyDescent="0.15">
      <c r="B19" s="14" t="s">
        <v>816</v>
      </c>
      <c r="E19" s="9"/>
      <c r="F19" s="33" t="s">
        <v>820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1116</v>
      </c>
      <c r="O20" s="33" t="s">
        <v>1119</v>
      </c>
    </row>
    <row r="21" spans="2:15" x14ac:dyDescent="0.15">
      <c r="E21" s="9"/>
      <c r="F21" s="33" t="s">
        <v>1088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846</v>
      </c>
      <c r="E22" s="9"/>
      <c r="F22" s="33" t="s">
        <v>1087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2" t="s">
        <v>473</v>
      </c>
      <c r="G24" s="362"/>
      <c r="H24" s="362"/>
      <c r="J24" s="127" t="s">
        <v>481</v>
      </c>
      <c r="K24" s="9">
        <v>0</v>
      </c>
      <c r="L24" s="9">
        <v>0</v>
      </c>
      <c r="M24" s="9"/>
      <c r="N24" t="s">
        <v>1115</v>
      </c>
      <c r="O24" s="33" t="s">
        <v>1120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827</v>
      </c>
      <c r="H25" s="10" t="s">
        <v>828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833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834</v>
      </c>
      <c r="C27" s="9">
        <f>+G45</f>
        <v>1625</v>
      </c>
      <c r="D27" s="9">
        <f>+H45</f>
        <v>2000</v>
      </c>
      <c r="F27" s="33" t="s">
        <v>818</v>
      </c>
      <c r="G27" s="9">
        <v>0</v>
      </c>
      <c r="H27" s="66">
        <f>+G30</f>
        <v>500</v>
      </c>
      <c r="J27" s="135" t="s">
        <v>1104</v>
      </c>
    </row>
    <row r="28" spans="2:15" x14ac:dyDescent="0.15">
      <c r="B28" s="136" t="s">
        <v>847</v>
      </c>
      <c r="C28" s="9">
        <f>SUM(C23:C27)</f>
        <v>-9875</v>
      </c>
      <c r="D28" s="9">
        <f>SUM(D23:D27)</f>
        <v>-13300</v>
      </c>
      <c r="F28" s="33" t="s">
        <v>830</v>
      </c>
      <c r="G28" s="9">
        <v>4000</v>
      </c>
      <c r="H28" s="66">
        <v>6000</v>
      </c>
      <c r="J28" s="127" t="s">
        <v>1082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1122</v>
      </c>
    </row>
    <row r="29" spans="2:15" x14ac:dyDescent="0.15">
      <c r="B29" s="137"/>
      <c r="F29" s="33" t="s">
        <v>840</v>
      </c>
      <c r="G29" s="9">
        <f>+C5</f>
        <v>3500</v>
      </c>
      <c r="H29" s="9">
        <f>+D5</f>
        <v>5000</v>
      </c>
      <c r="J29" s="127" t="s">
        <v>1001</v>
      </c>
      <c r="L29" s="66">
        <f>+K30</f>
        <v>4500</v>
      </c>
      <c r="M29" s="66"/>
      <c r="N29" s="44" t="s">
        <v>843</v>
      </c>
      <c r="O29" s="33" t="s">
        <v>1122</v>
      </c>
    </row>
    <row r="30" spans="2:15" x14ac:dyDescent="0.15">
      <c r="B30" s="136" t="s">
        <v>1066</v>
      </c>
      <c r="C30" s="66">
        <f>+C20+C28</f>
        <v>-5375</v>
      </c>
      <c r="D30" s="66">
        <f>+D20+D28</f>
        <v>-1800</v>
      </c>
      <c r="F30" s="33" t="s">
        <v>820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843</v>
      </c>
      <c r="O30" s="33" t="s">
        <v>1122</v>
      </c>
    </row>
    <row r="31" spans="2:15" x14ac:dyDescent="0.15">
      <c r="J31" s="135" t="s">
        <v>1083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845</v>
      </c>
      <c r="F32" s="33" t="s">
        <v>1088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1089</v>
      </c>
      <c r="G33" s="66">
        <f>+G30-G27</f>
        <v>500</v>
      </c>
      <c r="H33" s="66">
        <f>+H30-H27</f>
        <v>1000</v>
      </c>
      <c r="J33" s="135" t="s">
        <v>1084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838</v>
      </c>
      <c r="H36" s="10"/>
    </row>
    <row r="37" spans="2:14" x14ac:dyDescent="0.15">
      <c r="B37" s="135" t="s">
        <v>817</v>
      </c>
      <c r="C37" s="9"/>
      <c r="D37" s="9"/>
      <c r="F37" s="14"/>
      <c r="G37" s="10" t="s">
        <v>827</v>
      </c>
      <c r="H37" s="10" t="s">
        <v>828</v>
      </c>
    </row>
    <row r="38" spans="2:14" x14ac:dyDescent="0.15">
      <c r="B38" s="136" t="s">
        <v>1082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1067</v>
      </c>
      <c r="C39" s="9">
        <f>+C38</f>
        <v>50000</v>
      </c>
      <c r="D39" s="9">
        <f>+D38</f>
        <v>0</v>
      </c>
      <c r="F39" s="33" t="s">
        <v>818</v>
      </c>
      <c r="G39" s="9">
        <v>0</v>
      </c>
      <c r="H39" s="66">
        <f>+G42</f>
        <v>1625</v>
      </c>
    </row>
    <row r="40" spans="2:14" x14ac:dyDescent="0.15">
      <c r="F40" s="33" t="s">
        <v>832</v>
      </c>
      <c r="G40" s="9">
        <f>+C12</f>
        <v>6500</v>
      </c>
      <c r="H40" s="9">
        <f>+D12</f>
        <v>8000</v>
      </c>
    </row>
    <row r="41" spans="2:14" x14ac:dyDescent="0.15">
      <c r="F41" s="33" t="s">
        <v>831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820</v>
      </c>
      <c r="G42" s="9">
        <f>+G39+G40-G41</f>
        <v>1625</v>
      </c>
      <c r="H42" s="66">
        <f>+H39+H40-H41</f>
        <v>3625</v>
      </c>
      <c r="J42" s="14" t="s">
        <v>1002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1085</v>
      </c>
      <c r="G44" s="66">
        <f>+G41*-1</f>
        <v>-4875</v>
      </c>
      <c r="H44" s="66">
        <f>+H41*-1</f>
        <v>-6000</v>
      </c>
      <c r="J44" s="33" t="s">
        <v>1003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1090</v>
      </c>
      <c r="G45" s="66">
        <f>+G42-G39</f>
        <v>1625</v>
      </c>
      <c r="H45" s="66">
        <f>+H42-H39</f>
        <v>2000</v>
      </c>
      <c r="J45" s="47" t="s">
        <v>1005</v>
      </c>
      <c r="K45" s="102">
        <f>+K16/K21</f>
        <v>21.761904761904763</v>
      </c>
      <c r="L45" s="102">
        <f>+L16/L21</f>
        <v>12.330472103004292</v>
      </c>
      <c r="M45" s="102"/>
      <c r="N45" s="33" t="s">
        <v>1008</v>
      </c>
    </row>
    <row r="46" spans="2:14" x14ac:dyDescent="0.15">
      <c r="F46" s="33"/>
      <c r="G46" s="66"/>
      <c r="H46" s="66"/>
      <c r="J46" s="47" t="s">
        <v>1006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1009</v>
      </c>
    </row>
    <row r="47" spans="2:14" x14ac:dyDescent="0.15">
      <c r="F47" s="14" t="s">
        <v>841</v>
      </c>
      <c r="G47" s="361" t="s">
        <v>467</v>
      </c>
      <c r="H47" s="361"/>
      <c r="J47" s="47" t="s">
        <v>1007</v>
      </c>
      <c r="N47" s="33" t="s">
        <v>1010</v>
      </c>
    </row>
    <row r="48" spans="2:14" x14ac:dyDescent="0.15">
      <c r="B48" s="10" t="s">
        <v>843</v>
      </c>
      <c r="C48" s="10" t="s">
        <v>827</v>
      </c>
      <c r="D48" s="10" t="s">
        <v>828</v>
      </c>
      <c r="G48" s="10" t="s">
        <v>827</v>
      </c>
      <c r="H48" s="10" t="s">
        <v>828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1011</v>
      </c>
    </row>
    <row r="50" spans="2:14" x14ac:dyDescent="0.15">
      <c r="B50" s="33" t="s">
        <v>842</v>
      </c>
      <c r="C50" s="9">
        <v>15000</v>
      </c>
      <c r="D50" s="9">
        <v>25000</v>
      </c>
      <c r="F50" s="33" t="s">
        <v>835</v>
      </c>
      <c r="G50" s="9">
        <f>+G21</f>
        <v>-3000</v>
      </c>
      <c r="H50" s="9">
        <f>+H21</f>
        <v>-4800</v>
      </c>
      <c r="J50" s="47" t="s">
        <v>1012</v>
      </c>
      <c r="N50" s="33" t="s">
        <v>1013</v>
      </c>
    </row>
    <row r="51" spans="2:14" x14ac:dyDescent="0.15">
      <c r="B51" s="47" t="s">
        <v>829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1014</v>
      </c>
      <c r="N51" s="33" t="s">
        <v>1015</v>
      </c>
    </row>
    <row r="52" spans="2:14" x14ac:dyDescent="0.15">
      <c r="B52" s="33" t="s">
        <v>821</v>
      </c>
      <c r="C52" s="9">
        <f>+C50-C51</f>
        <v>11500</v>
      </c>
      <c r="D52" s="9">
        <f>+D50-D51</f>
        <v>20000</v>
      </c>
      <c r="F52" s="33" t="s">
        <v>836</v>
      </c>
      <c r="G52" s="9">
        <f>+G44</f>
        <v>-4875</v>
      </c>
      <c r="H52" s="9">
        <f>+H44</f>
        <v>-6000</v>
      </c>
      <c r="J52" s="47" t="s">
        <v>1016</v>
      </c>
      <c r="N52" s="33" t="s">
        <v>1017</v>
      </c>
    </row>
    <row r="53" spans="2:14" x14ac:dyDescent="0.15">
      <c r="B53" s="47" t="s">
        <v>826</v>
      </c>
      <c r="C53" s="66">
        <f>+C14</f>
        <v>7000</v>
      </c>
      <c r="D53" s="66">
        <f>+D14</f>
        <v>8500</v>
      </c>
      <c r="F53" s="33" t="s">
        <v>1068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827</v>
      </c>
      <c r="H54" s="10" t="s">
        <v>828</v>
      </c>
      <c r="J54" s="33" t="s">
        <v>1004</v>
      </c>
    </row>
    <row r="55" spans="2:14" x14ac:dyDescent="0.15">
      <c r="B55" s="47"/>
      <c r="C55" s="9"/>
      <c r="D55" s="9"/>
      <c r="F55" s="73"/>
      <c r="G55" s="6"/>
      <c r="H55" s="6"/>
      <c r="J55" s="47" t="s">
        <v>1018</v>
      </c>
      <c r="N55" s="33" t="s">
        <v>1019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1020</v>
      </c>
      <c r="N56" s="33" t="s">
        <v>1021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1024</v>
      </c>
      <c r="J2" s="48" t="s">
        <v>1027</v>
      </c>
    </row>
    <row r="4" spans="2:10" x14ac:dyDescent="0.15">
      <c r="B4" s="14" t="s">
        <v>1003</v>
      </c>
    </row>
    <row r="5" spans="2:10" x14ac:dyDescent="0.15">
      <c r="B5" s="47" t="s">
        <v>1005</v>
      </c>
      <c r="C5" s="75" t="s">
        <v>296</v>
      </c>
      <c r="D5" s="257">
        <f>D153/D168</f>
        <v>489.9927512022789</v>
      </c>
      <c r="E5" s="257">
        <f>E153/E168</f>
        <v>-280.7919721368919</v>
      </c>
      <c r="F5" s="257">
        <f>F153/F168</f>
        <v>-428.12846245726757</v>
      </c>
      <c r="G5" s="257">
        <f>G153/G168</f>
        <v>-529.05282538569179</v>
      </c>
      <c r="H5" s="257">
        <f>H153/H168</f>
        <v>-697.08589494291425</v>
      </c>
      <c r="I5" s="257"/>
      <c r="J5" s="48" t="s">
        <v>1032</v>
      </c>
    </row>
    <row r="6" spans="2:10" x14ac:dyDescent="0.15">
      <c r="B6" s="47" t="s">
        <v>1034</v>
      </c>
      <c r="C6" s="75" t="s">
        <v>296</v>
      </c>
      <c r="D6" s="257">
        <f>(D150+D151)/D168</f>
        <v>488.74488795441567</v>
      </c>
      <c r="E6" s="257">
        <f>(E150+E151)/E168</f>
        <v>-282.12585013253459</v>
      </c>
      <c r="F6" s="257">
        <f>(F150+F151)/F168</f>
        <v>-429.5433391939834</v>
      </c>
      <c r="G6" s="257">
        <f>(G150+G151)/G168</f>
        <v>-530.53974303035977</v>
      </c>
      <c r="H6" s="257">
        <f>(H150+H151)/H168</f>
        <v>-698.80646537557629</v>
      </c>
      <c r="I6" s="257"/>
      <c r="J6" s="48" t="s">
        <v>1039</v>
      </c>
    </row>
    <row r="7" spans="2:10" x14ac:dyDescent="0.15">
      <c r="C7" s="75"/>
    </row>
    <row r="8" spans="2:10" x14ac:dyDescent="0.15">
      <c r="B8" s="14" t="s">
        <v>1025</v>
      </c>
      <c r="C8" s="75"/>
    </row>
    <row r="9" spans="2:10" x14ac:dyDescent="0.15">
      <c r="B9" s="47" t="s">
        <v>1040</v>
      </c>
      <c r="C9" s="75" t="s">
        <v>296</v>
      </c>
      <c r="D9" s="257">
        <f>(D20+D28+D33)/D151</f>
        <v>2.0398642917726888</v>
      </c>
      <c r="E9" s="257">
        <f>(E20+E28+E33)/E151</f>
        <v>8.3216385056199123</v>
      </c>
      <c r="F9" s="257">
        <f>(F20+F28+F33)/F151</f>
        <v>16.519956754883925</v>
      </c>
      <c r="G9" s="257">
        <f>(G20+G28+G33)/G151</f>
        <v>16.587324551971008</v>
      </c>
      <c r="H9" s="257">
        <f>(H20+H28+H33)/H151</f>
        <v>16.61010125332329</v>
      </c>
      <c r="I9" s="258"/>
      <c r="J9" s="48" t="s">
        <v>1041</v>
      </c>
    </row>
    <row r="10" spans="2:10" x14ac:dyDescent="0.15">
      <c r="B10" s="47" t="s">
        <v>1014</v>
      </c>
      <c r="C10" s="75" t="s">
        <v>296</v>
      </c>
      <c r="D10" s="257">
        <f>D21/(D152/2)</f>
        <v>0.84673972602739722</v>
      </c>
      <c r="E10" s="258">
        <f>E21/((D152+E152)/2)</f>
        <v>3.4717231833910032</v>
      </c>
      <c r="F10" s="258">
        <f>F21/((E152+F152)/2)</f>
        <v>4.1739062064898693</v>
      </c>
      <c r="G10" s="258">
        <f>G21/((F152+G152)/2)</f>
        <v>4.3652997918040057</v>
      </c>
      <c r="H10" s="258">
        <f>H21/((G152+H152)/2)</f>
        <v>3.1338383172845186</v>
      </c>
      <c r="J10" s="48" t="s">
        <v>1031</v>
      </c>
    </row>
    <row r="11" spans="2:10" x14ac:dyDescent="0.15">
      <c r="B11" s="47" t="s">
        <v>1016</v>
      </c>
      <c r="C11" s="75"/>
      <c r="D11" s="257">
        <f>D21/(D166/2)</f>
        <v>1.0566153846153845</v>
      </c>
      <c r="E11" s="258">
        <f>E21/((D166+E166)/2)</f>
        <v>4.5586980586534489</v>
      </c>
      <c r="F11" s="258">
        <f>F21/((E166+F166)/2)</f>
        <v>5.7651259078259693</v>
      </c>
      <c r="G11" s="258">
        <f>G21/((F166+G166)/2)</f>
        <v>6.3538119564722484</v>
      </c>
      <c r="H11" s="258">
        <f>H21/((G166+H166)/2)</f>
        <v>5.0478076779629948</v>
      </c>
      <c r="J11" s="48" t="s">
        <v>1030</v>
      </c>
    </row>
    <row r="12" spans="2:10" x14ac:dyDescent="0.15">
      <c r="C12" s="75"/>
    </row>
    <row r="13" spans="2:10" x14ac:dyDescent="0.15">
      <c r="B13" s="14" t="s">
        <v>1004</v>
      </c>
      <c r="C13" s="75"/>
    </row>
    <row r="14" spans="2:10" x14ac:dyDescent="0.15">
      <c r="B14" s="47" t="s">
        <v>1018</v>
      </c>
      <c r="C14" s="75" t="s">
        <v>296</v>
      </c>
      <c r="D14" s="259">
        <f>D113/(D20+D28+D33)</f>
        <v>-1039.8975558327556</v>
      </c>
      <c r="E14" s="259">
        <f t="shared" ref="E14:H14" si="0">E113/(E20+E28+E33)</f>
        <v>-28.497875254906539</v>
      </c>
      <c r="F14" s="259">
        <f t="shared" si="0"/>
        <v>-6.8935185989548486</v>
      </c>
      <c r="G14" s="259">
        <f t="shared" si="0"/>
        <v>-4.2749164428686806</v>
      </c>
      <c r="H14" s="259">
        <f t="shared" si="0"/>
        <v>-3.4317331410500849</v>
      </c>
      <c r="J14" s="48" t="s">
        <v>1028</v>
      </c>
    </row>
    <row r="15" spans="2:10" x14ac:dyDescent="0.15">
      <c r="B15" s="47" t="s">
        <v>1026</v>
      </c>
      <c r="C15" s="75" t="s">
        <v>296</v>
      </c>
      <c r="D15" s="259">
        <f>D113/(+D180/2)</f>
        <v>-5.2358522281382358</v>
      </c>
      <c r="E15" s="259">
        <f>E113/((D180+E180)/2)</f>
        <v>6.9771523782654494</v>
      </c>
      <c r="F15" s="259">
        <f>F113/((E180+F180)/2)</f>
        <v>0.72794669645885113</v>
      </c>
      <c r="G15" s="259">
        <f>G113/((F180+G180)/2)</f>
        <v>0.46143006528555075</v>
      </c>
      <c r="H15" s="259">
        <f>H113/((G180+H180)/2)</f>
        <v>0.39032957275792529</v>
      </c>
      <c r="J15" s="48" t="s">
        <v>1029</v>
      </c>
    </row>
    <row r="17" spans="1:55" ht="12.75" customHeight="1" x14ac:dyDescent="0.2">
      <c r="A17" s="221"/>
      <c r="B17" s="256" t="s">
        <v>1033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102000</v>
      </c>
      <c r="E20" s="70">
        <f>'FIN-P&amp;L_CWS'!F10</f>
        <v>4026000</v>
      </c>
      <c r="F20" s="70">
        <f>'FIN-P&amp;L_CWS'!G10</f>
        <v>12240000</v>
      </c>
      <c r="G20" s="70">
        <f>'FIN-P&amp;L_CWS'!H10</f>
        <v>21955050</v>
      </c>
      <c r="H20" s="70">
        <f>'FIN-P&amp;L_CWS'!I10</f>
        <v>35235000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46359</v>
      </c>
      <c r="E21" s="70">
        <f>'FIN-P&amp;L_CWS'!F11</f>
        <v>827745.6</v>
      </c>
      <c r="F21" s="70">
        <f>'FIN-P&amp;L_CWS'!G11</f>
        <v>1911096.0000000002</v>
      </c>
      <c r="G21" s="70">
        <f>'FIN-P&amp;L_CWS'!H11</f>
        <v>2825862.6329999999</v>
      </c>
      <c r="H21" s="70">
        <f>'FIN-P&amp;L_CWS'!I11</f>
        <v>2695031.46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55641</v>
      </c>
      <c r="E22" s="70">
        <f>'FIN-P&amp;L_CWS'!F12</f>
        <v>3198254.4</v>
      </c>
      <c r="F22" s="70">
        <f>'FIN-P&amp;L_CWS'!G12</f>
        <v>10328904</v>
      </c>
      <c r="G22" s="70">
        <f>'FIN-P&amp;L_CWS'!H12</f>
        <v>19129187.366999999</v>
      </c>
      <c r="H22" s="70">
        <f>'FIN-P&amp;L_CWS'!I12</f>
        <v>32539968.539999999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</v>
      </c>
      <c r="F23" s="46">
        <f>'FIN-P&amp;L_CWS'!G13</f>
        <v>0.84386470588235296</v>
      </c>
      <c r="G23" s="46">
        <f>'FIN-P&amp;L_CWS'!H13</f>
        <v>0.87128871794871787</v>
      </c>
      <c r="H23" s="46">
        <f>'FIN-P&amp;L_CWS'!I13</f>
        <v>0.92351265900383139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3600</v>
      </c>
      <c r="E26" s="70">
        <f>'FIN-P&amp;L_CWS'!F16</f>
        <v>108375</v>
      </c>
      <c r="F26" s="70">
        <f>'FIN-P&amp;L_CWS'!G16</f>
        <v>203150</v>
      </c>
      <c r="G26" s="70">
        <f>'FIN-P&amp;L_CWS'!H16</f>
        <v>235305</v>
      </c>
      <c r="H26" s="70">
        <f>'FIN-P&amp;L_CWS'!I16</f>
        <v>168840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900</v>
      </c>
      <c r="E27" s="70">
        <f>'FIN-P&amp;L_CWS'!F17</f>
        <v>15350</v>
      </c>
      <c r="F27" s="70">
        <f>'FIN-P&amp;L_CWS'!G17</f>
        <v>39250</v>
      </c>
      <c r="G27" s="70">
        <f>'FIN-P&amp;L_CWS'!H17</f>
        <v>81095</v>
      </c>
      <c r="H27" s="70">
        <f>'FIN-P&amp;L_CWS'!I17</f>
        <v>99855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4500</v>
      </c>
      <c r="E28" s="70">
        <f>'FIN-P&amp;L_CWS'!F18</f>
        <v>123725</v>
      </c>
      <c r="F28" s="70">
        <f>'FIN-P&amp;L_CWS'!G18</f>
        <v>242400</v>
      </c>
      <c r="G28" s="70">
        <f>'FIN-P&amp;L_CWS'!H18</f>
        <v>316400</v>
      </c>
      <c r="H28" s="70">
        <f>'FIN-P&amp;L_CWS'!I18</f>
        <v>268695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375</v>
      </c>
      <c r="E31" s="70">
        <f>'FIN-P&amp;L_CWS'!F21</f>
        <v>9950</v>
      </c>
      <c r="F31" s="70">
        <f>'FIN-P&amp;L_CWS'!G21</f>
        <v>36100</v>
      </c>
      <c r="G31" s="70">
        <f>'FIN-P&amp;L_CWS'!H21</f>
        <v>75150</v>
      </c>
      <c r="H31" s="70">
        <f>'FIN-P&amp;L_CWS'!I21</f>
        <v>121600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1350</v>
      </c>
      <c r="E32" s="70">
        <f>'FIN-P&amp;L_CWS'!F22</f>
        <v>69693.75</v>
      </c>
      <c r="F32" s="70">
        <f>'FIN-P&amp;L_CWS'!G22</f>
        <v>355151.25</v>
      </c>
      <c r="G32" s="70">
        <f>'FIN-P&amp;L_CWS'!H22</f>
        <v>984757.5</v>
      </c>
      <c r="H32" s="70">
        <f>'FIN-P&amp;L_CWS'!I22</f>
        <v>1969717.5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1725</v>
      </c>
      <c r="E33" s="70">
        <f>'FIN-P&amp;L_CWS'!F23</f>
        <v>79643.75</v>
      </c>
      <c r="F33" s="70">
        <f>'FIN-P&amp;L_CWS'!G23</f>
        <v>391251.25</v>
      </c>
      <c r="G33" s="70">
        <f>'FIN-P&amp;L_CWS'!H23</f>
        <v>1059907.5</v>
      </c>
      <c r="H33" s="70">
        <f>'FIN-P&amp;L_CWS'!I23</f>
        <v>2091317.5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61866</v>
      </c>
      <c r="E35" s="70">
        <f>'FIN-P&amp;L_CWS'!F25</f>
        <v>3401623.15</v>
      </c>
      <c r="F35" s="70">
        <f>'FIN-P&amp;L_CWS'!G25</f>
        <v>10962555.25</v>
      </c>
      <c r="G35" s="70">
        <f>'FIN-P&amp;L_CWS'!H25</f>
        <v>20505494.866999999</v>
      </c>
      <c r="H35" s="70">
        <f>'FIN-P&amp;L_CWS'!I25</f>
        <v>34899981.039999999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24001546.649999999</v>
      </c>
      <c r="E56" s="70">
        <f>'FIN-P&amp;L_CWS'!F46</f>
        <v>33685040.578750007</v>
      </c>
      <c r="F56" s="70">
        <f>'FIN-P&amp;L_CWS'!G46</f>
        <v>43474063.881250001</v>
      </c>
      <c r="G56" s="70">
        <f>'FIN-P&amp;L_CWS'!H46</f>
        <v>53312637.371675014</v>
      </c>
      <c r="H56" s="70">
        <f>'FIN-P&amp;L_CWS'!I46</f>
        <v>82472499.526000008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52801546.650000006</v>
      </c>
      <c r="E60" s="70">
        <f>'FIN-P&amp;L_CWS'!F50</f>
        <v>67285040.578749999</v>
      </c>
      <c r="F60" s="70">
        <f>'FIN-P&amp;L_CWS'!G50</f>
        <v>77074063.881250009</v>
      </c>
      <c r="G60" s="70">
        <f>'FIN-P&amp;L_CWS'!H50</f>
        <v>94112637.371675014</v>
      </c>
      <c r="H60" s="70">
        <f>'FIN-P&amp;L_CWS'!I50</f>
        <v>130472499.52600001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10560309.33</v>
      </c>
      <c r="E70" s="70">
        <f>'FIN-P&amp;L_CWS'!F60</f>
        <v>13457008.115750004</v>
      </c>
      <c r="F70" s="70">
        <f>'FIN-P&amp;L_CWS'!G60</f>
        <v>15414812.776250001</v>
      </c>
      <c r="G70" s="70">
        <f>'FIN-P&amp;L_CWS'!H60</f>
        <v>18822527.474335</v>
      </c>
      <c r="H70" s="70">
        <f>'FIN-P&amp;L_CWS'!I60</f>
        <v>26094499.905199993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17309397.329999998</v>
      </c>
      <c r="E73" s="70">
        <f>'FIN-P&amp;L_CWS'!F63</f>
        <v>20206096.11575</v>
      </c>
      <c r="F73" s="70">
        <f>'FIN-P&amp;L_CWS'!G63</f>
        <v>22163900.776250005</v>
      </c>
      <c r="G73" s="70">
        <f>'FIN-P&amp;L_CWS'!H63</f>
        <v>25571615.474335</v>
      </c>
      <c r="H73" s="70">
        <f>'FIN-P&amp;L_CWS'!I63</f>
        <v>32843587.905199993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112110943.97999999</v>
      </c>
      <c r="E75" s="70">
        <f>'FIN-P&amp;L_CWS'!F65</f>
        <v>123491136.6945</v>
      </c>
      <c r="F75" s="70">
        <f>'FIN-P&amp;L_CWS'!G65</f>
        <v>99237964.657499999</v>
      </c>
      <c r="G75" s="70">
        <f>'FIN-P&amp;L_CWS'!H65</f>
        <v>119684252.84600998</v>
      </c>
      <c r="H75" s="70">
        <f>'FIN-P&amp;L_CWS'!I65</f>
        <v>163316087.43120003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112604778.97999999</v>
      </c>
      <c r="E111" s="70">
        <f>'FIN-P&amp;L_CWS'!F101</f>
        <v>123929646.1945</v>
      </c>
      <c r="F111" s="70">
        <f>'FIN-P&amp;L_CWS'!G101</f>
        <v>99707309.578333318</v>
      </c>
      <c r="G111" s="70">
        <f>'FIN-P&amp;L_CWS'!H101</f>
        <v>120245098.67819752</v>
      </c>
      <c r="H111" s="70">
        <f>'FIN-P&amp;L_CWS'!I101</f>
        <v>163916031.37444222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-112542912.97999999</v>
      </c>
      <c r="E113" s="70">
        <f>'FIN-P&amp;L_CWS'!F103</f>
        <v>-120528023.04449999</v>
      </c>
      <c r="F113" s="70">
        <f>'FIN-P&amp;L_CWS'!G103</f>
        <v>-88744754.328333333</v>
      </c>
      <c r="G113" s="70">
        <f>'FIN-P&amp;L_CWS'!H103</f>
        <v>-99739603.811197519</v>
      </c>
      <c r="H113" s="70">
        <f>'FIN-P&amp;L_CWS'!I103</f>
        <v>-129016050.3344422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1035</v>
      </c>
      <c r="C114" s="70">
        <f>'FIN-P&amp;L_CWS'!D104</f>
        <v>-28592</v>
      </c>
      <c r="D114" s="70">
        <f>'FIN-P&amp;L_CWS'!E104</f>
        <v>-112571504.97999999</v>
      </c>
      <c r="E114" s="70">
        <f>'FIN-P&amp;L_CWS'!F104</f>
        <v>-233099528.02449998</v>
      </c>
      <c r="F114" s="70">
        <f>'FIN-P&amp;L_CWS'!G104</f>
        <v>-321844282.35283333</v>
      </c>
      <c r="G114" s="70">
        <f>'FIN-P&amp;L_CWS'!H104</f>
        <v>-421583886.16403085</v>
      </c>
      <c r="H114" s="70">
        <f>'FIN-P&amp;L_CWS'!I104</f>
        <v>-550599936.49847305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862</v>
      </c>
    </row>
    <row r="118" spans="2:54" x14ac:dyDescent="0.15">
      <c r="B118" s="136" t="s">
        <v>468</v>
      </c>
    </row>
    <row r="119" spans="2:54" x14ac:dyDescent="0.15">
      <c r="B119" s="135" t="s">
        <v>863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-112542912.97999999</v>
      </c>
      <c r="E120" s="121">
        <f>'FIN-CASHFLOW_CWS'!E5</f>
        <v>-120528023.04449999</v>
      </c>
      <c r="F120" s="121">
        <f>'FIN-CASHFLOW_CWS'!F5</f>
        <v>-88744754.328333333</v>
      </c>
      <c r="G120" s="121">
        <f>'FIN-CASHFLOW_CWS'!G5</f>
        <v>-99739603.811197519</v>
      </c>
      <c r="H120" s="121">
        <f>'FIN-CASHFLOW_CWS'!H5</f>
        <v>-129016050.3344422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-53055</v>
      </c>
      <c r="E124" s="121">
        <f>'FIN-CASHFLOW_CWS'!E9</f>
        <v>-455182.5</v>
      </c>
      <c r="F124" s="121">
        <f>'FIN-CASHFLOW_CWS'!F9</f>
        <v>-271041.25</v>
      </c>
      <c r="G124" s="121">
        <f>'FIN-CASHFLOW_CWS'!G9</f>
        <v>-627298.75</v>
      </c>
      <c r="H124" s="121">
        <f>'FIN-CASHFLOW_CWS'!H9</f>
        <v>-856805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-109500</v>
      </c>
      <c r="E125" s="121">
        <f>'FIN-CASHFLOW_CWS'!E10</f>
        <v>-257850</v>
      </c>
      <c r="F125" s="121">
        <f>'FIN-CASHFLOW_CWS'!F10</f>
        <v>-181035</v>
      </c>
      <c r="G125" s="121">
        <f>'FIN-CASHFLOW_CWS'!G10</f>
        <v>-197923.5</v>
      </c>
      <c r="H125" s="121">
        <f>'FIN-CASHFLOW_CWS'!H10</f>
        <v>-227338.65000000002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87750</v>
      </c>
      <c r="E126" s="121">
        <f>'FIN-CASHFLOW_CWS'!E11</f>
        <v>187650</v>
      </c>
      <c r="F126" s="121">
        <f>'FIN-CASHFLOW_CWS'!F11</f>
        <v>112185</v>
      </c>
      <c r="G126" s="121">
        <f>'FIN-CASHFLOW_CWS'!G11</f>
        <v>114331.5</v>
      </c>
      <c r="H126" s="121">
        <f>'FIN-CASHFLOW_CWS'!H11</f>
        <v>63969.75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847</v>
      </c>
      <c r="C128" s="121">
        <f>'FIN-CASHFLOW_CWS'!C13</f>
        <v>0</v>
      </c>
      <c r="D128" s="121">
        <f>'FIN-CASHFLOW_CWS'!D13</f>
        <v>-56530</v>
      </c>
      <c r="E128" s="121">
        <f>'FIN-CASHFLOW_CWS'!E13</f>
        <v>-504982.5</v>
      </c>
      <c r="F128" s="121">
        <f>'FIN-CASHFLOW_CWS'!F13</f>
        <v>-318882.91666666663</v>
      </c>
      <c r="G128" s="121">
        <f>'FIN-CASHFLOW_CWS'!G13</f>
        <v>-689790.75</v>
      </c>
      <c r="H128" s="121">
        <f>'FIN-CASHFLOW_CWS'!H13</f>
        <v>-999073.89999999991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865</v>
      </c>
      <c r="C130" s="121">
        <f>'FIN-CASHFLOW_CWS'!C15</f>
        <v>-28592</v>
      </c>
      <c r="D130" s="121">
        <f>'FIN-CASHFLOW_CWS'!D15</f>
        <v>-112599442.97999999</v>
      </c>
      <c r="E130" s="121">
        <f>'FIN-CASHFLOW_CWS'!E15</f>
        <v>-121033005.54449999</v>
      </c>
      <c r="F130" s="121">
        <f>'FIN-CASHFLOW_CWS'!F15</f>
        <v>-89063637.245000005</v>
      </c>
      <c r="G130" s="121">
        <f>'FIN-CASHFLOW_CWS'!G15</f>
        <v>-100429394.56119752</v>
      </c>
      <c r="H130" s="121">
        <f>'FIN-CASHFLOW_CWS'!H15</f>
        <v>-130015124.2344422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46992642</v>
      </c>
      <c r="D138" s="121">
        <f>'FIN-CASHFLOW_CWS'!D23</f>
        <v>108568201.89799997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46964050</v>
      </c>
      <c r="D140" s="121">
        <f>'FIN-CASHFLOW_CWS'!D25</f>
        <v>-4129741.0820000172</v>
      </c>
      <c r="E140" s="121">
        <f>'FIN-CASHFLOW_CWS'!E25</f>
        <v>-121040005.54449999</v>
      </c>
      <c r="F140" s="121">
        <f>'FIN-CASHFLOW_CWS'!F25</f>
        <v>-89058137.245000005</v>
      </c>
      <c r="G140" s="121">
        <f>'FIN-CASHFLOW_CWS'!G25</f>
        <v>-100429394.56119752</v>
      </c>
      <c r="H140" s="121">
        <f>'FIN-CASHFLOW_CWS'!H25</f>
        <v>-130015124.2344422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46964050</v>
      </c>
      <c r="E142" s="121">
        <f>'FIN-CASHFLOW_CWS'!E27</f>
        <v>42834308.917999983</v>
      </c>
      <c r="F142" s="121">
        <f>'FIN-CASHFLOW_CWS'!F27</f>
        <v>-78205696.62650001</v>
      </c>
      <c r="G142" s="121">
        <f>'FIN-CASHFLOW_CWS'!G27</f>
        <v>-167263833.87150002</v>
      </c>
      <c r="H142" s="121">
        <f>'FIN-CASHFLOW_CWS'!H27</f>
        <v>-267693228.43269753</v>
      </c>
      <c r="I142" s="121"/>
    </row>
    <row r="143" spans="2:9" x14ac:dyDescent="0.15">
      <c r="B143" s="136" t="s">
        <v>492</v>
      </c>
      <c r="C143" s="121">
        <f>'FIN-CASHFLOW_CWS'!C28</f>
        <v>46964050</v>
      </c>
      <c r="D143" s="121">
        <f>'FIN-CASHFLOW_CWS'!D28</f>
        <v>42834308.917999983</v>
      </c>
      <c r="E143" s="121">
        <f>'FIN-CASHFLOW_CWS'!E28</f>
        <v>-78205696.62650001</v>
      </c>
      <c r="F143" s="121">
        <f>'FIN-CASHFLOW_CWS'!F28</f>
        <v>-167263833.87150002</v>
      </c>
      <c r="G143" s="121">
        <f>'FIN-CASHFLOW_CWS'!G28</f>
        <v>-267693228.43269753</v>
      </c>
      <c r="H143" s="121">
        <f>'FIN-CASHFLOW_CWS'!H28</f>
        <v>-397708352.66713977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46964050</v>
      </c>
      <c r="D150" s="121">
        <f>'FIN-BALANCE_CWS'!E7</f>
        <v>42834308.917999975</v>
      </c>
      <c r="E150" s="121">
        <f>'FIN-BALANCE_CWS'!F7</f>
        <v>-78205696.626500025</v>
      </c>
      <c r="F150" s="121">
        <f>'FIN-BALANCE_CWS'!G7</f>
        <v>-167263833.87150005</v>
      </c>
      <c r="G150" s="121">
        <f>'FIN-BALANCE_CWS'!H7</f>
        <v>-267693228.43269756</v>
      </c>
      <c r="H150" s="121">
        <f>'FIN-BALANCE_CWS'!I7</f>
        <v>-397708352.66713971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53055</v>
      </c>
      <c r="E151" s="121">
        <f>'FIN-BALANCE_CWS'!F8</f>
        <v>508237.5</v>
      </c>
      <c r="F151" s="121">
        <f>'FIN-BALANCE_CWS'!G8</f>
        <v>779278.75</v>
      </c>
      <c r="G151" s="121">
        <f>'FIN-BALANCE_CWS'!H8</f>
        <v>1406577.5</v>
      </c>
      <c r="H151" s="121">
        <f>'FIN-BALANCE_CWS'!I8</f>
        <v>2263382.5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109500</v>
      </c>
      <c r="E152" s="121">
        <f>'FIN-BALANCE_CWS'!F9</f>
        <v>367350</v>
      </c>
      <c r="F152" s="121">
        <f>'FIN-BALANCE_CWS'!G9</f>
        <v>548385</v>
      </c>
      <c r="G152" s="121">
        <f>'FIN-BALANCE_CWS'!H9</f>
        <v>746308.5</v>
      </c>
      <c r="H152" s="121">
        <f>'FIN-BALANCE_CWS'!I9</f>
        <v>973647.14999999991</v>
      </c>
      <c r="I152" s="121"/>
    </row>
    <row r="153" spans="2:9" x14ac:dyDescent="0.15">
      <c r="B153" s="135" t="s">
        <v>474</v>
      </c>
      <c r="C153" s="121">
        <f>'FIN-BALANCE_CWS'!D10</f>
        <v>46964050</v>
      </c>
      <c r="D153" s="121">
        <f>'FIN-BALANCE_CWS'!E10</f>
        <v>42996863.917999975</v>
      </c>
      <c r="E153" s="121">
        <f>'FIN-BALANCE_CWS'!F10</f>
        <v>-77330109.126500025</v>
      </c>
      <c r="F153" s="121">
        <f>'FIN-BALANCE_CWS'!G10</f>
        <v>-165936170.12150005</v>
      </c>
      <c r="G153" s="121">
        <f>'FIN-BALANCE_CWS'!H10</f>
        <v>-265540342.43269756</v>
      </c>
      <c r="H153" s="121">
        <f>'FIN-BALANCE_CWS'!I10</f>
        <v>-394471323.01713973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46964050</v>
      </c>
      <c r="D160" s="121">
        <f>'FIN-BALANCE_CWS'!E17</f>
        <v>43077088.917999975</v>
      </c>
      <c r="E160" s="121">
        <f>'FIN-BALANCE_CWS'!F17</f>
        <v>-77263284.126500025</v>
      </c>
      <c r="F160" s="121">
        <f>'FIN-BALANCE_CWS'!G17</f>
        <v>-165895853.45483339</v>
      </c>
      <c r="G160" s="121">
        <f>'FIN-BALANCE_CWS'!H17</f>
        <v>-265521125.76603091</v>
      </c>
      <c r="H160" s="121">
        <f>'FIN-BALANCE_CWS'!I17</f>
        <v>-394473206.35047305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1080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87750</v>
      </c>
      <c r="E166" s="121">
        <f>'FIN-BALANCE_CWS'!F23</f>
        <v>275400</v>
      </c>
      <c r="F166" s="121">
        <f>'FIN-BALANCE_CWS'!G23</f>
        <v>387585</v>
      </c>
      <c r="G166" s="121">
        <f>'FIN-BALANCE_CWS'!H23</f>
        <v>501916.5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87750</v>
      </c>
      <c r="E168" s="121">
        <f>'FIN-BALANCE_CWS'!F25</f>
        <v>275400</v>
      </c>
      <c r="F168" s="121">
        <f>'FIN-BALANCE_CWS'!G25</f>
        <v>387585</v>
      </c>
      <c r="G168" s="121">
        <f>'FIN-BALANCE_CWS'!H25</f>
        <v>501916.5</v>
      </c>
      <c r="H168" s="121">
        <f>'FIN-BALANCE_CWS'!I25</f>
        <v>565886.25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87750</v>
      </c>
      <c r="E174" s="121">
        <f>'FIN-BALANCE_CWS'!F31</f>
        <v>275400</v>
      </c>
      <c r="F174" s="121">
        <f>'FIN-BALANCE_CWS'!G31</f>
        <v>387585</v>
      </c>
      <c r="G174" s="121">
        <f>'FIN-BALANCE_CWS'!H31</f>
        <v>501916.5</v>
      </c>
      <c r="H174" s="121">
        <f>'FIN-BALANCE_CWS'!I31</f>
        <v>565886.25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1081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1082</v>
      </c>
      <c r="C177" s="121">
        <f>'FIN-BALANCE_CWS'!D34</f>
        <v>46992642</v>
      </c>
      <c r="D177" s="121">
        <f>'FIN-BALANCE_CWS'!E34</f>
        <v>155560843.89799997</v>
      </c>
      <c r="E177" s="121">
        <f>'FIN-BALANCE_CWS'!F34</f>
        <v>155560843.89799997</v>
      </c>
      <c r="F177" s="121">
        <f>'FIN-BALANCE_CWS'!G34</f>
        <v>155560843.89799997</v>
      </c>
      <c r="G177" s="121">
        <f>'FIN-BALANCE_CWS'!H34</f>
        <v>155560843.89799997</v>
      </c>
      <c r="H177" s="121">
        <f>'FIN-BALANCE_CWS'!I34</f>
        <v>155560843.89799997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-103234644.41333333</v>
      </c>
      <c r="E178" s="121">
        <f>'FIN-BALANCE_CWS'!F35</f>
        <v>-223676428.57216665</v>
      </c>
      <c r="F178" s="121">
        <f>'FIN-BALANCE_CWS'!G35</f>
        <v>-314209987.40417498</v>
      </c>
      <c r="G178" s="121">
        <f>'FIN-BALANCE_CWS'!H35</f>
        <v>-412817152.28143185</v>
      </c>
      <c r="H178" s="121">
        <f>'FIN-BALANCE_CWS'!I35</f>
        <v>-539073634.03056407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-9336860.5666666664</v>
      </c>
      <c r="E179" s="121">
        <f>'FIN-BALANCE_CWS'!F36</f>
        <v>-9423099.452333333</v>
      </c>
      <c r="F179" s="121">
        <f>'FIN-BALANCE_CWS'!G36</f>
        <v>-7634294.9486583341</v>
      </c>
      <c r="G179" s="121">
        <f>'FIN-BALANCE_CWS'!H36</f>
        <v>-8766733.8825989589</v>
      </c>
      <c r="H179" s="121">
        <f>'FIN-BALANCE_CWS'!I36</f>
        <v>-11526302.467908852</v>
      </c>
      <c r="I179" s="121"/>
    </row>
    <row r="180" spans="2:9" x14ac:dyDescent="0.15">
      <c r="B180" s="135" t="s">
        <v>1083</v>
      </c>
      <c r="C180" s="121">
        <f>'FIN-BALANCE_CWS'!D37</f>
        <v>46964050</v>
      </c>
      <c r="D180" s="121">
        <f>'FIN-BALANCE_CWS'!E37</f>
        <v>42989338.917999983</v>
      </c>
      <c r="E180" s="121">
        <f>'FIN-BALANCE_CWS'!F37</f>
        <v>-77538684.12650001</v>
      </c>
      <c r="F180" s="121">
        <f>'FIN-BALANCE_CWS'!G37</f>
        <v>-166283438.45483336</v>
      </c>
      <c r="G180" s="121">
        <f>'FIN-BALANCE_CWS'!H37</f>
        <v>-266023042.26603085</v>
      </c>
      <c r="H180" s="121">
        <f>'FIN-BALANCE_CWS'!I37</f>
        <v>-395039092.60047293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1084</v>
      </c>
      <c r="C182" s="121">
        <f>'FIN-BALANCE_CWS'!D39</f>
        <v>46964050</v>
      </c>
      <c r="D182" s="121">
        <f>'FIN-BALANCE_CWS'!E39</f>
        <v>43077088.917999983</v>
      </c>
      <c r="E182" s="121">
        <f>'FIN-BALANCE_CWS'!F39</f>
        <v>-77263284.12650001</v>
      </c>
      <c r="F182" s="121">
        <f>'FIN-BALANCE_CWS'!G39</f>
        <v>-165895853.45483336</v>
      </c>
      <c r="G182" s="121">
        <f>'FIN-BALANCE_CWS'!H39</f>
        <v>-265521125.76603085</v>
      </c>
      <c r="H182" s="121">
        <f>'FIN-BALANCE_CWS'!I39</f>
        <v>-394473206.35047293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1091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994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1092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855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1134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1103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1093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853</v>
      </c>
      <c r="C17" s="234"/>
      <c r="H17" s="234"/>
      <c r="N17" s="234"/>
      <c r="S17" s="234"/>
      <c r="V17" s="234"/>
    </row>
    <row r="18" spans="2:23" x14ac:dyDescent="0.15">
      <c r="B18" s="16" t="s">
        <v>856</v>
      </c>
      <c r="C18" s="234"/>
      <c r="H18" s="234"/>
      <c r="N18" s="234"/>
      <c r="S18" s="234"/>
      <c r="V18" s="234"/>
    </row>
    <row r="19" spans="2:23" x14ac:dyDescent="0.15">
      <c r="B19" s="16" t="s">
        <v>854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848</v>
      </c>
      <c r="C21" s="234"/>
      <c r="H21" s="234"/>
      <c r="N21" s="234"/>
      <c r="S21" s="234"/>
      <c r="V21" s="234"/>
    </row>
    <row r="22" spans="2:23" x14ac:dyDescent="0.15">
      <c r="B22" s="47" t="s">
        <v>849</v>
      </c>
      <c r="C22" s="234"/>
      <c r="H22" s="234"/>
      <c r="N22" s="234"/>
      <c r="S22" s="234"/>
      <c r="V22" s="234"/>
    </row>
    <row r="23" spans="2:23" x14ac:dyDescent="0.15">
      <c r="B23" s="47" t="s">
        <v>850</v>
      </c>
      <c r="C23" s="234"/>
      <c r="H23" s="234"/>
      <c r="N23" s="234"/>
      <c r="S23" s="234"/>
      <c r="V23" s="234"/>
    </row>
    <row r="24" spans="2:23" x14ac:dyDescent="0.15">
      <c r="B24" s="47" t="s">
        <v>851</v>
      </c>
      <c r="C24" s="234"/>
      <c r="H24" s="234"/>
      <c r="N24" s="234"/>
      <c r="S24" s="234"/>
      <c r="V24" s="234"/>
    </row>
    <row r="25" spans="2:23" x14ac:dyDescent="0.15">
      <c r="B25" s="47" t="s">
        <v>852</v>
      </c>
      <c r="C25" s="234"/>
      <c r="H25" s="234"/>
      <c r="N25" s="234"/>
      <c r="S25" s="234"/>
      <c r="V25" s="234"/>
    </row>
    <row r="26" spans="2:23" ht="18" x14ac:dyDescent="0.2">
      <c r="B26" s="14" t="s">
        <v>857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858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733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734</v>
      </c>
      <c r="C34" s="234"/>
      <c r="H34" s="234"/>
      <c r="N34" s="234"/>
      <c r="S34" s="233"/>
      <c r="V34" s="234"/>
    </row>
    <row r="35" spans="2:22" x14ac:dyDescent="0.15">
      <c r="B35" s="47" t="s">
        <v>735</v>
      </c>
      <c r="C35" s="234"/>
      <c r="H35" s="234"/>
      <c r="N35" s="234"/>
      <c r="S35" s="234"/>
      <c r="V35" s="233"/>
    </row>
    <row r="36" spans="2:22" x14ac:dyDescent="0.15">
      <c r="B36" s="47" t="s">
        <v>736</v>
      </c>
      <c r="C36" s="234"/>
      <c r="H36" s="234"/>
      <c r="N36" s="234"/>
      <c r="S36" s="234"/>
      <c r="V36" s="233"/>
    </row>
    <row r="37" spans="2:22" x14ac:dyDescent="0.15">
      <c r="B37" s="16" t="s">
        <v>859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770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1139</v>
      </c>
      <c r="C76" s="234"/>
      <c r="H76" s="234"/>
      <c r="N76" s="234"/>
      <c r="S76" s="234"/>
      <c r="V76" s="234"/>
    </row>
    <row r="77" spans="2:22" x14ac:dyDescent="0.15">
      <c r="B77" s="47" t="s">
        <v>1140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766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767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733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734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735</v>
      </c>
      <c r="C132" s="234"/>
      <c r="H132" s="234"/>
      <c r="N132" s="234"/>
      <c r="S132" s="233"/>
      <c r="V132" s="234"/>
    </row>
    <row r="133" spans="2:22" x14ac:dyDescent="0.15">
      <c r="B133" s="47" t="s">
        <v>736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51</v>
      </c>
      <c r="F7" s="50">
        <f>SUM(Q111:AB111)</f>
        <v>976</v>
      </c>
      <c r="G7" s="50">
        <f>SUM(AC111:AN111)</f>
        <v>2400</v>
      </c>
      <c r="H7" s="50">
        <f>SUM(AO111:AZ111)</f>
        <v>3753</v>
      </c>
      <c r="I7" s="50">
        <f>SUM(BA111:BL111)</f>
        <v>5400</v>
      </c>
      <c r="J7" s="35">
        <f>SUM(D7:I7)</f>
        <v>12580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102000</v>
      </c>
      <c r="F10" s="70">
        <f>SUM(Q114:AB114)</f>
        <v>4026000</v>
      </c>
      <c r="G10" s="70">
        <f>SUM(AC114:AN114)</f>
        <v>12240000</v>
      </c>
      <c r="H10" s="70">
        <f>SUM(AO114:AZ114)</f>
        <v>21955050</v>
      </c>
      <c r="I10" s="70">
        <f>SUM(BA114:BL114)</f>
        <v>35235000</v>
      </c>
      <c r="J10" s="65">
        <f>SUM(D10:I10)</f>
        <v>73558050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46359</v>
      </c>
      <c r="F11" s="70">
        <f>SUM(Q115:AB115)</f>
        <v>827745.6</v>
      </c>
      <c r="G11" s="70">
        <f>SUM(AC115:AN115)</f>
        <v>1911096.0000000002</v>
      </c>
      <c r="H11" s="70">
        <f>SUM(AO115:AZ115)</f>
        <v>2825862.6329999999</v>
      </c>
      <c r="I11" s="70">
        <f>SUM(BA115:BL115)</f>
        <v>2695031.46</v>
      </c>
      <c r="J11" s="65">
        <f>SUM(D11:I11)</f>
        <v>8306094.693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55641</v>
      </c>
      <c r="F12" s="70">
        <f>SUM(Q116:AB116)</f>
        <v>3198254.4</v>
      </c>
      <c r="G12" s="70">
        <f>SUM(AC116:AN116)</f>
        <v>10328904</v>
      </c>
      <c r="H12" s="70">
        <f>SUM(AO116:AZ116)</f>
        <v>19129187.366999999</v>
      </c>
      <c r="I12" s="70">
        <f>SUM(BA116:BL116)</f>
        <v>32539968.539999999</v>
      </c>
      <c r="J12" s="65">
        <f>SUM(D12:I12)</f>
        <v>65251955.306999996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0.54549999999999998</v>
      </c>
      <c r="F13" s="46">
        <f>F12/F10</f>
        <v>0.7944</v>
      </c>
      <c r="G13" s="46">
        <f>G12/G10</f>
        <v>0.84386470588235296</v>
      </c>
      <c r="H13" s="46">
        <f>H12/H10</f>
        <v>0.87128871794871787</v>
      </c>
      <c r="I13" s="46">
        <f>I12/I10</f>
        <v>0.92351265900383139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3600</v>
      </c>
      <c r="F16" s="70">
        <f>SUM(Q120:AB120)</f>
        <v>108375</v>
      </c>
      <c r="G16" s="70">
        <f>SUM(AC120:AN120)</f>
        <v>203150</v>
      </c>
      <c r="H16" s="70">
        <f>SUM(AO120:AZ120)</f>
        <v>235305</v>
      </c>
      <c r="I16" s="70">
        <f>SUM(BA120:BL120)</f>
        <v>168840</v>
      </c>
      <c r="J16" s="65">
        <f>SUM(D16:I16)</f>
        <v>719270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900</v>
      </c>
      <c r="F17" s="70">
        <f>SUM(Q121:AB121)</f>
        <v>15350</v>
      </c>
      <c r="G17" s="70">
        <f>SUM(AC121:AN121)</f>
        <v>39250</v>
      </c>
      <c r="H17" s="70">
        <f>SUM(AO121:AZ121)</f>
        <v>81095</v>
      </c>
      <c r="I17" s="70">
        <f>SUM(BA121:BL121)</f>
        <v>99855</v>
      </c>
      <c r="J17" s="65">
        <f>SUM(D17:I17)</f>
        <v>236450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4500</v>
      </c>
      <c r="F18" s="70">
        <f>SUM(Q122:AB122)</f>
        <v>123725</v>
      </c>
      <c r="G18" s="70">
        <f>SUM(AC122:AN122)</f>
        <v>242400</v>
      </c>
      <c r="H18" s="70">
        <f>SUM(AO122:AZ122)</f>
        <v>316400</v>
      </c>
      <c r="I18" s="70">
        <f>SUM(BA122:BL122)</f>
        <v>268695</v>
      </c>
      <c r="J18" s="65">
        <f>SUM(D18:I18)</f>
        <v>955720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375</v>
      </c>
      <c r="F21" s="70">
        <f>SUM(Q125:AB125)</f>
        <v>9950</v>
      </c>
      <c r="G21" s="70">
        <f>SUM(AC125:AN125)</f>
        <v>36100</v>
      </c>
      <c r="H21" s="70">
        <f>SUM(AO125:AZ125)</f>
        <v>75150</v>
      </c>
      <c r="I21" s="70">
        <f>SUM(BA125:BL125)</f>
        <v>121600</v>
      </c>
      <c r="J21" s="65">
        <f>SUM(D21:I21)</f>
        <v>243175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1350</v>
      </c>
      <c r="F22" s="70">
        <f>SUM(Q126:AB126)</f>
        <v>69693.75</v>
      </c>
      <c r="G22" s="70">
        <f>SUM(AC126:AN126)</f>
        <v>355151.25</v>
      </c>
      <c r="H22" s="70">
        <f>SUM(AO126:AZ126)</f>
        <v>984757.5</v>
      </c>
      <c r="I22" s="70">
        <f>SUM(BA126:BL126)</f>
        <v>1969717.5</v>
      </c>
      <c r="J22" s="65">
        <f>SUM(D22:I22)</f>
        <v>3380670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1725</v>
      </c>
      <c r="F23" s="70">
        <f>SUM(Q127:AB127)</f>
        <v>79643.75</v>
      </c>
      <c r="G23" s="70">
        <f>SUM(AC127:AN127)</f>
        <v>391251.25</v>
      </c>
      <c r="H23" s="70">
        <f>SUM(AO127:AZ127)</f>
        <v>1059907.5</v>
      </c>
      <c r="I23" s="70">
        <f>SUM(BA127:BL127)</f>
        <v>2091317.5</v>
      </c>
      <c r="J23" s="65">
        <f>SUM(D23:I23)</f>
        <v>3623845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61866</v>
      </c>
      <c r="F25" s="104">
        <f>SUM(Q129:AB129)</f>
        <v>3401623.15</v>
      </c>
      <c r="G25" s="104">
        <f>SUM(AC129:AN129)</f>
        <v>10962555.25</v>
      </c>
      <c r="H25" s="104">
        <f>SUM(AO129:AZ129)</f>
        <v>20505494.866999999</v>
      </c>
      <c r="I25" s="104">
        <f>SUM(BA129:BL129)</f>
        <v>34899981.039999999</v>
      </c>
      <c r="J25" s="38">
        <f>SUM(D25:I25)</f>
        <v>69831520.306999996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24001546.649999999</v>
      </c>
      <c r="F46" s="158">
        <f>SUM(Q150:AB150)</f>
        <v>33685040.578750007</v>
      </c>
      <c r="G46" s="158">
        <f>SUM(AC150:AN150)</f>
        <v>43474063.881250001</v>
      </c>
      <c r="H46" s="158">
        <f>SUM(AO150:AZ150)</f>
        <v>53312637.371675014</v>
      </c>
      <c r="I46" s="158">
        <f>SUM(BA150:BL150)</f>
        <v>82472499.526000008</v>
      </c>
      <c r="J46" s="159">
        <f>SUM(D46:I46)</f>
        <v>236945788.00767505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52801546.650000006</v>
      </c>
      <c r="F50" s="160">
        <f>SUM(Q154:AB154)</f>
        <v>67285040.578749999</v>
      </c>
      <c r="G50" s="160">
        <f>SUM(AC154:AN154)</f>
        <v>77074063.881250009</v>
      </c>
      <c r="H50" s="160">
        <f>SUM(AO154:AZ154)</f>
        <v>94112637.371675014</v>
      </c>
      <c r="I50" s="160">
        <f>SUM(BA154:BL154)</f>
        <v>130472499.52600001</v>
      </c>
      <c r="J50" s="144">
        <f>SUM(D50:I50)</f>
        <v>421745788.00767505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10560309.33</v>
      </c>
      <c r="F60" s="161">
        <f>SUM(Q164:AB164)</f>
        <v>13457008.115750004</v>
      </c>
      <c r="G60" s="161">
        <f>SUM(AC164:AN164)</f>
        <v>15414812.776250001</v>
      </c>
      <c r="H60" s="161">
        <f>SUM(AO164:AZ164)</f>
        <v>18822527.474335</v>
      </c>
      <c r="I60" s="161">
        <f>SUM(BA164:BL164)</f>
        <v>26094499.905199993</v>
      </c>
      <c r="J60" s="159">
        <f>SUM(D60:I60)</f>
        <v>84349157.601534992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17309397.329999998</v>
      </c>
      <c r="F63" s="161">
        <f>SUM(Q167:AB167)</f>
        <v>20206096.11575</v>
      </c>
      <c r="G63" s="161">
        <f>SUM(AC167:AN167)</f>
        <v>22163900.776250005</v>
      </c>
      <c r="H63" s="161">
        <f>SUM(AO167:AZ167)</f>
        <v>25571615.474335</v>
      </c>
      <c r="I63" s="161">
        <f>SUM(BA167:BL167)</f>
        <v>32843587.905199993</v>
      </c>
      <c r="J63" s="159">
        <f>SUM(D63:I63)</f>
        <v>118094597.60153499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112110943.97999999</v>
      </c>
      <c r="F65" s="130">
        <f>SUM(Q169:AB169)</f>
        <v>123491136.6945</v>
      </c>
      <c r="G65" s="130">
        <f>SUM(AC169:AN169)</f>
        <v>99237964.657499999</v>
      </c>
      <c r="H65" s="130">
        <f>SUM(AO169:AZ169)</f>
        <v>119684252.84600998</v>
      </c>
      <c r="I65" s="130">
        <f>SUM(BA169:BL169)</f>
        <v>163316087.43120003</v>
      </c>
      <c r="J65" s="38">
        <f>SUM(D65:I65)</f>
        <v>617840385.60921001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1097</v>
      </c>
      <c r="C101" s="33"/>
      <c r="D101" s="130">
        <f>D205</f>
        <v>28592</v>
      </c>
      <c r="E101" s="130">
        <f>SUM(E205:P205)</f>
        <v>112604778.97999999</v>
      </c>
      <c r="F101" s="130">
        <f>SUM(Q205:AB205)</f>
        <v>123929646.1945</v>
      </c>
      <c r="G101" s="130">
        <f>SUM(AC205:AN205)</f>
        <v>99707309.578333318</v>
      </c>
      <c r="H101" s="130">
        <f>SUM(AO205:AZ205)</f>
        <v>120245098.67819752</v>
      </c>
      <c r="I101" s="130">
        <f>SUM(BA205:BL205)</f>
        <v>163916031.37444222</v>
      </c>
      <c r="J101" s="38">
        <f>SUM(D101:I101)</f>
        <v>620431456.80547309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-112542912.97999999</v>
      </c>
      <c r="F103" s="130">
        <f>SUM(Q207:AB207)</f>
        <v>-120528023.04449999</v>
      </c>
      <c r="G103" s="130">
        <f>SUM(AC207:AN207)</f>
        <v>-88744754.328333333</v>
      </c>
      <c r="H103" s="130">
        <f>SUM(AO207:AZ207)</f>
        <v>-99739603.811197519</v>
      </c>
      <c r="I103" s="130">
        <f>SUM(BA207:BL207)</f>
        <v>-129016050.3344422</v>
      </c>
      <c r="J103" s="38">
        <f>SUM(D103:I103)</f>
        <v>-550599936.49847305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1035</v>
      </c>
      <c r="D104" s="130">
        <f>D103</f>
        <v>-28592</v>
      </c>
      <c r="E104" s="130">
        <f>E103+D104</f>
        <v>-112571504.97999999</v>
      </c>
      <c r="F104" s="130">
        <f>F103+E104</f>
        <v>-233099528.02449998</v>
      </c>
      <c r="G104" s="130">
        <f>G103+F104</f>
        <v>-321844282.35283333</v>
      </c>
      <c r="H104" s="130">
        <f>H103+G104</f>
        <v>-421583886.16403085</v>
      </c>
      <c r="I104" s="130">
        <f>I103+H104</f>
        <v>-550599936.49847305</v>
      </c>
      <c r="J104" s="38">
        <f>SUM(D104:I104)</f>
        <v>-1639727730.0198374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2" t="s">
        <v>35</v>
      </c>
      <c r="F107" s="362"/>
      <c r="G107" s="362"/>
      <c r="H107" s="362"/>
      <c r="I107" s="362"/>
      <c r="J107" s="362"/>
      <c r="K107" s="362"/>
      <c r="L107" s="362"/>
      <c r="M107" s="362"/>
      <c r="N107" s="362"/>
      <c r="O107" s="362"/>
      <c r="P107" s="362"/>
      <c r="Q107" s="362" t="s">
        <v>36</v>
      </c>
      <c r="R107" s="362"/>
      <c r="S107" s="362"/>
      <c r="T107" s="362"/>
      <c r="U107" s="362"/>
      <c r="V107" s="362"/>
      <c r="W107" s="362"/>
      <c r="X107" s="362"/>
      <c r="Y107" s="362"/>
      <c r="Z107" s="362"/>
      <c r="AA107" s="362"/>
      <c r="AB107" s="362"/>
      <c r="AC107" s="362" t="s">
        <v>37</v>
      </c>
      <c r="AD107" s="362"/>
      <c r="AE107" s="362"/>
      <c r="AF107" s="362"/>
      <c r="AG107" s="362"/>
      <c r="AH107" s="362"/>
      <c r="AI107" s="362"/>
      <c r="AJ107" s="362"/>
      <c r="AK107" s="362"/>
      <c r="AL107" s="362"/>
      <c r="AM107" s="362"/>
      <c r="AN107" s="362"/>
      <c r="AO107" s="362" t="s">
        <v>38</v>
      </c>
      <c r="AP107" s="362"/>
      <c r="AQ107" s="362"/>
      <c r="AR107" s="362"/>
      <c r="AS107" s="362"/>
      <c r="AT107" s="362"/>
      <c r="AU107" s="362"/>
      <c r="AV107" s="362"/>
      <c r="AW107" s="362"/>
      <c r="AX107" s="362"/>
      <c r="AY107" s="362"/>
      <c r="AZ107" s="362"/>
      <c r="BA107" s="362" t="s">
        <v>39</v>
      </c>
      <c r="BB107" s="362"/>
      <c r="BC107" s="362"/>
      <c r="BD107" s="362"/>
      <c r="BE107" s="362"/>
      <c r="BF107" s="362"/>
      <c r="BG107" s="362"/>
      <c r="BH107" s="362"/>
      <c r="BI107" s="362"/>
      <c r="BJ107" s="362"/>
      <c r="BK107" s="362"/>
      <c r="BL107" s="36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0</v>
      </c>
      <c r="I111" s="50">
        <f>'REV-REVCALC_CWS'!I6</f>
        <v>0</v>
      </c>
      <c r="J111" s="14">
        <f>'REV-REVCALC_CWS'!J6</f>
        <v>0</v>
      </c>
      <c r="K111" s="50">
        <f>'REV-REVCALC_CWS'!K6</f>
        <v>0</v>
      </c>
      <c r="L111" s="50">
        <f>'REV-REVCALC_CWS'!L6</f>
        <v>0</v>
      </c>
      <c r="M111" s="50">
        <f>'REV-REVCALC_CWS'!M6</f>
        <v>0</v>
      </c>
      <c r="N111" s="50">
        <f>'REV-REVCALC_CWS'!N6</f>
        <v>13</v>
      </c>
      <c r="O111" s="50">
        <f>'REV-REVCALC_CWS'!O6</f>
        <v>13</v>
      </c>
      <c r="P111" s="50">
        <f>'REV-REVCALC_CWS'!P6</f>
        <v>25</v>
      </c>
      <c r="Q111" s="50">
        <f>'REV-REVCALC_CWS'!Q6</f>
        <v>29</v>
      </c>
      <c r="R111" s="50">
        <f>'REV-REVCALC_CWS'!R6</f>
        <v>39</v>
      </c>
      <c r="S111" s="50">
        <f>'REV-REVCALC_CWS'!S6</f>
        <v>78</v>
      </c>
      <c r="T111" s="50">
        <f>'REV-REVCALC_CWS'!T6</f>
        <v>78</v>
      </c>
      <c r="U111" s="50">
        <f>'REV-REVCALC_CWS'!U6</f>
        <v>78</v>
      </c>
      <c r="V111" s="50">
        <f>'REV-REVCALC_CWS'!V6</f>
        <v>78</v>
      </c>
      <c r="W111" s="50">
        <f>'REV-REVCALC_CWS'!W6</f>
        <v>78</v>
      </c>
      <c r="X111" s="50">
        <f>'REV-REVCALC_CWS'!X6</f>
        <v>88</v>
      </c>
      <c r="Y111" s="50">
        <f>'REV-REVCALC_CWS'!Y6</f>
        <v>98</v>
      </c>
      <c r="Z111" s="50">
        <f>'REV-REVCALC_CWS'!Z6</f>
        <v>98</v>
      </c>
      <c r="AA111" s="50">
        <f>'REV-REVCALC_CWS'!AA6</f>
        <v>117</v>
      </c>
      <c r="AB111" s="50">
        <f>'REV-REVCALC_CWS'!AB6</f>
        <v>117</v>
      </c>
      <c r="AC111" s="50">
        <f>'REV-REVCALC_CWS'!AC6</f>
        <v>120</v>
      </c>
      <c r="AD111" s="50">
        <f>'REV-REVCALC_CWS'!AD6</f>
        <v>192</v>
      </c>
      <c r="AE111" s="50">
        <f>'REV-REVCALC_CWS'!AE6</f>
        <v>216</v>
      </c>
      <c r="AF111" s="50">
        <f>'REV-REVCALC_CWS'!AF6</f>
        <v>216</v>
      </c>
      <c r="AG111" s="50">
        <f>'REV-REVCALC_CWS'!AG6</f>
        <v>240</v>
      </c>
      <c r="AH111" s="50">
        <f>'REV-REVCALC_CWS'!AH6</f>
        <v>240</v>
      </c>
      <c r="AI111" s="50">
        <f>'REV-REVCALC_CWS'!AI6</f>
        <v>240</v>
      </c>
      <c r="AJ111" s="50">
        <f>'REV-REVCALC_CWS'!AJ6</f>
        <v>216</v>
      </c>
      <c r="AK111" s="50">
        <f>'REV-REVCALC_CWS'!AK6</f>
        <v>216</v>
      </c>
      <c r="AL111" s="50">
        <f>'REV-REVCALC_CWS'!AL6</f>
        <v>192</v>
      </c>
      <c r="AM111" s="50">
        <f>'REV-REVCALC_CWS'!AM6</f>
        <v>168</v>
      </c>
      <c r="AN111" s="50">
        <f>'REV-REVCALC_CWS'!AN6</f>
        <v>144</v>
      </c>
      <c r="AO111" s="50">
        <f>'REV-REVCALC_CWS'!AO6</f>
        <v>188</v>
      </c>
      <c r="AP111" s="50">
        <f>'REV-REVCALC_CWS'!AP6</f>
        <v>300</v>
      </c>
      <c r="AQ111" s="50">
        <f>'REV-REVCALC_CWS'!AQ6</f>
        <v>338</v>
      </c>
      <c r="AR111" s="50">
        <f>'REV-REVCALC_CWS'!AR6</f>
        <v>338</v>
      </c>
      <c r="AS111" s="50">
        <f>'REV-REVCALC_CWS'!AS6</f>
        <v>375</v>
      </c>
      <c r="AT111" s="50">
        <f>'REV-REVCALC_CWS'!AT6</f>
        <v>375</v>
      </c>
      <c r="AU111" s="50">
        <f>'REV-REVCALC_CWS'!AU6</f>
        <v>375</v>
      </c>
      <c r="AV111" s="50">
        <f>'REV-REVCALC_CWS'!AV6</f>
        <v>338</v>
      </c>
      <c r="AW111" s="50">
        <f>'REV-REVCALC_CWS'!AW6</f>
        <v>338</v>
      </c>
      <c r="AX111" s="50">
        <f>'REV-REVCALC_CWS'!AX6</f>
        <v>300</v>
      </c>
      <c r="AY111" s="50">
        <f>'REV-REVCALC_CWS'!AY6</f>
        <v>263</v>
      </c>
      <c r="AZ111" s="50">
        <f>'REV-REVCALC_CWS'!AZ6</f>
        <v>225</v>
      </c>
      <c r="BA111" s="50">
        <f>'REV-REVCALC_CWS'!BA6</f>
        <v>270</v>
      </c>
      <c r="BB111" s="50">
        <f>'REV-REVCALC_CWS'!BB6</f>
        <v>432</v>
      </c>
      <c r="BC111" s="50">
        <f>'REV-REVCALC_CWS'!BC6</f>
        <v>486</v>
      </c>
      <c r="BD111" s="50">
        <f>'REV-REVCALC_CWS'!BD6</f>
        <v>486</v>
      </c>
      <c r="BE111" s="50">
        <f>'REV-REVCALC_CWS'!BE6</f>
        <v>540</v>
      </c>
      <c r="BF111" s="50">
        <f>'REV-REVCALC_CWS'!BF6</f>
        <v>540</v>
      </c>
      <c r="BG111" s="50">
        <f>'REV-REVCALC_CWS'!BG6</f>
        <v>540</v>
      </c>
      <c r="BH111" s="50">
        <f>'REV-REVCALC_CWS'!BH6</f>
        <v>486</v>
      </c>
      <c r="BI111" s="50">
        <f>'REV-REVCALC_CWS'!BI6</f>
        <v>486</v>
      </c>
      <c r="BJ111" s="50">
        <f>'REV-REVCALC_CWS'!BJ6</f>
        <v>432</v>
      </c>
      <c r="BK111" s="50">
        <f>'REV-REVCALC_CWS'!BK6</f>
        <v>378</v>
      </c>
      <c r="BL111" s="50">
        <f>'REV-REVCALC_CWS'!BL6</f>
        <v>324</v>
      </c>
      <c r="BM111" s="167">
        <f>SUM(D111:BL111)</f>
        <v>12580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0</v>
      </c>
      <c r="I114" s="70">
        <f>'REV-REVCALC_CWS'!I10</f>
        <v>0</v>
      </c>
      <c r="J114" s="70">
        <f>'REV-REVCALC_CWS'!J10</f>
        <v>0</v>
      </c>
      <c r="K114" s="70">
        <f>'REV-REVCALC_CWS'!K10</f>
        <v>0</v>
      </c>
      <c r="L114" s="70">
        <f>'REV-REVCALC_CWS'!L10</f>
        <v>0</v>
      </c>
      <c r="M114" s="70">
        <f>'REV-REVCALC_CWS'!M10</f>
        <v>0</v>
      </c>
      <c r="N114" s="70">
        <f>'REV-REVCALC_CWS'!N10</f>
        <v>26000</v>
      </c>
      <c r="O114" s="70">
        <f>'REV-REVCALC_CWS'!O10</f>
        <v>26000</v>
      </c>
      <c r="P114" s="70">
        <f>'REV-REVCALC_CWS'!P10</f>
        <v>50000</v>
      </c>
      <c r="Q114" s="70">
        <f>'REV-REVCALC_CWS'!Q10</f>
        <v>119625</v>
      </c>
      <c r="R114" s="70">
        <f>'REV-REVCALC_CWS'!R10</f>
        <v>160875</v>
      </c>
      <c r="S114" s="70">
        <f>'REV-REVCALC_CWS'!S10</f>
        <v>321750</v>
      </c>
      <c r="T114" s="70">
        <f>'REV-REVCALC_CWS'!T10</f>
        <v>321750</v>
      </c>
      <c r="U114" s="70">
        <f>'REV-REVCALC_CWS'!U10</f>
        <v>321750</v>
      </c>
      <c r="V114" s="70">
        <f>'REV-REVCALC_CWS'!V10</f>
        <v>321750</v>
      </c>
      <c r="W114" s="70">
        <f>'REV-REVCALC_CWS'!W10</f>
        <v>321750</v>
      </c>
      <c r="X114" s="70">
        <f>'REV-REVCALC_CWS'!X10</f>
        <v>363000</v>
      </c>
      <c r="Y114" s="70">
        <f>'REV-REVCALC_CWS'!Y10</f>
        <v>404250</v>
      </c>
      <c r="Z114" s="70">
        <f>'REV-REVCALC_CWS'!Z10</f>
        <v>404250</v>
      </c>
      <c r="AA114" s="70">
        <f>'REV-REVCALC_CWS'!AA10</f>
        <v>482625</v>
      </c>
      <c r="AB114" s="70">
        <f>'REV-REVCALC_CWS'!AB10</f>
        <v>482625</v>
      </c>
      <c r="AC114" s="70">
        <f>'REV-REVCALC_CWS'!AC10</f>
        <v>612000</v>
      </c>
      <c r="AD114" s="70">
        <f>'REV-REVCALC_CWS'!AD10</f>
        <v>979200</v>
      </c>
      <c r="AE114" s="70">
        <f>'REV-REVCALC_CWS'!AE10</f>
        <v>1101600</v>
      </c>
      <c r="AF114" s="70">
        <f>'REV-REVCALC_CWS'!AF10</f>
        <v>1101600</v>
      </c>
      <c r="AG114" s="70">
        <f>'REV-REVCALC_CWS'!AG10</f>
        <v>1224000</v>
      </c>
      <c r="AH114" s="70">
        <f>'REV-REVCALC_CWS'!AH10</f>
        <v>1224000</v>
      </c>
      <c r="AI114" s="70">
        <f>'REV-REVCALC_CWS'!AI10</f>
        <v>1224000</v>
      </c>
      <c r="AJ114" s="70">
        <f>'REV-REVCALC_CWS'!AJ10</f>
        <v>1101600</v>
      </c>
      <c r="AK114" s="70">
        <f>'REV-REVCALC_CWS'!AK10</f>
        <v>1101600</v>
      </c>
      <c r="AL114" s="70">
        <f>'REV-REVCALC_CWS'!AL10</f>
        <v>979200</v>
      </c>
      <c r="AM114" s="70">
        <f>'REV-REVCALC_CWS'!AM10</f>
        <v>856800</v>
      </c>
      <c r="AN114" s="70">
        <f>'REV-REVCALC_CWS'!AN10</f>
        <v>734400</v>
      </c>
      <c r="AO114" s="70">
        <f>'REV-REVCALC_CWS'!AO10</f>
        <v>1099800</v>
      </c>
      <c r="AP114" s="70">
        <f>'REV-REVCALC_CWS'!AP10</f>
        <v>1755000</v>
      </c>
      <c r="AQ114" s="70">
        <f>'REV-REVCALC_CWS'!AQ10</f>
        <v>1977300</v>
      </c>
      <c r="AR114" s="70">
        <f>'REV-REVCALC_CWS'!AR10</f>
        <v>1977300</v>
      </c>
      <c r="AS114" s="70">
        <f>'REV-REVCALC_CWS'!AS10</f>
        <v>2193750</v>
      </c>
      <c r="AT114" s="70">
        <f>'REV-REVCALC_CWS'!AT10</f>
        <v>2193750</v>
      </c>
      <c r="AU114" s="70">
        <f>'REV-REVCALC_CWS'!AU10</f>
        <v>2193750</v>
      </c>
      <c r="AV114" s="70">
        <f>'REV-REVCALC_CWS'!AV10</f>
        <v>1977300</v>
      </c>
      <c r="AW114" s="70">
        <f>'REV-REVCALC_CWS'!AW10</f>
        <v>1977300</v>
      </c>
      <c r="AX114" s="70">
        <f>'REV-REVCALC_CWS'!AX10</f>
        <v>1755000</v>
      </c>
      <c r="AY114" s="70">
        <f>'REV-REVCALC_CWS'!AY10</f>
        <v>1538550</v>
      </c>
      <c r="AZ114" s="70">
        <f>'REV-REVCALC_CWS'!AZ10</f>
        <v>1316250</v>
      </c>
      <c r="BA114" s="70">
        <f>'REV-REVCALC_CWS'!BA10</f>
        <v>1761750</v>
      </c>
      <c r="BB114" s="70">
        <f>'REV-REVCALC_CWS'!BB10</f>
        <v>2818800</v>
      </c>
      <c r="BC114" s="70">
        <f>'REV-REVCALC_CWS'!BC10</f>
        <v>3171150</v>
      </c>
      <c r="BD114" s="70">
        <f>'REV-REVCALC_CWS'!BD10</f>
        <v>3171150</v>
      </c>
      <c r="BE114" s="70">
        <f>'REV-REVCALC_CWS'!BE10</f>
        <v>3523500</v>
      </c>
      <c r="BF114" s="70">
        <f>'REV-REVCALC_CWS'!BF10</f>
        <v>3523500</v>
      </c>
      <c r="BG114" s="70">
        <f>'REV-REVCALC_CWS'!BG10</f>
        <v>3523500</v>
      </c>
      <c r="BH114" s="70">
        <f>'REV-REVCALC_CWS'!BH10</f>
        <v>3171150</v>
      </c>
      <c r="BI114" s="70">
        <f>'REV-REVCALC_CWS'!BI10</f>
        <v>3171150</v>
      </c>
      <c r="BJ114" s="70">
        <f>'REV-REVCALC_CWS'!BJ10</f>
        <v>2818800</v>
      </c>
      <c r="BK114" s="70">
        <f>'REV-REVCALC_CWS'!BK10</f>
        <v>2466450</v>
      </c>
      <c r="BL114" s="70">
        <f>'REV-REVCALC_CWS'!BL10</f>
        <v>2114100</v>
      </c>
      <c r="BM114" s="167">
        <f>SUM(D114:BL114)</f>
        <v>73558050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0</v>
      </c>
      <c r="I115" s="70">
        <f>'REV-REVCALC_CWS'!I19</f>
        <v>0</v>
      </c>
      <c r="J115" s="70">
        <f>'REV-REVCALC_CWS'!J19</f>
        <v>0</v>
      </c>
      <c r="K115" s="70">
        <f>'REV-REVCALC_CWS'!K19</f>
        <v>0</v>
      </c>
      <c r="L115" s="70">
        <f>'REV-REVCALC_CWS'!L19</f>
        <v>0</v>
      </c>
      <c r="M115" s="70">
        <f>'REV-REVCALC_CWS'!M19</f>
        <v>0</v>
      </c>
      <c r="N115" s="70">
        <f>'REV-REVCALC_CWS'!N19</f>
        <v>11817</v>
      </c>
      <c r="O115" s="70">
        <f>'REV-REVCALC_CWS'!O19</f>
        <v>11817</v>
      </c>
      <c r="P115" s="70">
        <f>'REV-REVCALC_CWS'!P19</f>
        <v>22725</v>
      </c>
      <c r="Q115" s="70">
        <f>'REV-REVCALC_CWS'!Q19</f>
        <v>24594.9</v>
      </c>
      <c r="R115" s="70">
        <f>'REV-REVCALC_CWS'!R19</f>
        <v>33075.9</v>
      </c>
      <c r="S115" s="70">
        <f>'REV-REVCALC_CWS'!S19</f>
        <v>66151.8</v>
      </c>
      <c r="T115" s="70">
        <f>'REV-REVCALC_CWS'!T19</f>
        <v>66151.8</v>
      </c>
      <c r="U115" s="70">
        <f>'REV-REVCALC_CWS'!U19</f>
        <v>66151.8</v>
      </c>
      <c r="V115" s="70">
        <f>'REV-REVCALC_CWS'!V19</f>
        <v>66151.8</v>
      </c>
      <c r="W115" s="70">
        <f>'REV-REVCALC_CWS'!W19</f>
        <v>66151.8</v>
      </c>
      <c r="X115" s="70">
        <f>'REV-REVCALC_CWS'!X19</f>
        <v>74632.800000000003</v>
      </c>
      <c r="Y115" s="70">
        <f>'REV-REVCALC_CWS'!Y19</f>
        <v>83113.8</v>
      </c>
      <c r="Z115" s="70">
        <f>'REV-REVCALC_CWS'!Z19</f>
        <v>83113.8</v>
      </c>
      <c r="AA115" s="70">
        <f>'REV-REVCALC_CWS'!AA19</f>
        <v>99227.7</v>
      </c>
      <c r="AB115" s="70">
        <f>'REV-REVCALC_CWS'!AB19</f>
        <v>99227.7</v>
      </c>
      <c r="AC115" s="70">
        <f>'REV-REVCALC_CWS'!AC19</f>
        <v>95554.8</v>
      </c>
      <c r="AD115" s="70">
        <f>'REV-REVCALC_CWS'!AD19</f>
        <v>152887.67999999999</v>
      </c>
      <c r="AE115" s="70">
        <f>'REV-REVCALC_CWS'!AE19</f>
        <v>171998.64</v>
      </c>
      <c r="AF115" s="70">
        <f>'REV-REVCALC_CWS'!AF19</f>
        <v>171998.64</v>
      </c>
      <c r="AG115" s="70">
        <f>'REV-REVCALC_CWS'!AG19</f>
        <v>191109.6</v>
      </c>
      <c r="AH115" s="70">
        <f>'REV-REVCALC_CWS'!AH19</f>
        <v>191109.6</v>
      </c>
      <c r="AI115" s="70">
        <f>'REV-REVCALC_CWS'!AI19</f>
        <v>191109.6</v>
      </c>
      <c r="AJ115" s="70">
        <f>'REV-REVCALC_CWS'!AJ19</f>
        <v>171998.64</v>
      </c>
      <c r="AK115" s="70">
        <f>'REV-REVCALC_CWS'!AK19</f>
        <v>171998.64</v>
      </c>
      <c r="AL115" s="70">
        <f>'REV-REVCALC_CWS'!AL19</f>
        <v>152887.67999999999</v>
      </c>
      <c r="AM115" s="70">
        <f>'REV-REVCALC_CWS'!AM19</f>
        <v>133776.72</v>
      </c>
      <c r="AN115" s="70">
        <f>'REV-REVCALC_CWS'!AN19</f>
        <v>114665.76000000001</v>
      </c>
      <c r="AO115" s="70">
        <f>'REV-REVCALC_CWS'!AO19</f>
        <v>141556.66800000003</v>
      </c>
      <c r="AP115" s="70">
        <f>'REV-REVCALC_CWS'!AP19</f>
        <v>225888.3</v>
      </c>
      <c r="AQ115" s="70">
        <f>'REV-REVCALC_CWS'!AQ19</f>
        <v>254500.81800000003</v>
      </c>
      <c r="AR115" s="70">
        <f>'REV-REVCALC_CWS'!AR19</f>
        <v>254500.81800000003</v>
      </c>
      <c r="AS115" s="70">
        <f>'REV-REVCALC_CWS'!AS19</f>
        <v>282360.375</v>
      </c>
      <c r="AT115" s="70">
        <f>'REV-REVCALC_CWS'!AT19</f>
        <v>282360.375</v>
      </c>
      <c r="AU115" s="70">
        <f>'REV-REVCALC_CWS'!AU19</f>
        <v>282360.375</v>
      </c>
      <c r="AV115" s="70">
        <f>'REV-REVCALC_CWS'!AV19</f>
        <v>254500.81800000003</v>
      </c>
      <c r="AW115" s="70">
        <f>'REV-REVCALC_CWS'!AW19</f>
        <v>254500.81800000003</v>
      </c>
      <c r="AX115" s="70">
        <f>'REV-REVCALC_CWS'!AX19</f>
        <v>225888.3</v>
      </c>
      <c r="AY115" s="70">
        <f>'REV-REVCALC_CWS'!AY19</f>
        <v>198028.74300000002</v>
      </c>
      <c r="AZ115" s="70">
        <f>'REV-REVCALC_CWS'!AZ19</f>
        <v>169416.22500000001</v>
      </c>
      <c r="BA115" s="70">
        <f>'REV-REVCALC_CWS'!BA19</f>
        <v>134751.573</v>
      </c>
      <c r="BB115" s="70">
        <f>'REV-REVCALC_CWS'!BB19</f>
        <v>215602.51680000001</v>
      </c>
      <c r="BC115" s="70">
        <f>'REV-REVCALC_CWS'!BC19</f>
        <v>242552.83139999997</v>
      </c>
      <c r="BD115" s="70">
        <f>'REV-REVCALC_CWS'!BD19</f>
        <v>242552.83139999997</v>
      </c>
      <c r="BE115" s="70">
        <f>'REV-REVCALC_CWS'!BE19</f>
        <v>269503.14600000001</v>
      </c>
      <c r="BF115" s="70">
        <f>'REV-REVCALC_CWS'!BF19</f>
        <v>269503.14600000001</v>
      </c>
      <c r="BG115" s="70">
        <f>'REV-REVCALC_CWS'!BG19</f>
        <v>269503.14600000001</v>
      </c>
      <c r="BH115" s="70">
        <f>'REV-REVCALC_CWS'!BH19</f>
        <v>242552.83139999997</v>
      </c>
      <c r="BI115" s="70">
        <f>'REV-REVCALC_CWS'!BI19</f>
        <v>242552.83139999997</v>
      </c>
      <c r="BJ115" s="70">
        <f>'REV-REVCALC_CWS'!BJ19</f>
        <v>215602.51680000001</v>
      </c>
      <c r="BK115" s="70">
        <f>'REV-REVCALC_CWS'!BK19</f>
        <v>188652.2022</v>
      </c>
      <c r="BL115" s="70">
        <f>'REV-REVCALC_CWS'!BL19</f>
        <v>161701.88759999999</v>
      </c>
      <c r="BM115" s="167">
        <f>SUM(D115:BL115)</f>
        <v>8306094.6929999972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0</v>
      </c>
      <c r="I116" s="70">
        <f>'REV-REVCALC_CWS'!I21</f>
        <v>0</v>
      </c>
      <c r="J116" s="70">
        <f>'REV-REVCALC_CWS'!J21</f>
        <v>0</v>
      </c>
      <c r="K116" s="70">
        <f>'REV-REVCALC_CWS'!K21</f>
        <v>0</v>
      </c>
      <c r="L116" s="70">
        <f>'REV-REVCALC_CWS'!L21</f>
        <v>0</v>
      </c>
      <c r="M116" s="70">
        <f>'REV-REVCALC_CWS'!M21</f>
        <v>0</v>
      </c>
      <c r="N116" s="70">
        <f>'REV-REVCALC_CWS'!N21</f>
        <v>14183</v>
      </c>
      <c r="O116" s="70">
        <f t="shared" ref="O116:AT116" si="8">O114-O115</f>
        <v>14183</v>
      </c>
      <c r="P116" s="70">
        <f t="shared" si="8"/>
        <v>27275</v>
      </c>
      <c r="Q116" s="70">
        <f t="shared" si="8"/>
        <v>95030.1</v>
      </c>
      <c r="R116" s="70">
        <f t="shared" si="8"/>
        <v>127799.1</v>
      </c>
      <c r="S116" s="70">
        <f t="shared" si="8"/>
        <v>255598.2</v>
      </c>
      <c r="T116" s="70">
        <f t="shared" si="8"/>
        <v>255598.2</v>
      </c>
      <c r="U116" s="70">
        <f t="shared" si="8"/>
        <v>255598.2</v>
      </c>
      <c r="V116" s="70">
        <f t="shared" si="8"/>
        <v>255598.2</v>
      </c>
      <c r="W116" s="70">
        <f t="shared" si="8"/>
        <v>255598.2</v>
      </c>
      <c r="X116" s="70">
        <f t="shared" si="8"/>
        <v>288367.2</v>
      </c>
      <c r="Y116" s="70">
        <f t="shared" si="8"/>
        <v>321136.2</v>
      </c>
      <c r="Z116" s="70">
        <f t="shared" si="8"/>
        <v>321136.2</v>
      </c>
      <c r="AA116" s="70">
        <f t="shared" si="8"/>
        <v>383397.3</v>
      </c>
      <c r="AB116" s="70">
        <f t="shared" si="8"/>
        <v>383397.3</v>
      </c>
      <c r="AC116" s="70">
        <f t="shared" si="8"/>
        <v>516445.2</v>
      </c>
      <c r="AD116" s="70">
        <f t="shared" si="8"/>
        <v>826312.32000000007</v>
      </c>
      <c r="AE116" s="70">
        <f t="shared" si="8"/>
        <v>929601.36</v>
      </c>
      <c r="AF116" s="70">
        <f t="shared" si="8"/>
        <v>929601.36</v>
      </c>
      <c r="AG116" s="70">
        <f t="shared" si="8"/>
        <v>1032890.4</v>
      </c>
      <c r="AH116" s="70">
        <f t="shared" si="8"/>
        <v>1032890.4</v>
      </c>
      <c r="AI116" s="70">
        <f t="shared" si="8"/>
        <v>1032890.4</v>
      </c>
      <c r="AJ116" s="70">
        <f t="shared" si="8"/>
        <v>929601.36</v>
      </c>
      <c r="AK116" s="70">
        <f t="shared" si="8"/>
        <v>929601.36</v>
      </c>
      <c r="AL116" s="70">
        <f t="shared" si="8"/>
        <v>826312.32000000007</v>
      </c>
      <c r="AM116" s="70">
        <f t="shared" si="8"/>
        <v>723023.28</v>
      </c>
      <c r="AN116" s="70">
        <f t="shared" si="8"/>
        <v>619734.24</v>
      </c>
      <c r="AO116" s="70">
        <f t="shared" si="8"/>
        <v>958243.33199999994</v>
      </c>
      <c r="AP116" s="70">
        <f t="shared" si="8"/>
        <v>1529111.7</v>
      </c>
      <c r="AQ116" s="70">
        <f t="shared" si="8"/>
        <v>1722799.182</v>
      </c>
      <c r="AR116" s="70">
        <f t="shared" si="8"/>
        <v>1722799.182</v>
      </c>
      <c r="AS116" s="70">
        <f t="shared" si="8"/>
        <v>1911389.625</v>
      </c>
      <c r="AT116" s="70">
        <f t="shared" si="8"/>
        <v>1911389.625</v>
      </c>
      <c r="AU116" s="70">
        <f t="shared" ref="AU116:BL116" si="9">AU114-AU115</f>
        <v>1911389.625</v>
      </c>
      <c r="AV116" s="70">
        <f t="shared" si="9"/>
        <v>1722799.182</v>
      </c>
      <c r="AW116" s="70">
        <f t="shared" si="9"/>
        <v>1722799.182</v>
      </c>
      <c r="AX116" s="70">
        <f t="shared" si="9"/>
        <v>1529111.7</v>
      </c>
      <c r="AY116" s="70">
        <f t="shared" si="9"/>
        <v>1340521.257</v>
      </c>
      <c r="AZ116" s="70">
        <f t="shared" si="9"/>
        <v>1146833.7749999999</v>
      </c>
      <c r="BA116" s="70">
        <f t="shared" si="9"/>
        <v>1626998.4269999999</v>
      </c>
      <c r="BB116" s="70">
        <f t="shared" si="9"/>
        <v>2603197.4832000001</v>
      </c>
      <c r="BC116" s="70">
        <f t="shared" si="9"/>
        <v>2928597.1686</v>
      </c>
      <c r="BD116" s="70">
        <f t="shared" si="9"/>
        <v>2928597.1686</v>
      </c>
      <c r="BE116" s="70">
        <f t="shared" si="9"/>
        <v>3253996.8539999998</v>
      </c>
      <c r="BF116" s="70">
        <f t="shared" si="9"/>
        <v>3253996.8539999998</v>
      </c>
      <c r="BG116" s="70">
        <f t="shared" si="9"/>
        <v>3253996.8539999998</v>
      </c>
      <c r="BH116" s="70">
        <f t="shared" si="9"/>
        <v>2928597.1686</v>
      </c>
      <c r="BI116" s="70">
        <f t="shared" si="9"/>
        <v>2928597.1686</v>
      </c>
      <c r="BJ116" s="70">
        <f t="shared" si="9"/>
        <v>2603197.4832000001</v>
      </c>
      <c r="BK116" s="70">
        <f t="shared" si="9"/>
        <v>2277797.7977999998</v>
      </c>
      <c r="BL116" s="70">
        <f t="shared" si="9"/>
        <v>1952398.1124</v>
      </c>
      <c r="BM116" s="167">
        <f>SUM(D116:BL116)</f>
        <v>65251955.307000004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</v>
      </c>
      <c r="I117" s="46">
        <f>'REV-REVCALC_CWS'!I22</f>
        <v>0</v>
      </c>
      <c r="J117" s="46">
        <f>'REV-REVCALC_CWS'!J22</f>
        <v>0</v>
      </c>
      <c r="K117" s="46">
        <f>'REV-REVCALC_CWS'!K22</f>
        <v>0</v>
      </c>
      <c r="L117" s="46">
        <f>'REV-REVCALC_CWS'!L22</f>
        <v>0</v>
      </c>
      <c r="M117" s="46">
        <f>'REV-REVCALC_CWS'!M22</f>
        <v>0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0.84386470588235296</v>
      </c>
      <c r="AD117" s="46">
        <f>'REV-REVCALC_CWS'!AD22</f>
        <v>0.84386470588235296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0.84386470588235296</v>
      </c>
      <c r="AH117" s="46">
        <f>'REV-REVCALC_CWS'!AH22</f>
        <v>0.84386470588235296</v>
      </c>
      <c r="AI117" s="46">
        <f>'REV-REVCALC_CWS'!AI22</f>
        <v>0.84386470588235296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0.84386470588235296</v>
      </c>
      <c r="AM117" s="46">
        <f>'REV-REVCALC_CWS'!AM22</f>
        <v>0.84386470588235296</v>
      </c>
      <c r="AN117" s="46">
        <f>'REV-REVCALC_CWS'!AN22</f>
        <v>0.84386470588235296</v>
      </c>
      <c r="AO117" s="46">
        <f>'REV-REVCALC_CWS'!AO22</f>
        <v>0.87128871794871787</v>
      </c>
      <c r="AP117" s="46">
        <f>'REV-REVCALC_CWS'!AP22</f>
        <v>0.87128871794871787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0.87128871794871798</v>
      </c>
      <c r="AT117" s="46">
        <f>'REV-REVCALC_CWS'!AT22</f>
        <v>0.87128871794871798</v>
      </c>
      <c r="AU117" s="46">
        <f>'REV-REVCALC_CWS'!AU22</f>
        <v>0.87128871794871798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0.87128871794871787</v>
      </c>
      <c r="AY117" s="46">
        <f>'REV-REVCALC_CWS'!AY22</f>
        <v>0.87128871794871798</v>
      </c>
      <c r="AZ117" s="46">
        <f>'REV-REVCALC_CWS'!AZ22</f>
        <v>0.87128871794871787</v>
      </c>
      <c r="BA117" s="46">
        <f>'REV-REVCALC_CWS'!BA22</f>
        <v>0.92351265900383139</v>
      </c>
      <c r="BB117" s="46">
        <f>'REV-REVCALC_CWS'!BB22</f>
        <v>0.9235126590038315</v>
      </c>
      <c r="BC117" s="46">
        <f>'REV-REVCALC_CWS'!BC22</f>
        <v>0.92351265900383139</v>
      </c>
      <c r="BD117" s="46">
        <f>'REV-REVCALC_CWS'!BD22</f>
        <v>0.92351265900383139</v>
      </c>
      <c r="BE117" s="46">
        <f>'REV-REVCALC_CWS'!BE22</f>
        <v>0.92351265900383139</v>
      </c>
      <c r="BF117" s="46">
        <f>'REV-REVCALC_CWS'!BF22</f>
        <v>0.92351265900383139</v>
      </c>
      <c r="BG117" s="46">
        <f>'REV-REVCALC_CWS'!BG22</f>
        <v>0.92351265900383139</v>
      </c>
      <c r="BH117" s="46">
        <f>'REV-REVCALC_CWS'!BH22</f>
        <v>0.92351265900383139</v>
      </c>
      <c r="BI117" s="46">
        <f>'REV-REVCALC_CWS'!BI22</f>
        <v>0.92351265900383139</v>
      </c>
      <c r="BJ117" s="46">
        <f>'REV-REVCALC_CWS'!BJ22</f>
        <v>0.9235126590038315</v>
      </c>
      <c r="BK117" s="46">
        <f>'REV-REVCALC_CWS'!BK22</f>
        <v>0.92351265900383139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0</v>
      </c>
      <c r="I120" s="70">
        <f>'REV-REVCALC_CWS'!I34</f>
        <v>0</v>
      </c>
      <c r="J120" s="70">
        <f>'REV-REVCALC_CWS'!J34</f>
        <v>0</v>
      </c>
      <c r="K120" s="70">
        <f>'REV-REVCALC_CWS'!K34</f>
        <v>0</v>
      </c>
      <c r="L120" s="70">
        <f>'REV-REVCALC_CWS'!L34</f>
        <v>0</v>
      </c>
      <c r="M120" s="70">
        <f>'REV-REVCALC_CWS'!M34</f>
        <v>0</v>
      </c>
      <c r="N120" s="70">
        <f>'REV-REVCALC_CWS'!N34</f>
        <v>900</v>
      </c>
      <c r="O120" s="70">
        <f>'REV-REVCALC_CWS'!O34</f>
        <v>900</v>
      </c>
      <c r="P120" s="70">
        <f>'REV-REVCALC_CWS'!P34</f>
        <v>1800</v>
      </c>
      <c r="Q120" s="70">
        <f>'REV-REVCALC_CWS'!Q34</f>
        <v>3187.5</v>
      </c>
      <c r="R120" s="70">
        <f>'REV-REVCALC_CWS'!R34</f>
        <v>4312.5</v>
      </c>
      <c r="S120" s="70">
        <f>'REV-REVCALC_CWS'!S34</f>
        <v>8625</v>
      </c>
      <c r="T120" s="70">
        <f>'REV-REVCALC_CWS'!T34</f>
        <v>8625</v>
      </c>
      <c r="U120" s="70">
        <f>'REV-REVCALC_CWS'!U34</f>
        <v>8625</v>
      </c>
      <c r="V120" s="70">
        <f>'REV-REVCALC_CWS'!V34</f>
        <v>8625</v>
      </c>
      <c r="W120" s="70">
        <f>'REV-REVCALC_CWS'!W34</f>
        <v>8625</v>
      </c>
      <c r="X120" s="70">
        <f>'REV-REVCALC_CWS'!X34</f>
        <v>9750</v>
      </c>
      <c r="Y120" s="70">
        <f>'REV-REVCALC_CWS'!Y34</f>
        <v>10875</v>
      </c>
      <c r="Z120" s="70">
        <f>'REV-REVCALC_CWS'!Z34</f>
        <v>10875</v>
      </c>
      <c r="AA120" s="70">
        <f>'REV-REVCALC_CWS'!AA34</f>
        <v>13125</v>
      </c>
      <c r="AB120" s="70">
        <f>'REV-REVCALC_CWS'!AB34</f>
        <v>13125</v>
      </c>
      <c r="AC120" s="70">
        <f>'REV-REVCALC_CWS'!AC34</f>
        <v>10200</v>
      </c>
      <c r="AD120" s="70">
        <f>'REV-REVCALC_CWS'!AD34</f>
        <v>16150</v>
      </c>
      <c r="AE120" s="70">
        <f>'REV-REVCALC_CWS'!AE34</f>
        <v>18275</v>
      </c>
      <c r="AF120" s="70">
        <f>'REV-REVCALC_CWS'!AF34</f>
        <v>18275</v>
      </c>
      <c r="AG120" s="70">
        <f>'REV-REVCALC_CWS'!AG34</f>
        <v>20400</v>
      </c>
      <c r="AH120" s="70">
        <f>'REV-REVCALC_CWS'!AH34</f>
        <v>20400</v>
      </c>
      <c r="AI120" s="70">
        <f>'REV-REVCALC_CWS'!AI34</f>
        <v>20400</v>
      </c>
      <c r="AJ120" s="70">
        <f>'REV-REVCALC_CWS'!AJ34</f>
        <v>18275</v>
      </c>
      <c r="AK120" s="70">
        <f>'REV-REVCALC_CWS'!AK34</f>
        <v>18275</v>
      </c>
      <c r="AL120" s="70">
        <f>'REV-REVCALC_CWS'!AL34</f>
        <v>16150</v>
      </c>
      <c r="AM120" s="70">
        <f>'REV-REVCALC_CWS'!AM34</f>
        <v>14237.5</v>
      </c>
      <c r="AN120" s="70">
        <f>'REV-REVCALC_CWS'!AN34</f>
        <v>12112.5</v>
      </c>
      <c r="AO120" s="70">
        <f>'REV-REVCALC_CWS'!AO34</f>
        <v>11655</v>
      </c>
      <c r="AP120" s="70">
        <f>'REV-REVCALC_CWS'!AP34</f>
        <v>18900</v>
      </c>
      <c r="AQ120" s="70">
        <f>'REV-REVCALC_CWS'!AQ34</f>
        <v>21105</v>
      </c>
      <c r="AR120" s="70">
        <f>'REV-REVCALC_CWS'!AR34</f>
        <v>21105</v>
      </c>
      <c r="AS120" s="70">
        <f>'REV-REVCALC_CWS'!AS34</f>
        <v>23625</v>
      </c>
      <c r="AT120" s="70">
        <f>'REV-REVCALC_CWS'!AT34</f>
        <v>23625</v>
      </c>
      <c r="AU120" s="70">
        <f>'REV-REVCALC_CWS'!AU34</f>
        <v>23625</v>
      </c>
      <c r="AV120" s="70">
        <f>'REV-REVCALC_CWS'!AV34</f>
        <v>21105</v>
      </c>
      <c r="AW120" s="70">
        <f>'REV-REVCALC_CWS'!AW34</f>
        <v>21105</v>
      </c>
      <c r="AX120" s="70">
        <f>'REV-REVCALC_CWS'!AX34</f>
        <v>18900</v>
      </c>
      <c r="AY120" s="70">
        <f>'REV-REVCALC_CWS'!AY34</f>
        <v>16380</v>
      </c>
      <c r="AZ120" s="70">
        <f>'REV-REVCALC_CWS'!AZ34</f>
        <v>14175</v>
      </c>
      <c r="BA120" s="70">
        <f>'REV-REVCALC_CWS'!BA34</f>
        <v>8505</v>
      </c>
      <c r="BB120" s="70">
        <f>'REV-REVCALC_CWS'!BB34</f>
        <v>13545</v>
      </c>
      <c r="BC120" s="70">
        <f>'REV-REVCALC_CWS'!BC34</f>
        <v>15120</v>
      </c>
      <c r="BD120" s="70">
        <f>'REV-REVCALC_CWS'!BD34</f>
        <v>15120</v>
      </c>
      <c r="BE120" s="70">
        <f>'REV-REVCALC_CWS'!BE34</f>
        <v>17010</v>
      </c>
      <c r="BF120" s="70">
        <f>'REV-REVCALC_CWS'!BF34</f>
        <v>17010</v>
      </c>
      <c r="BG120" s="70">
        <f>'REV-REVCALC_CWS'!BG34</f>
        <v>17010</v>
      </c>
      <c r="BH120" s="70">
        <f>'REV-REVCALC_CWS'!BH34</f>
        <v>15120</v>
      </c>
      <c r="BI120" s="70">
        <f>'REV-REVCALC_CWS'!BI34</f>
        <v>15120</v>
      </c>
      <c r="BJ120" s="70">
        <f>'REV-REVCALC_CWS'!BJ34</f>
        <v>13545</v>
      </c>
      <c r="BK120" s="70">
        <f>'REV-REVCALC_CWS'!BK34</f>
        <v>11655</v>
      </c>
      <c r="BL120" s="70">
        <f>'REV-REVCALC_CWS'!BL34</f>
        <v>10080</v>
      </c>
      <c r="BM120" s="167">
        <f>SUM(D120:BL120)</f>
        <v>719270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225</v>
      </c>
      <c r="O121" s="70">
        <f>'REV-REVCALC_CWS'!O35</f>
        <v>225</v>
      </c>
      <c r="P121" s="70">
        <f>'REV-REVCALC_CWS'!P35</f>
        <v>450</v>
      </c>
      <c r="Q121" s="70">
        <f>'REV-REVCALC_CWS'!Q35</f>
        <v>425</v>
      </c>
      <c r="R121" s="70">
        <f>'REV-REVCALC_CWS'!R35</f>
        <v>575</v>
      </c>
      <c r="S121" s="70">
        <f>'REV-REVCALC_CWS'!S35</f>
        <v>1150</v>
      </c>
      <c r="T121" s="70">
        <f>'REV-REVCALC_CWS'!T35</f>
        <v>1150</v>
      </c>
      <c r="U121" s="70">
        <f>'REV-REVCALC_CWS'!U35</f>
        <v>1150</v>
      </c>
      <c r="V121" s="70">
        <f>'REV-REVCALC_CWS'!V35</f>
        <v>1150</v>
      </c>
      <c r="W121" s="70">
        <f>'REV-REVCALC_CWS'!W35</f>
        <v>1150</v>
      </c>
      <c r="X121" s="70">
        <f>'REV-REVCALC_CWS'!X35</f>
        <v>1300</v>
      </c>
      <c r="Y121" s="70">
        <f>'REV-REVCALC_CWS'!Y35</f>
        <v>1450</v>
      </c>
      <c r="Z121" s="70">
        <f>'REV-REVCALC_CWS'!Z35</f>
        <v>1675</v>
      </c>
      <c r="AA121" s="70">
        <f>'REV-REVCALC_CWS'!AA35</f>
        <v>1975</v>
      </c>
      <c r="AB121" s="70">
        <f>'REV-REVCALC_CWS'!AB35</f>
        <v>2200</v>
      </c>
      <c r="AC121" s="70">
        <f>'REV-REVCALC_CWS'!AC35</f>
        <v>1625</v>
      </c>
      <c r="AD121" s="70">
        <f>'REV-REVCALC_CWS'!AD35</f>
        <v>2475</v>
      </c>
      <c r="AE121" s="70">
        <f>'REV-REVCALC_CWS'!AE35</f>
        <v>3300</v>
      </c>
      <c r="AF121" s="70">
        <f>'REV-REVCALC_CWS'!AF35</f>
        <v>3300</v>
      </c>
      <c r="AG121" s="70">
        <f>'REV-REVCALC_CWS'!AG35</f>
        <v>3550</v>
      </c>
      <c r="AH121" s="70">
        <f>'REV-REVCALC_CWS'!AH35</f>
        <v>3550</v>
      </c>
      <c r="AI121" s="70">
        <f>'REV-REVCALC_CWS'!AI35</f>
        <v>3550</v>
      </c>
      <c r="AJ121" s="70">
        <f>'REV-REVCALC_CWS'!AJ35</f>
        <v>3450</v>
      </c>
      <c r="AK121" s="70">
        <f>'REV-REVCALC_CWS'!AK35</f>
        <v>3600</v>
      </c>
      <c r="AL121" s="70">
        <f>'REV-REVCALC_CWS'!AL35</f>
        <v>3575</v>
      </c>
      <c r="AM121" s="70">
        <f>'REV-REVCALC_CWS'!AM35</f>
        <v>3650</v>
      </c>
      <c r="AN121" s="70">
        <f>'REV-REVCALC_CWS'!AN35</f>
        <v>3625</v>
      </c>
      <c r="AO121" s="70">
        <f>'REV-REVCALC_CWS'!AO35</f>
        <v>3570</v>
      </c>
      <c r="AP121" s="70">
        <f>'REV-REVCALC_CWS'!AP35</f>
        <v>5565</v>
      </c>
      <c r="AQ121" s="70">
        <f>'REV-REVCALC_CWS'!AQ35</f>
        <v>6965</v>
      </c>
      <c r="AR121" s="70">
        <f>'REV-REVCALC_CWS'!AR35</f>
        <v>6965</v>
      </c>
      <c r="AS121" s="70">
        <f>'REV-REVCALC_CWS'!AS35</f>
        <v>7595</v>
      </c>
      <c r="AT121" s="70">
        <f>'REV-REVCALC_CWS'!AT35</f>
        <v>7595</v>
      </c>
      <c r="AU121" s="70">
        <f>'REV-REVCALC_CWS'!AU35</f>
        <v>7595</v>
      </c>
      <c r="AV121" s="70">
        <f>'REV-REVCALC_CWS'!AV35</f>
        <v>7175</v>
      </c>
      <c r="AW121" s="70">
        <f>'REV-REVCALC_CWS'!AW35</f>
        <v>7385</v>
      </c>
      <c r="AX121" s="70">
        <f>'REV-REVCALC_CWS'!AX35</f>
        <v>7105</v>
      </c>
      <c r="AY121" s="70">
        <f>'REV-REVCALC_CWS'!AY35</f>
        <v>6930</v>
      </c>
      <c r="AZ121" s="70">
        <f>'REV-REVCALC_CWS'!AZ35</f>
        <v>6650</v>
      </c>
      <c r="BA121" s="70">
        <f>'REV-REVCALC_CWS'!BA35</f>
        <v>4515</v>
      </c>
      <c r="BB121" s="70">
        <f>'REV-REVCALC_CWS'!BB35</f>
        <v>7070</v>
      </c>
      <c r="BC121" s="70">
        <f>'REV-REVCALC_CWS'!BC35</f>
        <v>8645</v>
      </c>
      <c r="BD121" s="70">
        <f>'REV-REVCALC_CWS'!BD35</f>
        <v>8645</v>
      </c>
      <c r="BE121" s="70">
        <f>'REV-REVCALC_CWS'!BE35</f>
        <v>9485</v>
      </c>
      <c r="BF121" s="70">
        <f>'REV-REVCALC_CWS'!BF35</f>
        <v>9485</v>
      </c>
      <c r="BG121" s="70">
        <f>'REV-REVCALC_CWS'!BG35</f>
        <v>9485</v>
      </c>
      <c r="BH121" s="70">
        <f>'REV-REVCALC_CWS'!BH35</f>
        <v>8855</v>
      </c>
      <c r="BI121" s="70">
        <f>'REV-REVCALC_CWS'!BI35</f>
        <v>9065</v>
      </c>
      <c r="BJ121" s="70">
        <f>'REV-REVCALC_CWS'!BJ35</f>
        <v>8610</v>
      </c>
      <c r="BK121" s="70">
        <f>'REV-REVCALC_CWS'!BK35</f>
        <v>8225</v>
      </c>
      <c r="BL121" s="70">
        <f>'REV-REVCALC_CWS'!BL35</f>
        <v>7770</v>
      </c>
      <c r="BM121" s="167">
        <f>SUM(D121:BL121)</f>
        <v>236450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1125</v>
      </c>
      <c r="O122" s="70">
        <f t="shared" si="10"/>
        <v>1125</v>
      </c>
      <c r="P122" s="70">
        <f t="shared" si="10"/>
        <v>2250</v>
      </c>
      <c r="Q122" s="70">
        <f t="shared" si="10"/>
        <v>3612.5</v>
      </c>
      <c r="R122" s="70">
        <f t="shared" si="10"/>
        <v>4887.5</v>
      </c>
      <c r="S122" s="70">
        <f t="shared" si="10"/>
        <v>9775</v>
      </c>
      <c r="T122" s="70">
        <f t="shared" si="10"/>
        <v>9775</v>
      </c>
      <c r="U122" s="70">
        <f t="shared" si="10"/>
        <v>9775</v>
      </c>
      <c r="V122" s="70">
        <f t="shared" si="10"/>
        <v>9775</v>
      </c>
      <c r="W122" s="70">
        <f t="shared" si="10"/>
        <v>9775</v>
      </c>
      <c r="X122" s="70">
        <f t="shared" si="10"/>
        <v>11050</v>
      </c>
      <c r="Y122" s="70">
        <f t="shared" si="10"/>
        <v>12325</v>
      </c>
      <c r="Z122" s="70">
        <f t="shared" si="10"/>
        <v>12550</v>
      </c>
      <c r="AA122" s="70">
        <f t="shared" si="10"/>
        <v>15100</v>
      </c>
      <c r="AB122" s="70">
        <f t="shared" si="10"/>
        <v>15325</v>
      </c>
      <c r="AC122" s="70">
        <f t="shared" si="10"/>
        <v>11825</v>
      </c>
      <c r="AD122" s="70">
        <f t="shared" si="10"/>
        <v>18625</v>
      </c>
      <c r="AE122" s="70">
        <f t="shared" si="10"/>
        <v>21575</v>
      </c>
      <c r="AF122" s="70">
        <f t="shared" si="10"/>
        <v>21575</v>
      </c>
      <c r="AG122" s="70">
        <f t="shared" si="10"/>
        <v>23950</v>
      </c>
      <c r="AH122" s="70">
        <f t="shared" si="10"/>
        <v>23950</v>
      </c>
      <c r="AI122" s="70">
        <f t="shared" si="10"/>
        <v>23950</v>
      </c>
      <c r="AJ122" s="70">
        <f t="shared" si="10"/>
        <v>21725</v>
      </c>
      <c r="AK122" s="70">
        <f t="shared" si="10"/>
        <v>21875</v>
      </c>
      <c r="AL122" s="70">
        <f t="shared" si="10"/>
        <v>19725</v>
      </c>
      <c r="AM122" s="70">
        <f t="shared" si="10"/>
        <v>17887.5</v>
      </c>
      <c r="AN122" s="70">
        <f t="shared" si="10"/>
        <v>15737.5</v>
      </c>
      <c r="AO122" s="70">
        <f t="shared" si="10"/>
        <v>15225</v>
      </c>
      <c r="AP122" s="70">
        <f t="shared" si="10"/>
        <v>24465</v>
      </c>
      <c r="AQ122" s="70">
        <f t="shared" si="10"/>
        <v>28070</v>
      </c>
      <c r="AR122" s="70">
        <f t="shared" si="10"/>
        <v>28070</v>
      </c>
      <c r="AS122" s="70">
        <f t="shared" si="10"/>
        <v>31220</v>
      </c>
      <c r="AT122" s="70">
        <f t="shared" si="10"/>
        <v>31220</v>
      </c>
      <c r="AU122" s="70">
        <f t="shared" si="10"/>
        <v>31220</v>
      </c>
      <c r="AV122" s="70">
        <f t="shared" si="10"/>
        <v>28280</v>
      </c>
      <c r="AW122" s="70">
        <f t="shared" si="10"/>
        <v>28490</v>
      </c>
      <c r="AX122" s="70">
        <f t="shared" si="10"/>
        <v>26005</v>
      </c>
      <c r="AY122" s="70">
        <f t="shared" si="10"/>
        <v>23310</v>
      </c>
      <c r="AZ122" s="70">
        <f t="shared" si="10"/>
        <v>20825</v>
      </c>
      <c r="BA122" s="70">
        <f t="shared" si="10"/>
        <v>13020</v>
      </c>
      <c r="BB122" s="70">
        <f t="shared" si="10"/>
        <v>20615</v>
      </c>
      <c r="BC122" s="70">
        <f t="shared" si="10"/>
        <v>23765</v>
      </c>
      <c r="BD122" s="70">
        <f t="shared" si="10"/>
        <v>23765</v>
      </c>
      <c r="BE122" s="70">
        <f t="shared" si="10"/>
        <v>26495</v>
      </c>
      <c r="BF122" s="70">
        <f t="shared" si="10"/>
        <v>26495</v>
      </c>
      <c r="BG122" s="70">
        <f t="shared" si="10"/>
        <v>26495</v>
      </c>
      <c r="BH122" s="70">
        <f t="shared" si="10"/>
        <v>23975</v>
      </c>
      <c r="BI122" s="70">
        <f t="shared" si="10"/>
        <v>24185</v>
      </c>
      <c r="BJ122" s="70">
        <f t="shared" si="10"/>
        <v>22155</v>
      </c>
      <c r="BK122" s="70">
        <f t="shared" si="10"/>
        <v>19880</v>
      </c>
      <c r="BL122" s="70">
        <f t="shared" si="10"/>
        <v>17850</v>
      </c>
      <c r="BM122" s="167">
        <f>SUM(D122:BL122)</f>
        <v>955720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100</v>
      </c>
      <c r="O125" s="70">
        <f>'REV-REVCALC_CWS'!O38</f>
        <v>100</v>
      </c>
      <c r="P125" s="70">
        <f>'REV-REVCALC_CWS'!P38</f>
        <v>175</v>
      </c>
      <c r="Q125" s="70">
        <f>'REV-REVCALC_CWS'!Q38</f>
        <v>300</v>
      </c>
      <c r="R125" s="70">
        <f>'REV-REVCALC_CWS'!R38</f>
        <v>400</v>
      </c>
      <c r="S125" s="70">
        <f>'REV-REVCALC_CWS'!S38</f>
        <v>800</v>
      </c>
      <c r="T125" s="70">
        <f>'REV-REVCALC_CWS'!T38</f>
        <v>800</v>
      </c>
      <c r="U125" s="70">
        <f>'REV-REVCALC_CWS'!U38</f>
        <v>800</v>
      </c>
      <c r="V125" s="70">
        <f>'REV-REVCALC_CWS'!V38</f>
        <v>800</v>
      </c>
      <c r="W125" s="70">
        <f>'REV-REVCALC_CWS'!W38</f>
        <v>800</v>
      </c>
      <c r="X125" s="70">
        <f>'REV-REVCALC_CWS'!X38</f>
        <v>900</v>
      </c>
      <c r="Y125" s="70">
        <f>'REV-REVCALC_CWS'!Y38</f>
        <v>1000</v>
      </c>
      <c r="Z125" s="70">
        <f>'REV-REVCALC_CWS'!Z38</f>
        <v>1000</v>
      </c>
      <c r="AA125" s="70">
        <f>'REV-REVCALC_CWS'!AA38</f>
        <v>1175</v>
      </c>
      <c r="AB125" s="70">
        <f>'REV-REVCALC_CWS'!AB38</f>
        <v>1175</v>
      </c>
      <c r="AC125" s="70">
        <f>'REV-REVCALC_CWS'!AC38</f>
        <v>1800</v>
      </c>
      <c r="AD125" s="70">
        <f>'REV-REVCALC_CWS'!AD38</f>
        <v>2900</v>
      </c>
      <c r="AE125" s="70">
        <f>'REV-REVCALC_CWS'!AE38</f>
        <v>3250</v>
      </c>
      <c r="AF125" s="70">
        <f>'REV-REVCALC_CWS'!AF38</f>
        <v>3250</v>
      </c>
      <c r="AG125" s="70">
        <f>'REV-REVCALC_CWS'!AG38</f>
        <v>3600</v>
      </c>
      <c r="AH125" s="70">
        <f>'REV-REVCALC_CWS'!AH38</f>
        <v>3600</v>
      </c>
      <c r="AI125" s="70">
        <f>'REV-REVCALC_CWS'!AI38</f>
        <v>3600</v>
      </c>
      <c r="AJ125" s="70">
        <f>'REV-REVCALC_CWS'!AJ38</f>
        <v>3250</v>
      </c>
      <c r="AK125" s="70">
        <f>'REV-REVCALC_CWS'!AK38</f>
        <v>3250</v>
      </c>
      <c r="AL125" s="70">
        <f>'REV-REVCALC_CWS'!AL38</f>
        <v>2900</v>
      </c>
      <c r="AM125" s="70">
        <f>'REV-REVCALC_CWS'!AM38</f>
        <v>2525</v>
      </c>
      <c r="AN125" s="70">
        <f>'REV-REVCALC_CWS'!AN38</f>
        <v>2175</v>
      </c>
      <c r="AO125" s="70">
        <f>'REV-REVCALC_CWS'!AO38</f>
        <v>3775</v>
      </c>
      <c r="AP125" s="70">
        <f>'REV-REVCALC_CWS'!AP38</f>
        <v>6000</v>
      </c>
      <c r="AQ125" s="70">
        <f>'REV-REVCALC_CWS'!AQ38</f>
        <v>6775</v>
      </c>
      <c r="AR125" s="70">
        <f>'REV-REVCALC_CWS'!AR38</f>
        <v>6775</v>
      </c>
      <c r="AS125" s="70">
        <f>'REV-REVCALC_CWS'!AS38</f>
        <v>7500</v>
      </c>
      <c r="AT125" s="70">
        <f>'REV-REVCALC_CWS'!AT38</f>
        <v>7500</v>
      </c>
      <c r="AU125" s="70">
        <f>'REV-REVCALC_CWS'!AU38</f>
        <v>7500</v>
      </c>
      <c r="AV125" s="70">
        <f>'REV-REVCALC_CWS'!AV38</f>
        <v>6775</v>
      </c>
      <c r="AW125" s="70">
        <f>'REV-REVCALC_CWS'!AW38</f>
        <v>6775</v>
      </c>
      <c r="AX125" s="70">
        <f>'REV-REVCALC_CWS'!AX38</f>
        <v>6000</v>
      </c>
      <c r="AY125" s="70">
        <f>'REV-REVCALC_CWS'!AY38</f>
        <v>5275</v>
      </c>
      <c r="AZ125" s="70">
        <f>'REV-REVCALC_CWS'!AZ38</f>
        <v>4500</v>
      </c>
      <c r="BA125" s="70">
        <f>'REV-REVCALC_CWS'!BA38</f>
        <v>6075</v>
      </c>
      <c r="BB125" s="70">
        <f>'REV-REVCALC_CWS'!BB38</f>
        <v>9725</v>
      </c>
      <c r="BC125" s="70">
        <f>'REV-REVCALC_CWS'!BC38</f>
        <v>10950</v>
      </c>
      <c r="BD125" s="70">
        <f>'REV-REVCALC_CWS'!BD38</f>
        <v>10950</v>
      </c>
      <c r="BE125" s="70">
        <f>'REV-REVCALC_CWS'!BE38</f>
        <v>12150</v>
      </c>
      <c r="BF125" s="70">
        <f>'REV-REVCALC_CWS'!BF38</f>
        <v>12150</v>
      </c>
      <c r="BG125" s="70">
        <f>'REV-REVCALC_CWS'!BG38</f>
        <v>12150</v>
      </c>
      <c r="BH125" s="70">
        <f>'REV-REVCALC_CWS'!BH38</f>
        <v>10950</v>
      </c>
      <c r="BI125" s="70">
        <f>'REV-REVCALC_CWS'!BI38</f>
        <v>10950</v>
      </c>
      <c r="BJ125" s="70">
        <f>'REV-REVCALC_CWS'!BJ38</f>
        <v>9725</v>
      </c>
      <c r="BK125" s="70">
        <f>'REV-REVCALC_CWS'!BK38</f>
        <v>8525</v>
      </c>
      <c r="BL125" s="70">
        <f>'REV-REVCALC_CWS'!BL38</f>
        <v>7300</v>
      </c>
      <c r="BM125" s="167">
        <f>SUM(D125:BL125)</f>
        <v>243175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360</v>
      </c>
      <c r="O126" s="70">
        <f>'REV-REVCALC_CWS'!O39</f>
        <v>360</v>
      </c>
      <c r="P126" s="70">
        <f>'REV-REVCALC_CWS'!P39</f>
        <v>630</v>
      </c>
      <c r="Q126" s="70">
        <f>'REV-REVCALC_CWS'!Q39</f>
        <v>2025</v>
      </c>
      <c r="R126" s="70">
        <f>'REV-REVCALC_CWS'!R39</f>
        <v>2700</v>
      </c>
      <c r="S126" s="70">
        <f>'REV-REVCALC_CWS'!S39</f>
        <v>5400</v>
      </c>
      <c r="T126" s="70">
        <f>'REV-REVCALC_CWS'!T39</f>
        <v>5400</v>
      </c>
      <c r="U126" s="70">
        <f>'REV-REVCALC_CWS'!U39</f>
        <v>5400</v>
      </c>
      <c r="V126" s="70">
        <f>'REV-REVCALC_CWS'!V39</f>
        <v>5400</v>
      </c>
      <c r="W126" s="70">
        <f>'REV-REVCALC_CWS'!W39</f>
        <v>5400</v>
      </c>
      <c r="X126" s="70">
        <f>'REV-REVCALC_CWS'!X39</f>
        <v>6075</v>
      </c>
      <c r="Y126" s="70">
        <f>'REV-REVCALC_CWS'!Y39</f>
        <v>6750</v>
      </c>
      <c r="Z126" s="70">
        <f>'REV-REVCALC_CWS'!Z39</f>
        <v>7425</v>
      </c>
      <c r="AA126" s="70">
        <f>'REV-REVCALC_CWS'!AA39</f>
        <v>8606.25</v>
      </c>
      <c r="AB126" s="70">
        <f>'REV-REVCALC_CWS'!AB39</f>
        <v>9112.5</v>
      </c>
      <c r="AC126" s="70">
        <f>'REV-REVCALC_CWS'!AC39</f>
        <v>16065</v>
      </c>
      <c r="AD126" s="70">
        <f>'REV-REVCALC_CWS'!AD39</f>
        <v>25245</v>
      </c>
      <c r="AE126" s="70">
        <f>'REV-REVCALC_CWS'!AE39</f>
        <v>30982.5</v>
      </c>
      <c r="AF126" s="70">
        <f>'REV-REVCALC_CWS'!AF39</f>
        <v>30982.5</v>
      </c>
      <c r="AG126" s="70">
        <f>'REV-REVCALC_CWS'!AG39</f>
        <v>33660</v>
      </c>
      <c r="AH126" s="70">
        <f>'REV-REVCALC_CWS'!AH39</f>
        <v>33660</v>
      </c>
      <c r="AI126" s="70">
        <f>'REV-REVCALC_CWS'!AI39</f>
        <v>33660</v>
      </c>
      <c r="AJ126" s="70">
        <f>'REV-REVCALC_CWS'!AJ39</f>
        <v>31747.5</v>
      </c>
      <c r="AK126" s="70">
        <f>'REV-REVCALC_CWS'!AK39</f>
        <v>32512.5</v>
      </c>
      <c r="AL126" s="70">
        <f>'REV-REVCALC_CWS'!AL39</f>
        <v>30600</v>
      </c>
      <c r="AM126" s="70">
        <f>'REV-REVCALC_CWS'!AM39</f>
        <v>29070</v>
      </c>
      <c r="AN126" s="70">
        <f>'REV-REVCALC_CWS'!AN39</f>
        <v>26966.25</v>
      </c>
      <c r="AO126" s="70">
        <f>'REV-REVCALC_CWS'!AO39</f>
        <v>47587.5</v>
      </c>
      <c r="AP126" s="70">
        <f>'REV-REVCALC_CWS'!AP39</f>
        <v>75330</v>
      </c>
      <c r="AQ126" s="70">
        <f>'REV-REVCALC_CWS'!AQ39</f>
        <v>87682.5</v>
      </c>
      <c r="AR126" s="70">
        <f>'REV-REVCALC_CWS'!AR39</f>
        <v>87682.5</v>
      </c>
      <c r="AS126" s="70">
        <f>'REV-REVCALC_CWS'!AS39</f>
        <v>96390</v>
      </c>
      <c r="AT126" s="70">
        <f>'REV-REVCALC_CWS'!AT39</f>
        <v>96390</v>
      </c>
      <c r="AU126" s="70">
        <f>'REV-REVCALC_CWS'!AU39</f>
        <v>96390</v>
      </c>
      <c r="AV126" s="70">
        <f>'REV-REVCALC_CWS'!AV39</f>
        <v>88492.5</v>
      </c>
      <c r="AW126" s="70">
        <f>'REV-REVCALC_CWS'!AW39</f>
        <v>89302.5</v>
      </c>
      <c r="AX126" s="70">
        <f>'REV-REVCALC_CWS'!AX39</f>
        <v>81000</v>
      </c>
      <c r="AY126" s="70">
        <f>'REV-REVCALC_CWS'!AY39</f>
        <v>73507.5</v>
      </c>
      <c r="AZ126" s="70">
        <f>'REV-REVCALC_CWS'!AZ39</f>
        <v>65002.5</v>
      </c>
      <c r="BA126" s="70">
        <f>'REV-REVCALC_CWS'!BA39</f>
        <v>96795</v>
      </c>
      <c r="BB126" s="70">
        <f>'REV-REVCALC_CWS'!BB39</f>
        <v>154102.5</v>
      </c>
      <c r="BC126" s="70">
        <f>'REV-REVCALC_CWS'!BC39</f>
        <v>176377.5</v>
      </c>
      <c r="BD126" s="70">
        <f>'REV-REVCALC_CWS'!BD39</f>
        <v>176377.5</v>
      </c>
      <c r="BE126" s="70">
        <f>'REV-REVCALC_CWS'!BE39</f>
        <v>194805</v>
      </c>
      <c r="BF126" s="70">
        <f>'REV-REVCALC_CWS'!BF39</f>
        <v>194805</v>
      </c>
      <c r="BG126" s="70">
        <f>'REV-REVCALC_CWS'!BG39</f>
        <v>194805</v>
      </c>
      <c r="BH126" s="70">
        <f>'REV-REVCALC_CWS'!BH39</f>
        <v>177187.5</v>
      </c>
      <c r="BI126" s="70">
        <f>'REV-REVCALC_CWS'!BI39</f>
        <v>177997.5</v>
      </c>
      <c r="BJ126" s="70">
        <f>'REV-REVCALC_CWS'!BJ39</f>
        <v>159772.5</v>
      </c>
      <c r="BK126" s="70">
        <f>'REV-REVCALC_CWS'!BK39</f>
        <v>142560</v>
      </c>
      <c r="BL126" s="70">
        <f>'REV-REVCALC_CWS'!BL39</f>
        <v>124132.5</v>
      </c>
      <c r="BM126" s="167">
        <f>SUM(D126:BL126)</f>
        <v>3380670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460</v>
      </c>
      <c r="O127" s="70">
        <f t="shared" si="11"/>
        <v>460</v>
      </c>
      <c r="P127" s="70">
        <f t="shared" si="11"/>
        <v>805</v>
      </c>
      <c r="Q127" s="70">
        <f t="shared" si="11"/>
        <v>2325</v>
      </c>
      <c r="R127" s="70">
        <f t="shared" si="11"/>
        <v>3100</v>
      </c>
      <c r="S127" s="70">
        <f t="shared" si="11"/>
        <v>6200</v>
      </c>
      <c r="T127" s="70">
        <f t="shared" si="11"/>
        <v>6200</v>
      </c>
      <c r="U127" s="70">
        <f t="shared" si="11"/>
        <v>6200</v>
      </c>
      <c r="V127" s="70">
        <f t="shared" si="11"/>
        <v>6200</v>
      </c>
      <c r="W127" s="70">
        <f t="shared" si="11"/>
        <v>6200</v>
      </c>
      <c r="X127" s="70">
        <f t="shared" si="11"/>
        <v>6975</v>
      </c>
      <c r="Y127" s="70">
        <f t="shared" si="11"/>
        <v>7750</v>
      </c>
      <c r="Z127" s="70">
        <f t="shared" si="11"/>
        <v>8425</v>
      </c>
      <c r="AA127" s="70">
        <f t="shared" si="11"/>
        <v>9781.25</v>
      </c>
      <c r="AB127" s="70">
        <f t="shared" si="11"/>
        <v>10287.5</v>
      </c>
      <c r="AC127" s="70">
        <f t="shared" si="11"/>
        <v>17865</v>
      </c>
      <c r="AD127" s="70">
        <f t="shared" si="11"/>
        <v>28145</v>
      </c>
      <c r="AE127" s="70">
        <f t="shared" si="11"/>
        <v>34232.5</v>
      </c>
      <c r="AF127" s="70">
        <f t="shared" si="11"/>
        <v>34232.5</v>
      </c>
      <c r="AG127" s="70">
        <f t="shared" si="11"/>
        <v>37260</v>
      </c>
      <c r="AH127" s="70">
        <f t="shared" si="11"/>
        <v>37260</v>
      </c>
      <c r="AI127" s="70">
        <f t="shared" si="11"/>
        <v>37260</v>
      </c>
      <c r="AJ127" s="70">
        <f t="shared" si="11"/>
        <v>34997.5</v>
      </c>
      <c r="AK127" s="70">
        <f t="shared" si="11"/>
        <v>35762.5</v>
      </c>
      <c r="AL127" s="70">
        <f t="shared" si="11"/>
        <v>33500</v>
      </c>
      <c r="AM127" s="70">
        <f t="shared" si="11"/>
        <v>31595</v>
      </c>
      <c r="AN127" s="70">
        <f t="shared" si="11"/>
        <v>29141.25</v>
      </c>
      <c r="AO127" s="70">
        <f t="shared" si="11"/>
        <v>51362.5</v>
      </c>
      <c r="AP127" s="70">
        <f t="shared" si="11"/>
        <v>81330</v>
      </c>
      <c r="AQ127" s="70">
        <f t="shared" si="11"/>
        <v>94457.5</v>
      </c>
      <c r="AR127" s="70">
        <f t="shared" si="11"/>
        <v>94457.5</v>
      </c>
      <c r="AS127" s="70">
        <f t="shared" si="11"/>
        <v>103890</v>
      </c>
      <c r="AT127" s="70">
        <f t="shared" si="11"/>
        <v>103890</v>
      </c>
      <c r="AU127" s="70">
        <f t="shared" si="11"/>
        <v>103890</v>
      </c>
      <c r="AV127" s="70">
        <f t="shared" si="11"/>
        <v>95267.5</v>
      </c>
      <c r="AW127" s="70">
        <f t="shared" si="11"/>
        <v>96077.5</v>
      </c>
      <c r="AX127" s="70">
        <f t="shared" si="11"/>
        <v>87000</v>
      </c>
      <c r="AY127" s="70">
        <f t="shared" si="11"/>
        <v>78782.5</v>
      </c>
      <c r="AZ127" s="70">
        <f t="shared" si="11"/>
        <v>69502.5</v>
      </c>
      <c r="BA127" s="70">
        <f t="shared" si="11"/>
        <v>102870</v>
      </c>
      <c r="BB127" s="70">
        <f t="shared" si="11"/>
        <v>163827.5</v>
      </c>
      <c r="BC127" s="70">
        <f t="shared" si="11"/>
        <v>187327.5</v>
      </c>
      <c r="BD127" s="70">
        <f t="shared" si="11"/>
        <v>187327.5</v>
      </c>
      <c r="BE127" s="70">
        <f t="shared" si="11"/>
        <v>206955</v>
      </c>
      <c r="BF127" s="70">
        <f t="shared" si="11"/>
        <v>206955</v>
      </c>
      <c r="BG127" s="70">
        <f t="shared" si="11"/>
        <v>206955</v>
      </c>
      <c r="BH127" s="70">
        <f t="shared" si="11"/>
        <v>188137.5</v>
      </c>
      <c r="BI127" s="70">
        <f t="shared" si="11"/>
        <v>188947.5</v>
      </c>
      <c r="BJ127" s="70">
        <f t="shared" si="11"/>
        <v>169497.5</v>
      </c>
      <c r="BK127" s="70">
        <f t="shared" si="11"/>
        <v>151085</v>
      </c>
      <c r="BL127" s="70">
        <f t="shared" si="11"/>
        <v>131432.5</v>
      </c>
      <c r="BM127" s="167">
        <f>SUM(D127:BL127)</f>
        <v>3623845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0</v>
      </c>
      <c r="I129" s="104">
        <f t="shared" si="12"/>
        <v>0</v>
      </c>
      <c r="J129" s="104">
        <f t="shared" si="12"/>
        <v>0</v>
      </c>
      <c r="K129" s="104">
        <f t="shared" si="12"/>
        <v>0</v>
      </c>
      <c r="L129" s="104">
        <f t="shared" si="12"/>
        <v>0</v>
      </c>
      <c r="M129" s="104">
        <f t="shared" si="12"/>
        <v>0</v>
      </c>
      <c r="N129" s="104">
        <f t="shared" si="12"/>
        <v>15768</v>
      </c>
      <c r="O129" s="104">
        <f t="shared" si="12"/>
        <v>15768</v>
      </c>
      <c r="P129" s="104">
        <f t="shared" si="12"/>
        <v>30330</v>
      </c>
      <c r="Q129" s="104">
        <f t="shared" si="12"/>
        <v>100967.6</v>
      </c>
      <c r="R129" s="104">
        <f t="shared" si="12"/>
        <v>135786.6</v>
      </c>
      <c r="S129" s="104">
        <f t="shared" si="12"/>
        <v>271573.2</v>
      </c>
      <c r="T129" s="104">
        <f t="shared" si="12"/>
        <v>271573.2</v>
      </c>
      <c r="U129" s="104">
        <f t="shared" si="12"/>
        <v>271573.2</v>
      </c>
      <c r="V129" s="104">
        <f t="shared" si="12"/>
        <v>271573.2</v>
      </c>
      <c r="W129" s="104">
        <f t="shared" si="12"/>
        <v>271573.2</v>
      </c>
      <c r="X129" s="104">
        <f t="shared" si="12"/>
        <v>306392.2</v>
      </c>
      <c r="Y129" s="104">
        <f t="shared" si="12"/>
        <v>341211.2</v>
      </c>
      <c r="Z129" s="104">
        <f t="shared" si="12"/>
        <v>342111.2</v>
      </c>
      <c r="AA129" s="104">
        <f t="shared" si="12"/>
        <v>408278.55</v>
      </c>
      <c r="AB129" s="104">
        <f t="shared" si="12"/>
        <v>409009.8</v>
      </c>
      <c r="AC129" s="104">
        <f t="shared" si="12"/>
        <v>546135.19999999995</v>
      </c>
      <c r="AD129" s="104">
        <f t="shared" si="12"/>
        <v>873082.32000000007</v>
      </c>
      <c r="AE129" s="104">
        <f t="shared" si="12"/>
        <v>985408.86</v>
      </c>
      <c r="AF129" s="104">
        <f t="shared" si="12"/>
        <v>985408.86</v>
      </c>
      <c r="AG129" s="104">
        <f t="shared" si="12"/>
        <v>1094100.3999999999</v>
      </c>
      <c r="AH129" s="104">
        <f t="shared" si="12"/>
        <v>1094100.3999999999</v>
      </c>
      <c r="AI129" s="104">
        <f t="shared" si="12"/>
        <v>1094100.3999999999</v>
      </c>
      <c r="AJ129" s="104">
        <f t="shared" ref="AJ129:BL129" si="13">AJ127+AJ122+AJ116</f>
        <v>986323.86</v>
      </c>
      <c r="AK129" s="104">
        <f t="shared" si="13"/>
        <v>987238.86</v>
      </c>
      <c r="AL129" s="104">
        <f t="shared" si="13"/>
        <v>879537.32000000007</v>
      </c>
      <c r="AM129" s="104">
        <f t="shared" si="13"/>
        <v>772505.78</v>
      </c>
      <c r="AN129" s="104">
        <f t="shared" si="13"/>
        <v>664612.99</v>
      </c>
      <c r="AO129" s="104">
        <f t="shared" si="13"/>
        <v>1024830.8319999999</v>
      </c>
      <c r="AP129" s="104">
        <f t="shared" si="13"/>
        <v>1634906.7</v>
      </c>
      <c r="AQ129" s="104">
        <f t="shared" si="13"/>
        <v>1845326.682</v>
      </c>
      <c r="AR129" s="104">
        <f t="shared" si="13"/>
        <v>1845326.682</v>
      </c>
      <c r="AS129" s="104">
        <f t="shared" si="13"/>
        <v>2046499.625</v>
      </c>
      <c r="AT129" s="104">
        <f t="shared" si="13"/>
        <v>2046499.625</v>
      </c>
      <c r="AU129" s="104">
        <f t="shared" si="13"/>
        <v>2046499.625</v>
      </c>
      <c r="AV129" s="104">
        <f t="shared" si="13"/>
        <v>1846346.682</v>
      </c>
      <c r="AW129" s="104">
        <f t="shared" si="13"/>
        <v>1847366.682</v>
      </c>
      <c r="AX129" s="104">
        <f t="shared" si="13"/>
        <v>1642116.7</v>
      </c>
      <c r="AY129" s="104">
        <f t="shared" si="13"/>
        <v>1442613.757</v>
      </c>
      <c r="AZ129" s="104">
        <f t="shared" si="13"/>
        <v>1237161.2749999999</v>
      </c>
      <c r="BA129" s="104">
        <f t="shared" si="13"/>
        <v>1742888.4269999999</v>
      </c>
      <c r="BB129" s="104">
        <f t="shared" si="13"/>
        <v>2787639.9832000001</v>
      </c>
      <c r="BC129" s="104">
        <f t="shared" si="13"/>
        <v>3139689.6686</v>
      </c>
      <c r="BD129" s="104">
        <f t="shared" si="13"/>
        <v>3139689.6686</v>
      </c>
      <c r="BE129" s="104">
        <f t="shared" si="13"/>
        <v>3487446.8539999998</v>
      </c>
      <c r="BF129" s="104">
        <f t="shared" si="13"/>
        <v>3487446.8539999998</v>
      </c>
      <c r="BG129" s="104">
        <f t="shared" si="13"/>
        <v>3487446.8539999998</v>
      </c>
      <c r="BH129" s="104">
        <f t="shared" si="13"/>
        <v>3140709.6686</v>
      </c>
      <c r="BI129" s="104">
        <f t="shared" si="13"/>
        <v>3141729.6686</v>
      </c>
      <c r="BJ129" s="104">
        <f t="shared" si="13"/>
        <v>2794849.9832000001</v>
      </c>
      <c r="BK129" s="104">
        <f t="shared" si="13"/>
        <v>2448762.7977999998</v>
      </c>
      <c r="BL129" s="104">
        <f t="shared" si="13"/>
        <v>2101680.6124</v>
      </c>
      <c r="BM129" s="167">
        <f>SUM(D129:BL129)</f>
        <v>69831520.306999996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2000394.2</v>
      </c>
      <c r="O150" s="158">
        <f>STAFF_CWS!R210</f>
        <v>2000394.2</v>
      </c>
      <c r="P150" s="158">
        <f>STAFF_CWS!S210</f>
        <v>2000758.25</v>
      </c>
      <c r="Q150" s="158">
        <f>STAFF_CWS!T210</f>
        <v>2802524.19</v>
      </c>
      <c r="R150" s="158">
        <f>STAFF_CWS!U210</f>
        <v>2803394.665</v>
      </c>
      <c r="S150" s="158">
        <f>STAFF_CWS!V210</f>
        <v>2806789.33</v>
      </c>
      <c r="T150" s="158">
        <f>STAFF_CWS!W210</f>
        <v>2806789.33</v>
      </c>
      <c r="U150" s="158">
        <f>STAFF_CWS!X210</f>
        <v>2806789.33</v>
      </c>
      <c r="V150" s="158">
        <f>STAFF_CWS!Y210</f>
        <v>2806789.33</v>
      </c>
      <c r="W150" s="158">
        <f>STAFF_CWS!Z210</f>
        <v>2806789.33</v>
      </c>
      <c r="X150" s="158">
        <f>STAFF_CWS!AA210</f>
        <v>2807659.8050000002</v>
      </c>
      <c r="Y150" s="158">
        <f>STAFF_CWS!AB210</f>
        <v>2808530.28</v>
      </c>
      <c r="Z150" s="158">
        <f>STAFF_CWS!AC210</f>
        <v>2808552.78</v>
      </c>
      <c r="AA150" s="158">
        <f>STAFF_CWS!AD210</f>
        <v>2810206.9637500001</v>
      </c>
      <c r="AB150" s="158">
        <f>STAFF_CWS!AE210</f>
        <v>2810225.2450000001</v>
      </c>
      <c r="AC150" s="158">
        <f>STAFF_CWS!AF210</f>
        <v>3613653.38</v>
      </c>
      <c r="AD150" s="158">
        <f>STAFF_CWS!AG210</f>
        <v>3621827.0580000002</v>
      </c>
      <c r="AE150" s="158">
        <f>STAFF_CWS!AH210</f>
        <v>3624635.2215</v>
      </c>
      <c r="AF150" s="158">
        <f>STAFF_CWS!AI210</f>
        <v>3624635.2215</v>
      </c>
      <c r="AG150" s="158">
        <f>STAFF_CWS!AJ210</f>
        <v>3627352.51</v>
      </c>
      <c r="AH150" s="158">
        <f>STAFF_CWS!AK210</f>
        <v>3627352.51</v>
      </c>
      <c r="AI150" s="158">
        <f>STAFF_CWS!AL210</f>
        <v>3627352.51</v>
      </c>
      <c r="AJ150" s="158">
        <f>STAFF_CWS!AM210</f>
        <v>3624658.0965</v>
      </c>
      <c r="AK150" s="158">
        <f>STAFF_CWS!AN210</f>
        <v>3624680.9715</v>
      </c>
      <c r="AL150" s="158">
        <f>STAFF_CWS!AO210</f>
        <v>3621988.4330000002</v>
      </c>
      <c r="AM150" s="158">
        <f>STAFF_CWS!AP210</f>
        <v>3619312.6444999999</v>
      </c>
      <c r="AN150" s="158">
        <f>STAFF_CWS!AQ210</f>
        <v>3616615.3247500001</v>
      </c>
      <c r="AO150" s="158">
        <f>STAFF_CWS!AR210</f>
        <v>4425620.7708000001</v>
      </c>
      <c r="AP150" s="158">
        <f>STAFF_CWS!AS210</f>
        <v>4440872.6675000004</v>
      </c>
      <c r="AQ150" s="158">
        <f>STAFF_CWS!AT210</f>
        <v>4446133.1670500003</v>
      </c>
      <c r="AR150" s="158">
        <f>STAFF_CWS!AU210</f>
        <v>4446133.1670500003</v>
      </c>
      <c r="AS150" s="158">
        <f>STAFF_CWS!AV210</f>
        <v>4451162.4906249996</v>
      </c>
      <c r="AT150" s="158">
        <f>STAFF_CWS!AW210</f>
        <v>4451162.4906249996</v>
      </c>
      <c r="AU150" s="158">
        <f>STAFF_CWS!AX210</f>
        <v>4451162.4906249996</v>
      </c>
      <c r="AV150" s="158">
        <f>STAFF_CWS!AY210</f>
        <v>4446158.6670500003</v>
      </c>
      <c r="AW150" s="158">
        <f>STAFF_CWS!AZ210</f>
        <v>4446184.1670500003</v>
      </c>
      <c r="AX150" s="158">
        <f>STAFF_CWS!BA210</f>
        <v>4441052.9175000004</v>
      </c>
      <c r="AY150" s="158">
        <f>STAFF_CWS!BB210</f>
        <v>4436065.3439250002</v>
      </c>
      <c r="AZ150" s="158">
        <f>STAFF_CWS!BC210</f>
        <v>4430929.0318750003</v>
      </c>
      <c r="BA150" s="158">
        <f>STAFF_CWS!BD210</f>
        <v>6843572.2106750002</v>
      </c>
      <c r="BB150" s="158">
        <f>STAFF_CWS!BE210</f>
        <v>6869690.9995799996</v>
      </c>
      <c r="BC150" s="158">
        <f>STAFF_CWS!BF210</f>
        <v>6878492.241715</v>
      </c>
      <c r="BD150" s="158">
        <f>STAFF_CWS!BG210</f>
        <v>6878492.241715</v>
      </c>
      <c r="BE150" s="158">
        <f>STAFF_CWS!BH210</f>
        <v>6887186.1713500004</v>
      </c>
      <c r="BF150" s="158">
        <f>STAFF_CWS!BI210</f>
        <v>6887186.1713500004</v>
      </c>
      <c r="BG150" s="158">
        <f>STAFF_CWS!BJ210</f>
        <v>6887186.1713500004</v>
      </c>
      <c r="BH150" s="158">
        <f>STAFF_CWS!BK210</f>
        <v>6878517.741715</v>
      </c>
      <c r="BI150" s="158">
        <f>STAFF_CWS!BL210</f>
        <v>6878543.241715</v>
      </c>
      <c r="BJ150" s="158">
        <f>STAFF_CWS!BM210</f>
        <v>6869871.2495799996</v>
      </c>
      <c r="BK150" s="158">
        <f>STAFF_CWS!BN210</f>
        <v>6861219.0699450001</v>
      </c>
      <c r="BL150" s="158">
        <f>STAFF_CWS!BO210</f>
        <v>6852542.0153099997</v>
      </c>
      <c r="BM150" s="167">
        <f>SUM(D150:BL150)</f>
        <v>236945788.00767505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4400394.2</v>
      </c>
      <c r="O154" s="160">
        <f t="shared" si="17"/>
        <v>4400394.2</v>
      </c>
      <c r="P154" s="160">
        <f t="shared" si="17"/>
        <v>4400758.25</v>
      </c>
      <c r="Q154" s="160">
        <f t="shared" si="17"/>
        <v>5602524.1899999995</v>
      </c>
      <c r="R154" s="160">
        <f t="shared" si="17"/>
        <v>5603394.665</v>
      </c>
      <c r="S154" s="160">
        <f t="shared" si="17"/>
        <v>5606789.3300000001</v>
      </c>
      <c r="T154" s="160">
        <f t="shared" si="17"/>
        <v>5606789.3300000001</v>
      </c>
      <c r="U154" s="160">
        <f t="shared" si="17"/>
        <v>5606789.3300000001</v>
      </c>
      <c r="V154" s="160">
        <f t="shared" si="17"/>
        <v>5606789.3300000001</v>
      </c>
      <c r="W154" s="160">
        <f t="shared" si="17"/>
        <v>5606789.3300000001</v>
      </c>
      <c r="X154" s="160">
        <f t="shared" si="17"/>
        <v>5607659.8049999997</v>
      </c>
      <c r="Y154" s="160">
        <f t="shared" si="17"/>
        <v>5608530.2799999993</v>
      </c>
      <c r="Z154" s="160">
        <f t="shared" si="17"/>
        <v>5608552.7799999993</v>
      </c>
      <c r="AA154" s="160">
        <f t="shared" si="17"/>
        <v>5610206.9637500001</v>
      </c>
      <c r="AB154" s="160">
        <f t="shared" si="17"/>
        <v>5610225.2450000001</v>
      </c>
      <c r="AC154" s="160">
        <f t="shared" si="17"/>
        <v>6413653.3799999999</v>
      </c>
      <c r="AD154" s="160">
        <f t="shared" si="17"/>
        <v>6421827.0580000002</v>
      </c>
      <c r="AE154" s="160">
        <f t="shared" si="17"/>
        <v>6424635.2215</v>
      </c>
      <c r="AF154" s="160">
        <f t="shared" si="17"/>
        <v>6424635.2215</v>
      </c>
      <c r="AG154" s="160">
        <f t="shared" si="17"/>
        <v>6427352.5099999998</v>
      </c>
      <c r="AH154" s="160">
        <f t="shared" si="17"/>
        <v>6427352.5099999998</v>
      </c>
      <c r="AI154" s="160">
        <f t="shared" si="17"/>
        <v>6427352.5099999998</v>
      </c>
      <c r="AJ154" s="160">
        <f t="shared" si="17"/>
        <v>6424658.0965</v>
      </c>
      <c r="AK154" s="160">
        <f t="shared" si="17"/>
        <v>6424680.9715</v>
      </c>
      <c r="AL154" s="160">
        <f t="shared" si="17"/>
        <v>6421988.4330000002</v>
      </c>
      <c r="AM154" s="160">
        <f t="shared" si="17"/>
        <v>6419312.6445000004</v>
      </c>
      <c r="AN154" s="160">
        <f t="shared" si="17"/>
        <v>6416615.3247500006</v>
      </c>
      <c r="AO154" s="160">
        <f t="shared" si="17"/>
        <v>7825620.7708000001</v>
      </c>
      <c r="AP154" s="160">
        <f t="shared" si="17"/>
        <v>7840872.6675000004</v>
      </c>
      <c r="AQ154" s="160">
        <f t="shared" si="17"/>
        <v>7846133.1670500003</v>
      </c>
      <c r="AR154" s="160">
        <f t="shared" si="17"/>
        <v>7846133.1670500003</v>
      </c>
      <c r="AS154" s="160">
        <f t="shared" si="17"/>
        <v>7851162.4906249996</v>
      </c>
      <c r="AT154" s="160">
        <f t="shared" si="17"/>
        <v>7851162.4906249996</v>
      </c>
      <c r="AU154" s="160">
        <f t="shared" si="17"/>
        <v>7851162.4906249996</v>
      </c>
      <c r="AV154" s="160">
        <f t="shared" si="17"/>
        <v>7846158.6670500003</v>
      </c>
      <c r="AW154" s="160">
        <f t="shared" si="17"/>
        <v>7846184.1670500003</v>
      </c>
      <c r="AX154" s="160">
        <f t="shared" si="17"/>
        <v>7841052.9175000004</v>
      </c>
      <c r="AY154" s="160">
        <f t="shared" si="17"/>
        <v>7836065.3439250002</v>
      </c>
      <c r="AZ154" s="160">
        <f t="shared" si="17"/>
        <v>7830929.0318750003</v>
      </c>
      <c r="BA154" s="160">
        <f t="shared" si="17"/>
        <v>10843572.210675001</v>
      </c>
      <c r="BB154" s="160">
        <f t="shared" si="17"/>
        <v>10869690.99958</v>
      </c>
      <c r="BC154" s="160">
        <f t="shared" si="17"/>
        <v>10878492.241714999</v>
      </c>
      <c r="BD154" s="160">
        <f t="shared" si="17"/>
        <v>10878492.241714999</v>
      </c>
      <c r="BE154" s="160">
        <f t="shared" si="17"/>
        <v>10887186.17135</v>
      </c>
      <c r="BF154" s="160">
        <f t="shared" si="17"/>
        <v>10887186.17135</v>
      </c>
      <c r="BG154" s="160">
        <f t="shared" si="17"/>
        <v>10887186.17135</v>
      </c>
      <c r="BH154" s="160">
        <f t="shared" si="17"/>
        <v>10878517.741714999</v>
      </c>
      <c r="BI154" s="160">
        <f t="shared" si="17"/>
        <v>10878543.241714999</v>
      </c>
      <c r="BJ154" s="160">
        <f t="shared" si="17"/>
        <v>10869871.24958</v>
      </c>
      <c r="BK154" s="160">
        <f t="shared" si="17"/>
        <v>10861219.069945</v>
      </c>
      <c r="BL154" s="160">
        <f t="shared" si="17"/>
        <v>10852542.015310001</v>
      </c>
      <c r="BM154" s="167">
        <f>SUM(D154:BL154)</f>
        <v>421745788.00767511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880078.84</v>
      </c>
      <c r="O164" s="161">
        <f>STAFF_CWS!R224+STAFF_CWS!R289+STAFF_CWS!R372+STAFF_CWS!R545</f>
        <v>880078.84</v>
      </c>
      <c r="P164" s="161">
        <f>STAFF_CWS!S224+STAFF_CWS!S289+STAFF_CWS!S372+STAFF_CWS!S545</f>
        <v>880151.65</v>
      </c>
      <c r="Q164" s="161">
        <f>STAFF_CWS!T224+STAFF_CWS!T289+STAFF_CWS!T372+STAFF_CWS!T545</f>
        <v>1120504.838</v>
      </c>
      <c r="R164" s="161">
        <f>STAFF_CWS!U224+STAFF_CWS!U289+STAFF_CWS!U372+STAFF_CWS!U545</f>
        <v>1120678.9330000002</v>
      </c>
      <c r="S164" s="161">
        <f>STAFF_CWS!V224+STAFF_CWS!V289+STAFF_CWS!V372+STAFF_CWS!V545</f>
        <v>1121357.8659999999</v>
      </c>
      <c r="T164" s="161">
        <f>STAFF_CWS!W224+STAFF_CWS!W289+STAFF_CWS!W372+STAFF_CWS!W545</f>
        <v>1121357.8659999999</v>
      </c>
      <c r="U164" s="161">
        <f>STAFF_CWS!X224+STAFF_CWS!X289+STAFF_CWS!X372+STAFF_CWS!X545</f>
        <v>1121357.8659999999</v>
      </c>
      <c r="V164" s="161">
        <f>STAFF_CWS!Y224+STAFF_CWS!Y289+STAFF_CWS!Y372+STAFF_CWS!Y545</f>
        <v>1121357.8659999999</v>
      </c>
      <c r="W164" s="161">
        <f>STAFF_CWS!Z224+STAFF_CWS!Z289+STAFF_CWS!Z372+STAFF_CWS!Z545</f>
        <v>1121357.8659999999</v>
      </c>
      <c r="X164" s="161">
        <f>STAFF_CWS!AA224+STAFF_CWS!AA289+STAFF_CWS!AA372+STAFF_CWS!AA545</f>
        <v>1121531.9610000001</v>
      </c>
      <c r="Y164" s="161">
        <f>STAFF_CWS!AB224+STAFF_CWS!AB289+STAFF_CWS!AB372+STAFF_CWS!AB545</f>
        <v>1121706.0559999999</v>
      </c>
      <c r="Z164" s="161">
        <f>STAFF_CWS!AC224+STAFF_CWS!AC289+STAFF_CWS!AC372+STAFF_CWS!AC545</f>
        <v>1121710.5559999999</v>
      </c>
      <c r="AA164" s="161">
        <f>STAFF_CWS!AD224+STAFF_CWS!AD289+STAFF_CWS!AD372+STAFF_CWS!AD545</f>
        <v>1122041.3927500001</v>
      </c>
      <c r="AB164" s="161">
        <f>STAFF_CWS!AE224+STAFF_CWS!AE289+STAFF_CWS!AE372+STAFF_CWS!AE545</f>
        <v>1122045.0490000001</v>
      </c>
      <c r="AC164" s="161">
        <f>STAFF_CWS!AF224+STAFF_CWS!AF289+STAFF_CWS!AF372+STAFF_CWS!AF545</f>
        <v>1282730.676</v>
      </c>
      <c r="AD164" s="161">
        <f>STAFF_CWS!AG224+STAFF_CWS!AG289+STAFF_CWS!AG372+STAFF_CWS!AG545</f>
        <v>1284365.4116000002</v>
      </c>
      <c r="AE164" s="161">
        <f>STAFF_CWS!AH224+STAFF_CWS!AH289+STAFF_CWS!AH372+STAFF_CWS!AH545</f>
        <v>1284927.0443</v>
      </c>
      <c r="AF164" s="161">
        <f>STAFF_CWS!AI224+STAFF_CWS!AI289+STAFF_CWS!AI372+STAFF_CWS!AI545</f>
        <v>1284927.0443</v>
      </c>
      <c r="AG164" s="161">
        <f>STAFF_CWS!AJ224+STAFF_CWS!AJ289+STAFF_CWS!AJ372+STAFF_CWS!AJ545</f>
        <v>1285470.5019999999</v>
      </c>
      <c r="AH164" s="161">
        <f>STAFF_CWS!AK224+STAFF_CWS!AK289+STAFF_CWS!AK372+STAFF_CWS!AK545</f>
        <v>1285470.5019999999</v>
      </c>
      <c r="AI164" s="161">
        <f>STAFF_CWS!AL224+STAFF_CWS!AL289+STAFF_CWS!AL372+STAFF_CWS!AL545</f>
        <v>1285470.5019999999</v>
      </c>
      <c r="AJ164" s="161">
        <f>STAFF_CWS!AM224+STAFF_CWS!AM289+STAFF_CWS!AM372+STAFF_CWS!AM545</f>
        <v>1284931.6192999999</v>
      </c>
      <c r="AK164" s="161">
        <f>STAFF_CWS!AN224+STAFF_CWS!AN289+STAFF_CWS!AN372+STAFF_CWS!AN545</f>
        <v>1284936.1943000001</v>
      </c>
      <c r="AL164" s="161">
        <f>STAFF_CWS!AO224+STAFF_CWS!AO289+STAFF_CWS!AO372+STAFF_CWS!AO545</f>
        <v>1284397.6866000001</v>
      </c>
      <c r="AM164" s="161">
        <f>STAFF_CWS!AP224+STAFF_CWS!AP289+STAFF_CWS!AP372+STAFF_CWS!AP545</f>
        <v>1283862.5289</v>
      </c>
      <c r="AN164" s="161">
        <f>STAFF_CWS!AQ224+STAFF_CWS!AQ289+STAFF_CWS!AQ372+STAFF_CWS!AQ545</f>
        <v>1283323.06495</v>
      </c>
      <c r="AO164" s="161">
        <f>STAFF_CWS!AR224+STAFF_CWS!AR289+STAFF_CWS!AR372+STAFF_CWS!AR545</f>
        <v>1565124.1541599999</v>
      </c>
      <c r="AP164" s="161">
        <f>STAFF_CWS!AS224+STAFF_CWS!AS289+STAFF_CWS!AS372+STAFF_CWS!AS545</f>
        <v>1568174.5335000001</v>
      </c>
      <c r="AQ164" s="161">
        <f>STAFF_CWS!AT224+STAFF_CWS!AT289+STAFF_CWS!AT372+STAFF_CWS!AT545</f>
        <v>1569226.63341</v>
      </c>
      <c r="AR164" s="161">
        <f>STAFF_CWS!AU224+STAFF_CWS!AU289+STAFF_CWS!AU372+STAFF_CWS!AU545</f>
        <v>1569226.63341</v>
      </c>
      <c r="AS164" s="161">
        <f>STAFF_CWS!AV224+STAFF_CWS!AV289+STAFF_CWS!AV372+STAFF_CWS!AV545</f>
        <v>1570232.4981249999</v>
      </c>
      <c r="AT164" s="161">
        <f>STAFF_CWS!AW224+STAFF_CWS!AW289+STAFF_CWS!AW372+STAFF_CWS!AW545</f>
        <v>1570232.4981249999</v>
      </c>
      <c r="AU164" s="161">
        <f>STAFF_CWS!AX224+STAFF_CWS!AX289+STAFF_CWS!AX372+STAFF_CWS!AX545</f>
        <v>1570232.4981249999</v>
      </c>
      <c r="AV164" s="161">
        <f>STAFF_CWS!AY224+STAFF_CWS!AY289+STAFF_CWS!AY372+STAFF_CWS!AY545</f>
        <v>1569231.7334099999</v>
      </c>
      <c r="AW164" s="161">
        <f>STAFF_CWS!AZ224+STAFF_CWS!AZ289+STAFF_CWS!AZ372+STAFF_CWS!AZ545</f>
        <v>1569236.83341</v>
      </c>
      <c r="AX164" s="161">
        <f>STAFF_CWS!BA224+STAFF_CWS!BA289+STAFF_CWS!BA372+STAFF_CWS!BA545</f>
        <v>1568210.5835000002</v>
      </c>
      <c r="AY164" s="161">
        <f>STAFF_CWS!BB224+STAFF_CWS!BB289+STAFF_CWS!BB372+STAFF_CWS!BB545</f>
        <v>1567213.0687850001</v>
      </c>
      <c r="AZ164" s="161">
        <f>STAFF_CWS!BC224+STAFF_CWS!BC289+STAFF_CWS!BC372+STAFF_CWS!BC545</f>
        <v>1566185.8063750002</v>
      </c>
      <c r="BA164" s="161">
        <f>STAFF_CWS!BD224+STAFF_CWS!BD289+STAFF_CWS!BD372+STAFF_CWS!BD545</f>
        <v>2168714.4421350001</v>
      </c>
      <c r="BB164" s="161">
        <f>STAFF_CWS!BE224+STAFF_CWS!BE289+STAFF_CWS!BE372+STAFF_CWS!BE545</f>
        <v>2173938.199916</v>
      </c>
      <c r="BC164" s="161">
        <f>STAFF_CWS!BF224+STAFF_CWS!BF289+STAFF_CWS!BF372+STAFF_CWS!BF545</f>
        <v>2175698.4483429999</v>
      </c>
      <c r="BD164" s="161">
        <f>STAFF_CWS!BG224+STAFF_CWS!BG289+STAFF_CWS!BG372+STAFF_CWS!BG545</f>
        <v>2175698.4483429999</v>
      </c>
      <c r="BE164" s="161">
        <f>STAFF_CWS!BH224+STAFF_CWS!BH289+STAFF_CWS!BH372+STAFF_CWS!BH545</f>
        <v>2177437.2342699999</v>
      </c>
      <c r="BF164" s="161">
        <f>STAFF_CWS!BI224+STAFF_CWS!BI289+STAFF_CWS!BI372+STAFF_CWS!BI545</f>
        <v>2177437.2342699999</v>
      </c>
      <c r="BG164" s="161">
        <f>STAFF_CWS!BJ224+STAFF_CWS!BJ289+STAFF_CWS!BJ372+STAFF_CWS!BJ545</f>
        <v>2177437.2342699999</v>
      </c>
      <c r="BH164" s="161">
        <f>STAFF_CWS!BK224+STAFF_CWS!BK289+STAFF_CWS!BK372+STAFF_CWS!BK545</f>
        <v>2175703.548343</v>
      </c>
      <c r="BI164" s="161">
        <f>STAFF_CWS!BL224+STAFF_CWS!BL289+STAFF_CWS!BL372+STAFF_CWS!BL545</f>
        <v>2175708.6483430001</v>
      </c>
      <c r="BJ164" s="161">
        <f>STAFF_CWS!BM224+STAFF_CWS!BM289+STAFF_CWS!BM372+STAFF_CWS!BM545</f>
        <v>2173974.2499159998</v>
      </c>
      <c r="BK164" s="161">
        <f>STAFF_CWS!BN224+STAFF_CWS!BN289+STAFF_CWS!BN372+STAFF_CWS!BN545</f>
        <v>2172243.8139889999</v>
      </c>
      <c r="BL164" s="161">
        <f>STAFF_CWS!BO224+STAFF_CWS!BO289+STAFF_CWS!BO372+STAFF_CWS!BO545</f>
        <v>2170508.4030619999</v>
      </c>
      <c r="BM164" s="167">
        <f>SUM(D164:BL164)</f>
        <v>84349157.601535007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1442502.8399999999</v>
      </c>
      <c r="O167" s="161">
        <f t="shared" si="19"/>
        <v>1442502.8399999999</v>
      </c>
      <c r="P167" s="161">
        <f t="shared" si="19"/>
        <v>1442575.65</v>
      </c>
      <c r="Q167" s="161">
        <f t="shared" si="19"/>
        <v>1682928.838</v>
      </c>
      <c r="R167" s="161">
        <f t="shared" si="19"/>
        <v>1683102.9330000002</v>
      </c>
      <c r="S167" s="161">
        <f t="shared" si="19"/>
        <v>1683781.8659999999</v>
      </c>
      <c r="T167" s="161">
        <f t="shared" si="19"/>
        <v>1683781.8659999999</v>
      </c>
      <c r="U167" s="161">
        <f t="shared" si="19"/>
        <v>1683781.8659999999</v>
      </c>
      <c r="V167" s="161">
        <f t="shared" si="19"/>
        <v>1683781.8659999999</v>
      </c>
      <c r="W167" s="161">
        <f t="shared" si="19"/>
        <v>1683781.8659999999</v>
      </c>
      <c r="X167" s="161">
        <f t="shared" si="19"/>
        <v>1683955.9610000001</v>
      </c>
      <c r="Y167" s="161">
        <f t="shared" si="19"/>
        <v>1684130.0559999999</v>
      </c>
      <c r="Z167" s="161">
        <f t="shared" si="19"/>
        <v>1684134.5559999999</v>
      </c>
      <c r="AA167" s="161">
        <f t="shared" si="19"/>
        <v>1684465.3927500001</v>
      </c>
      <c r="AB167" s="161">
        <f t="shared" si="19"/>
        <v>1684469.0490000001</v>
      </c>
      <c r="AC167" s="161">
        <f t="shared" si="19"/>
        <v>1845154.676</v>
      </c>
      <c r="AD167" s="161">
        <f t="shared" si="19"/>
        <v>1846789.4116000002</v>
      </c>
      <c r="AE167" s="161">
        <f t="shared" si="19"/>
        <v>1847351.0443</v>
      </c>
      <c r="AF167" s="161">
        <f t="shared" si="19"/>
        <v>1847351.0443</v>
      </c>
      <c r="AG167" s="161">
        <f t="shared" si="19"/>
        <v>1847894.5019999999</v>
      </c>
      <c r="AH167" s="161">
        <f t="shared" si="19"/>
        <v>1847894.5019999999</v>
      </c>
      <c r="AI167" s="161">
        <f t="shared" si="19"/>
        <v>1847894.5019999999</v>
      </c>
      <c r="AJ167" s="161">
        <f t="shared" si="19"/>
        <v>1847355.6192999999</v>
      </c>
      <c r="AK167" s="161">
        <f t="shared" si="19"/>
        <v>1847360.1943000001</v>
      </c>
      <c r="AL167" s="161">
        <f t="shared" si="19"/>
        <v>1846821.6866000001</v>
      </c>
      <c r="AM167" s="161">
        <f t="shared" si="19"/>
        <v>1846286.5289</v>
      </c>
      <c r="AN167" s="161">
        <f t="shared" si="19"/>
        <v>1845747.06495</v>
      </c>
      <c r="AO167" s="161">
        <f t="shared" si="19"/>
        <v>2127548.1541599999</v>
      </c>
      <c r="AP167" s="161">
        <f t="shared" si="19"/>
        <v>2130598.5334999999</v>
      </c>
      <c r="AQ167" s="161">
        <f t="shared" si="19"/>
        <v>2131650.6334100002</v>
      </c>
      <c r="AR167" s="161">
        <f t="shared" si="19"/>
        <v>2131650.6334100002</v>
      </c>
      <c r="AS167" s="161">
        <f t="shared" si="19"/>
        <v>2132656.4981249999</v>
      </c>
      <c r="AT167" s="161">
        <f t="shared" si="19"/>
        <v>2132656.4981249999</v>
      </c>
      <c r="AU167" s="161">
        <f t="shared" si="19"/>
        <v>2132656.4981249999</v>
      </c>
      <c r="AV167" s="161">
        <f t="shared" si="19"/>
        <v>2131655.7334099999</v>
      </c>
      <c r="AW167" s="161">
        <f t="shared" si="19"/>
        <v>2131660.83341</v>
      </c>
      <c r="AX167" s="161">
        <f t="shared" si="19"/>
        <v>2130634.5835000002</v>
      </c>
      <c r="AY167" s="161">
        <f t="shared" si="19"/>
        <v>2129637.0687850001</v>
      </c>
      <c r="AZ167" s="161">
        <f t="shared" si="19"/>
        <v>2128609.8063750002</v>
      </c>
      <c r="BA167" s="161">
        <f t="shared" si="19"/>
        <v>2731138.4421350001</v>
      </c>
      <c r="BB167" s="161">
        <f t="shared" si="19"/>
        <v>2736362.199916</v>
      </c>
      <c r="BC167" s="161">
        <f t="shared" si="19"/>
        <v>2738122.4483429999</v>
      </c>
      <c r="BD167" s="161">
        <f t="shared" si="19"/>
        <v>2738122.4483429999</v>
      </c>
      <c r="BE167" s="161">
        <f t="shared" si="19"/>
        <v>2739861.2342699999</v>
      </c>
      <c r="BF167" s="161">
        <f t="shared" si="19"/>
        <v>2739861.2342699999</v>
      </c>
      <c r="BG167" s="161">
        <f t="shared" si="19"/>
        <v>2739861.2342699999</v>
      </c>
      <c r="BH167" s="161">
        <f t="shared" si="19"/>
        <v>2738127.548343</v>
      </c>
      <c r="BI167" s="161">
        <f t="shared" si="19"/>
        <v>2738132.6483430001</v>
      </c>
      <c r="BJ167" s="161">
        <f t="shared" si="19"/>
        <v>2736398.2499159998</v>
      </c>
      <c r="BK167" s="161">
        <f t="shared" si="19"/>
        <v>2734667.8139889999</v>
      </c>
      <c r="BL167" s="161">
        <f t="shared" si="19"/>
        <v>2732932.4030619999</v>
      </c>
      <c r="BM167" s="167">
        <f>SUM(D167:BL167)</f>
        <v>118094597.60153501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9342897.0399999991</v>
      </c>
      <c r="O169" s="130">
        <f t="shared" si="20"/>
        <v>9342897.0399999991</v>
      </c>
      <c r="P169" s="130">
        <f t="shared" si="20"/>
        <v>9343333.9000000004</v>
      </c>
      <c r="Q169" s="130">
        <f t="shared" si="20"/>
        <v>10785453.027999999</v>
      </c>
      <c r="R169" s="130">
        <f t="shared" si="20"/>
        <v>10786497.598000001</v>
      </c>
      <c r="S169" s="130">
        <f t="shared" si="20"/>
        <v>10790571.196</v>
      </c>
      <c r="T169" s="130">
        <f t="shared" si="20"/>
        <v>10790571.196</v>
      </c>
      <c r="U169" s="130">
        <f t="shared" si="20"/>
        <v>10790571.196</v>
      </c>
      <c r="V169" s="130">
        <f t="shared" si="20"/>
        <v>10790571.196</v>
      </c>
      <c r="W169" s="130">
        <f t="shared" si="20"/>
        <v>9790571.1960000005</v>
      </c>
      <c r="X169" s="130">
        <f t="shared" si="20"/>
        <v>9791615.7659999989</v>
      </c>
      <c r="Y169" s="130">
        <f t="shared" si="20"/>
        <v>9792660.3359999992</v>
      </c>
      <c r="Z169" s="130">
        <f t="shared" si="20"/>
        <v>9792687.3359999992</v>
      </c>
      <c r="AA169" s="130">
        <f t="shared" si="20"/>
        <v>9794672.3564999998</v>
      </c>
      <c r="AB169" s="130">
        <f t="shared" si="20"/>
        <v>9794694.2939999998</v>
      </c>
      <c r="AC169" s="130">
        <f t="shared" si="20"/>
        <v>8258808.0559999999</v>
      </c>
      <c r="AD169" s="130">
        <f t="shared" si="20"/>
        <v>8268616.4696000004</v>
      </c>
      <c r="AE169" s="130">
        <f t="shared" si="20"/>
        <v>8271986.2658000002</v>
      </c>
      <c r="AF169" s="130">
        <f t="shared" si="20"/>
        <v>8271986.2658000002</v>
      </c>
      <c r="AG169" s="130">
        <f t="shared" si="20"/>
        <v>8275247.0120000001</v>
      </c>
      <c r="AH169" s="130">
        <f t="shared" si="20"/>
        <v>8275247.0120000001</v>
      </c>
      <c r="AI169" s="130">
        <f t="shared" si="20"/>
        <v>8275247.0120000001</v>
      </c>
      <c r="AJ169" s="130">
        <f t="shared" ref="AJ169:BL169" si="21">AJ167+AJ161+AJ154</f>
        <v>8272013.7158000004</v>
      </c>
      <c r="AK169" s="130">
        <f t="shared" si="21"/>
        <v>8272041.1657999996</v>
      </c>
      <c r="AL169" s="130">
        <f t="shared" si="21"/>
        <v>8268810.1195999999</v>
      </c>
      <c r="AM169" s="130">
        <f t="shared" si="21"/>
        <v>8265599.1734000007</v>
      </c>
      <c r="AN169" s="130">
        <f t="shared" si="21"/>
        <v>8262362.3897000011</v>
      </c>
      <c r="AO169" s="130">
        <f t="shared" si="21"/>
        <v>9953168.9249600004</v>
      </c>
      <c r="AP169" s="130">
        <f t="shared" si="21"/>
        <v>9971471.2010000013</v>
      </c>
      <c r="AQ169" s="130">
        <f t="shared" si="21"/>
        <v>9977783.8004599996</v>
      </c>
      <c r="AR169" s="130">
        <f t="shared" si="21"/>
        <v>9977783.8004599996</v>
      </c>
      <c r="AS169" s="130">
        <f t="shared" si="21"/>
        <v>9983818.9887499996</v>
      </c>
      <c r="AT169" s="130">
        <f t="shared" si="21"/>
        <v>9983818.9887499996</v>
      </c>
      <c r="AU169" s="130">
        <f t="shared" si="21"/>
        <v>9983818.9887499996</v>
      </c>
      <c r="AV169" s="130">
        <f t="shared" si="21"/>
        <v>9977814.4004600011</v>
      </c>
      <c r="AW169" s="130">
        <f t="shared" si="21"/>
        <v>9977845.0004600007</v>
      </c>
      <c r="AX169" s="130">
        <f t="shared" si="21"/>
        <v>9971687.5010000002</v>
      </c>
      <c r="AY169" s="130">
        <f t="shared" si="21"/>
        <v>9965702.4127099998</v>
      </c>
      <c r="AZ169" s="130">
        <f t="shared" si="21"/>
        <v>9959538.83825</v>
      </c>
      <c r="BA169" s="130">
        <f t="shared" si="21"/>
        <v>13574710.652810002</v>
      </c>
      <c r="BB169" s="130">
        <f t="shared" si="21"/>
        <v>13606053.199495999</v>
      </c>
      <c r="BC169" s="130">
        <f t="shared" si="21"/>
        <v>13616614.690057999</v>
      </c>
      <c r="BD169" s="130">
        <f t="shared" si="21"/>
        <v>13616614.690057999</v>
      </c>
      <c r="BE169" s="130">
        <f t="shared" si="21"/>
        <v>13627047.405620001</v>
      </c>
      <c r="BF169" s="130">
        <f t="shared" si="21"/>
        <v>13627047.405620001</v>
      </c>
      <c r="BG169" s="130">
        <f t="shared" si="21"/>
        <v>13627047.405620001</v>
      </c>
      <c r="BH169" s="130">
        <f t="shared" si="21"/>
        <v>13616645.290057998</v>
      </c>
      <c r="BI169" s="130">
        <f t="shared" si="21"/>
        <v>13616675.890058</v>
      </c>
      <c r="BJ169" s="130">
        <f t="shared" si="21"/>
        <v>13606269.499496</v>
      </c>
      <c r="BK169" s="130">
        <f t="shared" si="21"/>
        <v>13595886.883934001</v>
      </c>
      <c r="BL169" s="130">
        <f t="shared" si="21"/>
        <v>13585474.418372001</v>
      </c>
      <c r="BM169" s="167">
        <f>SUM(D169:BL169)</f>
        <v>617840385.6092099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9360715.666666666</v>
      </c>
      <c r="I205" s="130">
        <f t="shared" si="22"/>
        <v>9396355.666666666</v>
      </c>
      <c r="J205" s="104">
        <f t="shared" si="22"/>
        <v>9397465.666666666</v>
      </c>
      <c r="K205" s="130">
        <f t="shared" si="22"/>
        <v>9430255.666666666</v>
      </c>
      <c r="L205" s="130">
        <f t="shared" si="22"/>
        <v>9397915.666666666</v>
      </c>
      <c r="M205" s="130">
        <f t="shared" si="22"/>
        <v>9392305.666666666</v>
      </c>
      <c r="N205" s="130">
        <f t="shared" si="22"/>
        <v>9380643.7066666652</v>
      </c>
      <c r="O205" s="130">
        <f t="shared" si="22"/>
        <v>9366668.7066666652</v>
      </c>
      <c r="P205" s="130">
        <f t="shared" si="22"/>
        <v>9367190.5666666664</v>
      </c>
      <c r="Q205" s="130">
        <f t="shared" si="22"/>
        <v>10826856.319666665</v>
      </c>
      <c r="R205" s="130">
        <f t="shared" si="22"/>
        <v>10813595.889666667</v>
      </c>
      <c r="S205" s="130">
        <f t="shared" si="22"/>
        <v>10817119.487666667</v>
      </c>
      <c r="T205" s="130">
        <f t="shared" si="22"/>
        <v>10836684.487666667</v>
      </c>
      <c r="U205" s="130">
        <f t="shared" si="22"/>
        <v>10820719.487666667</v>
      </c>
      <c r="V205" s="130">
        <f t="shared" si="22"/>
        <v>10825429.487666667</v>
      </c>
      <c r="W205" s="130">
        <f t="shared" si="22"/>
        <v>9827291.1543333344</v>
      </c>
      <c r="X205" s="130">
        <f t="shared" si="22"/>
        <v>9828690.7243333329</v>
      </c>
      <c r="Y205" s="130">
        <f t="shared" si="22"/>
        <v>9826865.2943333331</v>
      </c>
      <c r="Z205" s="130">
        <f t="shared" si="22"/>
        <v>9845407.2943333331</v>
      </c>
      <c r="AA205" s="130">
        <f t="shared" si="22"/>
        <v>9828877.3148333337</v>
      </c>
      <c r="AB205" s="130">
        <f t="shared" si="22"/>
        <v>9832109.2523333337</v>
      </c>
      <c r="AC205" s="130">
        <f t="shared" si="22"/>
        <v>8298366.9382916661</v>
      </c>
      <c r="AD205" s="130">
        <f t="shared" si="22"/>
        <v>8308032.0185583336</v>
      </c>
      <c r="AE205" s="130">
        <f t="shared" si="22"/>
        <v>8305281.8147583334</v>
      </c>
      <c r="AF205" s="130">
        <f t="shared" si="22"/>
        <v>8327386.8147583334</v>
      </c>
      <c r="AG205" s="130">
        <f t="shared" si="22"/>
        <v>8308542.5609583333</v>
      </c>
      <c r="AH205" s="130">
        <f t="shared" si="22"/>
        <v>8314842.5609583333</v>
      </c>
      <c r="AI205" s="130">
        <f t="shared" si="22"/>
        <v>8309897.5609583333</v>
      </c>
      <c r="AJ205" s="130">
        <f t="shared" ref="AJ205:BL205" si="23">AJ203+AJ201+AJ199+AJ197+AJ191+AJ185+AJ178+AJ172+AJ169+AJ147+AJ138</f>
        <v>8309109.2647583336</v>
      </c>
      <c r="AK205" s="130">
        <f t="shared" si="23"/>
        <v>8305336.7147583328</v>
      </c>
      <c r="AL205" s="130">
        <f t="shared" si="23"/>
        <v>8322710.6685583331</v>
      </c>
      <c r="AM205" s="130">
        <f t="shared" si="23"/>
        <v>8298894.7223583339</v>
      </c>
      <c r="AN205" s="130">
        <f t="shared" si="23"/>
        <v>8298907.9386583343</v>
      </c>
      <c r="AO205" s="130">
        <f t="shared" si="23"/>
        <v>10000630.24430896</v>
      </c>
      <c r="AP205" s="130">
        <f t="shared" si="23"/>
        <v>10016377.520348961</v>
      </c>
      <c r="AQ205" s="130">
        <f t="shared" si="23"/>
        <v>10018890.119808959</v>
      </c>
      <c r="AR205" s="130">
        <f t="shared" si="23"/>
        <v>10040995.119808959</v>
      </c>
      <c r="AS205" s="130">
        <f t="shared" si="23"/>
        <v>10024925.308098959</v>
      </c>
      <c r="AT205" s="130">
        <f t="shared" si="23"/>
        <v>10031225.308098959</v>
      </c>
      <c r="AU205" s="130">
        <f t="shared" si="23"/>
        <v>10026280.308098959</v>
      </c>
      <c r="AV205" s="130">
        <f t="shared" si="23"/>
        <v>10022720.71980896</v>
      </c>
      <c r="AW205" s="130">
        <f t="shared" si="23"/>
        <v>10018951.31980896</v>
      </c>
      <c r="AX205" s="130">
        <f t="shared" si="23"/>
        <v>10033398.820348959</v>
      </c>
      <c r="AY205" s="130">
        <f t="shared" si="23"/>
        <v>10006808.732058959</v>
      </c>
      <c r="AZ205" s="130">
        <f t="shared" si="23"/>
        <v>10003895.157598959</v>
      </c>
      <c r="BA205" s="130">
        <f t="shared" si="23"/>
        <v>13625894.314746851</v>
      </c>
      <c r="BB205" s="130">
        <f t="shared" si="23"/>
        <v>13654681.861432848</v>
      </c>
      <c r="BC205" s="130">
        <f t="shared" si="23"/>
        <v>13661443.351994848</v>
      </c>
      <c r="BD205" s="130">
        <f t="shared" si="23"/>
        <v>13683548.351994848</v>
      </c>
      <c r="BE205" s="130">
        <f t="shared" si="23"/>
        <v>13671876.067556851</v>
      </c>
      <c r="BF205" s="130">
        <f t="shared" si="23"/>
        <v>13678176.067556851</v>
      </c>
      <c r="BG205" s="130">
        <f t="shared" si="23"/>
        <v>13673231.067556851</v>
      </c>
      <c r="BH205" s="130">
        <f t="shared" si="23"/>
        <v>13665273.951994848</v>
      </c>
      <c r="BI205" s="130">
        <f t="shared" si="23"/>
        <v>13661504.551994849</v>
      </c>
      <c r="BJ205" s="130">
        <f t="shared" si="23"/>
        <v>13671703.161432849</v>
      </c>
      <c r="BK205" s="130">
        <f t="shared" si="23"/>
        <v>13640715.54587085</v>
      </c>
      <c r="BL205" s="130">
        <f t="shared" si="23"/>
        <v>13627983.080308851</v>
      </c>
      <c r="BM205" s="167">
        <f>SUM(D205:BL205)</f>
        <v>620431456.80547321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-9360715.666666666</v>
      </c>
      <c r="I207" s="130">
        <f t="shared" si="24"/>
        <v>-9396355.666666666</v>
      </c>
      <c r="J207" s="104">
        <f t="shared" si="24"/>
        <v>-9397465.666666666</v>
      </c>
      <c r="K207" s="130">
        <f t="shared" si="24"/>
        <v>-9430255.666666666</v>
      </c>
      <c r="L207" s="130">
        <f t="shared" si="24"/>
        <v>-9397915.666666666</v>
      </c>
      <c r="M207" s="130">
        <f t="shared" si="24"/>
        <v>-9392305.666666666</v>
      </c>
      <c r="N207" s="130">
        <f t="shared" si="24"/>
        <v>-9364875.7066666652</v>
      </c>
      <c r="O207" s="130">
        <f t="shared" si="24"/>
        <v>-9350900.7066666652</v>
      </c>
      <c r="P207" s="130">
        <f t="shared" si="24"/>
        <v>-9336860.5666666664</v>
      </c>
      <c r="Q207" s="130">
        <f t="shared" si="24"/>
        <v>-10725888.719666665</v>
      </c>
      <c r="R207" s="130">
        <f t="shared" si="24"/>
        <v>-10677809.289666668</v>
      </c>
      <c r="S207" s="130">
        <f t="shared" si="24"/>
        <v>-10545546.287666667</v>
      </c>
      <c r="T207" s="130">
        <f t="shared" si="24"/>
        <v>-10565111.287666667</v>
      </c>
      <c r="U207" s="130">
        <f t="shared" si="24"/>
        <v>-10549146.287666667</v>
      </c>
      <c r="V207" s="130">
        <f t="shared" si="24"/>
        <v>-10553856.287666667</v>
      </c>
      <c r="W207" s="130">
        <f t="shared" si="24"/>
        <v>-9555717.9543333352</v>
      </c>
      <c r="X207" s="130">
        <f t="shared" si="24"/>
        <v>-9522298.5243333336</v>
      </c>
      <c r="Y207" s="130">
        <f t="shared" si="24"/>
        <v>-9485654.0943333339</v>
      </c>
      <c r="Z207" s="130">
        <f t="shared" si="24"/>
        <v>-9503296.0943333339</v>
      </c>
      <c r="AA207" s="130">
        <f t="shared" si="24"/>
        <v>-9420598.764833333</v>
      </c>
      <c r="AB207" s="130">
        <f t="shared" si="24"/>
        <v>-9423099.452333333</v>
      </c>
      <c r="AC207" s="130">
        <f t="shared" si="24"/>
        <v>-7752231.7382916659</v>
      </c>
      <c r="AD207" s="130">
        <f t="shared" si="24"/>
        <v>-7434949.6985583333</v>
      </c>
      <c r="AE207" s="130">
        <f t="shared" si="24"/>
        <v>-7319872.954758333</v>
      </c>
      <c r="AF207" s="130">
        <f t="shared" si="24"/>
        <v>-7341977.954758333</v>
      </c>
      <c r="AG207" s="130">
        <f t="shared" si="24"/>
        <v>-7214442.1609583329</v>
      </c>
      <c r="AH207" s="130">
        <f t="shared" si="24"/>
        <v>-7220742.1609583329</v>
      </c>
      <c r="AI207" s="130">
        <f t="shared" si="24"/>
        <v>-7215797.1609583329</v>
      </c>
      <c r="AJ207" s="130">
        <f t="shared" ref="AJ207:BL207" si="25">AJ129-AJ205</f>
        <v>-7322785.4047583332</v>
      </c>
      <c r="AK207" s="130">
        <f t="shared" si="25"/>
        <v>-7318097.8547583325</v>
      </c>
      <c r="AL207" s="130">
        <f t="shared" si="25"/>
        <v>-7443173.3485583328</v>
      </c>
      <c r="AM207" s="130">
        <f t="shared" si="25"/>
        <v>-7526388.9423583336</v>
      </c>
      <c r="AN207" s="130">
        <f t="shared" si="25"/>
        <v>-7634294.9486583341</v>
      </c>
      <c r="AO207" s="130">
        <f t="shared" si="25"/>
        <v>-8975799.4123089593</v>
      </c>
      <c r="AP207" s="130">
        <f t="shared" si="25"/>
        <v>-8381470.8203489603</v>
      </c>
      <c r="AQ207" s="130">
        <f t="shared" si="25"/>
        <v>-8173563.4378089588</v>
      </c>
      <c r="AR207" s="130">
        <f t="shared" si="25"/>
        <v>-8195668.4378089588</v>
      </c>
      <c r="AS207" s="130">
        <f t="shared" si="25"/>
        <v>-7978425.6830989588</v>
      </c>
      <c r="AT207" s="130">
        <f t="shared" si="25"/>
        <v>-7984725.6830989588</v>
      </c>
      <c r="AU207" s="130">
        <f t="shared" si="25"/>
        <v>-7979780.6830989588</v>
      </c>
      <c r="AV207" s="130">
        <f t="shared" si="25"/>
        <v>-8176374.0378089603</v>
      </c>
      <c r="AW207" s="130">
        <f t="shared" si="25"/>
        <v>-8171584.6378089599</v>
      </c>
      <c r="AX207" s="130">
        <f t="shared" si="25"/>
        <v>-8391282.1203489602</v>
      </c>
      <c r="AY207" s="130">
        <f t="shared" si="25"/>
        <v>-8564194.9750589598</v>
      </c>
      <c r="AZ207" s="130">
        <f t="shared" si="25"/>
        <v>-8766733.8825989589</v>
      </c>
      <c r="BA207" s="130">
        <f t="shared" si="25"/>
        <v>-11883005.887746852</v>
      </c>
      <c r="BB207" s="130">
        <f t="shared" si="25"/>
        <v>-10867041.878232848</v>
      </c>
      <c r="BC207" s="130">
        <f t="shared" si="25"/>
        <v>-10521753.683394847</v>
      </c>
      <c r="BD207" s="130">
        <f t="shared" si="25"/>
        <v>-10543858.683394847</v>
      </c>
      <c r="BE207" s="130">
        <f t="shared" si="25"/>
        <v>-10184429.21355685</v>
      </c>
      <c r="BF207" s="130">
        <f t="shared" si="25"/>
        <v>-10190729.21355685</v>
      </c>
      <c r="BG207" s="130">
        <f t="shared" si="25"/>
        <v>-10185784.21355685</v>
      </c>
      <c r="BH207" s="130">
        <f t="shared" si="25"/>
        <v>-10524564.283394847</v>
      </c>
      <c r="BI207" s="130">
        <f t="shared" si="25"/>
        <v>-10519774.883394849</v>
      </c>
      <c r="BJ207" s="130">
        <f t="shared" si="25"/>
        <v>-10876853.178232849</v>
      </c>
      <c r="BK207" s="130">
        <f t="shared" si="25"/>
        <v>-11191952.748070851</v>
      </c>
      <c r="BL207" s="130">
        <f t="shared" si="25"/>
        <v>-11526302.467908852</v>
      </c>
      <c r="BM207" s="167">
        <f>SUM(D207:BL207)</f>
        <v>-550599936.49847293</v>
      </c>
    </row>
    <row r="208" spans="1:65" x14ac:dyDescent="0.15">
      <c r="B208" s="14" t="s">
        <v>1035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-37504569.666666664</v>
      </c>
      <c r="I208" s="130">
        <f t="shared" si="26"/>
        <v>-46900925.333333328</v>
      </c>
      <c r="J208" s="104">
        <f t="shared" si="26"/>
        <v>-56298390.999999993</v>
      </c>
      <c r="K208" s="130">
        <f t="shared" si="26"/>
        <v>-65728646.666666657</v>
      </c>
      <c r="L208" s="130">
        <f t="shared" si="26"/>
        <v>-75126562.333333328</v>
      </c>
      <c r="M208" s="130">
        <f t="shared" si="26"/>
        <v>-84518868</v>
      </c>
      <c r="N208" s="130">
        <f t="shared" si="26"/>
        <v>-93883743.706666663</v>
      </c>
      <c r="O208" s="130">
        <f t="shared" si="26"/>
        <v>-103234644.41333333</v>
      </c>
      <c r="P208" s="130">
        <f t="shared" si="26"/>
        <v>-112571504.97999999</v>
      </c>
      <c r="Q208" s="130">
        <f t="shared" si="26"/>
        <v>-123297393.69966665</v>
      </c>
      <c r="R208" s="130">
        <f t="shared" si="26"/>
        <v>-133975202.98933332</v>
      </c>
      <c r="S208" s="130">
        <f t="shared" si="26"/>
        <v>-144520749.27699998</v>
      </c>
      <c r="T208" s="130">
        <f t="shared" si="26"/>
        <v>-155085860.56466666</v>
      </c>
      <c r="U208" s="130">
        <f t="shared" si="26"/>
        <v>-165635006.85233334</v>
      </c>
      <c r="V208" s="130">
        <f t="shared" si="26"/>
        <v>-176188863.14000002</v>
      </c>
      <c r="W208" s="130">
        <f t="shared" si="26"/>
        <v>-185744581.09433335</v>
      </c>
      <c r="X208" s="130">
        <f t="shared" si="26"/>
        <v>-195266879.61866668</v>
      </c>
      <c r="Y208" s="130">
        <f t="shared" si="26"/>
        <v>-204752533.713</v>
      </c>
      <c r="Z208" s="130">
        <f t="shared" si="26"/>
        <v>-214255829.80733332</v>
      </c>
      <c r="AA208" s="130">
        <f t="shared" si="26"/>
        <v>-223676428.57216665</v>
      </c>
      <c r="AB208" s="130">
        <f t="shared" si="26"/>
        <v>-233099528.02449998</v>
      </c>
      <c r="AC208" s="130">
        <f t="shared" si="26"/>
        <v>-240851759.76279163</v>
      </c>
      <c r="AD208" s="130">
        <f t="shared" si="26"/>
        <v>-248286709.46134996</v>
      </c>
      <c r="AE208" s="130">
        <f t="shared" si="26"/>
        <v>-255606582.41610831</v>
      </c>
      <c r="AF208" s="130">
        <f t="shared" si="26"/>
        <v>-262948560.37086666</v>
      </c>
      <c r="AG208" s="130">
        <f t="shared" si="26"/>
        <v>-270163002.53182501</v>
      </c>
      <c r="AH208" s="130">
        <f t="shared" si="26"/>
        <v>-277383744.69278336</v>
      </c>
      <c r="AI208" s="130">
        <f t="shared" si="26"/>
        <v>-284599541.85374171</v>
      </c>
      <c r="AJ208" s="130">
        <f t="shared" si="26"/>
        <v>-291922327.25850004</v>
      </c>
      <c r="AK208" s="130">
        <f t="shared" ref="AK208:BL208" si="27">AK207+AJ208</f>
        <v>-299240425.11325836</v>
      </c>
      <c r="AL208" s="130">
        <f t="shared" si="27"/>
        <v>-306683598.46181667</v>
      </c>
      <c r="AM208" s="130">
        <f t="shared" si="27"/>
        <v>-314209987.40417498</v>
      </c>
      <c r="AN208" s="130">
        <f t="shared" si="27"/>
        <v>-321844282.35283333</v>
      </c>
      <c r="AO208" s="130">
        <f t="shared" si="27"/>
        <v>-330820081.76514226</v>
      </c>
      <c r="AP208" s="130">
        <f t="shared" si="27"/>
        <v>-339201552.58549124</v>
      </c>
      <c r="AQ208" s="130">
        <f t="shared" si="27"/>
        <v>-347375116.02330017</v>
      </c>
      <c r="AR208" s="130">
        <f t="shared" si="27"/>
        <v>-355570784.4611091</v>
      </c>
      <c r="AS208" s="130">
        <f t="shared" si="27"/>
        <v>-363549210.14420807</v>
      </c>
      <c r="AT208" s="130">
        <f t="shared" si="27"/>
        <v>-371533935.82730705</v>
      </c>
      <c r="AU208" s="130">
        <f t="shared" si="27"/>
        <v>-379513716.51040602</v>
      </c>
      <c r="AV208" s="130">
        <f t="shared" si="27"/>
        <v>-387690090.54821497</v>
      </c>
      <c r="AW208" s="130">
        <f t="shared" si="27"/>
        <v>-395861675.18602395</v>
      </c>
      <c r="AX208" s="130">
        <f t="shared" si="27"/>
        <v>-404252957.30637288</v>
      </c>
      <c r="AY208" s="130">
        <f t="shared" si="27"/>
        <v>-412817152.28143185</v>
      </c>
      <c r="AZ208" s="130">
        <f t="shared" si="27"/>
        <v>-421583886.16403079</v>
      </c>
      <c r="BA208" s="130">
        <f t="shared" si="27"/>
        <v>-433466892.05177766</v>
      </c>
      <c r="BB208" s="130">
        <f t="shared" si="27"/>
        <v>-444333933.9300105</v>
      </c>
      <c r="BC208" s="130">
        <f t="shared" si="27"/>
        <v>-454855687.61340535</v>
      </c>
      <c r="BD208" s="130">
        <f t="shared" si="27"/>
        <v>-465399546.2968002</v>
      </c>
      <c r="BE208" s="130">
        <f t="shared" si="27"/>
        <v>-475583975.51035702</v>
      </c>
      <c r="BF208" s="130">
        <f t="shared" si="27"/>
        <v>-485774704.72391385</v>
      </c>
      <c r="BG208" s="130">
        <f t="shared" si="27"/>
        <v>-495960488.93747067</v>
      </c>
      <c r="BH208" s="130">
        <f t="shared" si="27"/>
        <v>-506485053.22086555</v>
      </c>
      <c r="BI208" s="130">
        <f t="shared" si="27"/>
        <v>-517004828.10426039</v>
      </c>
      <c r="BJ208" s="130">
        <f t="shared" si="27"/>
        <v>-527881681.28249323</v>
      </c>
      <c r="BK208" s="130">
        <f t="shared" si="27"/>
        <v>-539073634.03056407</v>
      </c>
      <c r="BL208" s="130">
        <f t="shared" si="27"/>
        <v>-550599936.49847293</v>
      </c>
      <c r="BM208" s="167">
        <f>SUM(D208:BL208)</f>
        <v>-16667566899.803143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862</v>
      </c>
    </row>
    <row r="3" spans="2:63" x14ac:dyDescent="0.15">
      <c r="B3" s="136" t="s">
        <v>468</v>
      </c>
    </row>
    <row r="4" spans="2:63" x14ac:dyDescent="0.15">
      <c r="B4" s="135" t="s">
        <v>863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-112542912.97999999</v>
      </c>
      <c r="E5" s="121">
        <f>SUM(P35:AA35)</f>
        <v>-120528023.04449999</v>
      </c>
      <c r="F5" s="121">
        <f>SUM(AB35:AM35)</f>
        <v>-88744754.328333333</v>
      </c>
      <c r="G5" s="121">
        <f>SUM(AN35:AY35)</f>
        <v>-99739603.811197519</v>
      </c>
      <c r="H5" s="121">
        <f>SUM(AZ35:BK35)</f>
        <v>-129016050.3344422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-53055</v>
      </c>
      <c r="E9" s="121">
        <f>SUM(P39:AA39)</f>
        <v>-455182.5</v>
      </c>
      <c r="F9" s="121">
        <f>SUM(AB39:AM39)</f>
        <v>-271041.25</v>
      </c>
      <c r="G9" s="121">
        <f>SUM(AN39:AY39)</f>
        <v>-627298.75</v>
      </c>
      <c r="H9" s="121">
        <f>SUM(AZ39:BK39)</f>
        <v>-856805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-109500</v>
      </c>
      <c r="E10" s="121">
        <f>SUM(P40:AA40)</f>
        <v>-257850</v>
      </c>
      <c r="F10" s="121">
        <f>SUM(AB40:AM40)</f>
        <v>-181035</v>
      </c>
      <c r="G10" s="121">
        <f>SUM(AN40:AY40)</f>
        <v>-197923.5</v>
      </c>
      <c r="H10" s="121">
        <f>SUM(AZ40:BK40)</f>
        <v>-227338.65000000002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87750</v>
      </c>
      <c r="E11" s="121">
        <f>SUM(P41:AA41)</f>
        <v>187650</v>
      </c>
      <c r="F11" s="121">
        <f>SUM(AB41:AM41)</f>
        <v>112185</v>
      </c>
      <c r="G11" s="121">
        <f>SUM(AN41:AY41)</f>
        <v>114331.5</v>
      </c>
      <c r="H11" s="121">
        <f>SUM(AZ41:BK41)</f>
        <v>63969.75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847</v>
      </c>
      <c r="C13" s="121">
        <f t="shared" ref="C13:H13" si="0">SUM(C8:C12)</f>
        <v>0</v>
      </c>
      <c r="D13" s="121">
        <f t="shared" si="0"/>
        <v>-56530</v>
      </c>
      <c r="E13" s="121">
        <f t="shared" si="0"/>
        <v>-504982.5</v>
      </c>
      <c r="F13" s="121">
        <f t="shared" si="0"/>
        <v>-318882.91666666663</v>
      </c>
      <c r="G13" s="121">
        <f t="shared" si="0"/>
        <v>-689790.75</v>
      </c>
      <c r="H13" s="121">
        <f t="shared" si="0"/>
        <v>-999073.89999999991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1069</v>
      </c>
      <c r="C15" s="121">
        <f t="shared" ref="C15:H15" si="1">C5+C13</f>
        <v>-28592</v>
      </c>
      <c r="D15" s="121">
        <f t="shared" si="1"/>
        <v>-112599442.97999999</v>
      </c>
      <c r="E15" s="121">
        <f t="shared" si="1"/>
        <v>-121033005.54449999</v>
      </c>
      <c r="F15" s="121">
        <f t="shared" si="1"/>
        <v>-89063637.245000005</v>
      </c>
      <c r="G15" s="121">
        <f t="shared" si="1"/>
        <v>-100429394.56119752</v>
      </c>
      <c r="H15" s="121">
        <f t="shared" si="1"/>
        <v>-130015124.2344422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1071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868</v>
      </c>
      <c r="C22" s="121"/>
      <c r="D22" s="121"/>
      <c r="E22" s="121"/>
      <c r="F22" s="121"/>
      <c r="G22" s="121"/>
      <c r="H22" s="121"/>
      <c r="I22" s="121"/>
      <c r="J22" s="121">
        <f>+D23+C23</f>
        <v>155560843.89799997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1082</v>
      </c>
      <c r="C23" s="121">
        <f>C53</f>
        <v>46992642</v>
      </c>
      <c r="D23" s="121">
        <f>SUM(D53:O53)</f>
        <v>108568201.89799997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46964050</v>
      </c>
      <c r="D25" s="121">
        <f t="shared" ref="D25:H25" si="3">+D23+D20+D15</f>
        <v>-4129741.0820000172</v>
      </c>
      <c r="E25" s="121">
        <f t="shared" si="3"/>
        <v>-121040005.54449999</v>
      </c>
      <c r="F25" s="121">
        <f t="shared" si="3"/>
        <v>-89058137.245000005</v>
      </c>
      <c r="G25" s="121">
        <f t="shared" si="3"/>
        <v>-100429394.56119752</v>
      </c>
      <c r="H25" s="121">
        <f t="shared" si="3"/>
        <v>-130015124.2344422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46964050</v>
      </c>
      <c r="E27" s="121">
        <f t="shared" ref="E27:H27" si="4">+D28</f>
        <v>42834308.917999983</v>
      </c>
      <c r="F27" s="121">
        <f t="shared" si="4"/>
        <v>-78205696.62650001</v>
      </c>
      <c r="G27" s="121">
        <f t="shared" si="4"/>
        <v>-167263833.87150002</v>
      </c>
      <c r="H27" s="121">
        <f t="shared" si="4"/>
        <v>-267693228.43269753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46964050</v>
      </c>
      <c r="D28" s="121">
        <f>+D27+D25</f>
        <v>42834308.917999983</v>
      </c>
      <c r="E28" s="121">
        <f t="shared" ref="E28:H28" si="5">+E27+E25</f>
        <v>-78205696.62650001</v>
      </c>
      <c r="F28" s="121">
        <f t="shared" si="5"/>
        <v>-167263833.87150002</v>
      </c>
      <c r="G28" s="121">
        <f t="shared" si="5"/>
        <v>-267693228.43269753</v>
      </c>
      <c r="H28" s="121">
        <f t="shared" si="5"/>
        <v>-397708352.66713977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2" t="s">
        <v>35</v>
      </c>
      <c r="E30" s="362"/>
      <c r="F30" s="362"/>
      <c r="G30" s="362"/>
      <c r="H30" s="362"/>
      <c r="I30" s="362"/>
      <c r="J30" s="362"/>
      <c r="K30" s="362"/>
      <c r="L30" s="362"/>
      <c r="M30" s="362"/>
      <c r="N30" s="362"/>
      <c r="O30" s="362"/>
      <c r="P30" s="362" t="s">
        <v>36</v>
      </c>
      <c r="Q30" s="362"/>
      <c r="R30" s="362"/>
      <c r="S30" s="362"/>
      <c r="T30" s="362"/>
      <c r="U30" s="362"/>
      <c r="V30" s="362"/>
      <c r="W30" s="362"/>
      <c r="X30" s="362"/>
      <c r="Y30" s="362"/>
      <c r="Z30" s="362"/>
      <c r="AA30" s="362"/>
      <c r="AB30" s="362" t="s">
        <v>37</v>
      </c>
      <c r="AC30" s="362"/>
      <c r="AD30" s="362"/>
      <c r="AE30" s="362"/>
      <c r="AF30" s="362"/>
      <c r="AG30" s="362"/>
      <c r="AH30" s="362"/>
      <c r="AI30" s="362"/>
      <c r="AJ30" s="362"/>
      <c r="AK30" s="362"/>
      <c r="AL30" s="362"/>
      <c r="AM30" s="362"/>
      <c r="AN30" s="362" t="s">
        <v>38</v>
      </c>
      <c r="AO30" s="362"/>
      <c r="AP30" s="362"/>
      <c r="AQ30" s="362"/>
      <c r="AR30" s="362"/>
      <c r="AS30" s="362"/>
      <c r="AT30" s="362"/>
      <c r="AU30" s="362"/>
      <c r="AV30" s="362"/>
      <c r="AW30" s="362"/>
      <c r="AX30" s="362"/>
      <c r="AY30" s="362"/>
      <c r="AZ30" s="362" t="s">
        <v>39</v>
      </c>
      <c r="BA30" s="362"/>
      <c r="BB30" s="362"/>
      <c r="BC30" s="362"/>
      <c r="BD30" s="362"/>
      <c r="BE30" s="362"/>
      <c r="BF30" s="362"/>
      <c r="BG30" s="362"/>
      <c r="BH30" s="362"/>
      <c r="BI30" s="362"/>
      <c r="BJ30" s="362"/>
      <c r="BK30" s="36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862</v>
      </c>
      <c r="C32" s="75"/>
      <c r="D32" s="362" t="s">
        <v>35</v>
      </c>
      <c r="E32" s="362"/>
      <c r="F32" s="362"/>
      <c r="G32" s="362"/>
      <c r="H32" s="362"/>
      <c r="I32" s="362"/>
      <c r="J32" s="362"/>
      <c r="K32" s="362"/>
      <c r="L32" s="362"/>
      <c r="M32" s="362"/>
      <c r="N32" s="362"/>
      <c r="O32" s="362"/>
      <c r="P32" s="362" t="s">
        <v>36</v>
      </c>
      <c r="Q32" s="362"/>
      <c r="R32" s="362"/>
      <c r="S32" s="362"/>
      <c r="T32" s="362"/>
      <c r="U32" s="362"/>
      <c r="V32" s="362"/>
      <c r="W32" s="362"/>
      <c r="X32" s="362"/>
      <c r="Y32" s="362"/>
      <c r="Z32" s="362"/>
      <c r="AA32" s="362"/>
      <c r="AB32" s="362" t="s">
        <v>37</v>
      </c>
      <c r="AC32" s="362"/>
      <c r="AD32" s="362"/>
      <c r="AE32" s="362"/>
      <c r="AF32" s="362"/>
      <c r="AG32" s="362"/>
      <c r="AH32" s="362"/>
      <c r="AI32" s="362"/>
      <c r="AJ32" s="362"/>
      <c r="AK32" s="362"/>
      <c r="AL32" s="362"/>
      <c r="AM32" s="362"/>
      <c r="AN32" s="362" t="s">
        <v>38</v>
      </c>
      <c r="AO32" s="362"/>
      <c r="AP32" s="362"/>
      <c r="AQ32" s="362"/>
      <c r="AR32" s="362"/>
      <c r="AS32" s="362"/>
      <c r="AT32" s="362"/>
      <c r="AU32" s="362"/>
      <c r="AV32" s="362"/>
      <c r="AW32" s="362"/>
      <c r="AX32" s="362"/>
      <c r="AY32" s="362"/>
      <c r="AZ32" s="362" t="s">
        <v>39</v>
      </c>
      <c r="BA32" s="362"/>
      <c r="BB32" s="362"/>
      <c r="BC32" s="362"/>
      <c r="BD32" s="362"/>
      <c r="BE32" s="362"/>
      <c r="BF32" s="362"/>
      <c r="BG32" s="362"/>
      <c r="BH32" s="362"/>
      <c r="BI32" s="362"/>
      <c r="BJ32" s="362"/>
      <c r="BK32" s="362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863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-9360715.666666666</v>
      </c>
      <c r="H35" s="121">
        <f>'FIN-P&amp;L_CWS'!I207</f>
        <v>-9396355.666666666</v>
      </c>
      <c r="I35" s="121">
        <f>'FIN-P&amp;L_CWS'!J207</f>
        <v>-9397465.666666666</v>
      </c>
      <c r="J35" s="121">
        <f>'FIN-P&amp;L_CWS'!K207</f>
        <v>-9430255.666666666</v>
      </c>
      <c r="K35" s="121">
        <f>'FIN-P&amp;L_CWS'!L207</f>
        <v>-9397915.666666666</v>
      </c>
      <c r="L35" s="121">
        <f>'FIN-P&amp;L_CWS'!M207</f>
        <v>-9392305.666666666</v>
      </c>
      <c r="M35" s="121">
        <f>'FIN-P&amp;L_CWS'!N207</f>
        <v>-9364875.7066666652</v>
      </c>
      <c r="N35" s="121">
        <f>'FIN-P&amp;L_CWS'!O207</f>
        <v>-9350900.7066666652</v>
      </c>
      <c r="O35" s="121">
        <f>'FIN-P&amp;L_CWS'!P207</f>
        <v>-9336860.5666666664</v>
      </c>
      <c r="P35" s="121">
        <f>'FIN-P&amp;L_CWS'!Q207</f>
        <v>-10725888.719666665</v>
      </c>
      <c r="Q35" s="121">
        <f>'FIN-P&amp;L_CWS'!R207</f>
        <v>-10677809.289666668</v>
      </c>
      <c r="R35" s="121">
        <f>'FIN-P&amp;L_CWS'!S207</f>
        <v>-10545546.287666667</v>
      </c>
      <c r="S35" s="121">
        <f>'FIN-P&amp;L_CWS'!T207</f>
        <v>-10565111.287666667</v>
      </c>
      <c r="T35" s="121">
        <f>'FIN-P&amp;L_CWS'!U207</f>
        <v>-10549146.287666667</v>
      </c>
      <c r="U35" s="121">
        <f>'FIN-P&amp;L_CWS'!V207</f>
        <v>-10553856.287666667</v>
      </c>
      <c r="V35" s="121">
        <f>'FIN-P&amp;L_CWS'!W207</f>
        <v>-9555717.9543333352</v>
      </c>
      <c r="W35" s="121">
        <f>'FIN-P&amp;L_CWS'!X207</f>
        <v>-9522298.5243333336</v>
      </c>
      <c r="X35" s="121">
        <f>'FIN-P&amp;L_CWS'!Y207</f>
        <v>-9485654.0943333339</v>
      </c>
      <c r="Y35" s="121">
        <f>'FIN-P&amp;L_CWS'!Z207</f>
        <v>-9503296.0943333339</v>
      </c>
      <c r="Z35" s="121">
        <f>'FIN-P&amp;L_CWS'!AA207</f>
        <v>-9420598.764833333</v>
      </c>
      <c r="AA35" s="121">
        <f>'FIN-P&amp;L_CWS'!AB207</f>
        <v>-9423099.452333333</v>
      </c>
      <c r="AB35" s="121">
        <f>'FIN-P&amp;L_CWS'!AC207</f>
        <v>-7752231.7382916659</v>
      </c>
      <c r="AC35" s="121">
        <f>'FIN-P&amp;L_CWS'!AD207</f>
        <v>-7434949.6985583333</v>
      </c>
      <c r="AD35" s="121">
        <f>'FIN-P&amp;L_CWS'!AE207</f>
        <v>-7319872.954758333</v>
      </c>
      <c r="AE35" s="121">
        <f>'FIN-P&amp;L_CWS'!AF207</f>
        <v>-7341977.954758333</v>
      </c>
      <c r="AF35" s="121">
        <f>'FIN-P&amp;L_CWS'!AG207</f>
        <v>-7214442.1609583329</v>
      </c>
      <c r="AG35" s="121">
        <f>'FIN-P&amp;L_CWS'!AH207</f>
        <v>-7220742.1609583329</v>
      </c>
      <c r="AH35" s="121">
        <f>'FIN-P&amp;L_CWS'!AI207</f>
        <v>-7215797.1609583329</v>
      </c>
      <c r="AI35" s="121">
        <f>'FIN-P&amp;L_CWS'!AJ207</f>
        <v>-7322785.4047583332</v>
      </c>
      <c r="AJ35" s="121">
        <f>'FIN-P&amp;L_CWS'!AK207</f>
        <v>-7318097.8547583325</v>
      </c>
      <c r="AK35" s="121">
        <f>'FIN-P&amp;L_CWS'!AL207</f>
        <v>-7443173.3485583328</v>
      </c>
      <c r="AL35" s="121">
        <f>'FIN-P&amp;L_CWS'!AM207</f>
        <v>-7526388.9423583336</v>
      </c>
      <c r="AM35" s="121">
        <f>'FIN-P&amp;L_CWS'!AN207</f>
        <v>-7634294.9486583341</v>
      </c>
      <c r="AN35" s="121">
        <f>'FIN-P&amp;L_CWS'!AO207</f>
        <v>-8975799.4123089593</v>
      </c>
      <c r="AO35" s="121">
        <f>'FIN-P&amp;L_CWS'!AP207</f>
        <v>-8381470.8203489603</v>
      </c>
      <c r="AP35" s="121">
        <f>'FIN-P&amp;L_CWS'!AQ207</f>
        <v>-8173563.4378089588</v>
      </c>
      <c r="AQ35" s="121">
        <f>'FIN-P&amp;L_CWS'!AR207</f>
        <v>-8195668.4378089588</v>
      </c>
      <c r="AR35" s="121">
        <f>'FIN-P&amp;L_CWS'!AS207</f>
        <v>-7978425.6830989588</v>
      </c>
      <c r="AS35" s="121">
        <f>'FIN-P&amp;L_CWS'!AT207</f>
        <v>-7984725.6830989588</v>
      </c>
      <c r="AT35" s="121">
        <f>'FIN-P&amp;L_CWS'!AU207</f>
        <v>-7979780.6830989588</v>
      </c>
      <c r="AU35" s="121">
        <f>'FIN-P&amp;L_CWS'!AV207</f>
        <v>-8176374.0378089603</v>
      </c>
      <c r="AV35" s="121">
        <f>'FIN-P&amp;L_CWS'!AW207</f>
        <v>-8171584.6378089599</v>
      </c>
      <c r="AW35" s="121">
        <f>'FIN-P&amp;L_CWS'!AX207</f>
        <v>-8391282.1203489602</v>
      </c>
      <c r="AX35" s="121">
        <f>'FIN-P&amp;L_CWS'!AY207</f>
        <v>-8564194.9750589598</v>
      </c>
      <c r="AY35" s="121">
        <f>'FIN-P&amp;L_CWS'!AZ207</f>
        <v>-8766733.8825989589</v>
      </c>
      <c r="AZ35" s="121">
        <f>'FIN-P&amp;L_CWS'!BA207</f>
        <v>-11883005.887746852</v>
      </c>
      <c r="BA35" s="121">
        <f>'FIN-P&amp;L_CWS'!BB207</f>
        <v>-10867041.878232848</v>
      </c>
      <c r="BB35" s="121">
        <f>'FIN-P&amp;L_CWS'!BC207</f>
        <v>-10521753.683394847</v>
      </c>
      <c r="BC35" s="121">
        <f>'FIN-P&amp;L_CWS'!BD207</f>
        <v>-10543858.683394847</v>
      </c>
      <c r="BD35" s="121">
        <f>'FIN-P&amp;L_CWS'!BE207</f>
        <v>-10184429.21355685</v>
      </c>
      <c r="BE35" s="121">
        <f>'FIN-P&amp;L_CWS'!BF207</f>
        <v>-10190729.21355685</v>
      </c>
      <c r="BF35" s="121">
        <f>'FIN-P&amp;L_CWS'!BG207</f>
        <v>-10185784.21355685</v>
      </c>
      <c r="BG35" s="121">
        <f>'FIN-P&amp;L_CWS'!BH207</f>
        <v>-10524564.283394847</v>
      </c>
      <c r="BH35" s="121">
        <f>'FIN-P&amp;L_CWS'!BI207</f>
        <v>-10519774.883394849</v>
      </c>
      <c r="BI35" s="121">
        <f>'FIN-P&amp;L_CWS'!BJ207</f>
        <v>-10876853.178232849</v>
      </c>
      <c r="BJ35" s="121">
        <f>'FIN-P&amp;L_CWS'!BK207</f>
        <v>-11191952.748070851</v>
      </c>
      <c r="BK35" s="121">
        <f>'FIN-P&amp;L_CWS'!BL207</f>
        <v>-11526302.467908852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-27585</v>
      </c>
      <c r="N39" s="121">
        <f>'REV-AR_CWS'!N20*-1</f>
        <v>0</v>
      </c>
      <c r="O39" s="121">
        <f>'REV-AR_CWS'!O20*-1</f>
        <v>-25470</v>
      </c>
      <c r="P39" s="121">
        <f>'REV-AR_CWS'!P20*-1</f>
        <v>-72507.5</v>
      </c>
      <c r="Q39" s="121">
        <f>'REV-AR_CWS'!Q20*-1</f>
        <v>-43300</v>
      </c>
      <c r="R39" s="121">
        <f>'REV-AR_CWS'!R20*-1</f>
        <v>-168862.5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-43300</v>
      </c>
      <c r="X39" s="121">
        <f>'REV-AR_CWS'!X20*-1</f>
        <v>-43300</v>
      </c>
      <c r="Y39" s="121">
        <f>'REV-AR_CWS'!Y20*-1</f>
        <v>-900</v>
      </c>
      <c r="Z39" s="121">
        <f>'REV-AR_CWS'!Z20*-1</f>
        <v>-82281.25</v>
      </c>
      <c r="AA39" s="121">
        <f>'REV-AR_CWS'!AA20*-1</f>
        <v>-731.25</v>
      </c>
      <c r="AB39" s="121">
        <f>'REV-AR_CWS'!AB20*-1</f>
        <v>-133452.5</v>
      </c>
      <c r="AC39" s="121">
        <f>'REV-AR_CWS'!AC20*-1</f>
        <v>-384280</v>
      </c>
      <c r="AD39" s="121">
        <f>'REV-AR_CWS'!AD20*-1</f>
        <v>-131437.5</v>
      </c>
      <c r="AE39" s="121">
        <f>'REV-AR_CWS'!AE20*-1</f>
        <v>0</v>
      </c>
      <c r="AF39" s="121">
        <f>'REV-AR_CWS'!AF20*-1</f>
        <v>-127802.5</v>
      </c>
      <c r="AG39" s="121">
        <f>'REV-AR_CWS'!AG20*-1</f>
        <v>0</v>
      </c>
      <c r="AH39" s="121">
        <f>'REV-AR_CWS'!AH20*-1</f>
        <v>0</v>
      </c>
      <c r="AI39" s="121">
        <f>'REV-AR_CWS'!AI20*-1</f>
        <v>126887.5</v>
      </c>
      <c r="AJ39" s="121">
        <f>'REV-AR_CWS'!AJ20*-1</f>
        <v>-915</v>
      </c>
      <c r="AK39" s="121">
        <f>'REV-AR_CWS'!AK20*-1</f>
        <v>126812.5</v>
      </c>
      <c r="AL39" s="121">
        <f>'REV-AR_CWS'!AL20*-1</f>
        <v>126142.5</v>
      </c>
      <c r="AM39" s="121">
        <f>'REV-AR_CWS'!AM20*-1</f>
        <v>127003.75</v>
      </c>
      <c r="AN39" s="121">
        <f>'REV-AR_CWS'!AN20*-1</f>
        <v>-387108.75</v>
      </c>
      <c r="AO39" s="121">
        <f>'REV-AR_CWS'!AO20*-1</f>
        <v>-694407.5</v>
      </c>
      <c r="AP39" s="121">
        <f>'REV-AR_CWS'!AP20*-1</f>
        <v>-239032.5</v>
      </c>
      <c r="AQ39" s="121">
        <f>'REV-AR_CWS'!AQ20*-1</f>
        <v>0</v>
      </c>
      <c r="AR39" s="121">
        <f>'REV-AR_CWS'!AR20*-1</f>
        <v>-229032.5</v>
      </c>
      <c r="AS39" s="121">
        <f>'REV-AR_CWS'!AS20*-1</f>
        <v>0</v>
      </c>
      <c r="AT39" s="121">
        <f>'REV-AR_CWS'!AT20*-1</f>
        <v>0</v>
      </c>
      <c r="AU39" s="121">
        <f>'REV-AR_CWS'!AU20*-1</f>
        <v>228012.5</v>
      </c>
      <c r="AV39" s="121">
        <f>'REV-AR_CWS'!AV20*-1</f>
        <v>-1020</v>
      </c>
      <c r="AW39" s="121">
        <f>'REV-AR_CWS'!AW20*-1</f>
        <v>233862.5</v>
      </c>
      <c r="AX39" s="121">
        <f>'REV-AR_CWS'!AX20*-1</f>
        <v>227362.5</v>
      </c>
      <c r="AY39" s="121">
        <f>'REV-AR_CWS'!AY20*-1</f>
        <v>234065</v>
      </c>
      <c r="AZ39" s="121">
        <f>'REV-AR_CWS'!AZ20*-1</f>
        <v>-471062.5</v>
      </c>
      <c r="BA39" s="121">
        <f>'REV-AR_CWS'!BA20*-1</f>
        <v>-1125602.5</v>
      </c>
      <c r="BB39" s="121">
        <f>'REV-AR_CWS'!BB20*-1</f>
        <v>-379000</v>
      </c>
      <c r="BC39" s="121">
        <f>'REV-AR_CWS'!BC20*-1</f>
        <v>0</v>
      </c>
      <c r="BD39" s="121">
        <f>'REV-AR_CWS'!BD20*-1</f>
        <v>-374707.5</v>
      </c>
      <c r="BE39" s="121">
        <f>'REV-AR_CWS'!BE20*-1</f>
        <v>0</v>
      </c>
      <c r="BF39" s="121">
        <f>'REV-AR_CWS'!BF20*-1</f>
        <v>0</v>
      </c>
      <c r="BG39" s="121">
        <f>'REV-AR_CWS'!BG20*-1</f>
        <v>373687.5</v>
      </c>
      <c r="BH39" s="121">
        <f>'REV-AR_CWS'!BH20*-1</f>
        <v>-1020</v>
      </c>
      <c r="BI39" s="121">
        <f>'REV-AR_CWS'!BI20*-1</f>
        <v>373830</v>
      </c>
      <c r="BJ39" s="121">
        <f>'REV-AR_CWS'!BJ20*-1</f>
        <v>373037.5</v>
      </c>
      <c r="BK39" s="121">
        <f>'REV-AR_CWS'!BK20*-1</f>
        <v>374032.5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-9750</v>
      </c>
      <c r="K40" s="121">
        <f>'COGS-INVENTORY_CWS'!K43*-1</f>
        <v>-9750</v>
      </c>
      <c r="L40" s="121">
        <f>'COGS-INVENTORY_CWS'!L43*-1</f>
        <v>-18750</v>
      </c>
      <c r="M40" s="121">
        <f>'COGS-INVENTORY_CWS'!M43*-1</f>
        <v>-12000</v>
      </c>
      <c r="N40" s="121">
        <f>'COGS-INVENTORY_CWS'!N43*-1</f>
        <v>-19500</v>
      </c>
      <c r="O40" s="121">
        <f>'COGS-INVENTORY_CWS'!O43*-1</f>
        <v>-39750</v>
      </c>
      <c r="P40" s="121">
        <f>'COGS-INVENTORY_CWS'!P43*-1</f>
        <v>-33075</v>
      </c>
      <c r="Q40" s="121">
        <f>'COGS-INVENTORY_CWS'!Q43*-1</f>
        <v>-26325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-6750</v>
      </c>
      <c r="U40" s="121">
        <f>'COGS-INVENTORY_CWS'!U43*-1</f>
        <v>-13500</v>
      </c>
      <c r="V40" s="121">
        <f>'COGS-INVENTORY_CWS'!V43*-1</f>
        <v>-13500</v>
      </c>
      <c r="W40" s="121">
        <f>'COGS-INVENTORY_CWS'!W43*-1</f>
        <v>-19575</v>
      </c>
      <c r="X40" s="121">
        <f>'COGS-INVENTORY_CWS'!X43*-1</f>
        <v>-12825</v>
      </c>
      <c r="Y40" s="121">
        <f>'COGS-INVENTORY_CWS'!Y43*-1</f>
        <v>-14850</v>
      </c>
      <c r="Z40" s="121">
        <f>'COGS-INVENTORY_CWS'!Z43*-1</f>
        <v>-50625</v>
      </c>
      <c r="AA40" s="121">
        <f>'COGS-INVENTORY_CWS'!AA43*-1</f>
        <v>-66825</v>
      </c>
      <c r="AB40" s="121">
        <f>'COGS-INVENTORY_CWS'!AB43*-1</f>
        <v>-58320</v>
      </c>
      <c r="AC40" s="121">
        <f>'COGS-INVENTORY_CWS'!AC43*-1</f>
        <v>-29160</v>
      </c>
      <c r="AD40" s="121">
        <f>'COGS-INVENTORY_CWS'!AD43*-1</f>
        <v>-14580</v>
      </c>
      <c r="AE40" s="121">
        <f>'COGS-INVENTORY_CWS'!AE43*-1</f>
        <v>-14580</v>
      </c>
      <c r="AF40" s="121">
        <f>'COGS-INVENTORY_CWS'!AF43*-1</f>
        <v>14580</v>
      </c>
      <c r="AG40" s="121">
        <f>'COGS-INVENTORY_CWS'!AG43*-1</f>
        <v>14580</v>
      </c>
      <c r="AH40" s="121">
        <f>'COGS-INVENTORY_CWS'!AH43*-1</f>
        <v>29160</v>
      </c>
      <c r="AI40" s="121">
        <f>'COGS-INVENTORY_CWS'!AI43*-1</f>
        <v>29160</v>
      </c>
      <c r="AJ40" s="121">
        <f>'COGS-INVENTORY_CWS'!AJ43*-1</f>
        <v>43740</v>
      </c>
      <c r="AK40" s="121">
        <f>'COGS-INVENTORY_CWS'!AK43*-1</f>
        <v>2430</v>
      </c>
      <c r="AL40" s="121">
        <f>'COGS-INVENTORY_CWS'!AL43*-1</f>
        <v>-80190</v>
      </c>
      <c r="AM40" s="121">
        <f>'COGS-INVENTORY_CWS'!AM43*-1</f>
        <v>-117855</v>
      </c>
      <c r="AN40" s="121">
        <f>'COGS-INVENTORY_CWS'!AN43*-1</f>
        <v>-82012.5</v>
      </c>
      <c r="AO40" s="121">
        <f>'COGS-INVENTORY_CWS'!AO43*-1</f>
        <v>-41006.25</v>
      </c>
      <c r="AP40" s="121">
        <f>'COGS-INVENTORY_CWS'!AP43*-1</f>
        <v>-20229.75</v>
      </c>
      <c r="AQ40" s="121">
        <f>'COGS-INVENTORY_CWS'!AQ43*-1</f>
        <v>-20229.75</v>
      </c>
      <c r="AR40" s="121">
        <f>'COGS-INVENTORY_CWS'!AR43*-1</f>
        <v>20229.75</v>
      </c>
      <c r="AS40" s="121">
        <f>'COGS-INVENTORY_CWS'!AS43*-1</f>
        <v>20229.75</v>
      </c>
      <c r="AT40" s="121">
        <f>'COGS-INVENTORY_CWS'!AT43*-1</f>
        <v>41006.25</v>
      </c>
      <c r="AU40" s="121">
        <f>'COGS-INVENTORY_CWS'!AU43*-1</f>
        <v>41006.25</v>
      </c>
      <c r="AV40" s="121">
        <f>'COGS-INVENTORY_CWS'!AV43*-1</f>
        <v>61782.75</v>
      </c>
      <c r="AW40" s="121">
        <f>'COGS-INVENTORY_CWS'!AW43*-1</f>
        <v>16402.5</v>
      </c>
      <c r="AX40" s="121">
        <f>'COGS-INVENTORY_CWS'!AX43*-1</f>
        <v>-92400.75</v>
      </c>
      <c r="AY40" s="121">
        <f>'COGS-INVENTORY_CWS'!AY43*-1</f>
        <v>-142701.75</v>
      </c>
      <c r="AZ40" s="121">
        <f>'COGS-INVENTORY_CWS'!AZ43*-1</f>
        <v>-106288.19999999998</v>
      </c>
      <c r="BA40" s="121">
        <f>'COGS-INVENTORY_CWS'!BA43*-1</f>
        <v>-53144.100000000006</v>
      </c>
      <c r="BB40" s="121">
        <f>'COGS-INVENTORY_CWS'!BB43*-1</f>
        <v>-26572.050000000017</v>
      </c>
      <c r="BC40" s="121">
        <f>'COGS-INVENTORY_CWS'!BC43*-1</f>
        <v>-26572.050000000017</v>
      </c>
      <c r="BD40" s="121">
        <f>'COGS-INVENTORY_CWS'!BD43*-1</f>
        <v>26572.050000000017</v>
      </c>
      <c r="BE40" s="121">
        <f>'COGS-INVENTORY_CWS'!BE43*-1</f>
        <v>26572.050000000017</v>
      </c>
      <c r="BF40" s="121">
        <f>'COGS-INVENTORY_CWS'!BF43*-1</f>
        <v>53144.100000000006</v>
      </c>
      <c r="BG40" s="121">
        <f>'COGS-INVENTORY_CWS'!BG43*-1</f>
        <v>53144.099999999977</v>
      </c>
      <c r="BH40" s="121">
        <f>'COGS-INVENTORY_CWS'!BH43*-1</f>
        <v>79716.149999999994</v>
      </c>
      <c r="BI40" s="121">
        <f>'COGS-INVENTORY_CWS'!BI43*-1</f>
        <v>-33461.100000000006</v>
      </c>
      <c r="BJ40" s="121">
        <f>'COGS-INVENTORY_CWS'!BJ43*-1</f>
        <v>-60033.149999999994</v>
      </c>
      <c r="BK40" s="121">
        <f>'COGS-INVENTORY_CWS'!BK43*-1</f>
        <v>-160416.45000000001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9750</v>
      </c>
      <c r="K41" s="121">
        <f>'COGS-INVENTORY_CWS'!K70</f>
        <v>9750</v>
      </c>
      <c r="L41" s="121">
        <f>'COGS-INVENTORY_CWS'!L70</f>
        <v>9000</v>
      </c>
      <c r="M41" s="121">
        <f>'COGS-INVENTORY_CWS'!M70</f>
        <v>12000</v>
      </c>
      <c r="N41" s="121">
        <f>'COGS-INVENTORY_CWS'!N70</f>
        <v>10500</v>
      </c>
      <c r="O41" s="121">
        <f>'COGS-INVENTORY_CWS'!O70</f>
        <v>36750</v>
      </c>
      <c r="P41" s="121">
        <f>'COGS-INVENTORY_CWS'!P70</f>
        <v>23400</v>
      </c>
      <c r="Q41" s="121">
        <f>'COGS-INVENTORY_CWS'!Q70</f>
        <v>-5850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6750</v>
      </c>
      <c r="U41" s="121">
        <f>'COGS-INVENTORY_CWS'!U70</f>
        <v>13500</v>
      </c>
      <c r="V41" s="121">
        <f>'COGS-INVENTORY_CWS'!V70</f>
        <v>6750</v>
      </c>
      <c r="W41" s="121">
        <f>'COGS-INVENTORY_CWS'!W70</f>
        <v>12825</v>
      </c>
      <c r="X41" s="121">
        <f>'COGS-INVENTORY_CWS'!X70</f>
        <v>12825</v>
      </c>
      <c r="Y41" s="121">
        <f>'COGS-INVENTORY_CWS'!Y70</f>
        <v>2025</v>
      </c>
      <c r="Z41" s="121">
        <f>'COGS-INVENTORY_CWS'!Z70</f>
        <v>50625</v>
      </c>
      <c r="AA41" s="121">
        <f>'COGS-INVENTORY_CWS'!AA70</f>
        <v>64800</v>
      </c>
      <c r="AB41" s="121">
        <f>'COGS-INVENTORY_CWS'!AB70</f>
        <v>1620</v>
      </c>
      <c r="AC41" s="121">
        <f>'COGS-INVENTORY_CWS'!AC70</f>
        <v>0</v>
      </c>
      <c r="AD41" s="121">
        <f>'COGS-INVENTORY_CWS'!AD70</f>
        <v>14580</v>
      </c>
      <c r="AE41" s="121">
        <f>'COGS-INVENTORY_CWS'!AE70</f>
        <v>0</v>
      </c>
      <c r="AF41" s="121">
        <f>'COGS-INVENTORY_CWS'!AF70</f>
        <v>-14580</v>
      </c>
      <c r="AG41" s="121">
        <f>'COGS-INVENTORY_CWS'!AG70</f>
        <v>-14580</v>
      </c>
      <c r="AH41" s="121">
        <f>'COGS-INVENTORY_CWS'!AH70</f>
        <v>-14580</v>
      </c>
      <c r="AI41" s="121">
        <f>'COGS-INVENTORY_CWS'!AI70</f>
        <v>-29160</v>
      </c>
      <c r="AJ41" s="121">
        <f>'COGS-INVENTORY_CWS'!AJ70</f>
        <v>-29160</v>
      </c>
      <c r="AK41" s="121">
        <f>'COGS-INVENTORY_CWS'!AK70</f>
        <v>12150</v>
      </c>
      <c r="AL41" s="121">
        <f>'COGS-INVENTORY_CWS'!AL70</f>
        <v>94770</v>
      </c>
      <c r="AM41" s="121">
        <f>'COGS-INVENTORY_CWS'!AM70</f>
        <v>91125</v>
      </c>
      <c r="AN41" s="121">
        <f>'COGS-INVENTORY_CWS'!AN70</f>
        <v>2551.5</v>
      </c>
      <c r="AO41" s="121">
        <f>'COGS-INVENTORY_CWS'!AO70</f>
        <v>-303.75</v>
      </c>
      <c r="AP41" s="121">
        <f>'COGS-INVENTORY_CWS'!AP70</f>
        <v>20229.75</v>
      </c>
      <c r="AQ41" s="121">
        <f>'COGS-INVENTORY_CWS'!AQ70</f>
        <v>0</v>
      </c>
      <c r="AR41" s="121">
        <f>'COGS-INVENTORY_CWS'!AR70</f>
        <v>-20229.75</v>
      </c>
      <c r="AS41" s="121">
        <f>'COGS-INVENTORY_CWS'!AS70</f>
        <v>-20229.75</v>
      </c>
      <c r="AT41" s="121">
        <f>'COGS-INVENTORY_CWS'!AT70</f>
        <v>-20776.5</v>
      </c>
      <c r="AU41" s="121">
        <f>'COGS-INVENTORY_CWS'!AU70</f>
        <v>-41006.25</v>
      </c>
      <c r="AV41" s="121">
        <f>'COGS-INVENTORY_CWS'!AV70</f>
        <v>-41006.25</v>
      </c>
      <c r="AW41" s="121">
        <f>'COGS-INVENTORY_CWS'!AW70</f>
        <v>3827.25</v>
      </c>
      <c r="AX41" s="121">
        <f>'COGS-INVENTORY_CWS'!AX70</f>
        <v>113177.25</v>
      </c>
      <c r="AY41" s="121">
        <f>'COGS-INVENTORY_CWS'!AY70</f>
        <v>118098</v>
      </c>
      <c r="AZ41" s="121">
        <f>'COGS-INVENTORY_CWS'!AZ70</f>
        <v>2952.4499999999534</v>
      </c>
      <c r="BA41" s="121">
        <f>'COGS-INVENTORY_CWS'!BA70</f>
        <v>0</v>
      </c>
      <c r="BB41" s="121">
        <f>'COGS-INVENTORY_CWS'!BB70</f>
        <v>26572.050000000047</v>
      </c>
      <c r="BC41" s="121">
        <f>'COGS-INVENTORY_CWS'!BC70</f>
        <v>0</v>
      </c>
      <c r="BD41" s="121">
        <f>'COGS-INVENTORY_CWS'!BD70</f>
        <v>-26572.050000000047</v>
      </c>
      <c r="BE41" s="121">
        <f>'COGS-INVENTORY_CWS'!BE70</f>
        <v>-26572.050000000047</v>
      </c>
      <c r="BF41" s="121">
        <f>'COGS-INVENTORY_CWS'!BF70</f>
        <v>-26572.04999999993</v>
      </c>
      <c r="BG41" s="121">
        <f>'COGS-INVENTORY_CWS'!BG70</f>
        <v>-53144.099999999977</v>
      </c>
      <c r="BH41" s="121">
        <f>'COGS-INVENTORY_CWS'!BH70</f>
        <v>-53144.099999999977</v>
      </c>
      <c r="BI41" s="121">
        <f>'COGS-INVENTORY_CWS'!BI70</f>
        <v>60033.150000000023</v>
      </c>
      <c r="BJ41" s="121">
        <f>'COGS-INVENTORY_CWS'!BJ70</f>
        <v>86605.200000000012</v>
      </c>
      <c r="BK41" s="121">
        <f>'COGS-INVENTORY_CWS'!BK70</f>
        <v>73811.249999999942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847</v>
      </c>
      <c r="C43" s="121">
        <f>SUM(C38:C42)</f>
        <v>0</v>
      </c>
      <c r="D43" s="121">
        <f>SUM(D38:D42)</f>
        <v>716.66666666666663</v>
      </c>
      <c r="E43" s="121">
        <f>SUM(E38:E42)</f>
        <v>1308.3333333333333</v>
      </c>
      <c r="F43" s="121">
        <f t="shared" ref="F43:BK43" si="6">SUM(F38:F42)</f>
        <v>1475</v>
      </c>
      <c r="G43" s="121">
        <f t="shared" si="6"/>
        <v>1641.6666666666667</v>
      </c>
      <c r="H43" s="121">
        <f t="shared" si="6"/>
        <v>1641.6666666666667</v>
      </c>
      <c r="I43" s="121">
        <f t="shared" si="6"/>
        <v>1641.6666666666667</v>
      </c>
      <c r="J43" s="121">
        <f t="shared" si="6"/>
        <v>1641.666666666667</v>
      </c>
      <c r="K43" s="121">
        <f t="shared" si="6"/>
        <v>1641.666666666667</v>
      </c>
      <c r="L43" s="121">
        <f t="shared" si="6"/>
        <v>-8108.3333333333321</v>
      </c>
      <c r="M43" s="121">
        <f t="shared" si="6"/>
        <v>-25943.333333333328</v>
      </c>
      <c r="N43" s="121">
        <f t="shared" si="6"/>
        <v>-7358.3333333333321</v>
      </c>
      <c r="O43" s="121">
        <f t="shared" si="6"/>
        <v>-26828.333333333328</v>
      </c>
      <c r="P43" s="121">
        <f t="shared" si="6"/>
        <v>-80540.833333333328</v>
      </c>
      <c r="Q43" s="121">
        <f t="shared" si="6"/>
        <v>-73833.333333333343</v>
      </c>
      <c r="R43" s="121">
        <f t="shared" si="6"/>
        <v>-167220.83333333334</v>
      </c>
      <c r="S43" s="121">
        <f t="shared" si="6"/>
        <v>1641.6666666666667</v>
      </c>
      <c r="T43" s="121">
        <f t="shared" si="6"/>
        <v>1641.666666666667</v>
      </c>
      <c r="U43" s="121">
        <f t="shared" si="6"/>
        <v>1641.6666666666661</v>
      </c>
      <c r="V43" s="121">
        <f t="shared" si="6"/>
        <v>-4991.6666666666661</v>
      </c>
      <c r="W43" s="121">
        <f t="shared" si="6"/>
        <v>-48291.666666666664</v>
      </c>
      <c r="X43" s="121">
        <f t="shared" si="6"/>
        <v>-41541.666666666664</v>
      </c>
      <c r="Y43" s="121">
        <f t="shared" si="6"/>
        <v>-11966.666666666666</v>
      </c>
      <c r="Z43" s="121">
        <f t="shared" si="6"/>
        <v>-80522.916666666686</v>
      </c>
      <c r="AA43" s="121">
        <f t="shared" si="6"/>
        <v>-997.91666666667152</v>
      </c>
      <c r="AB43" s="121">
        <f t="shared" si="6"/>
        <v>-188485.83333333334</v>
      </c>
      <c r="AC43" s="121">
        <f t="shared" si="6"/>
        <v>-411681.66666666669</v>
      </c>
      <c r="AD43" s="121">
        <f t="shared" si="6"/>
        <v>-129679.16666666669</v>
      </c>
      <c r="AE43" s="121">
        <f t="shared" si="6"/>
        <v>-12821.666666666666</v>
      </c>
      <c r="AF43" s="121">
        <f t="shared" si="6"/>
        <v>-126044.16666666667</v>
      </c>
      <c r="AG43" s="121">
        <f t="shared" si="6"/>
        <v>1758.3333333333339</v>
      </c>
      <c r="AH43" s="121">
        <f t="shared" si="6"/>
        <v>16338.333333333332</v>
      </c>
      <c r="AI43" s="121">
        <f t="shared" si="6"/>
        <v>128645.83333333331</v>
      </c>
      <c r="AJ43" s="121">
        <f t="shared" si="6"/>
        <v>15423.333333333336</v>
      </c>
      <c r="AK43" s="121">
        <f t="shared" si="6"/>
        <v>143150.83333333331</v>
      </c>
      <c r="AL43" s="121">
        <f t="shared" si="6"/>
        <v>142480.83333333331</v>
      </c>
      <c r="AM43" s="121">
        <f t="shared" si="6"/>
        <v>102032.08333333333</v>
      </c>
      <c r="AN43" s="121">
        <f t="shared" si="6"/>
        <v>-464811.41666666669</v>
      </c>
      <c r="AO43" s="121">
        <f t="shared" si="6"/>
        <v>-733959.16666666663</v>
      </c>
      <c r="AP43" s="121">
        <f t="shared" si="6"/>
        <v>-237274.16666666666</v>
      </c>
      <c r="AQ43" s="121">
        <f t="shared" si="6"/>
        <v>-18471.416666666668</v>
      </c>
      <c r="AR43" s="121">
        <f t="shared" si="6"/>
        <v>-227274.16666666666</v>
      </c>
      <c r="AS43" s="121">
        <f t="shared" si="6"/>
        <v>1758.3333333333321</v>
      </c>
      <c r="AT43" s="121">
        <f t="shared" si="6"/>
        <v>21988.083333333336</v>
      </c>
      <c r="AU43" s="121">
        <f t="shared" si="6"/>
        <v>229770.83333333337</v>
      </c>
      <c r="AV43" s="121">
        <f t="shared" si="6"/>
        <v>21514.833333333336</v>
      </c>
      <c r="AW43" s="121">
        <f t="shared" si="6"/>
        <v>255850.58333333334</v>
      </c>
      <c r="AX43" s="121">
        <f t="shared" si="6"/>
        <v>249897.33333333334</v>
      </c>
      <c r="AY43" s="121">
        <f t="shared" si="6"/>
        <v>211219.58333333334</v>
      </c>
      <c r="AZ43" s="121">
        <f t="shared" si="6"/>
        <v>-572639.91666666674</v>
      </c>
      <c r="BA43" s="121">
        <f t="shared" si="6"/>
        <v>-1176988.2666666668</v>
      </c>
      <c r="BB43" s="121">
        <f t="shared" si="6"/>
        <v>-377241.66666666663</v>
      </c>
      <c r="BC43" s="121">
        <f t="shared" si="6"/>
        <v>-24813.716666666685</v>
      </c>
      <c r="BD43" s="121">
        <f t="shared" si="6"/>
        <v>-372949.16666666674</v>
      </c>
      <c r="BE43" s="121">
        <f t="shared" si="6"/>
        <v>1758.333333333303</v>
      </c>
      <c r="BF43" s="121">
        <f t="shared" si="6"/>
        <v>28330.383333333411</v>
      </c>
      <c r="BG43" s="121">
        <f t="shared" si="6"/>
        <v>375445.83333333331</v>
      </c>
      <c r="BH43" s="121">
        <f t="shared" si="6"/>
        <v>27310.383333333346</v>
      </c>
      <c r="BI43" s="121">
        <f t="shared" si="6"/>
        <v>402160.3833333333</v>
      </c>
      <c r="BJ43" s="121">
        <f t="shared" si="6"/>
        <v>401367.88333333336</v>
      </c>
      <c r="BK43" s="121">
        <f t="shared" si="6"/>
        <v>289185.63333333324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-9363214</v>
      </c>
      <c r="G45" s="121">
        <f t="shared" si="7"/>
        <v>-9359074</v>
      </c>
      <c r="H45" s="121">
        <f t="shared" si="7"/>
        <v>-9394714</v>
      </c>
      <c r="I45" s="121">
        <f t="shared" si="7"/>
        <v>-9395824</v>
      </c>
      <c r="J45" s="121">
        <f t="shared" si="7"/>
        <v>-9428614</v>
      </c>
      <c r="K45" s="121">
        <f t="shared" si="7"/>
        <v>-9396274</v>
      </c>
      <c r="L45" s="121">
        <f t="shared" si="7"/>
        <v>-9400414</v>
      </c>
      <c r="M45" s="121">
        <f t="shared" si="7"/>
        <v>-9390819.0399999991</v>
      </c>
      <c r="N45" s="121">
        <f t="shared" si="7"/>
        <v>-9358259.0399999991</v>
      </c>
      <c r="O45" s="121">
        <f t="shared" si="7"/>
        <v>-9363688.9000000004</v>
      </c>
      <c r="P45" s="121">
        <f t="shared" si="7"/>
        <v>-10806429.552999999</v>
      </c>
      <c r="Q45" s="121">
        <f t="shared" si="7"/>
        <v>-10751642.623000002</v>
      </c>
      <c r="R45" s="121">
        <f t="shared" si="7"/>
        <v>-10712767.121000001</v>
      </c>
      <c r="S45" s="121">
        <f t="shared" si="7"/>
        <v>-10563469.621000001</v>
      </c>
      <c r="T45" s="121">
        <f t="shared" si="7"/>
        <v>-10547504.621000001</v>
      </c>
      <c r="U45" s="121">
        <f t="shared" si="7"/>
        <v>-10552214.621000001</v>
      </c>
      <c r="V45" s="121">
        <f t="shared" si="7"/>
        <v>-9560709.6210000012</v>
      </c>
      <c r="W45" s="121">
        <f t="shared" si="7"/>
        <v>-9570590.1909999996</v>
      </c>
      <c r="X45" s="121">
        <f t="shared" si="7"/>
        <v>-9527195.7609999999</v>
      </c>
      <c r="Y45" s="121">
        <f t="shared" si="7"/>
        <v>-9515262.7609999999</v>
      </c>
      <c r="Z45" s="121">
        <f t="shared" si="7"/>
        <v>-9501121.681499999</v>
      </c>
      <c r="AA45" s="121">
        <f t="shared" si="7"/>
        <v>-9424097.368999999</v>
      </c>
      <c r="AB45" s="121">
        <f t="shared" si="7"/>
        <v>-7940717.5716249989</v>
      </c>
      <c r="AC45" s="121">
        <f t="shared" si="7"/>
        <v>-7846631.3652250003</v>
      </c>
      <c r="AD45" s="121">
        <f t="shared" si="7"/>
        <v>-7449552.121425</v>
      </c>
      <c r="AE45" s="121">
        <f t="shared" si="7"/>
        <v>-7354799.621425</v>
      </c>
      <c r="AF45" s="121">
        <f t="shared" si="7"/>
        <v>-7340486.3276249999</v>
      </c>
      <c r="AG45" s="121">
        <f t="shared" si="7"/>
        <v>-7218983.8276249999</v>
      </c>
      <c r="AH45" s="121">
        <f t="shared" si="7"/>
        <v>-7199458.8276249999</v>
      </c>
      <c r="AI45" s="121">
        <f t="shared" ref="AI45:BK45" si="8">AI35+AI43</f>
        <v>-7194139.5714250002</v>
      </c>
      <c r="AJ45" s="121">
        <f t="shared" si="8"/>
        <v>-7302674.5214249995</v>
      </c>
      <c r="AK45" s="121">
        <f t="shared" si="8"/>
        <v>-7300022.5152249997</v>
      </c>
      <c r="AL45" s="121">
        <f t="shared" si="8"/>
        <v>-7383908.1090250006</v>
      </c>
      <c r="AM45" s="121">
        <f t="shared" si="8"/>
        <v>-7532262.8653250011</v>
      </c>
      <c r="AN45" s="121">
        <f t="shared" si="8"/>
        <v>-9440610.8289756253</v>
      </c>
      <c r="AO45" s="121">
        <f t="shared" si="8"/>
        <v>-9115429.9870156273</v>
      </c>
      <c r="AP45" s="121">
        <f t="shared" si="8"/>
        <v>-8410837.6044756249</v>
      </c>
      <c r="AQ45" s="121">
        <f t="shared" si="8"/>
        <v>-8214139.8544756258</v>
      </c>
      <c r="AR45" s="121">
        <f t="shared" si="8"/>
        <v>-8205699.8497656258</v>
      </c>
      <c r="AS45" s="121">
        <f t="shared" si="8"/>
        <v>-7982967.3497656258</v>
      </c>
      <c r="AT45" s="121">
        <f t="shared" si="8"/>
        <v>-7957792.5997656258</v>
      </c>
      <c r="AU45" s="121">
        <f t="shared" si="8"/>
        <v>-7946603.2044756273</v>
      </c>
      <c r="AV45" s="121">
        <f t="shared" si="8"/>
        <v>-8150069.8044756269</v>
      </c>
      <c r="AW45" s="121">
        <f t="shared" si="8"/>
        <v>-8135431.5370156271</v>
      </c>
      <c r="AX45" s="121">
        <f t="shared" si="8"/>
        <v>-8314297.6417256268</v>
      </c>
      <c r="AY45" s="121">
        <f t="shared" si="8"/>
        <v>-8555514.299265625</v>
      </c>
      <c r="AZ45" s="121">
        <f t="shared" si="8"/>
        <v>-12455645.804413518</v>
      </c>
      <c r="BA45" s="121">
        <f t="shared" si="8"/>
        <v>-12044030.144899515</v>
      </c>
      <c r="BB45" s="121">
        <f t="shared" si="8"/>
        <v>-10898995.350061513</v>
      </c>
      <c r="BC45" s="121">
        <f t="shared" si="8"/>
        <v>-10568672.400061514</v>
      </c>
      <c r="BD45" s="121">
        <f t="shared" si="8"/>
        <v>-10557378.380223516</v>
      </c>
      <c r="BE45" s="121">
        <f t="shared" si="8"/>
        <v>-10188970.880223516</v>
      </c>
      <c r="BF45" s="121">
        <f t="shared" si="8"/>
        <v>-10157453.830223517</v>
      </c>
      <c r="BG45" s="121">
        <f t="shared" si="8"/>
        <v>-10149118.450061513</v>
      </c>
      <c r="BH45" s="121">
        <f t="shared" si="8"/>
        <v>-10492464.500061516</v>
      </c>
      <c r="BI45" s="121">
        <f t="shared" si="8"/>
        <v>-10474692.794899516</v>
      </c>
      <c r="BJ45" s="121">
        <f t="shared" si="8"/>
        <v>-10790584.864737518</v>
      </c>
      <c r="BK45" s="121">
        <f t="shared" si="8"/>
        <v>-11237116.834575519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1070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1082</v>
      </c>
      <c r="C53" s="121">
        <f>'FIN-VALUE_CWS'!C13</f>
        <v>46992642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56370204.079999983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52197997.817999989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46964050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-9373214</v>
      </c>
      <c r="G55" s="121">
        <f t="shared" si="10"/>
        <v>-9369074</v>
      </c>
      <c r="H55" s="121">
        <f t="shared" si="10"/>
        <v>46975490.079999983</v>
      </c>
      <c r="I55" s="121">
        <f t="shared" si="10"/>
        <v>-9395824</v>
      </c>
      <c r="J55" s="121">
        <f t="shared" si="10"/>
        <v>-9428614</v>
      </c>
      <c r="K55" s="121">
        <f t="shared" si="10"/>
        <v>-9396274</v>
      </c>
      <c r="L55" s="121">
        <f t="shared" si="10"/>
        <v>-9400414</v>
      </c>
      <c r="M55" s="121">
        <f t="shared" si="10"/>
        <v>-9390819.0399999991</v>
      </c>
      <c r="N55" s="121">
        <f t="shared" si="10"/>
        <v>42839738.77799999</v>
      </c>
      <c r="O55" s="121">
        <f t="shared" si="10"/>
        <v>-9363688.9000000004</v>
      </c>
      <c r="P55" s="121">
        <f t="shared" si="10"/>
        <v>-10806429.552999999</v>
      </c>
      <c r="Q55" s="121">
        <f t="shared" si="10"/>
        <v>-10751642.623000002</v>
      </c>
      <c r="R55" s="121">
        <f t="shared" si="10"/>
        <v>-10712767.121000001</v>
      </c>
      <c r="S55" s="121">
        <f t="shared" si="10"/>
        <v>-10563469.621000001</v>
      </c>
      <c r="T55" s="121">
        <f t="shared" si="10"/>
        <v>-10547504.621000001</v>
      </c>
      <c r="U55" s="121">
        <f t="shared" si="10"/>
        <v>-10552214.621000001</v>
      </c>
      <c r="V55" s="121">
        <f t="shared" si="10"/>
        <v>-9567709.6210000012</v>
      </c>
      <c r="W55" s="121">
        <f t="shared" si="10"/>
        <v>-9570590.1909999996</v>
      </c>
      <c r="X55" s="121">
        <f t="shared" si="10"/>
        <v>-9527195.7609999999</v>
      </c>
      <c r="Y55" s="121">
        <f t="shared" si="10"/>
        <v>-9515262.7609999999</v>
      </c>
      <c r="Z55" s="121">
        <f t="shared" si="10"/>
        <v>-9501121.681499999</v>
      </c>
      <c r="AA55" s="121">
        <f t="shared" si="10"/>
        <v>-9424097.368999999</v>
      </c>
      <c r="AB55" s="121">
        <f t="shared" si="10"/>
        <v>-7935217.5716249989</v>
      </c>
      <c r="AC55" s="121">
        <f t="shared" si="10"/>
        <v>-7846631.3652250003</v>
      </c>
      <c r="AD55" s="121">
        <f t="shared" si="10"/>
        <v>-7449552.121425</v>
      </c>
      <c r="AE55" s="121">
        <f t="shared" si="10"/>
        <v>-7354799.621425</v>
      </c>
      <c r="AF55" s="121">
        <f t="shared" si="10"/>
        <v>-7340486.3276249999</v>
      </c>
      <c r="AG55" s="121">
        <f t="shared" si="10"/>
        <v>-7218983.8276249999</v>
      </c>
      <c r="AH55" s="121">
        <f t="shared" si="10"/>
        <v>-7199458.8276249999</v>
      </c>
      <c r="AI55" s="121">
        <f t="shared" si="10"/>
        <v>-7194139.5714250002</v>
      </c>
      <c r="AJ55" s="121">
        <f t="shared" si="10"/>
        <v>-7302674.5214249995</v>
      </c>
      <c r="AK55" s="121">
        <f t="shared" si="10"/>
        <v>-7300022.5152249997</v>
      </c>
      <c r="AL55" s="121">
        <f t="shared" si="10"/>
        <v>-7383908.1090250006</v>
      </c>
      <c r="AM55" s="121">
        <f t="shared" si="10"/>
        <v>-7532262.8653250011</v>
      </c>
      <c r="AN55" s="121">
        <f t="shared" si="10"/>
        <v>-9440610.8289756253</v>
      </c>
      <c r="AO55" s="121">
        <f t="shared" si="10"/>
        <v>-9115429.9870156273</v>
      </c>
      <c r="AP55" s="121">
        <f t="shared" si="10"/>
        <v>-8410837.6044756249</v>
      </c>
      <c r="AQ55" s="121">
        <f t="shared" si="10"/>
        <v>-8214139.8544756258</v>
      </c>
      <c r="AR55" s="121">
        <f t="shared" si="10"/>
        <v>-8205699.8497656258</v>
      </c>
      <c r="AS55" s="121">
        <f t="shared" si="10"/>
        <v>-7982967.3497656258</v>
      </c>
      <c r="AT55" s="121">
        <f t="shared" si="10"/>
        <v>-7957792.5997656258</v>
      </c>
      <c r="AU55" s="121">
        <f t="shared" si="10"/>
        <v>-7946603.2044756273</v>
      </c>
      <c r="AV55" s="121">
        <f t="shared" si="10"/>
        <v>-8150069.8044756269</v>
      </c>
      <c r="AW55" s="121">
        <f t="shared" si="10"/>
        <v>-8135431.5370156271</v>
      </c>
      <c r="AX55" s="121">
        <f t="shared" si="10"/>
        <v>-8314297.6417256268</v>
      </c>
      <c r="AY55" s="121">
        <f t="shared" si="10"/>
        <v>-8555514.299265625</v>
      </c>
      <c r="AZ55" s="121">
        <f t="shared" si="10"/>
        <v>-12455645.804413518</v>
      </c>
      <c r="BA55" s="121">
        <f t="shared" si="10"/>
        <v>-12044030.144899515</v>
      </c>
      <c r="BB55" s="121">
        <f t="shared" si="10"/>
        <v>-10898995.350061513</v>
      </c>
      <c r="BC55" s="121">
        <f t="shared" si="10"/>
        <v>-10568672.400061514</v>
      </c>
      <c r="BD55" s="121">
        <f t="shared" si="10"/>
        <v>-10557378.380223516</v>
      </c>
      <c r="BE55" s="121">
        <f t="shared" si="10"/>
        <v>-10188970.880223516</v>
      </c>
      <c r="BF55" s="121">
        <f t="shared" si="10"/>
        <v>-10157453.830223517</v>
      </c>
      <c r="BG55" s="121">
        <f t="shared" si="10"/>
        <v>-10149118.450061513</v>
      </c>
      <c r="BH55" s="121">
        <f t="shared" si="10"/>
        <v>-10492464.500061516</v>
      </c>
      <c r="BI55" s="121">
        <f t="shared" si="10"/>
        <v>-10474692.794899516</v>
      </c>
      <c r="BJ55" s="121">
        <f t="shared" si="10"/>
        <v>-10790584.864737518</v>
      </c>
      <c r="BK55" s="121">
        <f t="shared" si="10"/>
        <v>-11237116.834575519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46964050</v>
      </c>
      <c r="E57" s="121">
        <f t="shared" si="11"/>
        <v>37532826</v>
      </c>
      <c r="F57" s="121">
        <f t="shared" si="11"/>
        <v>28137002</v>
      </c>
      <c r="G57" s="121">
        <f t="shared" si="11"/>
        <v>18763788</v>
      </c>
      <c r="H57" s="121">
        <f t="shared" si="11"/>
        <v>9394714</v>
      </c>
      <c r="I57" s="121">
        <f t="shared" si="11"/>
        <v>56370204.079999983</v>
      </c>
      <c r="J57" s="121">
        <f t="shared" si="11"/>
        <v>46974380.079999983</v>
      </c>
      <c r="K57" s="121">
        <f t="shared" si="11"/>
        <v>37545766.079999983</v>
      </c>
      <c r="L57" s="121">
        <f t="shared" si="11"/>
        <v>28149492.079999983</v>
      </c>
      <c r="M57" s="121">
        <f t="shared" si="11"/>
        <v>18749078.079999983</v>
      </c>
      <c r="N57" s="121">
        <f t="shared" si="11"/>
        <v>9358259.0399999842</v>
      </c>
      <c r="O57" s="121">
        <f t="shared" si="11"/>
        <v>52197997.817999974</v>
      </c>
      <c r="P57" s="121">
        <f t="shared" si="11"/>
        <v>42834308.917999975</v>
      </c>
      <c r="Q57" s="121">
        <f t="shared" si="11"/>
        <v>32027879.364999976</v>
      </c>
      <c r="R57" s="121">
        <f t="shared" si="11"/>
        <v>21276236.741999976</v>
      </c>
      <c r="S57" s="121">
        <f t="shared" si="11"/>
        <v>10563469.620999975</v>
      </c>
      <c r="T57" s="121">
        <f t="shared" si="11"/>
        <v>-2.6077032089233398E-8</v>
      </c>
      <c r="U57" s="121">
        <f t="shared" si="11"/>
        <v>-10547504.621000027</v>
      </c>
      <c r="V57" s="121">
        <f t="shared" si="11"/>
        <v>-21099719.242000028</v>
      </c>
      <c r="W57" s="121">
        <f t="shared" si="11"/>
        <v>-30667428.863000028</v>
      </c>
      <c r="X57" s="121">
        <f t="shared" si="11"/>
        <v>-40238019.054000027</v>
      </c>
      <c r="Y57" s="121">
        <f t="shared" si="11"/>
        <v>-49765214.815000027</v>
      </c>
      <c r="Z57" s="121">
        <f t="shared" si="11"/>
        <v>-59280477.576000027</v>
      </c>
      <c r="AA57" s="121">
        <f t="shared" si="11"/>
        <v>-68781599.257500023</v>
      </c>
      <c r="AB57" s="121">
        <f t="shared" si="11"/>
        <v>-78205696.626500025</v>
      </c>
      <c r="AC57" s="121">
        <f t="shared" si="11"/>
        <v>-86140914.19812502</v>
      </c>
      <c r="AD57" s="121">
        <f t="shared" si="11"/>
        <v>-93987545.563350022</v>
      </c>
      <c r="AE57" s="121">
        <f t="shared" si="11"/>
        <v>-101437097.68477502</v>
      </c>
      <c r="AF57" s="121">
        <f t="shared" si="11"/>
        <v>-108791897.30620003</v>
      </c>
      <c r="AG57" s="121">
        <f t="shared" si="11"/>
        <v>-116132383.63382503</v>
      </c>
      <c r="AH57" s="121">
        <f t="shared" si="11"/>
        <v>-123351367.46145004</v>
      </c>
      <c r="AI57" s="121">
        <f t="shared" si="11"/>
        <v>-130550826.28907505</v>
      </c>
      <c r="AJ57" s="121">
        <f t="shared" ref="AJ57:BK57" si="12">AI58</f>
        <v>-137744965.86050004</v>
      </c>
      <c r="AK57" s="121">
        <f t="shared" si="12"/>
        <v>-145047640.38192505</v>
      </c>
      <c r="AL57" s="121">
        <f t="shared" si="12"/>
        <v>-152347662.89715004</v>
      </c>
      <c r="AM57" s="121">
        <f t="shared" si="12"/>
        <v>-159731571.00617504</v>
      </c>
      <c r="AN57" s="121">
        <f t="shared" si="12"/>
        <v>-167263833.87150005</v>
      </c>
      <c r="AO57" s="121">
        <f t="shared" si="12"/>
        <v>-176704444.70047566</v>
      </c>
      <c r="AP57" s="121">
        <f t="shared" si="12"/>
        <v>-185819874.6874913</v>
      </c>
      <c r="AQ57" s="121">
        <f t="shared" si="12"/>
        <v>-194230712.29196692</v>
      </c>
      <c r="AR57" s="121">
        <f t="shared" si="12"/>
        <v>-202444852.14644253</v>
      </c>
      <c r="AS57" s="121">
        <f t="shared" si="12"/>
        <v>-210650551.99620816</v>
      </c>
      <c r="AT57" s="121">
        <f t="shared" si="12"/>
        <v>-218633519.34597379</v>
      </c>
      <c r="AU57" s="121">
        <f t="shared" si="12"/>
        <v>-226591311.94573942</v>
      </c>
      <c r="AV57" s="121">
        <f t="shared" si="12"/>
        <v>-234537915.15021506</v>
      </c>
      <c r="AW57" s="121">
        <f t="shared" si="12"/>
        <v>-242687984.95469069</v>
      </c>
      <c r="AX57" s="121">
        <f t="shared" si="12"/>
        <v>-250823416.49170631</v>
      </c>
      <c r="AY57" s="121">
        <f t="shared" si="12"/>
        <v>-259137714.13343194</v>
      </c>
      <c r="AZ57" s="121">
        <f t="shared" si="12"/>
        <v>-267693228.43269756</v>
      </c>
      <c r="BA57" s="121">
        <f t="shared" si="12"/>
        <v>-280148874.23711109</v>
      </c>
      <c r="BB57" s="121">
        <f t="shared" si="12"/>
        <v>-292192904.38201058</v>
      </c>
      <c r="BC57" s="121">
        <f t="shared" si="12"/>
        <v>-303091899.73207211</v>
      </c>
      <c r="BD57" s="121">
        <f t="shared" si="12"/>
        <v>-313660572.1321336</v>
      </c>
      <c r="BE57" s="121">
        <f t="shared" si="12"/>
        <v>-324217950.51235712</v>
      </c>
      <c r="BF57" s="121">
        <f t="shared" si="12"/>
        <v>-334406921.39258063</v>
      </c>
      <c r="BG57" s="121">
        <f t="shared" si="12"/>
        <v>-344564375.22280413</v>
      </c>
      <c r="BH57" s="121">
        <f t="shared" si="12"/>
        <v>-354713493.67286563</v>
      </c>
      <c r="BI57" s="121">
        <f t="shared" si="12"/>
        <v>-365205958.17292714</v>
      </c>
      <c r="BJ57" s="121">
        <f t="shared" si="12"/>
        <v>-375680650.96782666</v>
      </c>
      <c r="BK57" s="121">
        <f t="shared" si="12"/>
        <v>-386471235.83256418</v>
      </c>
      <c r="BL57" s="130"/>
    </row>
    <row r="58" spans="2:64" x14ac:dyDescent="0.15">
      <c r="B58" s="136" t="s">
        <v>492</v>
      </c>
      <c r="C58" s="121">
        <f>C55</f>
        <v>46964050</v>
      </c>
      <c r="D58" s="121">
        <f t="shared" ref="D58:AI58" si="13">D57+D55</f>
        <v>37532826</v>
      </c>
      <c r="E58" s="121">
        <f t="shared" si="13"/>
        <v>28137002</v>
      </c>
      <c r="F58" s="121">
        <f t="shared" si="13"/>
        <v>18763788</v>
      </c>
      <c r="G58" s="121">
        <f t="shared" si="13"/>
        <v>9394714</v>
      </c>
      <c r="H58" s="121">
        <f t="shared" si="13"/>
        <v>56370204.079999983</v>
      </c>
      <c r="I58" s="121">
        <f t="shared" si="13"/>
        <v>46974380.079999983</v>
      </c>
      <c r="J58" s="121">
        <f t="shared" si="13"/>
        <v>37545766.079999983</v>
      </c>
      <c r="K58" s="121">
        <f t="shared" si="13"/>
        <v>28149492.079999983</v>
      </c>
      <c r="L58" s="121">
        <f t="shared" si="13"/>
        <v>18749078.079999983</v>
      </c>
      <c r="M58" s="121">
        <f t="shared" si="13"/>
        <v>9358259.0399999842</v>
      </c>
      <c r="N58" s="121">
        <f t="shared" si="13"/>
        <v>52197997.817999974</v>
      </c>
      <c r="O58" s="121">
        <f t="shared" si="13"/>
        <v>42834308.917999975</v>
      </c>
      <c r="P58" s="121">
        <f t="shared" si="13"/>
        <v>32027879.364999976</v>
      </c>
      <c r="Q58" s="121">
        <f t="shared" si="13"/>
        <v>21276236.741999976</v>
      </c>
      <c r="R58" s="121">
        <f t="shared" si="13"/>
        <v>10563469.620999975</v>
      </c>
      <c r="S58" s="121">
        <f t="shared" si="13"/>
        <v>-2.6077032089233398E-8</v>
      </c>
      <c r="T58" s="121">
        <f t="shared" si="13"/>
        <v>-10547504.621000027</v>
      </c>
      <c r="U58" s="121">
        <f t="shared" si="13"/>
        <v>-21099719.242000028</v>
      </c>
      <c r="V58" s="121">
        <f t="shared" si="13"/>
        <v>-30667428.863000028</v>
      </c>
      <c r="W58" s="121">
        <f t="shared" si="13"/>
        <v>-40238019.054000027</v>
      </c>
      <c r="X58" s="121">
        <f t="shared" si="13"/>
        <v>-49765214.815000027</v>
      </c>
      <c r="Y58" s="121">
        <f t="shared" si="13"/>
        <v>-59280477.576000027</v>
      </c>
      <c r="Z58" s="121">
        <f t="shared" si="13"/>
        <v>-68781599.257500023</v>
      </c>
      <c r="AA58" s="121">
        <f t="shared" si="13"/>
        <v>-78205696.626500025</v>
      </c>
      <c r="AB58" s="121">
        <f t="shared" si="13"/>
        <v>-86140914.19812502</v>
      </c>
      <c r="AC58" s="121">
        <f t="shared" si="13"/>
        <v>-93987545.563350022</v>
      </c>
      <c r="AD58" s="121">
        <f t="shared" si="13"/>
        <v>-101437097.68477502</v>
      </c>
      <c r="AE58" s="121">
        <f t="shared" si="13"/>
        <v>-108791897.30620003</v>
      </c>
      <c r="AF58" s="121">
        <f t="shared" si="13"/>
        <v>-116132383.63382503</v>
      </c>
      <c r="AG58" s="121">
        <f t="shared" si="13"/>
        <v>-123351367.46145004</v>
      </c>
      <c r="AH58" s="121">
        <f t="shared" si="13"/>
        <v>-130550826.28907505</v>
      </c>
      <c r="AI58" s="121">
        <f t="shared" si="13"/>
        <v>-137744965.86050004</v>
      </c>
      <c r="AJ58" s="121">
        <f t="shared" ref="AJ58:BK58" si="14">AJ57+AJ55</f>
        <v>-145047640.38192505</v>
      </c>
      <c r="AK58" s="121">
        <f t="shared" si="14"/>
        <v>-152347662.89715004</v>
      </c>
      <c r="AL58" s="121">
        <f t="shared" si="14"/>
        <v>-159731571.00617504</v>
      </c>
      <c r="AM58" s="121">
        <f t="shared" si="14"/>
        <v>-167263833.87150005</v>
      </c>
      <c r="AN58" s="121">
        <f t="shared" si="14"/>
        <v>-176704444.70047566</v>
      </c>
      <c r="AO58" s="121">
        <f t="shared" si="14"/>
        <v>-185819874.6874913</v>
      </c>
      <c r="AP58" s="121">
        <f t="shared" si="14"/>
        <v>-194230712.29196692</v>
      </c>
      <c r="AQ58" s="121">
        <f t="shared" si="14"/>
        <v>-202444852.14644253</v>
      </c>
      <c r="AR58" s="121">
        <f t="shared" si="14"/>
        <v>-210650551.99620816</v>
      </c>
      <c r="AS58" s="121">
        <f t="shared" si="14"/>
        <v>-218633519.34597379</v>
      </c>
      <c r="AT58" s="121">
        <f t="shared" si="14"/>
        <v>-226591311.94573942</v>
      </c>
      <c r="AU58" s="121">
        <f t="shared" si="14"/>
        <v>-234537915.15021506</v>
      </c>
      <c r="AV58" s="121">
        <f t="shared" si="14"/>
        <v>-242687984.95469069</v>
      </c>
      <c r="AW58" s="121">
        <f t="shared" si="14"/>
        <v>-250823416.49170631</v>
      </c>
      <c r="AX58" s="121">
        <f t="shared" si="14"/>
        <v>-259137714.13343194</v>
      </c>
      <c r="AY58" s="121">
        <f t="shared" si="14"/>
        <v>-267693228.43269756</v>
      </c>
      <c r="AZ58" s="121">
        <f t="shared" si="14"/>
        <v>-280148874.23711109</v>
      </c>
      <c r="BA58" s="121">
        <f t="shared" si="14"/>
        <v>-292192904.38201058</v>
      </c>
      <c r="BB58" s="121">
        <f t="shared" si="14"/>
        <v>-303091899.73207211</v>
      </c>
      <c r="BC58" s="121">
        <f t="shared" si="14"/>
        <v>-313660572.1321336</v>
      </c>
      <c r="BD58" s="121">
        <f t="shared" si="14"/>
        <v>-324217950.51235712</v>
      </c>
      <c r="BE58" s="121">
        <f t="shared" si="14"/>
        <v>-334406921.39258063</v>
      </c>
      <c r="BF58" s="121">
        <f t="shared" si="14"/>
        <v>-344564375.22280413</v>
      </c>
      <c r="BG58" s="121">
        <f t="shared" si="14"/>
        <v>-354713493.67286563</v>
      </c>
      <c r="BH58" s="121">
        <f t="shared" si="14"/>
        <v>-365205958.17292714</v>
      </c>
      <c r="BI58" s="121">
        <f t="shared" si="14"/>
        <v>-375680650.96782666</v>
      </c>
      <c r="BJ58" s="121">
        <f t="shared" si="14"/>
        <v>-386471235.83256418</v>
      </c>
      <c r="BK58" s="121">
        <f t="shared" si="14"/>
        <v>-397708352.66713971</v>
      </c>
      <c r="BL58" s="130"/>
    </row>
    <row r="60" spans="2:64" x14ac:dyDescent="0.15">
      <c r="B60" s="138" t="s">
        <v>1096</v>
      </c>
      <c r="C60" s="130">
        <f>C53</f>
        <v>46992642</v>
      </c>
      <c r="D60" s="130">
        <f t="shared" ref="D60:AI60" si="15">D53+C60</f>
        <v>46992642</v>
      </c>
      <c r="E60" s="130">
        <f t="shared" si="15"/>
        <v>46992642</v>
      </c>
      <c r="F60" s="130">
        <f t="shared" si="15"/>
        <v>46992642</v>
      </c>
      <c r="G60" s="130">
        <f t="shared" si="15"/>
        <v>46992642</v>
      </c>
      <c r="H60" s="130">
        <f t="shared" si="15"/>
        <v>103362846.07999998</v>
      </c>
      <c r="I60" s="130">
        <f t="shared" si="15"/>
        <v>103362846.07999998</v>
      </c>
      <c r="J60" s="130">
        <f t="shared" si="15"/>
        <v>103362846.07999998</v>
      </c>
      <c r="K60" s="130">
        <f t="shared" si="15"/>
        <v>103362846.07999998</v>
      </c>
      <c r="L60" s="130">
        <f t="shared" si="15"/>
        <v>103362846.07999998</v>
      </c>
      <c r="M60" s="130">
        <f t="shared" si="15"/>
        <v>103362846.07999998</v>
      </c>
      <c r="N60" s="130">
        <f t="shared" si="15"/>
        <v>155560843.89799997</v>
      </c>
      <c r="O60" s="130">
        <f t="shared" si="15"/>
        <v>155560843.89799997</v>
      </c>
      <c r="P60" s="130">
        <f t="shared" si="15"/>
        <v>155560843.89799997</v>
      </c>
      <c r="Q60" s="130">
        <f t="shared" si="15"/>
        <v>155560843.89799997</v>
      </c>
      <c r="R60" s="130">
        <f t="shared" si="15"/>
        <v>155560843.89799997</v>
      </c>
      <c r="S60" s="130">
        <f t="shared" si="15"/>
        <v>155560843.89799997</v>
      </c>
      <c r="T60" s="130">
        <f t="shared" si="15"/>
        <v>155560843.89799997</v>
      </c>
      <c r="U60" s="130">
        <f t="shared" si="15"/>
        <v>155560843.89799997</v>
      </c>
      <c r="V60" s="130">
        <f t="shared" si="15"/>
        <v>155560843.89799997</v>
      </c>
      <c r="W60" s="130">
        <f t="shared" si="15"/>
        <v>155560843.89799997</v>
      </c>
      <c r="X60" s="130">
        <f t="shared" si="15"/>
        <v>155560843.89799997</v>
      </c>
      <c r="Y60" s="130">
        <f t="shared" si="15"/>
        <v>155560843.89799997</v>
      </c>
      <c r="Z60" s="130">
        <f t="shared" si="15"/>
        <v>155560843.89799997</v>
      </c>
      <c r="AA60" s="130">
        <f t="shared" si="15"/>
        <v>155560843.89799997</v>
      </c>
      <c r="AB60" s="130">
        <f t="shared" si="15"/>
        <v>155560843.89799997</v>
      </c>
      <c r="AC60" s="130">
        <f t="shared" si="15"/>
        <v>155560843.89799997</v>
      </c>
      <c r="AD60" s="130">
        <f t="shared" si="15"/>
        <v>155560843.89799997</v>
      </c>
      <c r="AE60" s="130">
        <f t="shared" si="15"/>
        <v>155560843.89799997</v>
      </c>
      <c r="AF60" s="130">
        <f t="shared" si="15"/>
        <v>155560843.89799997</v>
      </c>
      <c r="AG60" s="130">
        <f t="shared" si="15"/>
        <v>155560843.89799997</v>
      </c>
      <c r="AH60" s="130">
        <f t="shared" si="15"/>
        <v>155560843.89799997</v>
      </c>
      <c r="AI60" s="130">
        <f t="shared" si="15"/>
        <v>155560843.89799997</v>
      </c>
      <c r="AJ60" s="130">
        <f t="shared" ref="AJ60:BK60" si="16">AJ53+AI60</f>
        <v>155560843.89799997</v>
      </c>
      <c r="AK60" s="130">
        <f t="shared" si="16"/>
        <v>155560843.89799997</v>
      </c>
      <c r="AL60" s="130">
        <f t="shared" si="16"/>
        <v>155560843.89799997</v>
      </c>
      <c r="AM60" s="130">
        <f t="shared" si="16"/>
        <v>155560843.89799997</v>
      </c>
      <c r="AN60" s="130">
        <f t="shared" si="16"/>
        <v>155560843.89799997</v>
      </c>
      <c r="AO60" s="130">
        <f t="shared" si="16"/>
        <v>155560843.89799997</v>
      </c>
      <c r="AP60" s="130">
        <f t="shared" si="16"/>
        <v>155560843.89799997</v>
      </c>
      <c r="AQ60" s="130">
        <f t="shared" si="16"/>
        <v>155560843.89799997</v>
      </c>
      <c r="AR60" s="130">
        <f t="shared" si="16"/>
        <v>155560843.89799997</v>
      </c>
      <c r="AS60" s="130">
        <f t="shared" si="16"/>
        <v>155560843.89799997</v>
      </c>
      <c r="AT60" s="130">
        <f t="shared" si="16"/>
        <v>155560843.89799997</v>
      </c>
      <c r="AU60" s="130">
        <f t="shared" si="16"/>
        <v>155560843.89799997</v>
      </c>
      <c r="AV60" s="130">
        <f t="shared" si="16"/>
        <v>155560843.89799997</v>
      </c>
      <c r="AW60" s="130">
        <f t="shared" si="16"/>
        <v>155560843.89799997</v>
      </c>
      <c r="AX60" s="130">
        <f t="shared" si="16"/>
        <v>155560843.89799997</v>
      </c>
      <c r="AY60" s="130">
        <f t="shared" si="16"/>
        <v>155560843.89799997</v>
      </c>
      <c r="AZ60" s="130">
        <f t="shared" si="16"/>
        <v>155560843.89799997</v>
      </c>
      <c r="BA60" s="130">
        <f t="shared" si="16"/>
        <v>155560843.89799997</v>
      </c>
      <c r="BB60" s="130">
        <f t="shared" si="16"/>
        <v>155560843.89799997</v>
      </c>
      <c r="BC60" s="130">
        <f t="shared" si="16"/>
        <v>155560843.89799997</v>
      </c>
      <c r="BD60" s="130">
        <f t="shared" si="16"/>
        <v>155560843.89799997</v>
      </c>
      <c r="BE60" s="130">
        <f t="shared" si="16"/>
        <v>155560843.89799997</v>
      </c>
      <c r="BF60" s="130">
        <f t="shared" si="16"/>
        <v>155560843.89799997</v>
      </c>
      <c r="BG60" s="130">
        <f t="shared" si="16"/>
        <v>155560843.89799997</v>
      </c>
      <c r="BH60" s="130">
        <f t="shared" si="16"/>
        <v>155560843.89799997</v>
      </c>
      <c r="BI60" s="130">
        <f t="shared" si="16"/>
        <v>155560843.89799997</v>
      </c>
      <c r="BJ60" s="130">
        <f t="shared" si="16"/>
        <v>155560843.89799997</v>
      </c>
      <c r="BK60" s="130">
        <f t="shared" si="16"/>
        <v>155560843.89799997</v>
      </c>
    </row>
    <row r="62" spans="2:64" x14ac:dyDescent="0.15">
      <c r="B62" s="261" t="s">
        <v>1038</v>
      </c>
    </row>
    <row r="63" spans="2:64" x14ac:dyDescent="0.15">
      <c r="B63" s="261"/>
    </row>
    <row r="64" spans="2:64" x14ac:dyDescent="0.15">
      <c r="B64" s="135" t="s">
        <v>868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1082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-9373214</v>
      </c>
      <c r="G67" s="121">
        <f t="shared" si="17"/>
        <v>-9369074</v>
      </c>
      <c r="H67" s="121">
        <f t="shared" si="17"/>
        <v>-9394714</v>
      </c>
      <c r="I67" s="121">
        <f t="shared" si="17"/>
        <v>-9395824</v>
      </c>
      <c r="J67" s="121">
        <f t="shared" si="17"/>
        <v>-9428614</v>
      </c>
      <c r="K67" s="121">
        <f t="shared" si="17"/>
        <v>-9396274</v>
      </c>
      <c r="L67" s="121">
        <f t="shared" si="17"/>
        <v>-9400414</v>
      </c>
      <c r="M67" s="121">
        <f t="shared" si="17"/>
        <v>-9390819.0399999991</v>
      </c>
      <c r="N67" s="121">
        <f t="shared" si="17"/>
        <v>-9358259.0399999991</v>
      </c>
      <c r="O67" s="121">
        <f t="shared" si="17"/>
        <v>-9363688.9000000004</v>
      </c>
      <c r="P67" s="121">
        <f t="shared" si="17"/>
        <v>-10806429.552999999</v>
      </c>
      <c r="Q67" s="121">
        <f t="shared" si="17"/>
        <v>-10751642.623000002</v>
      </c>
      <c r="R67" s="121">
        <f t="shared" si="17"/>
        <v>-10712767.121000001</v>
      </c>
      <c r="S67" s="121">
        <f t="shared" si="17"/>
        <v>-10563469.621000001</v>
      </c>
      <c r="T67" s="121">
        <f t="shared" si="17"/>
        <v>-10547504.621000001</v>
      </c>
      <c r="U67" s="121">
        <f t="shared" si="17"/>
        <v>-10552214.621000001</v>
      </c>
      <c r="V67" s="121">
        <f t="shared" si="17"/>
        <v>-9567709.6210000012</v>
      </c>
      <c r="W67" s="121">
        <f t="shared" si="17"/>
        <v>-9570590.1909999996</v>
      </c>
      <c r="X67" s="121">
        <f t="shared" si="17"/>
        <v>-9527195.7609999999</v>
      </c>
      <c r="Y67" s="121">
        <f t="shared" si="17"/>
        <v>-9515262.7609999999</v>
      </c>
      <c r="Z67" s="121">
        <f t="shared" si="17"/>
        <v>-9501121.681499999</v>
      </c>
      <c r="AA67" s="121">
        <f t="shared" si="17"/>
        <v>-9424097.368999999</v>
      </c>
      <c r="AB67" s="121">
        <f t="shared" si="17"/>
        <v>-7935217.5716249989</v>
      </c>
      <c r="AC67" s="121">
        <f t="shared" si="17"/>
        <v>-7846631.3652250003</v>
      </c>
      <c r="AD67" s="121">
        <f t="shared" si="17"/>
        <v>-7449552.121425</v>
      </c>
      <c r="AE67" s="121">
        <f t="shared" si="17"/>
        <v>-7354799.621425</v>
      </c>
      <c r="AF67" s="121">
        <f t="shared" si="17"/>
        <v>-7340486.3276249999</v>
      </c>
      <c r="AG67" s="121">
        <f t="shared" si="17"/>
        <v>-7218983.8276249999</v>
      </c>
      <c r="AH67" s="121">
        <f t="shared" si="17"/>
        <v>-7199458.8276249999</v>
      </c>
      <c r="AI67" s="121">
        <f t="shared" si="17"/>
        <v>-7194139.5714250002</v>
      </c>
      <c r="AJ67" s="121">
        <f t="shared" si="17"/>
        <v>-7302674.5214249995</v>
      </c>
      <c r="AK67" s="121">
        <f t="shared" si="17"/>
        <v>-7300022.5152249997</v>
      </c>
      <c r="AL67" s="121">
        <f t="shared" si="17"/>
        <v>-7383908.1090250006</v>
      </c>
      <c r="AM67" s="121">
        <f t="shared" si="17"/>
        <v>-7532262.8653250011</v>
      </c>
      <c r="AN67" s="121">
        <f t="shared" si="17"/>
        <v>-9440610.8289756253</v>
      </c>
      <c r="AO67" s="121">
        <f t="shared" si="17"/>
        <v>-9115429.9870156273</v>
      </c>
      <c r="AP67" s="121">
        <f t="shared" si="17"/>
        <v>-8410837.6044756249</v>
      </c>
      <c r="AQ67" s="121">
        <f t="shared" si="17"/>
        <v>-8214139.8544756258</v>
      </c>
      <c r="AR67" s="121">
        <f t="shared" si="17"/>
        <v>-8205699.8497656258</v>
      </c>
      <c r="AS67" s="121">
        <f t="shared" si="17"/>
        <v>-7982967.3497656258</v>
      </c>
      <c r="AT67" s="121">
        <f t="shared" si="17"/>
        <v>-7957792.5997656258</v>
      </c>
      <c r="AU67" s="121">
        <f t="shared" si="17"/>
        <v>-7946603.2044756273</v>
      </c>
      <c r="AV67" s="121">
        <f t="shared" si="17"/>
        <v>-8150069.8044756269</v>
      </c>
      <c r="AW67" s="121">
        <f t="shared" si="17"/>
        <v>-8135431.5370156271</v>
      </c>
      <c r="AX67" s="121">
        <f t="shared" si="17"/>
        <v>-8314297.6417256268</v>
      </c>
      <c r="AY67" s="121">
        <f t="shared" si="17"/>
        <v>-8555514.299265625</v>
      </c>
      <c r="AZ67" s="121">
        <f t="shared" si="17"/>
        <v>-12455645.804413518</v>
      </c>
      <c r="BA67" s="121">
        <f t="shared" si="17"/>
        <v>-12044030.144899515</v>
      </c>
      <c r="BB67" s="121">
        <f t="shared" si="17"/>
        <v>-10898995.350061513</v>
      </c>
      <c r="BC67" s="121">
        <f t="shared" si="17"/>
        <v>-10568672.400061514</v>
      </c>
      <c r="BD67" s="121">
        <f t="shared" si="17"/>
        <v>-10557378.380223516</v>
      </c>
      <c r="BE67" s="121">
        <f t="shared" si="17"/>
        <v>-10188970.880223516</v>
      </c>
      <c r="BF67" s="121">
        <f t="shared" si="17"/>
        <v>-10157453.830223517</v>
      </c>
      <c r="BG67" s="121">
        <f t="shared" si="17"/>
        <v>-10149118.450061513</v>
      </c>
      <c r="BH67" s="121">
        <f t="shared" si="17"/>
        <v>-10492464.500061516</v>
      </c>
      <c r="BI67" s="121">
        <f t="shared" si="17"/>
        <v>-10474692.794899516</v>
      </c>
      <c r="BJ67" s="121">
        <f t="shared" si="17"/>
        <v>-10790584.864737518</v>
      </c>
      <c r="BK67" s="121">
        <f t="shared" si="17"/>
        <v>-11237116.834575519</v>
      </c>
      <c r="BL67" s="48">
        <f>SUM(C67:BK67)</f>
        <v>-553269196.56513941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-28228854</v>
      </c>
      <c r="H69" s="121">
        <f t="shared" si="18"/>
        <v>-37597928</v>
      </c>
      <c r="I69" s="121">
        <f t="shared" si="18"/>
        <v>-46992642</v>
      </c>
      <c r="J69" s="121">
        <f t="shared" si="18"/>
        <v>-56388466</v>
      </c>
      <c r="K69" s="121">
        <f t="shared" si="18"/>
        <v>-65817080</v>
      </c>
      <c r="L69" s="121">
        <f t="shared" si="18"/>
        <v>-75213354</v>
      </c>
      <c r="M69" s="121">
        <f t="shared" si="18"/>
        <v>-84613768</v>
      </c>
      <c r="N69" s="121">
        <f t="shared" si="18"/>
        <v>-94004587.039999992</v>
      </c>
      <c r="O69" s="121">
        <f t="shared" si="18"/>
        <v>-103362846.07999998</v>
      </c>
      <c r="P69" s="121">
        <f t="shared" si="18"/>
        <v>-112726534.97999999</v>
      </c>
      <c r="Q69" s="121">
        <f t="shared" si="18"/>
        <v>-123532964.53299999</v>
      </c>
      <c r="R69" s="121">
        <f t="shared" si="18"/>
        <v>-134284607.15599999</v>
      </c>
      <c r="S69" s="121">
        <f t="shared" si="18"/>
        <v>-144997374.27699998</v>
      </c>
      <c r="T69" s="121">
        <f t="shared" si="18"/>
        <v>-155560843.89799997</v>
      </c>
      <c r="U69" s="121">
        <f t="shared" si="18"/>
        <v>-166108348.51899996</v>
      </c>
      <c r="V69" s="121">
        <f t="shared" si="18"/>
        <v>-176660563.13999996</v>
      </c>
      <c r="W69" s="121">
        <f t="shared" si="18"/>
        <v>-186228272.76099995</v>
      </c>
      <c r="X69" s="121">
        <f t="shared" si="18"/>
        <v>-195798862.95199996</v>
      </c>
      <c r="Y69" s="121">
        <f t="shared" si="18"/>
        <v>-205326058.71299997</v>
      </c>
      <c r="Z69" s="121">
        <f t="shared" si="18"/>
        <v>-214841321.47399998</v>
      </c>
      <c r="AA69" s="121">
        <f t="shared" si="18"/>
        <v>-224342443.15549996</v>
      </c>
      <c r="AB69" s="121">
        <f t="shared" si="18"/>
        <v>-233766540.52449995</v>
      </c>
      <c r="AC69" s="121">
        <f t="shared" si="18"/>
        <v>-241701758.09612495</v>
      </c>
      <c r="AD69" s="121">
        <f t="shared" si="18"/>
        <v>-249548389.46134993</v>
      </c>
      <c r="AE69" s="121">
        <f t="shared" si="18"/>
        <v>-256997941.58277494</v>
      </c>
      <c r="AF69" s="121">
        <f t="shared" si="18"/>
        <v>-264352741.20419994</v>
      </c>
      <c r="AG69" s="121">
        <f t="shared" si="18"/>
        <v>-271693227.53182495</v>
      </c>
      <c r="AH69" s="121">
        <f t="shared" si="18"/>
        <v>-278912211.35944992</v>
      </c>
      <c r="AI69" s="121">
        <f t="shared" si="18"/>
        <v>-286111670.1870749</v>
      </c>
      <c r="AJ69" s="121">
        <f t="shared" ref="AJ69:BK69" si="19">AI70</f>
        <v>-293305809.75849992</v>
      </c>
      <c r="AK69" s="121">
        <f t="shared" si="19"/>
        <v>-300608484.27992493</v>
      </c>
      <c r="AL69" s="121">
        <f t="shared" si="19"/>
        <v>-307908506.79514992</v>
      </c>
      <c r="AM69" s="121">
        <f t="shared" si="19"/>
        <v>-315292414.90417492</v>
      </c>
      <c r="AN69" s="121">
        <f t="shared" si="19"/>
        <v>-322824677.7694999</v>
      </c>
      <c r="AO69" s="121">
        <f t="shared" si="19"/>
        <v>-332265288.59847552</v>
      </c>
      <c r="AP69" s="121">
        <f t="shared" si="19"/>
        <v>-341380718.58549112</v>
      </c>
      <c r="AQ69" s="121">
        <f t="shared" si="19"/>
        <v>-349791556.18996674</v>
      </c>
      <c r="AR69" s="121">
        <f t="shared" si="19"/>
        <v>-358005696.04444236</v>
      </c>
      <c r="AS69" s="121">
        <f t="shared" si="19"/>
        <v>-366211395.89420795</v>
      </c>
      <c r="AT69" s="121">
        <f t="shared" si="19"/>
        <v>-374194363.24397355</v>
      </c>
      <c r="AU69" s="121">
        <f t="shared" si="19"/>
        <v>-382152155.84373915</v>
      </c>
      <c r="AV69" s="121">
        <f t="shared" si="19"/>
        <v>-390098759.04821479</v>
      </c>
      <c r="AW69" s="121">
        <f t="shared" si="19"/>
        <v>-398248828.8526904</v>
      </c>
      <c r="AX69" s="121">
        <f t="shared" si="19"/>
        <v>-406384260.38970602</v>
      </c>
      <c r="AY69" s="121">
        <f t="shared" si="19"/>
        <v>-414698558.03143162</v>
      </c>
      <c r="AZ69" s="121">
        <f t="shared" si="19"/>
        <v>-423254072.33069724</v>
      </c>
      <c r="BA69" s="121">
        <f t="shared" si="19"/>
        <v>-435709718.13511074</v>
      </c>
      <c r="BB69" s="121">
        <f t="shared" si="19"/>
        <v>-447753748.28001022</v>
      </c>
      <c r="BC69" s="121">
        <f t="shared" si="19"/>
        <v>-458652743.63007176</v>
      </c>
      <c r="BD69" s="121">
        <f t="shared" si="19"/>
        <v>-469221416.03013325</v>
      </c>
      <c r="BE69" s="121">
        <f t="shared" si="19"/>
        <v>-479778794.41035676</v>
      </c>
      <c r="BF69" s="121">
        <f t="shared" si="19"/>
        <v>-489967765.29058027</v>
      </c>
      <c r="BG69" s="121">
        <f t="shared" si="19"/>
        <v>-500125219.12080377</v>
      </c>
      <c r="BH69" s="121">
        <f t="shared" si="19"/>
        <v>-510274337.57086527</v>
      </c>
      <c r="BI69" s="121">
        <f t="shared" si="19"/>
        <v>-520766802.07092679</v>
      </c>
      <c r="BJ69" s="121">
        <f t="shared" si="19"/>
        <v>-531241494.86582631</v>
      </c>
      <c r="BK69" s="121">
        <f t="shared" si="19"/>
        <v>-542032079.73056388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-28228854</v>
      </c>
      <c r="G70" s="121">
        <f t="shared" si="20"/>
        <v>-37597928</v>
      </c>
      <c r="H70" s="121">
        <f t="shared" si="20"/>
        <v>-46992642</v>
      </c>
      <c r="I70" s="121">
        <f t="shared" si="20"/>
        <v>-56388466</v>
      </c>
      <c r="J70" s="121">
        <f t="shared" si="20"/>
        <v>-65817080</v>
      </c>
      <c r="K70" s="121">
        <f t="shared" si="20"/>
        <v>-75213354</v>
      </c>
      <c r="L70" s="121">
        <f t="shared" si="20"/>
        <v>-84613768</v>
      </c>
      <c r="M70" s="121">
        <f t="shared" si="20"/>
        <v>-94004587.039999992</v>
      </c>
      <c r="N70" s="121">
        <f t="shared" si="20"/>
        <v>-103362846.07999998</v>
      </c>
      <c r="O70" s="121">
        <f t="shared" si="20"/>
        <v>-112726534.97999999</v>
      </c>
      <c r="P70" s="121">
        <f t="shared" si="20"/>
        <v>-123532964.53299999</v>
      </c>
      <c r="Q70" s="121">
        <f t="shared" si="20"/>
        <v>-134284607.15599999</v>
      </c>
      <c r="R70" s="121">
        <f t="shared" si="20"/>
        <v>-144997374.27699998</v>
      </c>
      <c r="S70" s="121">
        <f t="shared" si="20"/>
        <v>-155560843.89799997</v>
      </c>
      <c r="T70" s="121">
        <f t="shared" si="20"/>
        <v>-166108348.51899996</v>
      </c>
      <c r="U70" s="121">
        <f t="shared" si="20"/>
        <v>-176660563.13999996</v>
      </c>
      <c r="V70" s="121">
        <f t="shared" si="20"/>
        <v>-186228272.76099995</v>
      </c>
      <c r="W70" s="121">
        <f t="shared" si="20"/>
        <v>-195798862.95199996</v>
      </c>
      <c r="X70" s="121">
        <f t="shared" si="20"/>
        <v>-205326058.71299997</v>
      </c>
      <c r="Y70" s="121">
        <f t="shared" si="20"/>
        <v>-214841321.47399998</v>
      </c>
      <c r="Z70" s="121">
        <f t="shared" si="20"/>
        <v>-224342443.15549996</v>
      </c>
      <c r="AA70" s="121">
        <f t="shared" si="20"/>
        <v>-233766540.52449995</v>
      </c>
      <c r="AB70" s="121">
        <f t="shared" si="20"/>
        <v>-241701758.09612495</v>
      </c>
      <c r="AC70" s="121">
        <f t="shared" si="20"/>
        <v>-249548389.46134993</v>
      </c>
      <c r="AD70" s="121">
        <f t="shared" si="20"/>
        <v>-256997941.58277494</v>
      </c>
      <c r="AE70" s="121">
        <f t="shared" si="20"/>
        <v>-264352741.20419994</v>
      </c>
      <c r="AF70" s="121">
        <f t="shared" si="20"/>
        <v>-271693227.53182495</v>
      </c>
      <c r="AG70" s="121">
        <f t="shared" si="20"/>
        <v>-278912211.35944992</v>
      </c>
      <c r="AH70" s="121">
        <f t="shared" si="20"/>
        <v>-286111670.1870749</v>
      </c>
      <c r="AI70" s="121">
        <f t="shared" si="20"/>
        <v>-293305809.75849992</v>
      </c>
      <c r="AJ70" s="121">
        <f t="shared" ref="AJ70:BK70" si="21">AJ69+AJ67</f>
        <v>-300608484.27992493</v>
      </c>
      <c r="AK70" s="121">
        <f t="shared" si="21"/>
        <v>-307908506.79514992</v>
      </c>
      <c r="AL70" s="121">
        <f t="shared" si="21"/>
        <v>-315292414.90417492</v>
      </c>
      <c r="AM70" s="121">
        <f t="shared" si="21"/>
        <v>-322824677.7694999</v>
      </c>
      <c r="AN70" s="121">
        <f t="shared" si="21"/>
        <v>-332265288.59847552</v>
      </c>
      <c r="AO70" s="121">
        <f t="shared" si="21"/>
        <v>-341380718.58549112</v>
      </c>
      <c r="AP70" s="121">
        <f t="shared" si="21"/>
        <v>-349791556.18996674</v>
      </c>
      <c r="AQ70" s="121">
        <f t="shared" si="21"/>
        <v>-358005696.04444236</v>
      </c>
      <c r="AR70" s="121">
        <f t="shared" si="21"/>
        <v>-366211395.89420795</v>
      </c>
      <c r="AS70" s="121">
        <f t="shared" si="21"/>
        <v>-374194363.24397355</v>
      </c>
      <c r="AT70" s="121">
        <f t="shared" si="21"/>
        <v>-382152155.84373915</v>
      </c>
      <c r="AU70" s="121">
        <f t="shared" si="21"/>
        <v>-390098759.04821479</v>
      </c>
      <c r="AV70" s="121">
        <f t="shared" si="21"/>
        <v>-398248828.8526904</v>
      </c>
      <c r="AW70" s="121">
        <f t="shared" si="21"/>
        <v>-406384260.38970602</v>
      </c>
      <c r="AX70" s="121">
        <f t="shared" si="21"/>
        <v>-414698558.03143162</v>
      </c>
      <c r="AY70" s="121">
        <f t="shared" si="21"/>
        <v>-423254072.33069724</v>
      </c>
      <c r="AZ70" s="121">
        <f t="shared" si="21"/>
        <v>-435709718.13511074</v>
      </c>
      <c r="BA70" s="121">
        <f t="shared" si="21"/>
        <v>-447753748.28001022</v>
      </c>
      <c r="BB70" s="121">
        <f t="shared" si="21"/>
        <v>-458652743.63007176</v>
      </c>
      <c r="BC70" s="121">
        <f t="shared" si="21"/>
        <v>-469221416.03013325</v>
      </c>
      <c r="BD70" s="121">
        <f t="shared" si="21"/>
        <v>-479778794.41035676</v>
      </c>
      <c r="BE70" s="121">
        <f t="shared" si="21"/>
        <v>-489967765.29058027</v>
      </c>
      <c r="BF70" s="121">
        <f t="shared" si="21"/>
        <v>-500125219.12080377</v>
      </c>
      <c r="BG70" s="121">
        <f t="shared" si="21"/>
        <v>-510274337.57086527</v>
      </c>
      <c r="BH70" s="121">
        <f t="shared" si="21"/>
        <v>-520766802.07092679</v>
      </c>
      <c r="BI70" s="121">
        <f t="shared" si="21"/>
        <v>-531241494.86582631</v>
      </c>
      <c r="BJ70" s="121">
        <f t="shared" si="21"/>
        <v>-542032079.73056388</v>
      </c>
      <c r="BK70" s="121">
        <f t="shared" si="21"/>
        <v>-553269196.56513941</v>
      </c>
      <c r="BL70" s="130">
        <f>+BK58-BK70</f>
        <v>155560843.8979997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46964050</v>
      </c>
      <c r="E7" s="121">
        <f>P50</f>
        <v>42834308.917999975</v>
      </c>
      <c r="F7" s="121">
        <f>AB50</f>
        <v>-78205696.626500025</v>
      </c>
      <c r="G7" s="121">
        <f>AN50</f>
        <v>-167263833.87150005</v>
      </c>
      <c r="H7" s="121">
        <f>AZ50</f>
        <v>-267693228.43269756</v>
      </c>
      <c r="I7" s="121">
        <f>BL50</f>
        <v>-397708352.66713971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53055</v>
      </c>
      <c r="F8" s="121">
        <f>AB51</f>
        <v>508237.5</v>
      </c>
      <c r="G8" s="121">
        <f>AN51</f>
        <v>779278.75</v>
      </c>
      <c r="H8" s="121">
        <f>AZ51</f>
        <v>1406577.5</v>
      </c>
      <c r="I8" s="121">
        <f>BL51</f>
        <v>2263382.5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109500</v>
      </c>
      <c r="F9" s="121">
        <f>AB52</f>
        <v>367350</v>
      </c>
      <c r="G9" s="121">
        <f>AN52</f>
        <v>548385</v>
      </c>
      <c r="H9" s="121">
        <f>AZ52</f>
        <v>746308.5</v>
      </c>
      <c r="I9" s="121">
        <f>BL52</f>
        <v>973647.14999999991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46964050</v>
      </c>
      <c r="E10" s="121">
        <f>P53</f>
        <v>42996863.917999975</v>
      </c>
      <c r="F10" s="121">
        <f>AB53</f>
        <v>-77330109.126500025</v>
      </c>
      <c r="G10" s="121">
        <f>SUM(G7:G9)</f>
        <v>-165936170.12150005</v>
      </c>
      <c r="H10" s="121">
        <f>SUM(H7:H9)</f>
        <v>-265540342.43269756</v>
      </c>
      <c r="I10" s="121">
        <f>SUM(I7:I9)</f>
        <v>-394471323.01713973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46964050</v>
      </c>
      <c r="E17" s="121">
        <f>E15+E10</f>
        <v>43077088.917999975</v>
      </c>
      <c r="F17" s="121">
        <f>F15+F10</f>
        <v>-77263284.126500025</v>
      </c>
      <c r="G17" s="121">
        <f>G15+G10</f>
        <v>-165895853.45483339</v>
      </c>
      <c r="H17" s="121">
        <f>H15+H10</f>
        <v>-265521125.76603091</v>
      </c>
      <c r="I17" s="121">
        <f>I15+I10</f>
        <v>-394473206.35047305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87750</v>
      </c>
      <c r="F23" s="121">
        <f>AB66</f>
        <v>275400</v>
      </c>
      <c r="G23" s="121">
        <f>AN66</f>
        <v>387585</v>
      </c>
      <c r="H23" s="121">
        <f>AZ66</f>
        <v>501916.5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87750</v>
      </c>
      <c r="F25" s="121">
        <f>SUM(F23:F24)</f>
        <v>275400</v>
      </c>
      <c r="G25" s="121">
        <f>SUM(G23:G24)</f>
        <v>387585</v>
      </c>
      <c r="H25" s="121">
        <f>SUM(H23:H24)</f>
        <v>501916.5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87750</v>
      </c>
      <c r="F31" s="121">
        <f>F29+F25</f>
        <v>275400</v>
      </c>
      <c r="G31" s="121">
        <f>G29+G25</f>
        <v>387585</v>
      </c>
      <c r="H31" s="121">
        <f>H29+H25</f>
        <v>501916.5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46992642</v>
      </c>
      <c r="E34" s="121">
        <f>P77</f>
        <v>155560843.89799997</v>
      </c>
      <c r="F34" s="121">
        <f>AB77</f>
        <v>155560843.89799997</v>
      </c>
      <c r="G34" s="121">
        <f>AN77</f>
        <v>155560843.89799997</v>
      </c>
      <c r="H34" s="121">
        <f>AZ77</f>
        <v>155560843.89799997</v>
      </c>
      <c r="I34" s="121">
        <f>BL77</f>
        <v>155560843.89799997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-103234644.41333333</v>
      </c>
      <c r="F35" s="121">
        <f>AB78</f>
        <v>-223676428.57216665</v>
      </c>
      <c r="G35" s="121">
        <f>AN78</f>
        <v>-314209987.40417498</v>
      </c>
      <c r="H35" s="121">
        <f>AZ78</f>
        <v>-412817152.28143185</v>
      </c>
      <c r="I35" s="121">
        <f>BL78</f>
        <v>-539073634.03056407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-9336860.5666666664</v>
      </c>
      <c r="F36" s="121">
        <f>AB79</f>
        <v>-9423099.452333333</v>
      </c>
      <c r="G36" s="121">
        <f>AN79</f>
        <v>-7634294.9486583341</v>
      </c>
      <c r="H36" s="121">
        <f>AZ79</f>
        <v>-8766733.8825989589</v>
      </c>
      <c r="I36" s="121">
        <f>BL79</f>
        <v>-11526302.467908852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46964050</v>
      </c>
      <c r="E37" s="121">
        <f>P80</f>
        <v>42989338.917999983</v>
      </c>
      <c r="F37" s="121">
        <f>AB80</f>
        <v>-77538684.12650001</v>
      </c>
      <c r="G37" s="121">
        <f>AN80</f>
        <v>-166283438.45483336</v>
      </c>
      <c r="H37" s="121">
        <f>AZ80</f>
        <v>-266023042.26603085</v>
      </c>
      <c r="I37" s="121">
        <f>BL80</f>
        <v>-395039092.60047293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46964050</v>
      </c>
      <c r="E39" s="121">
        <f>E37+E31</f>
        <v>43077088.917999983</v>
      </c>
      <c r="F39" s="121">
        <f>F37+F31</f>
        <v>-77263284.12650001</v>
      </c>
      <c r="G39" s="121">
        <f>G37+G31</f>
        <v>-165895853.45483336</v>
      </c>
      <c r="H39" s="121">
        <f>H37+H31</f>
        <v>-265521125.76603085</v>
      </c>
      <c r="I39" s="121">
        <f>I37+I31</f>
        <v>-394473206.35047293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1000</v>
      </c>
      <c r="C42" s="322"/>
      <c r="D42" s="276" t="s">
        <v>64</v>
      </c>
      <c r="E42" s="362" t="s">
        <v>35</v>
      </c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 t="s">
        <v>36</v>
      </c>
      <c r="R42" s="362"/>
      <c r="S42" s="362"/>
      <c r="T42" s="362"/>
      <c r="U42" s="362"/>
      <c r="V42" s="362"/>
      <c r="W42" s="362"/>
      <c r="X42" s="362"/>
      <c r="Y42" s="362"/>
      <c r="Z42" s="362"/>
      <c r="AA42" s="362"/>
      <c r="AB42" s="362"/>
      <c r="AC42" s="362" t="s">
        <v>37</v>
      </c>
      <c r="AD42" s="362"/>
      <c r="AE42" s="362"/>
      <c r="AF42" s="362"/>
      <c r="AG42" s="362"/>
      <c r="AH42" s="362"/>
      <c r="AI42" s="362"/>
      <c r="AJ42" s="362"/>
      <c r="AK42" s="362"/>
      <c r="AL42" s="362"/>
      <c r="AM42" s="362"/>
      <c r="AN42" s="362"/>
      <c r="AO42" s="362" t="s">
        <v>38</v>
      </c>
      <c r="AP42" s="362"/>
      <c r="AQ42" s="362"/>
      <c r="AR42" s="362"/>
      <c r="AS42" s="362"/>
      <c r="AT42" s="362"/>
      <c r="AU42" s="362"/>
      <c r="AV42" s="362"/>
      <c r="AW42" s="362"/>
      <c r="AX42" s="362"/>
      <c r="AY42" s="362"/>
      <c r="AZ42" s="362"/>
      <c r="BA42" s="362" t="s">
        <v>39</v>
      </c>
      <c r="BB42" s="362"/>
      <c r="BC42" s="362"/>
      <c r="BD42" s="362"/>
      <c r="BE42" s="362"/>
      <c r="BF42" s="362"/>
      <c r="BG42" s="362"/>
      <c r="BH42" s="362"/>
      <c r="BI42" s="362"/>
      <c r="BJ42" s="362"/>
      <c r="BK42" s="362"/>
      <c r="BL42" s="362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46964050</v>
      </c>
      <c r="E50" s="121">
        <f>IF($D42="Y",'FIN-CASHFLOW_CWS'!D58,'FIN-CASHFLOW_CWS'!D70)</f>
        <v>37532826</v>
      </c>
      <c r="F50" s="121">
        <f>IF($D42="Y",'FIN-CASHFLOW_CWS'!E58,'FIN-CASHFLOW_CWS'!E70)</f>
        <v>28137002</v>
      </c>
      <c r="G50" s="121">
        <f>IF($D42="Y",'FIN-CASHFLOW_CWS'!F58,'FIN-CASHFLOW_CWS'!F70)</f>
        <v>18763788</v>
      </c>
      <c r="H50" s="121">
        <f>IF($D42="Y",'FIN-CASHFLOW_CWS'!G58,'FIN-CASHFLOW_CWS'!G70)</f>
        <v>9394714</v>
      </c>
      <c r="I50" s="121">
        <f>IF($D42="Y",'FIN-CASHFLOW_CWS'!H58,'FIN-CASHFLOW_CWS'!H70)</f>
        <v>56370204.079999983</v>
      </c>
      <c r="J50" s="121">
        <f>IF($D42="Y",'FIN-CASHFLOW_CWS'!I58,'FIN-CASHFLOW_CWS'!I70)</f>
        <v>46974380.079999983</v>
      </c>
      <c r="K50" s="121">
        <f>IF($D42="Y",'FIN-CASHFLOW_CWS'!J58,'FIN-CASHFLOW_CWS'!J70)</f>
        <v>37545766.079999983</v>
      </c>
      <c r="L50" s="121">
        <f>IF($D42="Y",'FIN-CASHFLOW_CWS'!K58,'FIN-CASHFLOW_CWS'!K70)</f>
        <v>28149492.079999983</v>
      </c>
      <c r="M50" s="121">
        <f>IF($D42="Y",'FIN-CASHFLOW_CWS'!L58,'FIN-CASHFLOW_CWS'!L70)</f>
        <v>18749078.079999983</v>
      </c>
      <c r="N50" s="121">
        <f>IF($D42="Y",'FIN-CASHFLOW_CWS'!M58,'FIN-CASHFLOW_CWS'!M70)</f>
        <v>9358259.0399999842</v>
      </c>
      <c r="O50" s="121">
        <f>IF($D42="Y",'FIN-CASHFLOW_CWS'!N58,'FIN-CASHFLOW_CWS'!N70)</f>
        <v>52197997.817999974</v>
      </c>
      <c r="P50" s="121">
        <f>IF($D42="Y",'FIN-CASHFLOW_CWS'!O58,'FIN-CASHFLOW_CWS'!O70)</f>
        <v>42834308.917999975</v>
      </c>
      <c r="Q50" s="121">
        <f>IF($D42="Y",'FIN-CASHFLOW_CWS'!P58,'FIN-CASHFLOW_CWS'!P70)</f>
        <v>32027879.364999976</v>
      </c>
      <c r="R50" s="121">
        <f>IF($D42="Y",'FIN-CASHFLOW_CWS'!Q58,'FIN-CASHFLOW_CWS'!Q70)</f>
        <v>21276236.741999976</v>
      </c>
      <c r="S50" s="121">
        <f>IF($D42="Y",'FIN-CASHFLOW_CWS'!R58,'FIN-CASHFLOW_CWS'!R70)</f>
        <v>10563469.620999975</v>
      </c>
      <c r="T50" s="121">
        <f>IF($D42="Y",'FIN-CASHFLOW_CWS'!S58,'FIN-CASHFLOW_CWS'!S70)</f>
        <v>-2.6077032089233398E-8</v>
      </c>
      <c r="U50" s="121">
        <f>IF($D42="Y",'FIN-CASHFLOW_CWS'!T58,'FIN-CASHFLOW_CWS'!T70)</f>
        <v>-10547504.621000027</v>
      </c>
      <c r="V50" s="121">
        <f>IF($D42="Y",'FIN-CASHFLOW_CWS'!U58,'FIN-CASHFLOW_CWS'!U70)</f>
        <v>-21099719.242000028</v>
      </c>
      <c r="W50" s="121">
        <f>IF($D42="Y",'FIN-CASHFLOW_CWS'!V58,'FIN-CASHFLOW_CWS'!V70)</f>
        <v>-30667428.863000028</v>
      </c>
      <c r="X50" s="121">
        <f>IF($D42="Y",'FIN-CASHFLOW_CWS'!W58,'FIN-CASHFLOW_CWS'!W70)</f>
        <v>-40238019.054000027</v>
      </c>
      <c r="Y50" s="121">
        <f>IF($D42="Y",'FIN-CASHFLOW_CWS'!X58,'FIN-CASHFLOW_CWS'!X70)</f>
        <v>-49765214.815000027</v>
      </c>
      <c r="Z50" s="121">
        <f>IF($D42="Y",'FIN-CASHFLOW_CWS'!Y58,'FIN-CASHFLOW_CWS'!Y70)</f>
        <v>-59280477.576000027</v>
      </c>
      <c r="AA50" s="121">
        <f>IF($D42="Y",'FIN-CASHFLOW_CWS'!Z58,'FIN-CASHFLOW_CWS'!Z70)</f>
        <v>-68781599.257500023</v>
      </c>
      <c r="AB50" s="121">
        <f>IF($D42="Y",'FIN-CASHFLOW_CWS'!AA58,'FIN-CASHFLOW_CWS'!AA70)</f>
        <v>-78205696.626500025</v>
      </c>
      <c r="AC50" s="121">
        <f>IF($D42="Y",'FIN-CASHFLOW_CWS'!AB58,'FIN-CASHFLOW_CWS'!AB70)</f>
        <v>-86140914.19812502</v>
      </c>
      <c r="AD50" s="121">
        <f>IF($D42="Y",'FIN-CASHFLOW_CWS'!AC58,'FIN-CASHFLOW_CWS'!AC70)</f>
        <v>-93987545.563350022</v>
      </c>
      <c r="AE50" s="121">
        <f>IF($D42="Y",'FIN-CASHFLOW_CWS'!AD58,'FIN-CASHFLOW_CWS'!AD70)</f>
        <v>-101437097.68477502</v>
      </c>
      <c r="AF50" s="121">
        <f>IF($D42="Y",'FIN-CASHFLOW_CWS'!AE58,'FIN-CASHFLOW_CWS'!AE70)</f>
        <v>-108791897.30620003</v>
      </c>
      <c r="AG50" s="121">
        <f>IF($D42="Y",'FIN-CASHFLOW_CWS'!AF58,'FIN-CASHFLOW_CWS'!AF70)</f>
        <v>-116132383.63382503</v>
      </c>
      <c r="AH50" s="121">
        <f>IF($D42="Y",'FIN-CASHFLOW_CWS'!AG58,'FIN-CASHFLOW_CWS'!AG70)</f>
        <v>-123351367.46145004</v>
      </c>
      <c r="AI50" s="121">
        <f>IF($D42="Y",'FIN-CASHFLOW_CWS'!AH58,'FIN-CASHFLOW_CWS'!AH70)</f>
        <v>-130550826.28907505</v>
      </c>
      <c r="AJ50" s="121">
        <f>IF($D42="Y",'FIN-CASHFLOW_CWS'!AI58,'FIN-CASHFLOW_CWS'!AI70)</f>
        <v>-137744965.86050004</v>
      </c>
      <c r="AK50" s="121">
        <f>IF($D42="Y",'FIN-CASHFLOW_CWS'!AJ58,'FIN-CASHFLOW_CWS'!AJ70)</f>
        <v>-145047640.38192505</v>
      </c>
      <c r="AL50" s="121">
        <f>IF($D42="Y",'FIN-CASHFLOW_CWS'!AK58,'FIN-CASHFLOW_CWS'!AK70)</f>
        <v>-152347662.89715004</v>
      </c>
      <c r="AM50" s="121">
        <f>IF($D42="Y",'FIN-CASHFLOW_CWS'!AL58,'FIN-CASHFLOW_CWS'!AL70)</f>
        <v>-159731571.00617504</v>
      </c>
      <c r="AN50" s="121">
        <f>IF($D42="Y",'FIN-CASHFLOW_CWS'!AM58,'FIN-CASHFLOW_CWS'!AM70)</f>
        <v>-167263833.87150005</v>
      </c>
      <c r="AO50" s="121">
        <f>IF($D42="Y",'FIN-CASHFLOW_CWS'!AN58,'FIN-CASHFLOW_CWS'!AN70)</f>
        <v>-176704444.70047566</v>
      </c>
      <c r="AP50" s="121">
        <f>IF($D42="Y",'FIN-CASHFLOW_CWS'!AO58,'FIN-CASHFLOW_CWS'!AO70)</f>
        <v>-185819874.6874913</v>
      </c>
      <c r="AQ50" s="121">
        <f>IF($D42="Y",'FIN-CASHFLOW_CWS'!AP58,'FIN-CASHFLOW_CWS'!AP70)</f>
        <v>-194230712.29196692</v>
      </c>
      <c r="AR50" s="121">
        <f>IF($D42="Y",'FIN-CASHFLOW_CWS'!AQ58,'FIN-CASHFLOW_CWS'!AQ70)</f>
        <v>-202444852.14644253</v>
      </c>
      <c r="AS50" s="121">
        <f>IF($D42="Y",'FIN-CASHFLOW_CWS'!AR58,'FIN-CASHFLOW_CWS'!AR70)</f>
        <v>-210650551.99620816</v>
      </c>
      <c r="AT50" s="121">
        <f>IF($D42="Y",'FIN-CASHFLOW_CWS'!AS58,'FIN-CASHFLOW_CWS'!AS70)</f>
        <v>-218633519.34597379</v>
      </c>
      <c r="AU50" s="121">
        <f>IF($D42="Y",'FIN-CASHFLOW_CWS'!AT58,'FIN-CASHFLOW_CWS'!AT70)</f>
        <v>-226591311.94573942</v>
      </c>
      <c r="AV50" s="121">
        <f>IF($D42="Y",'FIN-CASHFLOW_CWS'!AU58,'FIN-CASHFLOW_CWS'!AU70)</f>
        <v>-234537915.15021506</v>
      </c>
      <c r="AW50" s="121">
        <f>IF($D42="Y",'FIN-CASHFLOW_CWS'!AV58,'FIN-CASHFLOW_CWS'!AV70)</f>
        <v>-242687984.95469069</v>
      </c>
      <c r="AX50" s="121">
        <f>IF($D42="Y",'FIN-CASHFLOW_CWS'!AW58,'FIN-CASHFLOW_CWS'!AW70)</f>
        <v>-250823416.49170631</v>
      </c>
      <c r="AY50" s="121">
        <f>IF($D42="Y",'FIN-CASHFLOW_CWS'!AX58,'FIN-CASHFLOW_CWS'!AX70)</f>
        <v>-259137714.13343194</v>
      </c>
      <c r="AZ50" s="121">
        <f>IF($D42="Y",'FIN-CASHFLOW_CWS'!AY58,'FIN-CASHFLOW_CWS'!AY70)</f>
        <v>-267693228.43269756</v>
      </c>
      <c r="BA50" s="121">
        <f>IF($D42="Y",'FIN-CASHFLOW_CWS'!AZ58,'FIN-CASHFLOW_CWS'!AZ70)</f>
        <v>-280148874.23711109</v>
      </c>
      <c r="BB50" s="121">
        <f>IF($D42="Y",'FIN-CASHFLOW_CWS'!BA58,'FIN-CASHFLOW_CWS'!BA70)</f>
        <v>-292192904.38201058</v>
      </c>
      <c r="BC50" s="121">
        <f>IF($D42="Y",'FIN-CASHFLOW_CWS'!BB58,'FIN-CASHFLOW_CWS'!BB70)</f>
        <v>-303091899.73207211</v>
      </c>
      <c r="BD50" s="121">
        <f>IF($D42="Y",'FIN-CASHFLOW_CWS'!BC58,'FIN-CASHFLOW_CWS'!BC70)</f>
        <v>-313660572.1321336</v>
      </c>
      <c r="BE50" s="121">
        <f>IF($D42="Y",'FIN-CASHFLOW_CWS'!BD58,'FIN-CASHFLOW_CWS'!BD70)</f>
        <v>-324217950.51235712</v>
      </c>
      <c r="BF50" s="121">
        <f>IF($D42="Y",'FIN-CASHFLOW_CWS'!BE58,'FIN-CASHFLOW_CWS'!BE70)</f>
        <v>-334406921.39258063</v>
      </c>
      <c r="BG50" s="121">
        <f>IF($D42="Y",'FIN-CASHFLOW_CWS'!BF58,'FIN-CASHFLOW_CWS'!BF70)</f>
        <v>-344564375.22280413</v>
      </c>
      <c r="BH50" s="121">
        <f>IF($D42="Y",'FIN-CASHFLOW_CWS'!BG58,'FIN-CASHFLOW_CWS'!BG70)</f>
        <v>-354713493.67286563</v>
      </c>
      <c r="BI50" s="121">
        <f>IF($D42="Y",'FIN-CASHFLOW_CWS'!BH58,'FIN-CASHFLOW_CWS'!BH70)</f>
        <v>-365205958.17292714</v>
      </c>
      <c r="BJ50" s="121">
        <f>IF($D42="Y",'FIN-CASHFLOW_CWS'!BI58,'FIN-CASHFLOW_CWS'!BI70)</f>
        <v>-375680650.96782666</v>
      </c>
      <c r="BK50" s="121">
        <f>IF($D42="Y",'FIN-CASHFLOW_CWS'!BJ58,'FIN-CASHFLOW_CWS'!BJ70)</f>
        <v>-386471235.83256418</v>
      </c>
      <c r="BL50" s="121">
        <f>IF($D42="Y",'FIN-CASHFLOW_CWS'!BK58,'FIN-CASHFLOW_CWS'!BK70)</f>
        <v>-397708352.66713971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27585</v>
      </c>
      <c r="O51" s="121">
        <f>'REV-AR_CWS'!N19</f>
        <v>27585</v>
      </c>
      <c r="P51" s="121">
        <f>'REV-AR_CWS'!O19</f>
        <v>53055</v>
      </c>
      <c r="Q51" s="121">
        <f>'REV-AR_CWS'!P19</f>
        <v>125562.5</v>
      </c>
      <c r="R51" s="121">
        <f>'REV-AR_CWS'!Q19</f>
        <v>168862.5</v>
      </c>
      <c r="S51" s="121">
        <f>'REV-AR_CWS'!R19</f>
        <v>337725</v>
      </c>
      <c r="T51" s="121">
        <f>'REV-AR_CWS'!S19</f>
        <v>337725</v>
      </c>
      <c r="U51" s="121">
        <f>'REV-AR_CWS'!T19</f>
        <v>337725</v>
      </c>
      <c r="V51" s="121">
        <f>'REV-AR_CWS'!U19</f>
        <v>337725</v>
      </c>
      <c r="W51" s="121">
        <f>'REV-AR_CWS'!V19</f>
        <v>337725</v>
      </c>
      <c r="X51" s="121">
        <f>'REV-AR_CWS'!W19</f>
        <v>381025</v>
      </c>
      <c r="Y51" s="121">
        <f>'REV-AR_CWS'!X19</f>
        <v>424325</v>
      </c>
      <c r="Z51" s="121">
        <f>'REV-AR_CWS'!Y19</f>
        <v>425225</v>
      </c>
      <c r="AA51" s="121">
        <f>'REV-AR_CWS'!Z19</f>
        <v>507506.25</v>
      </c>
      <c r="AB51" s="121">
        <f>'REV-AR_CWS'!AA19</f>
        <v>508237.5</v>
      </c>
      <c r="AC51" s="121">
        <f>'REV-AR_CWS'!AB19</f>
        <v>641690</v>
      </c>
      <c r="AD51" s="121">
        <f>'REV-AR_CWS'!AC19</f>
        <v>1025970</v>
      </c>
      <c r="AE51" s="121">
        <f>'REV-AR_CWS'!AD19</f>
        <v>1157407.5</v>
      </c>
      <c r="AF51" s="121">
        <f>'REV-AR_CWS'!AE19</f>
        <v>1157407.5</v>
      </c>
      <c r="AG51" s="121">
        <f>'REV-AR_CWS'!AF19</f>
        <v>1285210</v>
      </c>
      <c r="AH51" s="121">
        <f>'REV-AR_CWS'!AG19</f>
        <v>1285210</v>
      </c>
      <c r="AI51" s="121">
        <f>'REV-AR_CWS'!AH19</f>
        <v>1285210</v>
      </c>
      <c r="AJ51" s="121">
        <f>'REV-AR_CWS'!AI19</f>
        <v>1158322.5</v>
      </c>
      <c r="AK51" s="121">
        <f>'REV-AR_CWS'!AJ19</f>
        <v>1159237.5</v>
      </c>
      <c r="AL51" s="121">
        <f>'REV-AR_CWS'!AK19</f>
        <v>1032425</v>
      </c>
      <c r="AM51" s="121">
        <f>'REV-AR_CWS'!AL19</f>
        <v>906282.5</v>
      </c>
      <c r="AN51" s="121">
        <f>'REV-AR_CWS'!AM19</f>
        <v>779278.75</v>
      </c>
      <c r="AO51" s="121">
        <f>'REV-AR_CWS'!AN19</f>
        <v>1166387.5</v>
      </c>
      <c r="AP51" s="121">
        <f>'REV-AR_CWS'!AO19</f>
        <v>1860795</v>
      </c>
      <c r="AQ51" s="121">
        <f>'REV-AR_CWS'!AP19</f>
        <v>2099827.5</v>
      </c>
      <c r="AR51" s="121">
        <f>'REV-AR_CWS'!AQ19</f>
        <v>2099827.5</v>
      </c>
      <c r="AS51" s="121">
        <f>'REV-AR_CWS'!AR19</f>
        <v>2328860</v>
      </c>
      <c r="AT51" s="121">
        <f>'REV-AR_CWS'!AS19</f>
        <v>2328860</v>
      </c>
      <c r="AU51" s="121">
        <f>'REV-AR_CWS'!AT19</f>
        <v>2328860</v>
      </c>
      <c r="AV51" s="121">
        <f>'REV-AR_CWS'!AU19</f>
        <v>2100847.5</v>
      </c>
      <c r="AW51" s="121">
        <f>'REV-AR_CWS'!AV19</f>
        <v>2101867.5</v>
      </c>
      <c r="AX51" s="121">
        <f>'REV-AR_CWS'!AW19</f>
        <v>1868005</v>
      </c>
      <c r="AY51" s="121">
        <f>'REV-AR_CWS'!AX19</f>
        <v>1640642.5</v>
      </c>
      <c r="AZ51" s="121">
        <f>'REV-AR_CWS'!AY19</f>
        <v>1406577.5</v>
      </c>
      <c r="BA51" s="121">
        <f>'REV-AR_CWS'!AZ19</f>
        <v>1877640</v>
      </c>
      <c r="BB51" s="121">
        <f>'REV-AR_CWS'!BA19</f>
        <v>3003242.5</v>
      </c>
      <c r="BC51" s="121">
        <f>'REV-AR_CWS'!BB19</f>
        <v>3382242.5</v>
      </c>
      <c r="BD51" s="121">
        <f>'REV-AR_CWS'!BC19</f>
        <v>3382242.5</v>
      </c>
      <c r="BE51" s="121">
        <f>'REV-AR_CWS'!BD19</f>
        <v>3756950</v>
      </c>
      <c r="BF51" s="121">
        <f>'REV-AR_CWS'!BE19</f>
        <v>3756950</v>
      </c>
      <c r="BG51" s="121">
        <f>'REV-AR_CWS'!BF19</f>
        <v>3756950</v>
      </c>
      <c r="BH51" s="121">
        <f>'REV-AR_CWS'!BG19</f>
        <v>3383262.5</v>
      </c>
      <c r="BI51" s="121">
        <f>'REV-AR_CWS'!BH19</f>
        <v>3384282.5</v>
      </c>
      <c r="BJ51" s="121">
        <f>'REV-AR_CWS'!BI19</f>
        <v>3010452.5</v>
      </c>
      <c r="BK51" s="121">
        <f>'REV-AR_CWS'!BJ19</f>
        <v>2637415</v>
      </c>
      <c r="BL51" s="121">
        <f>'REV-AR_CWS'!BK19</f>
        <v>2263382.5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9750</v>
      </c>
      <c r="L52" s="121">
        <f>'COGS-INVENTORY_CWS'!K48</f>
        <v>19500</v>
      </c>
      <c r="M52" s="121">
        <f>'COGS-INVENTORY_CWS'!L48</f>
        <v>38250</v>
      </c>
      <c r="N52" s="121">
        <f>'COGS-INVENTORY_CWS'!M48</f>
        <v>50250</v>
      </c>
      <c r="O52" s="121">
        <f>'COGS-INVENTORY_CWS'!N48</f>
        <v>69750</v>
      </c>
      <c r="P52" s="121">
        <f>'COGS-INVENTORY_CWS'!O48</f>
        <v>109500</v>
      </c>
      <c r="Q52" s="121">
        <f>'COGS-INVENTORY_CWS'!P48</f>
        <v>142575</v>
      </c>
      <c r="R52" s="121">
        <f>'COGS-INVENTORY_CWS'!Q48</f>
        <v>168900</v>
      </c>
      <c r="S52" s="121">
        <f>'COGS-INVENTORY_CWS'!R48</f>
        <v>168900</v>
      </c>
      <c r="T52" s="121">
        <f>'COGS-INVENTORY_CWS'!S48</f>
        <v>168900</v>
      </c>
      <c r="U52" s="121">
        <f>'COGS-INVENTORY_CWS'!T48</f>
        <v>175650</v>
      </c>
      <c r="V52" s="121">
        <f>'COGS-INVENTORY_CWS'!U48</f>
        <v>189150</v>
      </c>
      <c r="W52" s="121">
        <f>'COGS-INVENTORY_CWS'!V48</f>
        <v>202650</v>
      </c>
      <c r="X52" s="121">
        <f>'COGS-INVENTORY_CWS'!W48</f>
        <v>222225</v>
      </c>
      <c r="Y52" s="121">
        <f>'COGS-INVENTORY_CWS'!X48</f>
        <v>235050</v>
      </c>
      <c r="Z52" s="121">
        <f>'COGS-INVENTORY_CWS'!Y48</f>
        <v>249900</v>
      </c>
      <c r="AA52" s="121">
        <f>'COGS-INVENTORY_CWS'!Z48</f>
        <v>300525</v>
      </c>
      <c r="AB52" s="121">
        <f>'COGS-INVENTORY_CWS'!AA48</f>
        <v>367350</v>
      </c>
      <c r="AC52" s="121">
        <f>'COGS-INVENTORY_CWS'!AB48</f>
        <v>425670</v>
      </c>
      <c r="AD52" s="121">
        <f>'COGS-INVENTORY_CWS'!AC48</f>
        <v>454830</v>
      </c>
      <c r="AE52" s="121">
        <f>'COGS-INVENTORY_CWS'!AD48</f>
        <v>469410</v>
      </c>
      <c r="AF52" s="121">
        <f>'COGS-INVENTORY_CWS'!AE48</f>
        <v>483990</v>
      </c>
      <c r="AG52" s="121">
        <f>'COGS-INVENTORY_CWS'!AF48</f>
        <v>469410</v>
      </c>
      <c r="AH52" s="121">
        <f>'COGS-INVENTORY_CWS'!AG48</f>
        <v>454830</v>
      </c>
      <c r="AI52" s="121">
        <f>'COGS-INVENTORY_CWS'!AH48</f>
        <v>425670</v>
      </c>
      <c r="AJ52" s="121">
        <f>'COGS-INVENTORY_CWS'!AI48</f>
        <v>396510</v>
      </c>
      <c r="AK52" s="121">
        <f>'COGS-INVENTORY_CWS'!AJ48</f>
        <v>352770</v>
      </c>
      <c r="AL52" s="121">
        <f>'COGS-INVENTORY_CWS'!AK48</f>
        <v>350340</v>
      </c>
      <c r="AM52" s="121">
        <f>'COGS-INVENTORY_CWS'!AL48</f>
        <v>430530</v>
      </c>
      <c r="AN52" s="121">
        <f>'COGS-INVENTORY_CWS'!AM48</f>
        <v>548385</v>
      </c>
      <c r="AO52" s="121">
        <f>'COGS-INVENTORY_CWS'!AN48</f>
        <v>630397.5</v>
      </c>
      <c r="AP52" s="121">
        <f>'COGS-INVENTORY_CWS'!AO48</f>
        <v>671403.75</v>
      </c>
      <c r="AQ52" s="121">
        <f>'COGS-INVENTORY_CWS'!AP48</f>
        <v>691633.5</v>
      </c>
      <c r="AR52" s="121">
        <f>'COGS-INVENTORY_CWS'!AQ48</f>
        <v>711863.25</v>
      </c>
      <c r="AS52" s="121">
        <f>'COGS-INVENTORY_CWS'!AR48</f>
        <v>691633.5</v>
      </c>
      <c r="AT52" s="121">
        <f>'COGS-INVENTORY_CWS'!AS48</f>
        <v>671403.75</v>
      </c>
      <c r="AU52" s="121">
        <f>'COGS-INVENTORY_CWS'!AT48</f>
        <v>630397.5</v>
      </c>
      <c r="AV52" s="121">
        <f>'COGS-INVENTORY_CWS'!AU48</f>
        <v>589391.25</v>
      </c>
      <c r="AW52" s="121">
        <f>'COGS-INVENTORY_CWS'!AV48</f>
        <v>527608.5</v>
      </c>
      <c r="AX52" s="121">
        <f>'COGS-INVENTORY_CWS'!AW48</f>
        <v>511206</v>
      </c>
      <c r="AY52" s="121">
        <f>'COGS-INVENTORY_CWS'!AX48</f>
        <v>603606.75</v>
      </c>
      <c r="AZ52" s="121">
        <f>'COGS-INVENTORY_CWS'!AY48</f>
        <v>746308.5</v>
      </c>
      <c r="BA52" s="121">
        <f>'COGS-INVENTORY_CWS'!AZ48</f>
        <v>852596.7</v>
      </c>
      <c r="BB52" s="121">
        <f>'COGS-INVENTORY_CWS'!BA48</f>
        <v>905740.79999999993</v>
      </c>
      <c r="BC52" s="121">
        <f>'COGS-INVENTORY_CWS'!BB48</f>
        <v>932312.85</v>
      </c>
      <c r="BD52" s="121">
        <f>'COGS-INVENTORY_CWS'!BC48</f>
        <v>958884.9</v>
      </c>
      <c r="BE52" s="121">
        <f>'COGS-INVENTORY_CWS'!BD48</f>
        <v>932312.85</v>
      </c>
      <c r="BF52" s="121">
        <f>'COGS-INVENTORY_CWS'!BE48</f>
        <v>905740.79999999993</v>
      </c>
      <c r="BG52" s="121">
        <f>'COGS-INVENTORY_CWS'!BF48</f>
        <v>852596.7</v>
      </c>
      <c r="BH52" s="121">
        <f>'COGS-INVENTORY_CWS'!BG48</f>
        <v>799452.6</v>
      </c>
      <c r="BI52" s="121">
        <f>'COGS-INVENTORY_CWS'!BH48</f>
        <v>719736.45</v>
      </c>
      <c r="BJ52" s="121">
        <f>'COGS-INVENTORY_CWS'!BI48</f>
        <v>753197.54999999993</v>
      </c>
      <c r="BK52" s="121">
        <f>'COGS-INVENTORY_CWS'!BJ48</f>
        <v>813230.7</v>
      </c>
      <c r="BL52" s="121">
        <f>'COGS-INVENTORY_CWS'!BK48</f>
        <v>973647.14999999991</v>
      </c>
    </row>
    <row r="53" spans="2:64" x14ac:dyDescent="0.15">
      <c r="B53" s="306" t="s">
        <v>474</v>
      </c>
      <c r="C53" s="135"/>
      <c r="D53" s="121">
        <f>SUM(D50:D52)</f>
        <v>46964050</v>
      </c>
      <c r="E53" s="121">
        <f>SUM(E50:E52)</f>
        <v>37532826</v>
      </c>
      <c r="F53" s="121">
        <f t="shared" ref="F53:BL53" si="3">SUM(F50:F52)</f>
        <v>28137002</v>
      </c>
      <c r="G53" s="121">
        <f t="shared" si="3"/>
        <v>18763788</v>
      </c>
      <c r="H53" s="121">
        <f t="shared" si="3"/>
        <v>9394714</v>
      </c>
      <c r="I53" s="121">
        <f t="shared" si="3"/>
        <v>56370204.079999983</v>
      </c>
      <c r="J53" s="121">
        <f t="shared" si="3"/>
        <v>46974380.079999983</v>
      </c>
      <c r="K53" s="121">
        <f t="shared" si="3"/>
        <v>37555516.079999983</v>
      </c>
      <c r="L53" s="121">
        <f t="shared" si="3"/>
        <v>28168992.079999983</v>
      </c>
      <c r="M53" s="121">
        <f t="shared" si="3"/>
        <v>18787328.079999983</v>
      </c>
      <c r="N53" s="121">
        <f t="shared" si="3"/>
        <v>9436094.0399999842</v>
      </c>
      <c r="O53" s="121">
        <f t="shared" si="3"/>
        <v>52295332.817999974</v>
      </c>
      <c r="P53" s="121">
        <f t="shared" si="3"/>
        <v>42996863.917999975</v>
      </c>
      <c r="Q53" s="121">
        <f t="shared" si="3"/>
        <v>32296016.864999976</v>
      </c>
      <c r="R53" s="121">
        <f t="shared" si="3"/>
        <v>21613999.241999976</v>
      </c>
      <c r="S53" s="121">
        <f t="shared" si="3"/>
        <v>11070094.620999975</v>
      </c>
      <c r="T53" s="121">
        <f t="shared" si="3"/>
        <v>506624.99999997392</v>
      </c>
      <c r="U53" s="121">
        <f t="shared" si="3"/>
        <v>-10034129.621000027</v>
      </c>
      <c r="V53" s="121">
        <f t="shared" si="3"/>
        <v>-20572844.242000028</v>
      </c>
      <c r="W53" s="121">
        <f t="shared" si="3"/>
        <v>-30127053.863000028</v>
      </c>
      <c r="X53" s="121">
        <f t="shared" si="3"/>
        <v>-39634769.054000027</v>
      </c>
      <c r="Y53" s="121">
        <f t="shared" si="3"/>
        <v>-49105839.815000027</v>
      </c>
      <c r="Z53" s="121">
        <f t="shared" si="3"/>
        <v>-58605352.576000027</v>
      </c>
      <c r="AA53" s="121">
        <f t="shared" si="3"/>
        <v>-67973568.007500023</v>
      </c>
      <c r="AB53" s="121">
        <f t="shared" si="3"/>
        <v>-77330109.126500025</v>
      </c>
      <c r="AC53" s="121">
        <f t="shared" si="3"/>
        <v>-85073554.19812502</v>
      </c>
      <c r="AD53" s="121">
        <f t="shared" si="3"/>
        <v>-92506745.563350022</v>
      </c>
      <c r="AE53" s="121">
        <f t="shared" si="3"/>
        <v>-99810280.184775025</v>
      </c>
      <c r="AF53" s="121">
        <f t="shared" si="3"/>
        <v>-107150499.80620003</v>
      </c>
      <c r="AG53" s="121">
        <f t="shared" si="3"/>
        <v>-114377763.63382503</v>
      </c>
      <c r="AH53" s="121">
        <f t="shared" si="3"/>
        <v>-121611327.46145004</v>
      </c>
      <c r="AI53" s="121">
        <f t="shared" si="3"/>
        <v>-128839946.28907505</v>
      </c>
      <c r="AJ53" s="121">
        <f t="shared" si="3"/>
        <v>-136190133.36050004</v>
      </c>
      <c r="AK53" s="121">
        <f t="shared" si="3"/>
        <v>-143535632.88192505</v>
      </c>
      <c r="AL53" s="121">
        <f t="shared" si="3"/>
        <v>-150964897.89715004</v>
      </c>
      <c r="AM53" s="121">
        <f t="shared" si="3"/>
        <v>-158394758.50617504</v>
      </c>
      <c r="AN53" s="121">
        <f t="shared" si="3"/>
        <v>-165936170.12150005</v>
      </c>
      <c r="AO53" s="121">
        <f t="shared" si="3"/>
        <v>-174907659.70047566</v>
      </c>
      <c r="AP53" s="121">
        <f t="shared" si="3"/>
        <v>-183287675.9374913</v>
      </c>
      <c r="AQ53" s="121">
        <f t="shared" si="3"/>
        <v>-191439251.29196692</v>
      </c>
      <c r="AR53" s="121">
        <f t="shared" si="3"/>
        <v>-199633161.39644253</v>
      </c>
      <c r="AS53" s="121">
        <f t="shared" si="3"/>
        <v>-207630058.49620816</v>
      </c>
      <c r="AT53" s="121">
        <f t="shared" si="3"/>
        <v>-215633255.59597379</v>
      </c>
      <c r="AU53" s="121">
        <f t="shared" si="3"/>
        <v>-223632054.44573942</v>
      </c>
      <c r="AV53" s="121">
        <f t="shared" si="3"/>
        <v>-231847676.40021506</v>
      </c>
      <c r="AW53" s="121">
        <f t="shared" si="3"/>
        <v>-240058508.95469069</v>
      </c>
      <c r="AX53" s="121">
        <f t="shared" si="3"/>
        <v>-248444205.49170631</v>
      </c>
      <c r="AY53" s="121">
        <f t="shared" si="3"/>
        <v>-256893464.88343194</v>
      </c>
      <c r="AZ53" s="121">
        <f t="shared" si="3"/>
        <v>-265540342.43269756</v>
      </c>
      <c r="BA53" s="121">
        <f t="shared" si="3"/>
        <v>-277418637.5371111</v>
      </c>
      <c r="BB53" s="121">
        <f t="shared" si="3"/>
        <v>-288283921.08201057</v>
      </c>
      <c r="BC53" s="121">
        <f t="shared" si="3"/>
        <v>-298777344.38207209</v>
      </c>
      <c r="BD53" s="121">
        <f t="shared" si="3"/>
        <v>-309319444.73213363</v>
      </c>
      <c r="BE53" s="121">
        <f t="shared" si="3"/>
        <v>-319528687.66235709</v>
      </c>
      <c r="BF53" s="121">
        <f t="shared" si="3"/>
        <v>-329744230.59258062</v>
      </c>
      <c r="BG53" s="121">
        <f t="shared" si="3"/>
        <v>-339954828.52280414</v>
      </c>
      <c r="BH53" s="121">
        <f t="shared" si="3"/>
        <v>-350530778.57286561</v>
      </c>
      <c r="BI53" s="121">
        <f t="shared" si="3"/>
        <v>-361101939.22292715</v>
      </c>
      <c r="BJ53" s="121">
        <f t="shared" si="3"/>
        <v>-371917000.91782665</v>
      </c>
      <c r="BK53" s="121">
        <f t="shared" si="3"/>
        <v>-383020590.13256419</v>
      </c>
      <c r="BL53" s="121">
        <f t="shared" si="3"/>
        <v>-394471323.01713973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46964050</v>
      </c>
      <c r="E60" s="121">
        <f t="shared" si="5"/>
        <v>37575109.333333336</v>
      </c>
      <c r="F60" s="121">
        <f t="shared" si="5"/>
        <v>28213477</v>
      </c>
      <c r="G60" s="121">
        <f t="shared" si="5"/>
        <v>18848788</v>
      </c>
      <c r="H60" s="121">
        <f t="shared" si="5"/>
        <v>9488072.333333334</v>
      </c>
      <c r="I60" s="121">
        <f t="shared" si="5"/>
        <v>56461920.746666647</v>
      </c>
      <c r="J60" s="121">
        <f t="shared" si="5"/>
        <v>47064455.079999983</v>
      </c>
      <c r="K60" s="121">
        <f t="shared" si="5"/>
        <v>37643949.413333319</v>
      </c>
      <c r="L60" s="121">
        <f t="shared" si="5"/>
        <v>28255783.746666651</v>
      </c>
      <c r="M60" s="121">
        <f t="shared" si="5"/>
        <v>18872478.079999983</v>
      </c>
      <c r="N60" s="121">
        <f t="shared" si="5"/>
        <v>9519602.3733333182</v>
      </c>
      <c r="O60" s="121">
        <f t="shared" si="5"/>
        <v>52377199.484666638</v>
      </c>
      <c r="P60" s="121">
        <f t="shared" si="5"/>
        <v>43077088.917999975</v>
      </c>
      <c r="Q60" s="121">
        <f t="shared" si="5"/>
        <v>32374600.198333308</v>
      </c>
      <c r="R60" s="121">
        <f t="shared" si="5"/>
        <v>21690940.908666644</v>
      </c>
      <c r="S60" s="121">
        <f t="shared" si="5"/>
        <v>11145394.620999975</v>
      </c>
      <c r="T60" s="121">
        <f t="shared" si="5"/>
        <v>580283.3333333073</v>
      </c>
      <c r="U60" s="121">
        <f t="shared" si="5"/>
        <v>-9962112.9543333612</v>
      </c>
      <c r="V60" s="121">
        <f t="shared" si="5"/>
        <v>-20502469.242000028</v>
      </c>
      <c r="W60" s="121">
        <f t="shared" si="5"/>
        <v>-30051437.19633336</v>
      </c>
      <c r="X60" s="121">
        <f t="shared" si="5"/>
        <v>-39560910.720666692</v>
      </c>
      <c r="Y60" s="121">
        <f t="shared" si="5"/>
        <v>-49033739.815000027</v>
      </c>
      <c r="Z60" s="121">
        <f t="shared" si="5"/>
        <v>-58535010.909333363</v>
      </c>
      <c r="AA60" s="121">
        <f t="shared" si="5"/>
        <v>-67904984.674166694</v>
      </c>
      <c r="AB60" s="121">
        <f t="shared" si="5"/>
        <v>-77263284.126500025</v>
      </c>
      <c r="AC60" s="121">
        <f t="shared" si="5"/>
        <v>-85013895.864791691</v>
      </c>
      <c r="AD60" s="121">
        <f t="shared" si="5"/>
        <v>-92448845.563350022</v>
      </c>
      <c r="AE60" s="121">
        <f t="shared" si="5"/>
        <v>-99754138.518108353</v>
      </c>
      <c r="AF60" s="121">
        <f t="shared" si="5"/>
        <v>-107096116.4728667</v>
      </c>
      <c r="AG60" s="121">
        <f t="shared" si="5"/>
        <v>-114325138.63382503</v>
      </c>
      <c r="AH60" s="121">
        <f t="shared" si="5"/>
        <v>-121560460.79478337</v>
      </c>
      <c r="AI60" s="121">
        <f t="shared" si="5"/>
        <v>-128790837.95574172</v>
      </c>
      <c r="AJ60" s="121">
        <f t="shared" ref="AJ60:BL60" si="6">AJ58+AJ53</f>
        <v>-136142783.36050004</v>
      </c>
      <c r="AK60" s="121">
        <f t="shared" si="6"/>
        <v>-143490041.21525839</v>
      </c>
      <c r="AL60" s="121">
        <f t="shared" si="6"/>
        <v>-150921064.5638167</v>
      </c>
      <c r="AM60" s="121">
        <f t="shared" si="6"/>
        <v>-158352683.50617504</v>
      </c>
      <c r="AN60" s="121">
        <f t="shared" si="6"/>
        <v>-165895853.45483339</v>
      </c>
      <c r="AO60" s="121">
        <f t="shared" si="6"/>
        <v>-174869101.36714232</v>
      </c>
      <c r="AP60" s="121">
        <f t="shared" si="6"/>
        <v>-183250875.9374913</v>
      </c>
      <c r="AQ60" s="121">
        <f t="shared" si="6"/>
        <v>-191404209.62530026</v>
      </c>
      <c r="AR60" s="121">
        <f t="shared" si="6"/>
        <v>-199599878.06310919</v>
      </c>
      <c r="AS60" s="121">
        <f t="shared" si="6"/>
        <v>-207598533.49620816</v>
      </c>
      <c r="AT60" s="121">
        <f t="shared" si="6"/>
        <v>-215603488.92930713</v>
      </c>
      <c r="AU60" s="121">
        <f t="shared" si="6"/>
        <v>-223604046.11240608</v>
      </c>
      <c r="AV60" s="121">
        <f t="shared" si="6"/>
        <v>-231821426.40021506</v>
      </c>
      <c r="AW60" s="121">
        <f t="shared" si="6"/>
        <v>-240034017.28802404</v>
      </c>
      <c r="AX60" s="121">
        <f t="shared" si="6"/>
        <v>-248421472.15837297</v>
      </c>
      <c r="AY60" s="121">
        <f t="shared" si="6"/>
        <v>-256872489.88343194</v>
      </c>
      <c r="AZ60" s="121">
        <f t="shared" si="6"/>
        <v>-265521125.76603091</v>
      </c>
      <c r="BA60" s="121">
        <f t="shared" si="6"/>
        <v>-277401179.20377779</v>
      </c>
      <c r="BB60" s="121">
        <f t="shared" si="6"/>
        <v>-288268221.08201057</v>
      </c>
      <c r="BC60" s="121">
        <f t="shared" si="6"/>
        <v>-298763402.7154054</v>
      </c>
      <c r="BD60" s="121">
        <f t="shared" si="6"/>
        <v>-309307261.39880031</v>
      </c>
      <c r="BE60" s="121">
        <f t="shared" si="6"/>
        <v>-319518262.66235709</v>
      </c>
      <c r="BF60" s="121">
        <f t="shared" si="6"/>
        <v>-329735563.92591393</v>
      </c>
      <c r="BG60" s="121">
        <f t="shared" si="6"/>
        <v>-339947920.18947083</v>
      </c>
      <c r="BH60" s="121">
        <f t="shared" si="6"/>
        <v>-350525628.57286561</v>
      </c>
      <c r="BI60" s="121">
        <f t="shared" si="6"/>
        <v>-361098547.55626047</v>
      </c>
      <c r="BJ60" s="121">
        <f t="shared" si="6"/>
        <v>-371915367.58449334</v>
      </c>
      <c r="BK60" s="121">
        <f t="shared" si="6"/>
        <v>-383020715.13256419</v>
      </c>
      <c r="BL60" s="121">
        <f t="shared" si="6"/>
        <v>-394473206.35047305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1080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9750</v>
      </c>
      <c r="L66" s="121">
        <f>'COGS-INVENTORY_CWS'!K69</f>
        <v>19500</v>
      </c>
      <c r="M66" s="121">
        <f>'COGS-INVENTORY_CWS'!L69</f>
        <v>28500</v>
      </c>
      <c r="N66" s="121">
        <f>'COGS-INVENTORY_CWS'!M69</f>
        <v>40500</v>
      </c>
      <c r="O66" s="121">
        <f>'COGS-INVENTORY_CWS'!N69</f>
        <v>51000</v>
      </c>
      <c r="P66" s="121">
        <f>'COGS-INVENTORY_CWS'!O69</f>
        <v>87750</v>
      </c>
      <c r="Q66" s="121">
        <f>'COGS-INVENTORY_CWS'!P69</f>
        <v>111150</v>
      </c>
      <c r="R66" s="121">
        <f>'COGS-INVENTORY_CWS'!Q69</f>
        <v>105300</v>
      </c>
      <c r="S66" s="121">
        <f>'COGS-INVENTORY_CWS'!R69</f>
        <v>105300</v>
      </c>
      <c r="T66" s="121">
        <f>'COGS-INVENTORY_CWS'!S69</f>
        <v>105300</v>
      </c>
      <c r="U66" s="121">
        <f>'COGS-INVENTORY_CWS'!T69</f>
        <v>112050</v>
      </c>
      <c r="V66" s="121">
        <f>'COGS-INVENTORY_CWS'!U69</f>
        <v>125550</v>
      </c>
      <c r="W66" s="121">
        <f>'COGS-INVENTORY_CWS'!V69</f>
        <v>132300</v>
      </c>
      <c r="X66" s="121">
        <f>'COGS-INVENTORY_CWS'!W69</f>
        <v>145125</v>
      </c>
      <c r="Y66" s="121">
        <f>'COGS-INVENTORY_CWS'!X69</f>
        <v>157950</v>
      </c>
      <c r="Z66" s="121">
        <f>'COGS-INVENTORY_CWS'!Y69</f>
        <v>159975</v>
      </c>
      <c r="AA66" s="121">
        <f>'COGS-INVENTORY_CWS'!Z69</f>
        <v>210600</v>
      </c>
      <c r="AB66" s="121">
        <f>'COGS-INVENTORY_CWS'!AA69</f>
        <v>275400</v>
      </c>
      <c r="AC66" s="121">
        <f>'COGS-INVENTORY_CWS'!AB69</f>
        <v>277020</v>
      </c>
      <c r="AD66" s="121">
        <f>'COGS-INVENTORY_CWS'!AC69</f>
        <v>277020</v>
      </c>
      <c r="AE66" s="121">
        <f>'COGS-INVENTORY_CWS'!AD69</f>
        <v>291600</v>
      </c>
      <c r="AF66" s="121">
        <f>'COGS-INVENTORY_CWS'!AE69</f>
        <v>291600</v>
      </c>
      <c r="AG66" s="121">
        <f>'COGS-INVENTORY_CWS'!AF69</f>
        <v>277020</v>
      </c>
      <c r="AH66" s="121">
        <f>'COGS-INVENTORY_CWS'!AG69</f>
        <v>262440</v>
      </c>
      <c r="AI66" s="121">
        <f>'COGS-INVENTORY_CWS'!AH69</f>
        <v>247860</v>
      </c>
      <c r="AJ66" s="121">
        <f>'COGS-INVENTORY_CWS'!AI69</f>
        <v>218700</v>
      </c>
      <c r="AK66" s="121">
        <f>'COGS-INVENTORY_CWS'!AJ69</f>
        <v>189540</v>
      </c>
      <c r="AL66" s="121">
        <f>'COGS-INVENTORY_CWS'!AK69</f>
        <v>201690</v>
      </c>
      <c r="AM66" s="121">
        <f>'COGS-INVENTORY_CWS'!AL69</f>
        <v>296460</v>
      </c>
      <c r="AN66" s="121">
        <f>'COGS-INVENTORY_CWS'!AM69</f>
        <v>387585</v>
      </c>
      <c r="AO66" s="121">
        <f>'COGS-INVENTORY_CWS'!AN69</f>
        <v>390136.5</v>
      </c>
      <c r="AP66" s="121">
        <f>'COGS-INVENTORY_CWS'!AO69</f>
        <v>389832.75</v>
      </c>
      <c r="AQ66" s="121">
        <f>'COGS-INVENTORY_CWS'!AP69</f>
        <v>410062.5</v>
      </c>
      <c r="AR66" s="121">
        <f>'COGS-INVENTORY_CWS'!AQ69</f>
        <v>410062.5</v>
      </c>
      <c r="AS66" s="121">
        <f>'COGS-INVENTORY_CWS'!AR69</f>
        <v>389832.75</v>
      </c>
      <c r="AT66" s="121">
        <f>'COGS-INVENTORY_CWS'!AS69</f>
        <v>369603</v>
      </c>
      <c r="AU66" s="121">
        <f>'COGS-INVENTORY_CWS'!AT69</f>
        <v>348826.5</v>
      </c>
      <c r="AV66" s="121">
        <f>'COGS-INVENTORY_CWS'!AU69</f>
        <v>307820.25</v>
      </c>
      <c r="AW66" s="121">
        <f>'COGS-INVENTORY_CWS'!AV69</f>
        <v>266814</v>
      </c>
      <c r="AX66" s="121">
        <f>'COGS-INVENTORY_CWS'!AW69</f>
        <v>270641.25</v>
      </c>
      <c r="AY66" s="121">
        <f>'COGS-INVENTORY_CWS'!AX69</f>
        <v>383818.5</v>
      </c>
      <c r="AZ66" s="121">
        <f>'COGS-INVENTORY_CWS'!AY69</f>
        <v>501916.5</v>
      </c>
      <c r="BA66" s="121">
        <f>'COGS-INVENTORY_CWS'!AZ69</f>
        <v>504868.94999999995</v>
      </c>
      <c r="BB66" s="121">
        <f>'COGS-INVENTORY_CWS'!BA69</f>
        <v>504868.94999999995</v>
      </c>
      <c r="BC66" s="121">
        <f>'COGS-INVENTORY_CWS'!BB69</f>
        <v>531441</v>
      </c>
      <c r="BD66" s="121">
        <f>'COGS-INVENTORY_CWS'!BC69</f>
        <v>531441</v>
      </c>
      <c r="BE66" s="121">
        <f>'COGS-INVENTORY_CWS'!BD69</f>
        <v>504868.94999999995</v>
      </c>
      <c r="BF66" s="121">
        <f>'COGS-INVENTORY_CWS'!BE69</f>
        <v>478296.89999999991</v>
      </c>
      <c r="BG66" s="121">
        <f>'COGS-INVENTORY_CWS'!BF69</f>
        <v>451724.85</v>
      </c>
      <c r="BH66" s="121">
        <f>'COGS-INVENTORY_CWS'!BG69</f>
        <v>398580.75</v>
      </c>
      <c r="BI66" s="121">
        <f>'COGS-INVENTORY_CWS'!BH69</f>
        <v>345436.65</v>
      </c>
      <c r="BJ66" s="121">
        <f>'COGS-INVENTORY_CWS'!BI69</f>
        <v>405469.80000000005</v>
      </c>
      <c r="BK66" s="121">
        <f>'COGS-INVENTORY_CWS'!BJ69</f>
        <v>492075.00000000006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9750</v>
      </c>
      <c r="L68" s="121">
        <f t="shared" si="7"/>
        <v>19500</v>
      </c>
      <c r="M68" s="121">
        <f t="shared" si="7"/>
        <v>28500</v>
      </c>
      <c r="N68" s="121">
        <f t="shared" si="7"/>
        <v>40500</v>
      </c>
      <c r="O68" s="121">
        <f t="shared" si="7"/>
        <v>51000</v>
      </c>
      <c r="P68" s="121">
        <f t="shared" si="7"/>
        <v>87750</v>
      </c>
      <c r="Q68" s="121">
        <f t="shared" si="7"/>
        <v>111150</v>
      </c>
      <c r="R68" s="121">
        <f t="shared" si="7"/>
        <v>105300</v>
      </c>
      <c r="S68" s="121">
        <f t="shared" si="7"/>
        <v>105300</v>
      </c>
      <c r="T68" s="121">
        <f t="shared" si="7"/>
        <v>105300</v>
      </c>
      <c r="U68" s="121">
        <f t="shared" si="7"/>
        <v>112050</v>
      </c>
      <c r="V68" s="121">
        <f t="shared" si="7"/>
        <v>125550</v>
      </c>
      <c r="W68" s="121">
        <f t="shared" si="7"/>
        <v>132300</v>
      </c>
      <c r="X68" s="121">
        <f t="shared" si="7"/>
        <v>145125</v>
      </c>
      <c r="Y68" s="121">
        <f t="shared" si="7"/>
        <v>157950</v>
      </c>
      <c r="Z68" s="121">
        <f t="shared" si="7"/>
        <v>159975</v>
      </c>
      <c r="AA68" s="121">
        <f t="shared" si="7"/>
        <v>210600</v>
      </c>
      <c r="AB68" s="121">
        <f t="shared" si="7"/>
        <v>275400</v>
      </c>
      <c r="AC68" s="121">
        <f t="shared" si="7"/>
        <v>277020</v>
      </c>
      <c r="AD68" s="121">
        <f t="shared" si="7"/>
        <v>277020</v>
      </c>
      <c r="AE68" s="121">
        <f t="shared" si="7"/>
        <v>291600</v>
      </c>
      <c r="AF68" s="121">
        <f t="shared" si="7"/>
        <v>291600</v>
      </c>
      <c r="AG68" s="121">
        <f t="shared" si="7"/>
        <v>277020</v>
      </c>
      <c r="AH68" s="121">
        <f t="shared" si="7"/>
        <v>262440</v>
      </c>
      <c r="AI68" s="121">
        <f t="shared" si="7"/>
        <v>247860</v>
      </c>
      <c r="AJ68" s="121">
        <f t="shared" si="7"/>
        <v>218700</v>
      </c>
      <c r="AK68" s="121">
        <f t="shared" si="7"/>
        <v>189540</v>
      </c>
      <c r="AL68" s="121">
        <f t="shared" si="7"/>
        <v>201690</v>
      </c>
      <c r="AM68" s="121">
        <f t="shared" si="7"/>
        <v>296460</v>
      </c>
      <c r="AN68" s="121">
        <f t="shared" si="7"/>
        <v>387585</v>
      </c>
      <c r="AO68" s="121">
        <f t="shared" si="7"/>
        <v>390136.5</v>
      </c>
      <c r="AP68" s="121">
        <f t="shared" si="7"/>
        <v>389832.75</v>
      </c>
      <c r="AQ68" s="121">
        <f t="shared" si="7"/>
        <v>410062.5</v>
      </c>
      <c r="AR68" s="121">
        <f t="shared" si="7"/>
        <v>410062.5</v>
      </c>
      <c r="AS68" s="121">
        <f t="shared" si="7"/>
        <v>389832.75</v>
      </c>
      <c r="AT68" s="121">
        <f t="shared" si="7"/>
        <v>369603</v>
      </c>
      <c r="AU68" s="121">
        <f t="shared" si="7"/>
        <v>348826.5</v>
      </c>
      <c r="AV68" s="121">
        <f t="shared" si="7"/>
        <v>307820.25</v>
      </c>
      <c r="AW68" s="121">
        <f t="shared" si="7"/>
        <v>266814</v>
      </c>
      <c r="AX68" s="121">
        <f t="shared" si="7"/>
        <v>270641.25</v>
      </c>
      <c r="AY68" s="121">
        <f t="shared" si="7"/>
        <v>383818.5</v>
      </c>
      <c r="AZ68" s="121">
        <f t="shared" si="7"/>
        <v>501916.5</v>
      </c>
      <c r="BA68" s="121">
        <f t="shared" si="7"/>
        <v>504868.94999999995</v>
      </c>
      <c r="BB68" s="121">
        <f t="shared" si="7"/>
        <v>504868.94999999995</v>
      </c>
      <c r="BC68" s="121">
        <f t="shared" si="7"/>
        <v>531441</v>
      </c>
      <c r="BD68" s="121">
        <f t="shared" si="7"/>
        <v>531441</v>
      </c>
      <c r="BE68" s="121">
        <f t="shared" si="7"/>
        <v>504868.94999999995</v>
      </c>
      <c r="BF68" s="121">
        <f t="shared" si="7"/>
        <v>478296.89999999991</v>
      </c>
      <c r="BG68" s="121">
        <f t="shared" si="7"/>
        <v>451724.85</v>
      </c>
      <c r="BH68" s="121">
        <f t="shared" si="7"/>
        <v>398580.75</v>
      </c>
      <c r="BI68" s="121">
        <f t="shared" si="7"/>
        <v>345436.65</v>
      </c>
      <c r="BJ68" s="121">
        <f t="shared" si="7"/>
        <v>405469.80000000005</v>
      </c>
      <c r="BK68" s="121">
        <f t="shared" si="7"/>
        <v>492075.00000000006</v>
      </c>
      <c r="BL68" s="121">
        <f t="shared" si="7"/>
        <v>565886.25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9750</v>
      </c>
      <c r="L74" s="121">
        <f t="shared" si="8"/>
        <v>19500</v>
      </c>
      <c r="M74" s="121">
        <f t="shared" si="8"/>
        <v>28500</v>
      </c>
      <c r="N74" s="121">
        <f t="shared" si="8"/>
        <v>40500</v>
      </c>
      <c r="O74" s="121">
        <f t="shared" si="8"/>
        <v>51000</v>
      </c>
      <c r="P74" s="121">
        <f t="shared" si="8"/>
        <v>87750</v>
      </c>
      <c r="Q74" s="121">
        <f t="shared" si="8"/>
        <v>111150</v>
      </c>
      <c r="R74" s="121">
        <f t="shared" si="8"/>
        <v>105300</v>
      </c>
      <c r="S74" s="121">
        <f t="shared" si="8"/>
        <v>105300</v>
      </c>
      <c r="T74" s="121">
        <f t="shared" si="8"/>
        <v>105300</v>
      </c>
      <c r="U74" s="121">
        <f t="shared" si="8"/>
        <v>112050</v>
      </c>
      <c r="V74" s="121">
        <f t="shared" si="8"/>
        <v>125550</v>
      </c>
      <c r="W74" s="121">
        <f t="shared" si="8"/>
        <v>132300</v>
      </c>
      <c r="X74" s="121">
        <f t="shared" si="8"/>
        <v>145125</v>
      </c>
      <c r="Y74" s="121">
        <f t="shared" si="8"/>
        <v>157950</v>
      </c>
      <c r="Z74" s="121">
        <f t="shared" si="8"/>
        <v>159975</v>
      </c>
      <c r="AA74" s="121">
        <f t="shared" si="8"/>
        <v>210600</v>
      </c>
      <c r="AB74" s="121">
        <f t="shared" si="8"/>
        <v>275400</v>
      </c>
      <c r="AC74" s="121">
        <f t="shared" si="8"/>
        <v>277020</v>
      </c>
      <c r="AD74" s="121">
        <f t="shared" si="8"/>
        <v>277020</v>
      </c>
      <c r="AE74" s="121">
        <f t="shared" si="8"/>
        <v>291600</v>
      </c>
      <c r="AF74" s="121">
        <f t="shared" si="8"/>
        <v>291600</v>
      </c>
      <c r="AG74" s="121">
        <f t="shared" si="8"/>
        <v>277020</v>
      </c>
      <c r="AH74" s="121">
        <f t="shared" si="8"/>
        <v>262440</v>
      </c>
      <c r="AI74" s="121">
        <f t="shared" si="8"/>
        <v>247860</v>
      </c>
      <c r="AJ74" s="121">
        <f t="shared" ref="AJ74:BL74" si="9">AJ72+AJ68</f>
        <v>218700</v>
      </c>
      <c r="AK74" s="121">
        <f t="shared" si="9"/>
        <v>189540</v>
      </c>
      <c r="AL74" s="121">
        <f t="shared" si="9"/>
        <v>201690</v>
      </c>
      <c r="AM74" s="121">
        <f t="shared" si="9"/>
        <v>296460</v>
      </c>
      <c r="AN74" s="121">
        <f t="shared" si="9"/>
        <v>387585</v>
      </c>
      <c r="AO74" s="121">
        <f t="shared" si="9"/>
        <v>390136.5</v>
      </c>
      <c r="AP74" s="121">
        <f t="shared" si="9"/>
        <v>389832.75</v>
      </c>
      <c r="AQ74" s="121">
        <f t="shared" si="9"/>
        <v>410062.5</v>
      </c>
      <c r="AR74" s="121">
        <f t="shared" si="9"/>
        <v>410062.5</v>
      </c>
      <c r="AS74" s="121">
        <f t="shared" si="9"/>
        <v>389832.75</v>
      </c>
      <c r="AT74" s="121">
        <f t="shared" si="9"/>
        <v>369603</v>
      </c>
      <c r="AU74" s="121">
        <f t="shared" si="9"/>
        <v>348826.5</v>
      </c>
      <c r="AV74" s="121">
        <f t="shared" si="9"/>
        <v>307820.25</v>
      </c>
      <c r="AW74" s="121">
        <f t="shared" si="9"/>
        <v>266814</v>
      </c>
      <c r="AX74" s="121">
        <f t="shared" si="9"/>
        <v>270641.25</v>
      </c>
      <c r="AY74" s="121">
        <f t="shared" si="9"/>
        <v>383818.5</v>
      </c>
      <c r="AZ74" s="121">
        <f t="shared" si="9"/>
        <v>501916.5</v>
      </c>
      <c r="BA74" s="121">
        <f t="shared" si="9"/>
        <v>504868.94999999995</v>
      </c>
      <c r="BB74" s="121">
        <f t="shared" si="9"/>
        <v>504868.94999999995</v>
      </c>
      <c r="BC74" s="121">
        <f t="shared" si="9"/>
        <v>531441</v>
      </c>
      <c r="BD74" s="121">
        <f t="shared" si="9"/>
        <v>531441</v>
      </c>
      <c r="BE74" s="121">
        <f t="shared" si="9"/>
        <v>504868.94999999995</v>
      </c>
      <c r="BF74" s="121">
        <f t="shared" si="9"/>
        <v>478296.89999999991</v>
      </c>
      <c r="BG74" s="121">
        <f t="shared" si="9"/>
        <v>451724.85</v>
      </c>
      <c r="BH74" s="121">
        <f t="shared" si="9"/>
        <v>398580.75</v>
      </c>
      <c r="BI74" s="121">
        <f t="shared" si="9"/>
        <v>345436.65</v>
      </c>
      <c r="BJ74" s="121">
        <f t="shared" si="9"/>
        <v>405469.80000000005</v>
      </c>
      <c r="BK74" s="121">
        <f t="shared" si="9"/>
        <v>492075.00000000006</v>
      </c>
      <c r="BL74" s="121">
        <f t="shared" si="9"/>
        <v>565886.25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1081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1082</v>
      </c>
      <c r="C77" s="136"/>
      <c r="D77" s="121">
        <f>IF($D42="Y",'FIN-CASHFLOW_CWS'!C60,'FIN-CASHFLOW_CWS'!C65)</f>
        <v>46992642</v>
      </c>
      <c r="E77" s="121">
        <f>IF($D42="Y",'FIN-CASHFLOW_CWS'!D60,'FIN-CASHFLOW_CWS'!D65)</f>
        <v>46992642</v>
      </c>
      <c r="F77" s="121">
        <f>IF($D42="Y",'FIN-CASHFLOW_CWS'!E60,'FIN-CASHFLOW_CWS'!E65)</f>
        <v>46992642</v>
      </c>
      <c r="G77" s="121">
        <f>IF($D42="Y",'FIN-CASHFLOW_CWS'!F60,'FIN-CASHFLOW_CWS'!F65)</f>
        <v>46992642</v>
      </c>
      <c r="H77" s="121">
        <f>IF($D42="Y",'FIN-CASHFLOW_CWS'!G60,'FIN-CASHFLOW_CWS'!G65)</f>
        <v>46992642</v>
      </c>
      <c r="I77" s="121">
        <f>IF($D42="Y",'FIN-CASHFLOW_CWS'!H60,'FIN-CASHFLOW_CWS'!H65)</f>
        <v>103362846.07999998</v>
      </c>
      <c r="J77" s="121">
        <f>IF($D42="Y",'FIN-CASHFLOW_CWS'!I60,'FIN-CASHFLOW_CWS'!I65)</f>
        <v>103362846.07999998</v>
      </c>
      <c r="K77" s="121">
        <f>IF($D42="Y",'FIN-CASHFLOW_CWS'!J60,'FIN-CASHFLOW_CWS'!J65)</f>
        <v>103362846.07999998</v>
      </c>
      <c r="L77" s="121">
        <f>IF($D42="Y",'FIN-CASHFLOW_CWS'!K60,'FIN-CASHFLOW_CWS'!K65)</f>
        <v>103362846.07999998</v>
      </c>
      <c r="M77" s="121">
        <f>IF($D42="Y",'FIN-CASHFLOW_CWS'!L60,'FIN-CASHFLOW_CWS'!L65)</f>
        <v>103362846.07999998</v>
      </c>
      <c r="N77" s="121">
        <f>IF($D42="Y",'FIN-CASHFLOW_CWS'!M60,'FIN-CASHFLOW_CWS'!M65)</f>
        <v>103362846.07999998</v>
      </c>
      <c r="O77" s="121">
        <f>IF($D42="Y",'FIN-CASHFLOW_CWS'!N60,'FIN-CASHFLOW_CWS'!N65)</f>
        <v>155560843.89799997</v>
      </c>
      <c r="P77" s="121">
        <f>IF($D42="Y",'FIN-CASHFLOW_CWS'!O60,'FIN-CASHFLOW_CWS'!O65)</f>
        <v>155560843.89799997</v>
      </c>
      <c r="Q77" s="121">
        <f>IF($D42="Y",'FIN-CASHFLOW_CWS'!P60,'FIN-CASHFLOW_CWS'!P65)</f>
        <v>155560843.89799997</v>
      </c>
      <c r="R77" s="121">
        <f>IF($D42="Y",'FIN-CASHFLOW_CWS'!Q60,'FIN-CASHFLOW_CWS'!Q65)</f>
        <v>155560843.89799997</v>
      </c>
      <c r="S77" s="121">
        <f>IF($D42="Y",'FIN-CASHFLOW_CWS'!R60,'FIN-CASHFLOW_CWS'!R65)</f>
        <v>155560843.89799997</v>
      </c>
      <c r="T77" s="121">
        <f>IF($D42="Y",'FIN-CASHFLOW_CWS'!S60,'FIN-CASHFLOW_CWS'!S65)</f>
        <v>155560843.89799997</v>
      </c>
      <c r="U77" s="121">
        <f>IF($D42="Y",'FIN-CASHFLOW_CWS'!T60,'FIN-CASHFLOW_CWS'!T65)</f>
        <v>155560843.89799997</v>
      </c>
      <c r="V77" s="121">
        <f>IF($D42="Y",'FIN-CASHFLOW_CWS'!U60,'FIN-CASHFLOW_CWS'!U65)</f>
        <v>155560843.89799997</v>
      </c>
      <c r="W77" s="121">
        <f>IF($D42="Y",'FIN-CASHFLOW_CWS'!V60,'FIN-CASHFLOW_CWS'!V65)</f>
        <v>155560843.89799997</v>
      </c>
      <c r="X77" s="121">
        <f>IF($D42="Y",'FIN-CASHFLOW_CWS'!W60,'FIN-CASHFLOW_CWS'!W65)</f>
        <v>155560843.89799997</v>
      </c>
      <c r="Y77" s="121">
        <f>IF($D42="Y",'FIN-CASHFLOW_CWS'!X60,'FIN-CASHFLOW_CWS'!X65)</f>
        <v>155560843.89799997</v>
      </c>
      <c r="Z77" s="121">
        <f>IF($D42="Y",'FIN-CASHFLOW_CWS'!Y60,'FIN-CASHFLOW_CWS'!Y65)</f>
        <v>155560843.89799997</v>
      </c>
      <c r="AA77" s="121">
        <f>IF($D42="Y",'FIN-CASHFLOW_CWS'!Z60,'FIN-CASHFLOW_CWS'!Z65)</f>
        <v>155560843.89799997</v>
      </c>
      <c r="AB77" s="121">
        <f>IF($D42="Y",'FIN-CASHFLOW_CWS'!AA60,'FIN-CASHFLOW_CWS'!AA65)</f>
        <v>155560843.89799997</v>
      </c>
      <c r="AC77" s="121">
        <f>IF($D42="Y",'FIN-CASHFLOW_CWS'!AB60,'FIN-CASHFLOW_CWS'!AB65)</f>
        <v>155560843.89799997</v>
      </c>
      <c r="AD77" s="121">
        <f>IF($D42="Y",'FIN-CASHFLOW_CWS'!AC60,'FIN-CASHFLOW_CWS'!AC65)</f>
        <v>155560843.89799997</v>
      </c>
      <c r="AE77" s="121">
        <f>IF($D42="Y",'FIN-CASHFLOW_CWS'!AD60,'FIN-CASHFLOW_CWS'!AD65)</f>
        <v>155560843.89799997</v>
      </c>
      <c r="AF77" s="121">
        <f>IF($D42="Y",'FIN-CASHFLOW_CWS'!AE60,'FIN-CASHFLOW_CWS'!AE65)</f>
        <v>155560843.89799997</v>
      </c>
      <c r="AG77" s="121">
        <f>IF($D42="Y",'FIN-CASHFLOW_CWS'!AF60,'FIN-CASHFLOW_CWS'!AF65)</f>
        <v>155560843.89799997</v>
      </c>
      <c r="AH77" s="121">
        <f>IF($D42="Y",'FIN-CASHFLOW_CWS'!AG60,'FIN-CASHFLOW_CWS'!AG65)</f>
        <v>155560843.89799997</v>
      </c>
      <c r="AI77" s="121">
        <f>IF($D42="Y",'FIN-CASHFLOW_CWS'!AH60,'FIN-CASHFLOW_CWS'!AH65)</f>
        <v>155560843.89799997</v>
      </c>
      <c r="AJ77" s="121">
        <f>IF($D42="Y",'FIN-CASHFLOW_CWS'!AI60,'FIN-CASHFLOW_CWS'!AI65)</f>
        <v>155560843.89799997</v>
      </c>
      <c r="AK77" s="121">
        <f>IF($D42="Y",'FIN-CASHFLOW_CWS'!AJ60,'FIN-CASHFLOW_CWS'!AJ65)</f>
        <v>155560843.89799997</v>
      </c>
      <c r="AL77" s="121">
        <f>IF($D42="Y",'FIN-CASHFLOW_CWS'!AK60,'FIN-CASHFLOW_CWS'!AK65)</f>
        <v>155560843.89799997</v>
      </c>
      <c r="AM77" s="121">
        <f>IF($D42="Y",'FIN-CASHFLOW_CWS'!AL60,'FIN-CASHFLOW_CWS'!AL65)</f>
        <v>155560843.89799997</v>
      </c>
      <c r="AN77" s="121">
        <f>IF($D42="Y",'FIN-CASHFLOW_CWS'!AM60,'FIN-CASHFLOW_CWS'!AM65)</f>
        <v>155560843.89799997</v>
      </c>
      <c r="AO77" s="121">
        <f>IF($D42="Y",'FIN-CASHFLOW_CWS'!AN60,'FIN-CASHFLOW_CWS'!AN65)</f>
        <v>155560843.89799997</v>
      </c>
      <c r="AP77" s="121">
        <f>IF($D42="Y",'FIN-CASHFLOW_CWS'!AO60,'FIN-CASHFLOW_CWS'!AO65)</f>
        <v>155560843.89799997</v>
      </c>
      <c r="AQ77" s="121">
        <f>IF($D42="Y",'FIN-CASHFLOW_CWS'!AP60,'FIN-CASHFLOW_CWS'!AP65)</f>
        <v>155560843.89799997</v>
      </c>
      <c r="AR77" s="121">
        <f>IF($D42="Y",'FIN-CASHFLOW_CWS'!AQ60,'FIN-CASHFLOW_CWS'!AQ65)</f>
        <v>155560843.89799997</v>
      </c>
      <c r="AS77" s="121">
        <f>IF($D42="Y",'FIN-CASHFLOW_CWS'!AR60,'FIN-CASHFLOW_CWS'!AR65)</f>
        <v>155560843.89799997</v>
      </c>
      <c r="AT77" s="121">
        <f>IF($D42="Y",'FIN-CASHFLOW_CWS'!AS60,'FIN-CASHFLOW_CWS'!AS65)</f>
        <v>155560843.89799997</v>
      </c>
      <c r="AU77" s="121">
        <f>IF($D42="Y",'FIN-CASHFLOW_CWS'!AT60,'FIN-CASHFLOW_CWS'!AT65)</f>
        <v>155560843.89799997</v>
      </c>
      <c r="AV77" s="121">
        <f>IF($D42="Y",'FIN-CASHFLOW_CWS'!AU60,'FIN-CASHFLOW_CWS'!AU65)</f>
        <v>155560843.89799997</v>
      </c>
      <c r="AW77" s="121">
        <f>IF($D42="Y",'FIN-CASHFLOW_CWS'!AV60,'FIN-CASHFLOW_CWS'!AV65)</f>
        <v>155560843.89799997</v>
      </c>
      <c r="AX77" s="121">
        <f>IF($D42="Y",'FIN-CASHFLOW_CWS'!AW60,'FIN-CASHFLOW_CWS'!AW65)</f>
        <v>155560843.89799997</v>
      </c>
      <c r="AY77" s="121">
        <f>IF($D42="Y",'FIN-CASHFLOW_CWS'!AX60,'FIN-CASHFLOW_CWS'!AX65)</f>
        <v>155560843.89799997</v>
      </c>
      <c r="AZ77" s="121">
        <f>IF($D42="Y",'FIN-CASHFLOW_CWS'!AY60,'FIN-CASHFLOW_CWS'!AY65)</f>
        <v>155560843.89799997</v>
      </c>
      <c r="BA77" s="121">
        <f>IF($D42="Y",'FIN-CASHFLOW_CWS'!AZ60,'FIN-CASHFLOW_CWS'!AZ65)</f>
        <v>155560843.89799997</v>
      </c>
      <c r="BB77" s="121">
        <f>IF($D42="Y",'FIN-CASHFLOW_CWS'!BA60,'FIN-CASHFLOW_CWS'!BA65)</f>
        <v>155560843.89799997</v>
      </c>
      <c r="BC77" s="121">
        <f>IF($D42="Y",'FIN-CASHFLOW_CWS'!BB60,'FIN-CASHFLOW_CWS'!BB65)</f>
        <v>155560843.89799997</v>
      </c>
      <c r="BD77" s="121">
        <f>IF($D42="Y",'FIN-CASHFLOW_CWS'!BC60,'FIN-CASHFLOW_CWS'!BC65)</f>
        <v>155560843.89799997</v>
      </c>
      <c r="BE77" s="121">
        <f>IF($D42="Y",'FIN-CASHFLOW_CWS'!BD60,'FIN-CASHFLOW_CWS'!BD65)</f>
        <v>155560843.89799997</v>
      </c>
      <c r="BF77" s="121">
        <f>IF($D42="Y",'FIN-CASHFLOW_CWS'!BE60,'FIN-CASHFLOW_CWS'!BE65)</f>
        <v>155560843.89799997</v>
      </c>
      <c r="BG77" s="121">
        <f>IF($D42="Y",'FIN-CASHFLOW_CWS'!BF60,'FIN-CASHFLOW_CWS'!BF65)</f>
        <v>155560843.89799997</v>
      </c>
      <c r="BH77" s="121">
        <f>IF($D42="Y",'FIN-CASHFLOW_CWS'!BG60,'FIN-CASHFLOW_CWS'!BG65)</f>
        <v>155560843.89799997</v>
      </c>
      <c r="BI77" s="121">
        <f>IF($D42="Y",'FIN-CASHFLOW_CWS'!BH60,'FIN-CASHFLOW_CWS'!BH65)</f>
        <v>155560843.89799997</v>
      </c>
      <c r="BJ77" s="121">
        <f>IF($D42="Y",'FIN-CASHFLOW_CWS'!BI60,'FIN-CASHFLOW_CWS'!BI65)</f>
        <v>155560843.89799997</v>
      </c>
      <c r="BK77" s="121">
        <f>IF($D42="Y",'FIN-CASHFLOW_CWS'!BJ60,'FIN-CASHFLOW_CWS'!BJ65)</f>
        <v>155560843.89799997</v>
      </c>
      <c r="BL77" s="121">
        <f>IF($D42="Y",'FIN-CASHFLOW_CWS'!BK60,'FIN-CASHFLOW_CWS'!BK65)</f>
        <v>155560843.89799997</v>
      </c>
    </row>
    <row r="78" spans="2:64" x14ac:dyDescent="0.15">
      <c r="B78" s="309" t="s">
        <v>1001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-37504569.666666664</v>
      </c>
      <c r="J78" s="121">
        <f t="shared" si="10"/>
        <v>-46900925.333333328</v>
      </c>
      <c r="K78" s="121">
        <f t="shared" si="10"/>
        <v>-56298390.999999993</v>
      </c>
      <c r="L78" s="121">
        <f t="shared" si="10"/>
        <v>-65728646.666666657</v>
      </c>
      <c r="M78" s="121">
        <f t="shared" si="10"/>
        <v>-75126562.333333328</v>
      </c>
      <c r="N78" s="121">
        <f t="shared" si="10"/>
        <v>-84518868</v>
      </c>
      <c r="O78" s="121">
        <f t="shared" si="10"/>
        <v>-93883743.706666663</v>
      </c>
      <c r="P78" s="121">
        <f t="shared" si="10"/>
        <v>-103234644.41333333</v>
      </c>
      <c r="Q78" s="121">
        <f t="shared" si="10"/>
        <v>-112571504.97999999</v>
      </c>
      <c r="R78" s="121">
        <f t="shared" si="10"/>
        <v>-123297393.69966665</v>
      </c>
      <c r="S78" s="121">
        <f t="shared" si="10"/>
        <v>-133975202.98933332</v>
      </c>
      <c r="T78" s="121">
        <f t="shared" si="10"/>
        <v>-144520749.27699998</v>
      </c>
      <c r="U78" s="121">
        <f t="shared" si="10"/>
        <v>-155085860.56466666</v>
      </c>
      <c r="V78" s="121">
        <f t="shared" si="10"/>
        <v>-165635006.85233334</v>
      </c>
      <c r="W78" s="121">
        <f t="shared" si="10"/>
        <v>-176188863.14000002</v>
      </c>
      <c r="X78" s="121">
        <f t="shared" si="10"/>
        <v>-185744581.09433335</v>
      </c>
      <c r="Y78" s="121">
        <f t="shared" si="10"/>
        <v>-195266879.61866668</v>
      </c>
      <c r="Z78" s="121">
        <f t="shared" si="10"/>
        <v>-204752533.713</v>
      </c>
      <c r="AA78" s="121">
        <f t="shared" si="10"/>
        <v>-214255829.80733332</v>
      </c>
      <c r="AB78" s="121">
        <f t="shared" si="10"/>
        <v>-223676428.57216665</v>
      </c>
      <c r="AC78" s="121">
        <f t="shared" si="10"/>
        <v>-233099528.02449998</v>
      </c>
      <c r="AD78" s="121">
        <f t="shared" si="10"/>
        <v>-240851759.76279163</v>
      </c>
      <c r="AE78" s="121">
        <f t="shared" si="10"/>
        <v>-248286709.46134996</v>
      </c>
      <c r="AF78" s="121">
        <f t="shared" si="10"/>
        <v>-255606582.41610831</v>
      </c>
      <c r="AG78" s="121">
        <f t="shared" si="10"/>
        <v>-262948560.37086666</v>
      </c>
      <c r="AH78" s="121">
        <f t="shared" si="10"/>
        <v>-270163002.53182501</v>
      </c>
      <c r="AI78" s="121">
        <f t="shared" si="10"/>
        <v>-277383744.69278336</v>
      </c>
      <c r="AJ78" s="121">
        <f t="shared" si="10"/>
        <v>-284599541.85374171</v>
      </c>
      <c r="AK78" s="121">
        <f t="shared" si="10"/>
        <v>-291922327.25850004</v>
      </c>
      <c r="AL78" s="121">
        <f t="shared" si="10"/>
        <v>-299240425.11325836</v>
      </c>
      <c r="AM78" s="121">
        <f t="shared" si="10"/>
        <v>-306683598.46181667</v>
      </c>
      <c r="AN78" s="121">
        <f t="shared" si="10"/>
        <v>-314209987.40417498</v>
      </c>
      <c r="AO78" s="121">
        <f t="shared" si="10"/>
        <v>-321844282.35283333</v>
      </c>
      <c r="AP78" s="121">
        <f t="shared" si="10"/>
        <v>-330820081.76514226</v>
      </c>
      <c r="AQ78" s="121">
        <f t="shared" si="10"/>
        <v>-339201552.58549124</v>
      </c>
      <c r="AR78" s="121">
        <f t="shared" si="10"/>
        <v>-347375116.02330017</v>
      </c>
      <c r="AS78" s="121">
        <f t="shared" si="10"/>
        <v>-355570784.4611091</v>
      </c>
      <c r="AT78" s="121">
        <f t="shared" si="10"/>
        <v>-363549210.14420807</v>
      </c>
      <c r="AU78" s="121">
        <f t="shared" si="10"/>
        <v>-371533935.82730705</v>
      </c>
      <c r="AV78" s="121">
        <f t="shared" si="10"/>
        <v>-379513716.51040602</v>
      </c>
      <c r="AW78" s="121">
        <f t="shared" si="10"/>
        <v>-387690090.54821497</v>
      </c>
      <c r="AX78" s="121">
        <f t="shared" si="10"/>
        <v>-395861675.18602395</v>
      </c>
      <c r="AY78" s="121">
        <f t="shared" si="10"/>
        <v>-404252957.30637288</v>
      </c>
      <c r="AZ78" s="121">
        <f t="shared" si="10"/>
        <v>-412817152.28143185</v>
      </c>
      <c r="BA78" s="121">
        <f t="shared" si="10"/>
        <v>-421583886.16403079</v>
      </c>
      <c r="BB78" s="121">
        <f t="shared" si="10"/>
        <v>-433466892.05177766</v>
      </c>
      <c r="BC78" s="121">
        <f t="shared" si="10"/>
        <v>-444333933.9300105</v>
      </c>
      <c r="BD78" s="121">
        <f t="shared" si="10"/>
        <v>-454855687.61340535</v>
      </c>
      <c r="BE78" s="121">
        <f t="shared" si="10"/>
        <v>-465399546.2968002</v>
      </c>
      <c r="BF78" s="121">
        <f t="shared" si="10"/>
        <v>-475583975.51035702</v>
      </c>
      <c r="BG78" s="121">
        <f t="shared" si="10"/>
        <v>-485774704.72391385</v>
      </c>
      <c r="BH78" s="121">
        <f t="shared" si="10"/>
        <v>-495960488.93747067</v>
      </c>
      <c r="BI78" s="121">
        <f t="shared" si="10"/>
        <v>-506485053.22086555</v>
      </c>
      <c r="BJ78" s="121">
        <f t="shared" si="10"/>
        <v>-517004828.10426039</v>
      </c>
      <c r="BK78" s="121">
        <f t="shared" si="10"/>
        <v>-527881681.28249323</v>
      </c>
      <c r="BL78" s="121">
        <f t="shared" si="10"/>
        <v>-539073634.03056407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-9360715.666666666</v>
      </c>
      <c r="I79" s="70">
        <f>'FIN-CASHFLOW_CWS'!H35</f>
        <v>-9396355.666666666</v>
      </c>
      <c r="J79" s="70">
        <f>'FIN-CASHFLOW_CWS'!I35</f>
        <v>-9397465.666666666</v>
      </c>
      <c r="K79" s="70">
        <f>'FIN-CASHFLOW_CWS'!J35</f>
        <v>-9430255.666666666</v>
      </c>
      <c r="L79" s="70">
        <f>'FIN-CASHFLOW_CWS'!K35</f>
        <v>-9397915.666666666</v>
      </c>
      <c r="M79" s="70">
        <f>'FIN-CASHFLOW_CWS'!L35</f>
        <v>-9392305.666666666</v>
      </c>
      <c r="N79" s="70">
        <f>'FIN-CASHFLOW_CWS'!M35</f>
        <v>-9364875.7066666652</v>
      </c>
      <c r="O79" s="70">
        <f>'FIN-CASHFLOW_CWS'!N35</f>
        <v>-9350900.7066666652</v>
      </c>
      <c r="P79" s="70">
        <f>'FIN-CASHFLOW_CWS'!O35</f>
        <v>-9336860.5666666664</v>
      </c>
      <c r="Q79" s="70">
        <f>'FIN-CASHFLOW_CWS'!P35</f>
        <v>-10725888.719666665</v>
      </c>
      <c r="R79" s="70">
        <f>'FIN-CASHFLOW_CWS'!Q35</f>
        <v>-10677809.289666668</v>
      </c>
      <c r="S79" s="70">
        <f>'FIN-CASHFLOW_CWS'!R35</f>
        <v>-10545546.287666667</v>
      </c>
      <c r="T79" s="70">
        <f>'FIN-CASHFLOW_CWS'!S35</f>
        <v>-10565111.287666667</v>
      </c>
      <c r="U79" s="70">
        <f>'FIN-CASHFLOW_CWS'!T35</f>
        <v>-10549146.287666667</v>
      </c>
      <c r="V79" s="70">
        <f>'FIN-CASHFLOW_CWS'!U35</f>
        <v>-10553856.287666667</v>
      </c>
      <c r="W79" s="70">
        <f>'FIN-CASHFLOW_CWS'!V35</f>
        <v>-9555717.9543333352</v>
      </c>
      <c r="X79" s="70">
        <f>'FIN-CASHFLOW_CWS'!W35</f>
        <v>-9522298.5243333336</v>
      </c>
      <c r="Y79" s="70">
        <f>'FIN-CASHFLOW_CWS'!X35</f>
        <v>-9485654.0943333339</v>
      </c>
      <c r="Z79" s="70">
        <f>'FIN-CASHFLOW_CWS'!Y35</f>
        <v>-9503296.0943333339</v>
      </c>
      <c r="AA79" s="70">
        <f>'FIN-CASHFLOW_CWS'!Z35</f>
        <v>-9420598.764833333</v>
      </c>
      <c r="AB79" s="70">
        <f>'FIN-CASHFLOW_CWS'!AA35</f>
        <v>-9423099.452333333</v>
      </c>
      <c r="AC79" s="70">
        <f>'FIN-CASHFLOW_CWS'!AB35</f>
        <v>-7752231.7382916659</v>
      </c>
      <c r="AD79" s="70">
        <f>'FIN-CASHFLOW_CWS'!AC35</f>
        <v>-7434949.6985583333</v>
      </c>
      <c r="AE79" s="70">
        <f>'FIN-CASHFLOW_CWS'!AD35</f>
        <v>-7319872.954758333</v>
      </c>
      <c r="AF79" s="70">
        <f>'FIN-CASHFLOW_CWS'!AE35</f>
        <v>-7341977.954758333</v>
      </c>
      <c r="AG79" s="70">
        <f>'FIN-CASHFLOW_CWS'!AF35</f>
        <v>-7214442.1609583329</v>
      </c>
      <c r="AH79" s="70">
        <f>'FIN-CASHFLOW_CWS'!AG35</f>
        <v>-7220742.1609583329</v>
      </c>
      <c r="AI79" s="70">
        <f>'FIN-CASHFLOW_CWS'!AH35</f>
        <v>-7215797.1609583329</v>
      </c>
      <c r="AJ79" s="70">
        <f>'FIN-CASHFLOW_CWS'!AI35</f>
        <v>-7322785.4047583332</v>
      </c>
      <c r="AK79" s="70">
        <f>'FIN-CASHFLOW_CWS'!AJ35</f>
        <v>-7318097.8547583325</v>
      </c>
      <c r="AL79" s="70">
        <f>'FIN-CASHFLOW_CWS'!AK35</f>
        <v>-7443173.3485583328</v>
      </c>
      <c r="AM79" s="70">
        <f>'FIN-CASHFLOW_CWS'!AL35</f>
        <v>-7526388.9423583336</v>
      </c>
      <c r="AN79" s="70">
        <f>'FIN-CASHFLOW_CWS'!AM35</f>
        <v>-7634294.9486583341</v>
      </c>
      <c r="AO79" s="70">
        <f>'FIN-CASHFLOW_CWS'!AN35</f>
        <v>-8975799.4123089593</v>
      </c>
      <c r="AP79" s="70">
        <f>'FIN-CASHFLOW_CWS'!AO35</f>
        <v>-8381470.8203489603</v>
      </c>
      <c r="AQ79" s="70">
        <f>'FIN-CASHFLOW_CWS'!AP35</f>
        <v>-8173563.4378089588</v>
      </c>
      <c r="AR79" s="70">
        <f>'FIN-CASHFLOW_CWS'!AQ35</f>
        <v>-8195668.4378089588</v>
      </c>
      <c r="AS79" s="70">
        <f>'FIN-CASHFLOW_CWS'!AR35</f>
        <v>-7978425.6830989588</v>
      </c>
      <c r="AT79" s="70">
        <f>'FIN-CASHFLOW_CWS'!AS35</f>
        <v>-7984725.6830989588</v>
      </c>
      <c r="AU79" s="70">
        <f>'FIN-CASHFLOW_CWS'!AT35</f>
        <v>-7979780.6830989588</v>
      </c>
      <c r="AV79" s="70">
        <f>'FIN-CASHFLOW_CWS'!AU35</f>
        <v>-8176374.0378089603</v>
      </c>
      <c r="AW79" s="70">
        <f>'FIN-CASHFLOW_CWS'!AV35</f>
        <v>-8171584.6378089599</v>
      </c>
      <c r="AX79" s="70">
        <f>'FIN-CASHFLOW_CWS'!AW35</f>
        <v>-8391282.1203489602</v>
      </c>
      <c r="AY79" s="70">
        <f>'FIN-CASHFLOW_CWS'!AX35</f>
        <v>-8564194.9750589598</v>
      </c>
      <c r="AZ79" s="70">
        <f>'FIN-CASHFLOW_CWS'!AY35</f>
        <v>-8766733.8825989589</v>
      </c>
      <c r="BA79" s="70">
        <f>'FIN-CASHFLOW_CWS'!AZ35</f>
        <v>-11883005.887746852</v>
      </c>
      <c r="BB79" s="70">
        <f>'FIN-CASHFLOW_CWS'!BA35</f>
        <v>-10867041.878232848</v>
      </c>
      <c r="BC79" s="70">
        <f>'FIN-CASHFLOW_CWS'!BB35</f>
        <v>-10521753.683394847</v>
      </c>
      <c r="BD79" s="70">
        <f>'FIN-CASHFLOW_CWS'!BC35</f>
        <v>-10543858.683394847</v>
      </c>
      <c r="BE79" s="70">
        <f>'FIN-CASHFLOW_CWS'!BD35</f>
        <v>-10184429.21355685</v>
      </c>
      <c r="BF79" s="70">
        <f>'FIN-CASHFLOW_CWS'!BE35</f>
        <v>-10190729.21355685</v>
      </c>
      <c r="BG79" s="70">
        <f>'FIN-CASHFLOW_CWS'!BF35</f>
        <v>-10185784.21355685</v>
      </c>
      <c r="BH79" s="70">
        <f>'FIN-CASHFLOW_CWS'!BG35</f>
        <v>-10524564.283394847</v>
      </c>
      <c r="BI79" s="70">
        <f>'FIN-CASHFLOW_CWS'!BH35</f>
        <v>-10519774.883394849</v>
      </c>
      <c r="BJ79" s="70">
        <f>'FIN-CASHFLOW_CWS'!BI35</f>
        <v>-10876853.178232849</v>
      </c>
      <c r="BK79" s="70">
        <f>'FIN-CASHFLOW_CWS'!BJ35</f>
        <v>-11191952.748070851</v>
      </c>
      <c r="BL79" s="70">
        <f>'FIN-CASHFLOW_CWS'!BK35</f>
        <v>-11526302.467908852</v>
      </c>
    </row>
    <row r="80" spans="2:64" x14ac:dyDescent="0.15">
      <c r="B80" s="306" t="s">
        <v>1083</v>
      </c>
      <c r="C80" s="135"/>
      <c r="D80" s="121">
        <f>SUM(D77:D79)</f>
        <v>46964050</v>
      </c>
      <c r="E80" s="121">
        <f>SUM(E77:E79)</f>
        <v>37575109.333333336</v>
      </c>
      <c r="F80" s="121">
        <f t="shared" ref="F80:BL80" si="11">SUM(F77:F79)</f>
        <v>28213477</v>
      </c>
      <c r="G80" s="121">
        <f t="shared" si="11"/>
        <v>18848788</v>
      </c>
      <c r="H80" s="121">
        <f t="shared" si="11"/>
        <v>9488072.333333334</v>
      </c>
      <c r="I80" s="121">
        <f t="shared" si="11"/>
        <v>56461920.746666655</v>
      </c>
      <c r="J80" s="121">
        <f t="shared" si="11"/>
        <v>47064455.079999991</v>
      </c>
      <c r="K80" s="121">
        <f t="shared" si="11"/>
        <v>37634199.413333327</v>
      </c>
      <c r="L80" s="121">
        <f t="shared" si="11"/>
        <v>28236283.746666662</v>
      </c>
      <c r="M80" s="121">
        <f t="shared" si="11"/>
        <v>18843978.079999991</v>
      </c>
      <c r="N80" s="121">
        <f t="shared" si="11"/>
        <v>9479102.3733333182</v>
      </c>
      <c r="O80" s="121">
        <f t="shared" si="11"/>
        <v>52326199.484666646</v>
      </c>
      <c r="P80" s="121">
        <f t="shared" si="11"/>
        <v>42989338.917999983</v>
      </c>
      <c r="Q80" s="121">
        <f t="shared" si="11"/>
        <v>32263450.198333316</v>
      </c>
      <c r="R80" s="121">
        <f t="shared" si="11"/>
        <v>21585640.908666655</v>
      </c>
      <c r="S80" s="121">
        <f t="shared" si="11"/>
        <v>11040094.620999988</v>
      </c>
      <c r="T80" s="121">
        <f t="shared" si="11"/>
        <v>474983.33333332464</v>
      </c>
      <c r="U80" s="121">
        <f t="shared" si="11"/>
        <v>-10074162.954333354</v>
      </c>
      <c r="V80" s="121">
        <f t="shared" si="11"/>
        <v>-20628019.242000032</v>
      </c>
      <c r="W80" s="121">
        <f t="shared" si="11"/>
        <v>-30183737.196333379</v>
      </c>
      <c r="X80" s="121">
        <f t="shared" si="11"/>
        <v>-39706035.720666714</v>
      </c>
      <c r="Y80" s="121">
        <f t="shared" si="11"/>
        <v>-49191689.815000042</v>
      </c>
      <c r="Z80" s="121">
        <f t="shared" si="11"/>
        <v>-58694985.909333363</v>
      </c>
      <c r="AA80" s="121">
        <f t="shared" si="11"/>
        <v>-68115584.674166679</v>
      </c>
      <c r="AB80" s="121">
        <f t="shared" si="11"/>
        <v>-77538684.12650001</v>
      </c>
      <c r="AC80" s="121">
        <f t="shared" si="11"/>
        <v>-85290915.864791676</v>
      </c>
      <c r="AD80" s="121">
        <f t="shared" si="11"/>
        <v>-92725865.563349992</v>
      </c>
      <c r="AE80" s="121">
        <f t="shared" si="11"/>
        <v>-100045738.51810832</v>
      </c>
      <c r="AF80" s="121">
        <f t="shared" si="11"/>
        <v>-107387716.47286667</v>
      </c>
      <c r="AG80" s="121">
        <f t="shared" si="11"/>
        <v>-114602158.63382502</v>
      </c>
      <c r="AH80" s="121">
        <f t="shared" si="11"/>
        <v>-121822900.79478337</v>
      </c>
      <c r="AI80" s="121">
        <f t="shared" si="11"/>
        <v>-129038697.95574172</v>
      </c>
      <c r="AJ80" s="121">
        <f t="shared" si="11"/>
        <v>-136361483.36050007</v>
      </c>
      <c r="AK80" s="121">
        <f t="shared" si="11"/>
        <v>-143679581.21525839</v>
      </c>
      <c r="AL80" s="121">
        <f t="shared" si="11"/>
        <v>-151122754.56381673</v>
      </c>
      <c r="AM80" s="121">
        <f t="shared" si="11"/>
        <v>-158649143.50617504</v>
      </c>
      <c r="AN80" s="121">
        <f t="shared" si="11"/>
        <v>-166283438.45483336</v>
      </c>
      <c r="AO80" s="121">
        <f t="shared" si="11"/>
        <v>-175259237.86714232</v>
      </c>
      <c r="AP80" s="121">
        <f t="shared" si="11"/>
        <v>-183640708.68749124</v>
      </c>
      <c r="AQ80" s="121">
        <f t="shared" si="11"/>
        <v>-191814272.12530023</v>
      </c>
      <c r="AR80" s="121">
        <f t="shared" si="11"/>
        <v>-200009940.56310916</v>
      </c>
      <c r="AS80" s="121">
        <f t="shared" si="11"/>
        <v>-207988366.2462081</v>
      </c>
      <c r="AT80" s="121">
        <f t="shared" si="11"/>
        <v>-215973091.92930707</v>
      </c>
      <c r="AU80" s="121">
        <f t="shared" si="11"/>
        <v>-223952872.61240605</v>
      </c>
      <c r="AV80" s="121">
        <f t="shared" si="11"/>
        <v>-232129246.650215</v>
      </c>
      <c r="AW80" s="121">
        <f t="shared" si="11"/>
        <v>-240300831.28802395</v>
      </c>
      <c r="AX80" s="121">
        <f t="shared" si="11"/>
        <v>-248692113.40837294</v>
      </c>
      <c r="AY80" s="121">
        <f t="shared" si="11"/>
        <v>-257256308.38343188</v>
      </c>
      <c r="AZ80" s="121">
        <f t="shared" si="11"/>
        <v>-266023042.26603085</v>
      </c>
      <c r="BA80" s="121">
        <f t="shared" si="11"/>
        <v>-277906048.15377766</v>
      </c>
      <c r="BB80" s="121">
        <f t="shared" si="11"/>
        <v>-288773090.03201056</v>
      </c>
      <c r="BC80" s="121">
        <f t="shared" si="11"/>
        <v>-299294843.7154054</v>
      </c>
      <c r="BD80" s="121">
        <f t="shared" si="11"/>
        <v>-309838702.39880019</v>
      </c>
      <c r="BE80" s="121">
        <f t="shared" si="11"/>
        <v>-320023131.61235708</v>
      </c>
      <c r="BF80" s="121">
        <f t="shared" si="11"/>
        <v>-330213860.82591385</v>
      </c>
      <c r="BG80" s="121">
        <f t="shared" si="11"/>
        <v>-340399645.03947073</v>
      </c>
      <c r="BH80" s="121">
        <f t="shared" si="11"/>
        <v>-350924209.32286555</v>
      </c>
      <c r="BI80" s="121">
        <f t="shared" si="11"/>
        <v>-361443984.20626044</v>
      </c>
      <c r="BJ80" s="121">
        <f t="shared" si="11"/>
        <v>-372320837.38449329</v>
      </c>
      <c r="BK80" s="121">
        <f t="shared" si="11"/>
        <v>-383512790.13256407</v>
      </c>
      <c r="BL80" s="121">
        <f t="shared" si="11"/>
        <v>-395039092.60047293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1084</v>
      </c>
      <c r="C82" s="135"/>
      <c r="D82" s="121">
        <f t="shared" ref="D82:AI82" si="12">D80+D74</f>
        <v>46964050</v>
      </c>
      <c r="E82" s="121">
        <f t="shared" si="12"/>
        <v>37575109.333333336</v>
      </c>
      <c r="F82" s="121">
        <f t="shared" si="12"/>
        <v>28213477</v>
      </c>
      <c r="G82" s="121">
        <f t="shared" si="12"/>
        <v>18848788</v>
      </c>
      <c r="H82" s="121">
        <f t="shared" si="12"/>
        <v>9488072.333333334</v>
      </c>
      <c r="I82" s="121">
        <f t="shared" si="12"/>
        <v>56461920.746666655</v>
      </c>
      <c r="J82" s="121">
        <f t="shared" si="12"/>
        <v>47064455.079999991</v>
      </c>
      <c r="K82" s="121">
        <f t="shared" si="12"/>
        <v>37643949.413333327</v>
      </c>
      <c r="L82" s="121">
        <f t="shared" si="12"/>
        <v>28255783.746666662</v>
      </c>
      <c r="M82" s="121">
        <f t="shared" si="12"/>
        <v>18872478.079999991</v>
      </c>
      <c r="N82" s="121">
        <f t="shared" si="12"/>
        <v>9519602.3733333182</v>
      </c>
      <c r="O82" s="121">
        <f t="shared" si="12"/>
        <v>52377199.484666646</v>
      </c>
      <c r="P82" s="121">
        <f t="shared" si="12"/>
        <v>43077088.917999983</v>
      </c>
      <c r="Q82" s="121">
        <f t="shared" si="12"/>
        <v>32374600.198333316</v>
      </c>
      <c r="R82" s="121">
        <f t="shared" si="12"/>
        <v>21690940.908666655</v>
      </c>
      <c r="S82" s="121">
        <f t="shared" si="12"/>
        <v>11145394.620999988</v>
      </c>
      <c r="T82" s="121">
        <f t="shared" si="12"/>
        <v>580283.33333332464</v>
      </c>
      <c r="U82" s="121">
        <f t="shared" si="12"/>
        <v>-9962112.9543333538</v>
      </c>
      <c r="V82" s="121">
        <f t="shared" si="12"/>
        <v>-20502469.242000032</v>
      </c>
      <c r="W82" s="121">
        <f t="shared" si="12"/>
        <v>-30051437.196333379</v>
      </c>
      <c r="X82" s="121">
        <f t="shared" si="12"/>
        <v>-39560910.720666714</v>
      </c>
      <c r="Y82" s="121">
        <f t="shared" si="12"/>
        <v>-49033739.815000042</v>
      </c>
      <c r="Z82" s="121">
        <f t="shared" si="12"/>
        <v>-58535010.909333363</v>
      </c>
      <c r="AA82" s="121">
        <f t="shared" si="12"/>
        <v>-67904984.674166679</v>
      </c>
      <c r="AB82" s="121">
        <f t="shared" si="12"/>
        <v>-77263284.12650001</v>
      </c>
      <c r="AC82" s="121">
        <f t="shared" si="12"/>
        <v>-85013895.864791676</v>
      </c>
      <c r="AD82" s="121">
        <f t="shared" si="12"/>
        <v>-92448845.563349992</v>
      </c>
      <c r="AE82" s="121">
        <f t="shared" si="12"/>
        <v>-99754138.518108323</v>
      </c>
      <c r="AF82" s="121">
        <f t="shared" si="12"/>
        <v>-107096116.47286667</v>
      </c>
      <c r="AG82" s="121">
        <f t="shared" si="12"/>
        <v>-114325138.63382502</v>
      </c>
      <c r="AH82" s="121">
        <f t="shared" si="12"/>
        <v>-121560460.79478337</v>
      </c>
      <c r="AI82" s="121">
        <f t="shared" si="12"/>
        <v>-128790837.95574172</v>
      </c>
      <c r="AJ82" s="121">
        <f t="shared" ref="AJ82:BL82" si="13">AJ80+AJ74</f>
        <v>-136142783.36050007</v>
      </c>
      <c r="AK82" s="121">
        <f t="shared" si="13"/>
        <v>-143490041.21525839</v>
      </c>
      <c r="AL82" s="121">
        <f t="shared" si="13"/>
        <v>-150921064.56381673</v>
      </c>
      <c r="AM82" s="121">
        <f t="shared" si="13"/>
        <v>-158352683.50617504</v>
      </c>
      <c r="AN82" s="121">
        <f t="shared" si="13"/>
        <v>-165895853.45483336</v>
      </c>
      <c r="AO82" s="121">
        <f t="shared" si="13"/>
        <v>-174869101.36714232</v>
      </c>
      <c r="AP82" s="121">
        <f t="shared" si="13"/>
        <v>-183250875.93749124</v>
      </c>
      <c r="AQ82" s="121">
        <f t="shared" si="13"/>
        <v>-191404209.62530023</v>
      </c>
      <c r="AR82" s="121">
        <f t="shared" si="13"/>
        <v>-199599878.06310916</v>
      </c>
      <c r="AS82" s="121">
        <f t="shared" si="13"/>
        <v>-207598533.4962081</v>
      </c>
      <c r="AT82" s="121">
        <f t="shared" si="13"/>
        <v>-215603488.92930707</v>
      </c>
      <c r="AU82" s="121">
        <f t="shared" si="13"/>
        <v>-223604046.11240605</v>
      </c>
      <c r="AV82" s="121">
        <f t="shared" si="13"/>
        <v>-231821426.400215</v>
      </c>
      <c r="AW82" s="121">
        <f t="shared" si="13"/>
        <v>-240034017.28802395</v>
      </c>
      <c r="AX82" s="121">
        <f t="shared" si="13"/>
        <v>-248421472.15837294</v>
      </c>
      <c r="AY82" s="121">
        <f t="shared" si="13"/>
        <v>-256872489.88343188</v>
      </c>
      <c r="AZ82" s="121">
        <f t="shared" si="13"/>
        <v>-265521125.76603085</v>
      </c>
      <c r="BA82" s="121">
        <f t="shared" si="13"/>
        <v>-277401179.20377767</v>
      </c>
      <c r="BB82" s="121">
        <f t="shared" si="13"/>
        <v>-288268221.08201057</v>
      </c>
      <c r="BC82" s="121">
        <f t="shared" si="13"/>
        <v>-298763402.7154054</v>
      </c>
      <c r="BD82" s="121">
        <f t="shared" si="13"/>
        <v>-309307261.39880019</v>
      </c>
      <c r="BE82" s="121">
        <f t="shared" si="13"/>
        <v>-319518262.66235709</v>
      </c>
      <c r="BF82" s="121">
        <f t="shared" si="13"/>
        <v>-329735563.92591387</v>
      </c>
      <c r="BG82" s="121">
        <f t="shared" si="13"/>
        <v>-339947920.18947071</v>
      </c>
      <c r="BH82" s="121">
        <f t="shared" si="13"/>
        <v>-350525628.57286555</v>
      </c>
      <c r="BI82" s="121">
        <f t="shared" si="13"/>
        <v>-361098547.55626047</v>
      </c>
      <c r="BJ82" s="121">
        <f t="shared" si="13"/>
        <v>-371915367.58449328</v>
      </c>
      <c r="BK82" s="121">
        <f t="shared" si="13"/>
        <v>-383020715.13256407</v>
      </c>
      <c r="BL82" s="121">
        <f t="shared" si="13"/>
        <v>-394473206.35047293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964</v>
      </c>
      <c r="D2" s="74" t="s">
        <v>869</v>
      </c>
      <c r="E2" s="74" t="s">
        <v>870</v>
      </c>
      <c r="F2" s="10"/>
      <c r="G2" s="261" t="s">
        <v>938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-143100573.94777155</v>
      </c>
      <c r="E4" s="121">
        <f>'FIN-VALUE_CWS'!E34</f>
        <v>56370204.079999983</v>
      </c>
      <c r="G4" s="245">
        <f>'FIN-VALUE_CWS'!F34</f>
        <v>-0.39392018162396625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-197590923.29551086</v>
      </c>
      <c r="E5" s="121">
        <f>'FIN-VALUE_CWS'!E35</f>
        <v>52197997.817999989</v>
      </c>
      <c r="G5" s="245">
        <f>'FIN-VALUE_CWS'!F35</f>
        <v>-0.26417204265974448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-244700411.73580465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887</v>
      </c>
      <c r="C10" s="14" t="s">
        <v>883</v>
      </c>
      <c r="D10" s="14" t="s">
        <v>884</v>
      </c>
      <c r="E10" s="14" t="s">
        <v>937</v>
      </c>
      <c r="F10" s="10"/>
      <c r="G10" s="10" t="s">
        <v>920</v>
      </c>
    </row>
    <row r="11" spans="2:15" s="6" customFormat="1" x14ac:dyDescent="0.15">
      <c r="B11" s="138"/>
      <c r="C11" s="174"/>
    </row>
    <row r="12" spans="2:15" x14ac:dyDescent="0.15">
      <c r="B12" s="17" t="s">
        <v>888</v>
      </c>
      <c r="C12" s="229">
        <v>0.06</v>
      </c>
      <c r="D12" s="229">
        <v>0.06</v>
      </c>
      <c r="E12" s="229">
        <v>0.06</v>
      </c>
      <c r="F12" s="229"/>
      <c r="G12" s="33" t="s">
        <v>921</v>
      </c>
    </row>
    <row r="13" spans="2:15" x14ac:dyDescent="0.15">
      <c r="B13" s="124" t="s">
        <v>889</v>
      </c>
      <c r="C13" s="229">
        <v>0.1</v>
      </c>
      <c r="D13" s="229">
        <v>0.08</v>
      </c>
      <c r="E13" s="229">
        <v>0.02</v>
      </c>
      <c r="F13" s="229"/>
      <c r="G13" s="33" t="s">
        <v>936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1135</v>
      </c>
      <c r="C15" s="229"/>
      <c r="D15" s="229"/>
      <c r="E15" s="229"/>
      <c r="F15" s="229"/>
    </row>
    <row r="16" spans="2:15" x14ac:dyDescent="0.15">
      <c r="B16" s="124" t="s">
        <v>908</v>
      </c>
      <c r="C16" s="229">
        <v>0.02</v>
      </c>
      <c r="D16" s="229">
        <v>0.02</v>
      </c>
      <c r="E16" s="229">
        <v>0</v>
      </c>
      <c r="F16" s="229"/>
      <c r="G16" s="33" t="s">
        <v>913</v>
      </c>
    </row>
    <row r="17" spans="2:14" x14ac:dyDescent="0.15">
      <c r="B17" s="124" t="s">
        <v>909</v>
      </c>
      <c r="C17" s="229">
        <v>0.05</v>
      </c>
      <c r="D17" s="229">
        <v>2.5000000000000001E-2</v>
      </c>
      <c r="E17" s="229">
        <v>0</v>
      </c>
      <c r="F17" s="229"/>
      <c r="G17" s="33" t="s">
        <v>914</v>
      </c>
    </row>
    <row r="18" spans="2:14" x14ac:dyDescent="0.15">
      <c r="B18" s="124" t="s">
        <v>890</v>
      </c>
      <c r="C18" s="229"/>
      <c r="D18" s="229"/>
      <c r="E18" s="229"/>
      <c r="F18" s="229"/>
    </row>
    <row r="19" spans="2:14" x14ac:dyDescent="0.15">
      <c r="B19" s="228" t="s">
        <v>891</v>
      </c>
      <c r="C19" s="229">
        <v>0.05</v>
      </c>
      <c r="D19" s="229">
        <v>0.01</v>
      </c>
      <c r="E19" s="229">
        <v>0</v>
      </c>
      <c r="F19" s="229"/>
      <c r="G19" s="33" t="s">
        <v>915</v>
      </c>
    </row>
    <row r="20" spans="2:14" x14ac:dyDescent="0.15">
      <c r="B20" s="228" t="s">
        <v>910</v>
      </c>
      <c r="C20" s="229">
        <v>0.05</v>
      </c>
      <c r="D20" s="229">
        <v>0</v>
      </c>
      <c r="E20" s="229">
        <v>0</v>
      </c>
      <c r="F20" s="229"/>
      <c r="G20" s="33" t="s">
        <v>916</v>
      </c>
    </row>
    <row r="21" spans="2:14" x14ac:dyDescent="0.15">
      <c r="B21" s="228" t="s">
        <v>911</v>
      </c>
      <c r="C21" s="229">
        <v>0.03</v>
      </c>
      <c r="D21" s="229">
        <v>0</v>
      </c>
      <c r="E21" s="229">
        <v>0</v>
      </c>
      <c r="F21" s="229"/>
      <c r="G21" s="33" t="s">
        <v>917</v>
      </c>
    </row>
    <row r="22" spans="2:14" x14ac:dyDescent="0.15">
      <c r="B22" s="228" t="s">
        <v>892</v>
      </c>
      <c r="C22" s="229">
        <v>0.05</v>
      </c>
      <c r="D22" s="229">
        <v>0</v>
      </c>
      <c r="E22" s="229">
        <v>0</v>
      </c>
      <c r="F22" s="229"/>
      <c r="G22" s="33" t="s">
        <v>918</v>
      </c>
      <c r="K22" s="25"/>
      <c r="M22" s="25"/>
      <c r="N22" s="25"/>
    </row>
    <row r="23" spans="2:14" x14ac:dyDescent="0.15">
      <c r="B23" s="228" t="s">
        <v>893</v>
      </c>
      <c r="C23" s="229">
        <v>0.02</v>
      </c>
      <c r="D23" s="229">
        <v>0.01</v>
      </c>
      <c r="E23" s="229">
        <v>0</v>
      </c>
      <c r="F23" s="229"/>
      <c r="G23" s="33" t="s">
        <v>919</v>
      </c>
      <c r="K23" s="33"/>
    </row>
    <row r="24" spans="2:14" x14ac:dyDescent="0.15">
      <c r="B24" s="228" t="s">
        <v>912</v>
      </c>
      <c r="C24" s="229">
        <v>0.05</v>
      </c>
      <c r="D24" s="229">
        <v>0.05</v>
      </c>
      <c r="E24" s="229">
        <v>0.02</v>
      </c>
      <c r="F24" s="229"/>
      <c r="G24" s="33" t="s">
        <v>939</v>
      </c>
      <c r="K24" s="33"/>
    </row>
    <row r="25" spans="2:14" x14ac:dyDescent="0.15">
      <c r="B25" s="124" t="s">
        <v>894</v>
      </c>
      <c r="C25" s="229"/>
      <c r="D25" s="229"/>
      <c r="E25" s="229"/>
      <c r="F25" s="229"/>
    </row>
    <row r="26" spans="2:14" x14ac:dyDescent="0.15">
      <c r="B26" s="228" t="s">
        <v>895</v>
      </c>
      <c r="C26" s="229">
        <v>0.05</v>
      </c>
      <c r="D26" s="229">
        <v>2.5000000000000001E-2</v>
      </c>
      <c r="E26" s="229">
        <v>0</v>
      </c>
      <c r="F26" s="229"/>
      <c r="G26" s="33" t="s">
        <v>922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923</v>
      </c>
    </row>
    <row r="28" spans="2:14" x14ac:dyDescent="0.15">
      <c r="B28" s="228" t="s">
        <v>896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924</v>
      </c>
    </row>
    <row r="29" spans="2:14" x14ac:dyDescent="0.15">
      <c r="B29" s="228" t="s">
        <v>897</v>
      </c>
      <c r="C29" s="229">
        <v>0.01</v>
      </c>
      <c r="D29" s="229">
        <v>0.01</v>
      </c>
      <c r="E29" s="229">
        <v>0.01</v>
      </c>
      <c r="F29" s="229"/>
      <c r="G29" s="33" t="s">
        <v>925</v>
      </c>
    </row>
    <row r="30" spans="2:14" x14ac:dyDescent="0.15">
      <c r="B30" s="48" t="s">
        <v>898</v>
      </c>
      <c r="C30" s="229"/>
      <c r="D30" s="229"/>
      <c r="E30" s="229"/>
      <c r="F30" s="229"/>
    </row>
    <row r="31" spans="2:14" x14ac:dyDescent="0.15">
      <c r="B31" s="228" t="s">
        <v>899</v>
      </c>
      <c r="C31" s="229">
        <v>0.01</v>
      </c>
      <c r="D31" s="229">
        <v>0.01</v>
      </c>
      <c r="E31" s="229">
        <v>4.4999999999999998E-2</v>
      </c>
      <c r="F31" s="229"/>
      <c r="G31" s="33" t="s">
        <v>926</v>
      </c>
    </row>
    <row r="32" spans="2:14" x14ac:dyDescent="0.15">
      <c r="B32" s="106" t="s">
        <v>905</v>
      </c>
      <c r="C32" s="229">
        <v>0.01</v>
      </c>
      <c r="D32" s="229">
        <v>0.01</v>
      </c>
      <c r="E32" s="229">
        <v>2.5000000000000001E-2</v>
      </c>
      <c r="F32" s="229"/>
      <c r="G32" s="33" t="s">
        <v>927</v>
      </c>
    </row>
    <row r="33" spans="2:15" x14ac:dyDescent="0.15">
      <c r="B33" s="106" t="s">
        <v>906</v>
      </c>
      <c r="C33" s="229">
        <v>0.02</v>
      </c>
      <c r="D33" s="229">
        <v>0.02</v>
      </c>
      <c r="E33" s="229">
        <v>0.01</v>
      </c>
      <c r="F33" s="229"/>
      <c r="G33" s="33" t="s">
        <v>931</v>
      </c>
    </row>
    <row r="34" spans="2:15" x14ac:dyDescent="0.15">
      <c r="B34" s="106" t="s">
        <v>907</v>
      </c>
      <c r="C34" s="229">
        <v>0.05</v>
      </c>
      <c r="D34" s="229">
        <v>0.05</v>
      </c>
      <c r="E34" s="229">
        <v>0.01</v>
      </c>
      <c r="F34" s="229"/>
      <c r="G34" s="33" t="s">
        <v>932</v>
      </c>
    </row>
    <row r="35" spans="2:15" x14ac:dyDescent="0.15">
      <c r="B35" s="106" t="s">
        <v>900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933</v>
      </c>
    </row>
    <row r="36" spans="2:15" x14ac:dyDescent="0.15">
      <c r="B36" s="106" t="s">
        <v>901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928</v>
      </c>
    </row>
    <row r="37" spans="2:15" x14ac:dyDescent="0.15">
      <c r="B37" s="106" t="s">
        <v>902</v>
      </c>
      <c r="C37" s="229">
        <v>0.05</v>
      </c>
      <c r="D37" s="229">
        <v>0.05</v>
      </c>
      <c r="E37" s="229">
        <v>2.5000000000000001E-2</v>
      </c>
      <c r="F37" s="229"/>
      <c r="G37" s="33" t="s">
        <v>929</v>
      </c>
    </row>
    <row r="38" spans="2:15" x14ac:dyDescent="0.15">
      <c r="B38" s="106" t="s">
        <v>903</v>
      </c>
      <c r="C38" s="230">
        <v>-0.05</v>
      </c>
      <c r="D38" s="230">
        <v>-0.05</v>
      </c>
      <c r="E38" s="230">
        <v>-0.05</v>
      </c>
      <c r="F38" s="230"/>
      <c r="G38" s="33" t="s">
        <v>930</v>
      </c>
    </row>
    <row r="39" spans="2:15" x14ac:dyDescent="0.15">
      <c r="B39" s="106" t="s">
        <v>904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934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965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x14ac:dyDescent="0.15">
      <c r="B2" s="135" t="s">
        <v>958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1082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-9373214</v>
      </c>
      <c r="G6" s="121">
        <f>'FIN-CASHFLOW_CWS'!G67</f>
        <v>-9369074</v>
      </c>
      <c r="H6" s="121">
        <f>'FIN-CASHFLOW_CWS'!H67</f>
        <v>-9394714</v>
      </c>
      <c r="I6" s="121">
        <f>'FIN-CASHFLOW_CWS'!I67</f>
        <v>-9395824</v>
      </c>
      <c r="J6" s="121">
        <f>'FIN-CASHFLOW_CWS'!J67</f>
        <v>-9428614</v>
      </c>
      <c r="K6" s="121">
        <f>'FIN-CASHFLOW_CWS'!K67</f>
        <v>-9396274</v>
      </c>
      <c r="L6" s="121">
        <f>'FIN-CASHFLOW_CWS'!L67</f>
        <v>-9400414</v>
      </c>
      <c r="M6" s="121">
        <f>'FIN-CASHFLOW_CWS'!M67</f>
        <v>-9390819.0399999991</v>
      </c>
      <c r="N6" s="121">
        <f>'FIN-CASHFLOW_CWS'!N67</f>
        <v>-9358259.0399999991</v>
      </c>
      <c r="O6" s="121">
        <f>'FIN-CASHFLOW_CWS'!O67</f>
        <v>-9363688.9000000004</v>
      </c>
      <c r="P6" s="121">
        <f>'FIN-CASHFLOW_CWS'!P67</f>
        <v>-10806429.552999999</v>
      </c>
      <c r="Q6" s="121">
        <f>'FIN-CASHFLOW_CWS'!Q67</f>
        <v>-10751642.623000002</v>
      </c>
      <c r="R6" s="121">
        <f>'FIN-CASHFLOW_CWS'!R67</f>
        <v>-10712767.121000001</v>
      </c>
      <c r="S6" s="121">
        <f>'FIN-CASHFLOW_CWS'!S67</f>
        <v>-10563469.621000001</v>
      </c>
      <c r="T6" s="121">
        <f>'FIN-CASHFLOW_CWS'!T67</f>
        <v>-10547504.621000001</v>
      </c>
      <c r="U6" s="121">
        <f>'FIN-CASHFLOW_CWS'!U67</f>
        <v>-10552214.621000001</v>
      </c>
      <c r="V6" s="121">
        <f>'FIN-CASHFLOW_CWS'!V67</f>
        <v>-9567709.6210000012</v>
      </c>
      <c r="W6" s="121">
        <f>'FIN-CASHFLOW_CWS'!W67</f>
        <v>-9570590.1909999996</v>
      </c>
      <c r="X6" s="121">
        <f>'FIN-CASHFLOW_CWS'!X67</f>
        <v>-9527195.7609999999</v>
      </c>
      <c r="Y6" s="121">
        <f>'FIN-CASHFLOW_CWS'!Y67</f>
        <v>-9515262.7609999999</v>
      </c>
      <c r="Z6" s="121">
        <f>'FIN-CASHFLOW_CWS'!Z67</f>
        <v>-9501121.681499999</v>
      </c>
      <c r="AA6" s="121">
        <f>'FIN-CASHFLOW_CWS'!AA67</f>
        <v>-9424097.368999999</v>
      </c>
      <c r="AB6" s="121">
        <f>'FIN-CASHFLOW_CWS'!AB67</f>
        <v>-7935217.5716249989</v>
      </c>
      <c r="AC6" s="121">
        <f>'FIN-CASHFLOW_CWS'!AC67</f>
        <v>-7846631.3652250003</v>
      </c>
      <c r="AD6" s="121">
        <f>'FIN-CASHFLOW_CWS'!AD67</f>
        <v>-7449552.121425</v>
      </c>
      <c r="AE6" s="121">
        <f>'FIN-CASHFLOW_CWS'!AE67</f>
        <v>-7354799.621425</v>
      </c>
      <c r="AF6" s="121">
        <f>'FIN-CASHFLOW_CWS'!AF67</f>
        <v>-7340486.3276249999</v>
      </c>
      <c r="AG6" s="121">
        <f>'FIN-CASHFLOW_CWS'!AG67</f>
        <v>-7218983.8276249999</v>
      </c>
      <c r="AH6" s="121">
        <f>'FIN-CASHFLOW_CWS'!AH67</f>
        <v>-7199458.8276249999</v>
      </c>
      <c r="AI6" s="121">
        <f>'FIN-CASHFLOW_CWS'!AI67</f>
        <v>-7194139.5714250002</v>
      </c>
      <c r="AJ6" s="121">
        <f>'FIN-CASHFLOW_CWS'!AJ67</f>
        <v>-7302674.5214249995</v>
      </c>
      <c r="AK6" s="121">
        <f>'FIN-CASHFLOW_CWS'!AK67</f>
        <v>-7300022.5152249997</v>
      </c>
      <c r="AL6" s="121">
        <f>'FIN-CASHFLOW_CWS'!AL67</f>
        <v>-7383908.1090250006</v>
      </c>
      <c r="AM6" s="121">
        <f>'FIN-CASHFLOW_CWS'!AM67</f>
        <v>-7532262.8653250011</v>
      </c>
      <c r="AN6" s="121">
        <f>'FIN-CASHFLOW_CWS'!AN67</f>
        <v>-9440610.8289756253</v>
      </c>
      <c r="AO6" s="121">
        <f>'FIN-CASHFLOW_CWS'!AO67</f>
        <v>-9115429.9870156273</v>
      </c>
      <c r="AP6" s="121">
        <f>'FIN-CASHFLOW_CWS'!AP67</f>
        <v>-8410837.6044756249</v>
      </c>
      <c r="AQ6" s="121">
        <f>'FIN-CASHFLOW_CWS'!AQ67</f>
        <v>-8214139.8544756258</v>
      </c>
      <c r="AR6" s="121">
        <f>'FIN-CASHFLOW_CWS'!AR67</f>
        <v>-8205699.8497656258</v>
      </c>
      <c r="AS6" s="121">
        <f>'FIN-CASHFLOW_CWS'!AS67</f>
        <v>-7982967.3497656258</v>
      </c>
      <c r="AT6" s="121">
        <f>'FIN-CASHFLOW_CWS'!AT67</f>
        <v>-7957792.5997656258</v>
      </c>
      <c r="AU6" s="121">
        <f>'FIN-CASHFLOW_CWS'!AU67</f>
        <v>-7946603.2044756273</v>
      </c>
      <c r="AV6" s="121">
        <f>'FIN-CASHFLOW_CWS'!AV67</f>
        <v>-8150069.8044756269</v>
      </c>
      <c r="AW6" s="121">
        <f>'FIN-CASHFLOW_CWS'!AW67</f>
        <v>-8135431.5370156271</v>
      </c>
      <c r="AX6" s="121">
        <f>'FIN-CASHFLOW_CWS'!AX67</f>
        <v>-8314297.6417256268</v>
      </c>
      <c r="AY6" s="121">
        <f>'FIN-CASHFLOW_CWS'!AY67</f>
        <v>-8555514.299265625</v>
      </c>
      <c r="AZ6" s="121">
        <f>'FIN-CASHFLOW_CWS'!AZ67</f>
        <v>-12455645.804413518</v>
      </c>
      <c r="BA6" s="121">
        <f>'FIN-CASHFLOW_CWS'!BA67</f>
        <v>-12044030.144899515</v>
      </c>
      <c r="BB6" s="121">
        <f>'FIN-CASHFLOW_CWS'!BB67</f>
        <v>-10898995.350061513</v>
      </c>
      <c r="BC6" s="121">
        <f>'FIN-CASHFLOW_CWS'!BC67</f>
        <v>-10568672.400061514</v>
      </c>
      <c r="BD6" s="121">
        <f>'FIN-CASHFLOW_CWS'!BD67</f>
        <v>-10557378.380223516</v>
      </c>
      <c r="BE6" s="121">
        <f>'FIN-CASHFLOW_CWS'!BE67</f>
        <v>-10188970.880223516</v>
      </c>
      <c r="BF6" s="121">
        <f>'FIN-CASHFLOW_CWS'!BF67</f>
        <v>-10157453.830223517</v>
      </c>
      <c r="BG6" s="121">
        <f>'FIN-CASHFLOW_CWS'!BG67</f>
        <v>-10149118.450061513</v>
      </c>
      <c r="BH6" s="121">
        <f>'FIN-CASHFLOW_CWS'!BH67</f>
        <v>-10492464.500061516</v>
      </c>
      <c r="BI6" s="121">
        <f>'FIN-CASHFLOW_CWS'!BI67</f>
        <v>-10474692.794899516</v>
      </c>
      <c r="BJ6" s="121">
        <f>'FIN-CASHFLOW_CWS'!BJ67</f>
        <v>-10790584.864737518</v>
      </c>
      <c r="BK6" s="121">
        <f>'FIN-CASHFLOW_CWS'!BK67</f>
        <v>-11237116.834575519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-28228854</v>
      </c>
      <c r="H8" s="121">
        <f>'FIN-CASHFLOW_CWS'!H69</f>
        <v>-37597928</v>
      </c>
      <c r="I8" s="121">
        <f>'FIN-CASHFLOW_CWS'!I69</f>
        <v>-46992642</v>
      </c>
      <c r="J8" s="121">
        <f>'FIN-CASHFLOW_CWS'!J69</f>
        <v>-56388466</v>
      </c>
      <c r="K8" s="121">
        <f>'FIN-CASHFLOW_CWS'!K69</f>
        <v>-65817080</v>
      </c>
      <c r="L8" s="121">
        <f>'FIN-CASHFLOW_CWS'!L69</f>
        <v>-75213354</v>
      </c>
      <c r="M8" s="121">
        <f>'FIN-CASHFLOW_CWS'!M69</f>
        <v>-84613768</v>
      </c>
      <c r="N8" s="121">
        <f>'FIN-CASHFLOW_CWS'!N69</f>
        <v>-94004587.039999992</v>
      </c>
      <c r="O8" s="121">
        <f>'FIN-CASHFLOW_CWS'!O69</f>
        <v>-103362846.07999998</v>
      </c>
      <c r="P8" s="121">
        <f>'FIN-CASHFLOW_CWS'!P69</f>
        <v>-112726534.97999999</v>
      </c>
      <c r="Q8" s="121">
        <f>'FIN-CASHFLOW_CWS'!Q69</f>
        <v>-123532964.53299999</v>
      </c>
      <c r="R8" s="121">
        <f>'FIN-CASHFLOW_CWS'!R69</f>
        <v>-134284607.15599999</v>
      </c>
      <c r="S8" s="121">
        <f>'FIN-CASHFLOW_CWS'!S69</f>
        <v>-144997374.27699998</v>
      </c>
      <c r="T8" s="121">
        <f>'FIN-CASHFLOW_CWS'!T69</f>
        <v>-155560843.89799997</v>
      </c>
      <c r="U8" s="121">
        <f>'FIN-CASHFLOW_CWS'!U69</f>
        <v>-166108348.51899996</v>
      </c>
      <c r="V8" s="121">
        <f>'FIN-CASHFLOW_CWS'!V69</f>
        <v>-176660563.13999996</v>
      </c>
      <c r="W8" s="121">
        <f>'FIN-CASHFLOW_CWS'!W69</f>
        <v>-186228272.76099995</v>
      </c>
      <c r="X8" s="121">
        <f>'FIN-CASHFLOW_CWS'!X69</f>
        <v>-195798862.95199996</v>
      </c>
      <c r="Y8" s="121">
        <f>'FIN-CASHFLOW_CWS'!Y69</f>
        <v>-205326058.71299997</v>
      </c>
      <c r="Z8" s="121">
        <f>'FIN-CASHFLOW_CWS'!Z69</f>
        <v>-214841321.47399998</v>
      </c>
      <c r="AA8" s="121">
        <f>'FIN-CASHFLOW_CWS'!AA69</f>
        <v>-224342443.15549996</v>
      </c>
      <c r="AB8" s="121">
        <f>'FIN-CASHFLOW_CWS'!AB69</f>
        <v>-233766540.52449995</v>
      </c>
      <c r="AC8" s="121">
        <f>'FIN-CASHFLOW_CWS'!AC69</f>
        <v>-241701758.09612495</v>
      </c>
      <c r="AD8" s="121">
        <f>'FIN-CASHFLOW_CWS'!AD69</f>
        <v>-249548389.46134993</v>
      </c>
      <c r="AE8" s="121">
        <f>'FIN-CASHFLOW_CWS'!AE69</f>
        <v>-256997941.58277494</v>
      </c>
      <c r="AF8" s="121">
        <f>'FIN-CASHFLOW_CWS'!AF69</f>
        <v>-264352741.20419994</v>
      </c>
      <c r="AG8" s="121">
        <f>'FIN-CASHFLOW_CWS'!AG69</f>
        <v>-271693227.53182495</v>
      </c>
      <c r="AH8" s="121">
        <f>'FIN-CASHFLOW_CWS'!AH69</f>
        <v>-278912211.35944992</v>
      </c>
      <c r="AI8" s="121">
        <f>'FIN-CASHFLOW_CWS'!AI69</f>
        <v>-286111670.1870749</v>
      </c>
      <c r="AJ8" s="121">
        <f>'FIN-CASHFLOW_CWS'!AJ69</f>
        <v>-293305809.75849992</v>
      </c>
      <c r="AK8" s="121">
        <f>'FIN-CASHFLOW_CWS'!AK69</f>
        <v>-300608484.27992493</v>
      </c>
      <c r="AL8" s="121">
        <f>'FIN-CASHFLOW_CWS'!AL69</f>
        <v>-307908506.79514992</v>
      </c>
      <c r="AM8" s="121">
        <f>'FIN-CASHFLOW_CWS'!AM69</f>
        <v>-315292414.90417492</v>
      </c>
      <c r="AN8" s="121">
        <f>'FIN-CASHFLOW_CWS'!AN69</f>
        <v>-322824677.7694999</v>
      </c>
      <c r="AO8" s="121">
        <f>'FIN-CASHFLOW_CWS'!AO69</f>
        <v>-332265288.59847552</v>
      </c>
      <c r="AP8" s="121">
        <f>'FIN-CASHFLOW_CWS'!AP69</f>
        <v>-341380718.58549112</v>
      </c>
      <c r="AQ8" s="121">
        <f>'FIN-CASHFLOW_CWS'!AQ69</f>
        <v>-349791556.18996674</v>
      </c>
      <c r="AR8" s="121">
        <f>'FIN-CASHFLOW_CWS'!AR69</f>
        <v>-358005696.04444236</v>
      </c>
      <c r="AS8" s="121">
        <f>'FIN-CASHFLOW_CWS'!AS69</f>
        <v>-366211395.89420795</v>
      </c>
      <c r="AT8" s="121">
        <f>'FIN-CASHFLOW_CWS'!AT69</f>
        <v>-374194363.24397355</v>
      </c>
      <c r="AU8" s="121">
        <f>'FIN-CASHFLOW_CWS'!AU69</f>
        <v>-382152155.84373915</v>
      </c>
      <c r="AV8" s="121">
        <f>'FIN-CASHFLOW_CWS'!AV69</f>
        <v>-390098759.04821479</v>
      </c>
      <c r="AW8" s="121">
        <f>'FIN-CASHFLOW_CWS'!AW69</f>
        <v>-398248828.8526904</v>
      </c>
      <c r="AX8" s="121">
        <f>'FIN-CASHFLOW_CWS'!AX69</f>
        <v>-406384260.38970602</v>
      </c>
      <c r="AY8" s="121">
        <f>'FIN-CASHFLOW_CWS'!AY69</f>
        <v>-414698558.03143162</v>
      </c>
      <c r="AZ8" s="121">
        <f>'FIN-CASHFLOW_CWS'!AZ69</f>
        <v>-423254072.33069724</v>
      </c>
      <c r="BA8" s="121">
        <f>'FIN-CASHFLOW_CWS'!BA69</f>
        <v>-435709718.13511074</v>
      </c>
      <c r="BB8" s="121">
        <f>'FIN-CASHFLOW_CWS'!BB69</f>
        <v>-447753748.28001022</v>
      </c>
      <c r="BC8" s="121">
        <f>'FIN-CASHFLOW_CWS'!BC69</f>
        <v>-458652743.63007176</v>
      </c>
      <c r="BD8" s="121">
        <f>'FIN-CASHFLOW_CWS'!BD69</f>
        <v>-469221416.03013325</v>
      </c>
      <c r="BE8" s="121">
        <f>'FIN-CASHFLOW_CWS'!BE69</f>
        <v>-479778794.41035676</v>
      </c>
      <c r="BF8" s="121">
        <f>'FIN-CASHFLOW_CWS'!BF69</f>
        <v>-489967765.29058027</v>
      </c>
      <c r="BG8" s="121">
        <f>'FIN-CASHFLOW_CWS'!BG69</f>
        <v>-500125219.12080377</v>
      </c>
      <c r="BH8" s="121">
        <f>'FIN-CASHFLOW_CWS'!BH69</f>
        <v>-510274337.57086527</v>
      </c>
      <c r="BI8" s="121">
        <f>'FIN-CASHFLOW_CWS'!BI69</f>
        <v>-520766802.07092679</v>
      </c>
      <c r="BJ8" s="121">
        <f>'FIN-CASHFLOW_CWS'!BJ69</f>
        <v>-531241494.86582631</v>
      </c>
      <c r="BK8" s="121">
        <f>'FIN-CASHFLOW_CWS'!BK69</f>
        <v>-542032079.73056388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-28228854</v>
      </c>
      <c r="G9" s="121">
        <f>'FIN-CASHFLOW_CWS'!G70</f>
        <v>-37597928</v>
      </c>
      <c r="H9" s="121">
        <f>'FIN-CASHFLOW_CWS'!H70</f>
        <v>-46992642</v>
      </c>
      <c r="I9" s="121">
        <f>'FIN-CASHFLOW_CWS'!I70</f>
        <v>-56388466</v>
      </c>
      <c r="J9" s="121">
        <f>'FIN-CASHFLOW_CWS'!J70</f>
        <v>-65817080</v>
      </c>
      <c r="K9" s="121">
        <f>'FIN-CASHFLOW_CWS'!K70</f>
        <v>-75213354</v>
      </c>
      <c r="L9" s="121">
        <f>'FIN-CASHFLOW_CWS'!L70</f>
        <v>-84613768</v>
      </c>
      <c r="M9" s="121">
        <f>'FIN-CASHFLOW_CWS'!M70</f>
        <v>-94004587.039999992</v>
      </c>
      <c r="N9" s="121">
        <f>'FIN-CASHFLOW_CWS'!N70</f>
        <v>-103362846.07999998</v>
      </c>
      <c r="O9" s="121">
        <f>'FIN-CASHFLOW_CWS'!O70</f>
        <v>-112726534.97999999</v>
      </c>
      <c r="P9" s="121">
        <f>'FIN-CASHFLOW_CWS'!P70</f>
        <v>-123532964.53299999</v>
      </c>
      <c r="Q9" s="121">
        <f>'FIN-CASHFLOW_CWS'!Q70</f>
        <v>-134284607.15599999</v>
      </c>
      <c r="R9" s="121">
        <f>'FIN-CASHFLOW_CWS'!R70</f>
        <v>-144997374.27699998</v>
      </c>
      <c r="S9" s="121">
        <f>'FIN-CASHFLOW_CWS'!S70</f>
        <v>-155560843.89799997</v>
      </c>
      <c r="T9" s="121">
        <f>'FIN-CASHFLOW_CWS'!T70</f>
        <v>-166108348.51899996</v>
      </c>
      <c r="U9" s="121">
        <f>'FIN-CASHFLOW_CWS'!U70</f>
        <v>-176660563.13999996</v>
      </c>
      <c r="V9" s="121">
        <f>'FIN-CASHFLOW_CWS'!V70</f>
        <v>-186228272.76099995</v>
      </c>
      <c r="W9" s="121">
        <f>'FIN-CASHFLOW_CWS'!W70</f>
        <v>-195798862.95199996</v>
      </c>
      <c r="X9" s="121">
        <f>'FIN-CASHFLOW_CWS'!X70</f>
        <v>-205326058.71299997</v>
      </c>
      <c r="Y9" s="121">
        <f>'FIN-CASHFLOW_CWS'!Y70</f>
        <v>-214841321.47399998</v>
      </c>
      <c r="Z9" s="121">
        <f>'FIN-CASHFLOW_CWS'!Z70</f>
        <v>-224342443.15549996</v>
      </c>
      <c r="AA9" s="121">
        <f>'FIN-CASHFLOW_CWS'!AA70</f>
        <v>-233766540.52449995</v>
      </c>
      <c r="AB9" s="121">
        <f>'FIN-CASHFLOW_CWS'!AB70</f>
        <v>-241701758.09612495</v>
      </c>
      <c r="AC9" s="121">
        <f>'FIN-CASHFLOW_CWS'!AC70</f>
        <v>-249548389.46134993</v>
      </c>
      <c r="AD9" s="121">
        <f>'FIN-CASHFLOW_CWS'!AD70</f>
        <v>-256997941.58277494</v>
      </c>
      <c r="AE9" s="121">
        <f>'FIN-CASHFLOW_CWS'!AE70</f>
        <v>-264352741.20419994</v>
      </c>
      <c r="AF9" s="121">
        <f>'FIN-CASHFLOW_CWS'!AF70</f>
        <v>-271693227.53182495</v>
      </c>
      <c r="AG9" s="121">
        <f>'FIN-CASHFLOW_CWS'!AG70</f>
        <v>-278912211.35944992</v>
      </c>
      <c r="AH9" s="121">
        <f>'FIN-CASHFLOW_CWS'!AH70</f>
        <v>-286111670.1870749</v>
      </c>
      <c r="AI9" s="121">
        <f>'FIN-CASHFLOW_CWS'!AI70</f>
        <v>-293305809.75849992</v>
      </c>
      <c r="AJ9" s="121">
        <f>'FIN-CASHFLOW_CWS'!AJ70</f>
        <v>-300608484.27992493</v>
      </c>
      <c r="AK9" s="121">
        <f>'FIN-CASHFLOW_CWS'!AK70</f>
        <v>-307908506.79514992</v>
      </c>
      <c r="AL9" s="121">
        <f>'FIN-CASHFLOW_CWS'!AL70</f>
        <v>-315292414.90417492</v>
      </c>
      <c r="AM9" s="121">
        <f>'FIN-CASHFLOW_CWS'!AM70</f>
        <v>-322824677.7694999</v>
      </c>
      <c r="AN9" s="121">
        <f>'FIN-CASHFLOW_CWS'!AN70</f>
        <v>-332265288.59847552</v>
      </c>
      <c r="AO9" s="121">
        <f>'FIN-CASHFLOW_CWS'!AO70</f>
        <v>-341380718.58549112</v>
      </c>
      <c r="AP9" s="121">
        <f>'FIN-CASHFLOW_CWS'!AP70</f>
        <v>-349791556.18996674</v>
      </c>
      <c r="AQ9" s="121">
        <f>'FIN-CASHFLOW_CWS'!AQ70</f>
        <v>-358005696.04444236</v>
      </c>
      <c r="AR9" s="121">
        <f>'FIN-CASHFLOW_CWS'!AR70</f>
        <v>-366211395.89420795</v>
      </c>
      <c r="AS9" s="121">
        <f>'FIN-CASHFLOW_CWS'!AS70</f>
        <v>-374194363.24397355</v>
      </c>
      <c r="AT9" s="121">
        <f>'FIN-CASHFLOW_CWS'!AT70</f>
        <v>-382152155.84373915</v>
      </c>
      <c r="AU9" s="121">
        <f>'FIN-CASHFLOW_CWS'!AU70</f>
        <v>-390098759.04821479</v>
      </c>
      <c r="AV9" s="121">
        <f>'FIN-CASHFLOW_CWS'!AV70</f>
        <v>-398248828.8526904</v>
      </c>
      <c r="AW9" s="121">
        <f>'FIN-CASHFLOW_CWS'!AW70</f>
        <v>-406384260.38970602</v>
      </c>
      <c r="AX9" s="121">
        <f>'FIN-CASHFLOW_CWS'!AX70</f>
        <v>-414698558.03143162</v>
      </c>
      <c r="AY9" s="121">
        <f>'FIN-CASHFLOW_CWS'!AY70</f>
        <v>-423254072.33069724</v>
      </c>
      <c r="AZ9" s="121">
        <f>'FIN-CASHFLOW_CWS'!AZ70</f>
        <v>-435709718.13511074</v>
      </c>
      <c r="BA9" s="121">
        <f>'FIN-CASHFLOW_CWS'!BA70</f>
        <v>-447753748.28001022</v>
      </c>
      <c r="BB9" s="121">
        <f>'FIN-CASHFLOW_CWS'!BB70</f>
        <v>-458652743.63007176</v>
      </c>
      <c r="BC9" s="121">
        <f>'FIN-CASHFLOW_CWS'!BC70</f>
        <v>-469221416.03013325</v>
      </c>
      <c r="BD9" s="121">
        <f>'FIN-CASHFLOW_CWS'!BD70</f>
        <v>-479778794.41035676</v>
      </c>
      <c r="BE9" s="121">
        <f>'FIN-CASHFLOW_CWS'!BE70</f>
        <v>-489967765.29058027</v>
      </c>
      <c r="BF9" s="121">
        <f>'FIN-CASHFLOW_CWS'!BF70</f>
        <v>-500125219.12080377</v>
      </c>
      <c r="BG9" s="121">
        <f>'FIN-CASHFLOW_CWS'!BG70</f>
        <v>-510274337.57086527</v>
      </c>
      <c r="BH9" s="121">
        <f>'FIN-CASHFLOW_CWS'!BH70</f>
        <v>-520766802.07092679</v>
      </c>
      <c r="BI9" s="121">
        <f>'FIN-CASHFLOW_CWS'!BI70</f>
        <v>-531241494.86582631</v>
      </c>
      <c r="BJ9" s="121">
        <f>'FIN-CASHFLOW_CWS'!BJ70</f>
        <v>-542032079.73056388</v>
      </c>
      <c r="BK9" s="121">
        <f>'FIN-CASHFLOW_CWS'!BK70</f>
        <v>-553269196.56513941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1082</v>
      </c>
      <c r="C13" s="121">
        <f>C28*-1</f>
        <v>46992642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56370204.079999983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52197997.817999989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-9373214</v>
      </c>
      <c r="G15" s="121">
        <f t="shared" si="0"/>
        <v>-9369074</v>
      </c>
      <c r="H15" s="121">
        <f t="shared" si="0"/>
        <v>46975490.079999983</v>
      </c>
      <c r="I15" s="121">
        <f t="shared" si="0"/>
        <v>-9395824</v>
      </c>
      <c r="J15" s="121">
        <f t="shared" si="0"/>
        <v>-9428614</v>
      </c>
      <c r="K15" s="121">
        <f t="shared" si="0"/>
        <v>-9396274</v>
      </c>
      <c r="L15" s="121">
        <f t="shared" si="0"/>
        <v>-9400414</v>
      </c>
      <c r="M15" s="121">
        <f t="shared" si="0"/>
        <v>-9390819.0399999991</v>
      </c>
      <c r="N15" s="121">
        <f t="shared" si="0"/>
        <v>42839738.77799999</v>
      </c>
      <c r="O15" s="121">
        <f t="shared" si="0"/>
        <v>-9363688.9000000004</v>
      </c>
      <c r="P15" s="121">
        <f t="shared" si="0"/>
        <v>-10806429.552999999</v>
      </c>
      <c r="Q15" s="121">
        <f t="shared" si="0"/>
        <v>-10751642.623000002</v>
      </c>
      <c r="R15" s="121">
        <f t="shared" si="0"/>
        <v>-10712767.121000001</v>
      </c>
      <c r="S15" s="121">
        <f t="shared" si="0"/>
        <v>-10563469.621000001</v>
      </c>
      <c r="T15" s="121">
        <f t="shared" si="0"/>
        <v>-10547504.621000001</v>
      </c>
      <c r="U15" s="121">
        <f t="shared" si="0"/>
        <v>-10552214.621000001</v>
      </c>
      <c r="V15" s="121">
        <f t="shared" si="0"/>
        <v>-9567709.6210000012</v>
      </c>
      <c r="W15" s="121">
        <f t="shared" si="0"/>
        <v>-9570590.1909999996</v>
      </c>
      <c r="X15" s="121">
        <f t="shared" si="0"/>
        <v>-9527195.7609999999</v>
      </c>
      <c r="Y15" s="121">
        <f t="shared" si="0"/>
        <v>-9515262.7609999999</v>
      </c>
      <c r="Z15" s="121">
        <f t="shared" si="0"/>
        <v>-9501121.681499999</v>
      </c>
      <c r="AA15" s="121">
        <f t="shared" si="0"/>
        <v>-9424097.368999999</v>
      </c>
      <c r="AB15" s="121">
        <f t="shared" si="0"/>
        <v>-7935217.5716249989</v>
      </c>
      <c r="AC15" s="121">
        <f t="shared" si="0"/>
        <v>-7846631.3652250003</v>
      </c>
      <c r="AD15" s="121">
        <f t="shared" si="0"/>
        <v>-7449552.121425</v>
      </c>
      <c r="AE15" s="121">
        <f t="shared" si="0"/>
        <v>-7354799.621425</v>
      </c>
      <c r="AF15" s="121">
        <f t="shared" si="0"/>
        <v>-7340486.3276249999</v>
      </c>
      <c r="AG15" s="121">
        <f t="shared" si="0"/>
        <v>-7218983.8276249999</v>
      </c>
      <c r="AH15" s="121">
        <f t="shared" si="0"/>
        <v>-7199458.8276249999</v>
      </c>
      <c r="AI15" s="121">
        <f t="shared" si="0"/>
        <v>-7194139.5714250002</v>
      </c>
      <c r="AJ15" s="121">
        <f t="shared" ref="AJ15:BK15" si="1">AJ6+AJ13</f>
        <v>-7302674.5214249995</v>
      </c>
      <c r="AK15" s="121">
        <f t="shared" si="1"/>
        <v>-7300022.5152249997</v>
      </c>
      <c r="AL15" s="121">
        <f t="shared" si="1"/>
        <v>-7383908.1090250006</v>
      </c>
      <c r="AM15" s="121">
        <f t="shared" si="1"/>
        <v>-7532262.8653250011</v>
      </c>
      <c r="AN15" s="121">
        <f t="shared" si="1"/>
        <v>-9440610.8289756253</v>
      </c>
      <c r="AO15" s="121">
        <f t="shared" si="1"/>
        <v>-9115429.9870156273</v>
      </c>
      <c r="AP15" s="121">
        <f t="shared" si="1"/>
        <v>-8410837.6044756249</v>
      </c>
      <c r="AQ15" s="121">
        <f t="shared" si="1"/>
        <v>-8214139.8544756258</v>
      </c>
      <c r="AR15" s="121">
        <f t="shared" si="1"/>
        <v>-8205699.8497656258</v>
      </c>
      <c r="AS15" s="121">
        <f t="shared" si="1"/>
        <v>-7982967.3497656258</v>
      </c>
      <c r="AT15" s="121">
        <f t="shared" si="1"/>
        <v>-7957792.5997656258</v>
      </c>
      <c r="AU15" s="121">
        <f t="shared" si="1"/>
        <v>-7946603.2044756273</v>
      </c>
      <c r="AV15" s="121">
        <f t="shared" si="1"/>
        <v>-8150069.8044756269</v>
      </c>
      <c r="AW15" s="121">
        <f t="shared" si="1"/>
        <v>-8135431.5370156271</v>
      </c>
      <c r="AX15" s="121">
        <f t="shared" si="1"/>
        <v>-8314297.6417256268</v>
      </c>
      <c r="AY15" s="121">
        <f t="shared" si="1"/>
        <v>-8555514.299265625</v>
      </c>
      <c r="AZ15" s="121">
        <f t="shared" si="1"/>
        <v>-12455645.804413518</v>
      </c>
      <c r="BA15" s="121">
        <f t="shared" si="1"/>
        <v>-12044030.144899515</v>
      </c>
      <c r="BB15" s="121">
        <f t="shared" si="1"/>
        <v>-10898995.350061513</v>
      </c>
      <c r="BC15" s="121">
        <f t="shared" si="1"/>
        <v>-10568672.400061514</v>
      </c>
      <c r="BD15" s="121">
        <f t="shared" si="1"/>
        <v>-10557378.380223516</v>
      </c>
      <c r="BE15" s="121">
        <f t="shared" si="1"/>
        <v>-10188970.880223516</v>
      </c>
      <c r="BF15" s="121">
        <f t="shared" si="1"/>
        <v>-10157453.830223517</v>
      </c>
      <c r="BG15" s="121">
        <f t="shared" si="1"/>
        <v>-10149118.450061513</v>
      </c>
      <c r="BH15" s="121">
        <f t="shared" si="1"/>
        <v>-10492464.500061516</v>
      </c>
      <c r="BI15" s="121">
        <f t="shared" si="1"/>
        <v>-10474692.794899516</v>
      </c>
      <c r="BJ15" s="121">
        <f t="shared" si="1"/>
        <v>-10790584.864737518</v>
      </c>
      <c r="BK15" s="121">
        <f t="shared" si="1"/>
        <v>-11237116.834575519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46992642</v>
      </c>
      <c r="D17" s="121">
        <f t="shared" ref="D17:AI17" si="2">C18</f>
        <v>46964050</v>
      </c>
      <c r="E17" s="121">
        <f t="shared" si="2"/>
        <v>37532826</v>
      </c>
      <c r="F17" s="121">
        <f t="shared" si="2"/>
        <v>28137002</v>
      </c>
      <c r="G17" s="121">
        <f t="shared" si="2"/>
        <v>18763788</v>
      </c>
      <c r="H17" s="121">
        <f t="shared" si="2"/>
        <v>9394714</v>
      </c>
      <c r="I17" s="121">
        <f t="shared" si="2"/>
        <v>56370204.079999983</v>
      </c>
      <c r="J17" s="121">
        <f t="shared" si="2"/>
        <v>46974380.079999983</v>
      </c>
      <c r="K17" s="121">
        <f t="shared" si="2"/>
        <v>37545766.079999983</v>
      </c>
      <c r="L17" s="121">
        <f t="shared" si="2"/>
        <v>28149492.079999983</v>
      </c>
      <c r="M17" s="121">
        <f t="shared" si="2"/>
        <v>18749078.079999983</v>
      </c>
      <c r="N17" s="121">
        <f t="shared" si="2"/>
        <v>9358259.0399999842</v>
      </c>
      <c r="O17" s="121">
        <f t="shared" si="2"/>
        <v>52197997.817999974</v>
      </c>
      <c r="P17" s="121">
        <f t="shared" si="2"/>
        <v>42834308.917999975</v>
      </c>
      <c r="Q17" s="121">
        <f t="shared" si="2"/>
        <v>32027879.364999976</v>
      </c>
      <c r="R17" s="121">
        <f t="shared" si="2"/>
        <v>21276236.741999976</v>
      </c>
      <c r="S17" s="121">
        <f t="shared" si="2"/>
        <v>10563469.620999975</v>
      </c>
      <c r="T17" s="121">
        <f t="shared" si="2"/>
        <v>-2.6077032089233398E-8</v>
      </c>
      <c r="U17" s="121">
        <f t="shared" si="2"/>
        <v>-10547504.621000027</v>
      </c>
      <c r="V17" s="121">
        <f t="shared" si="2"/>
        <v>-21099719.242000028</v>
      </c>
      <c r="W17" s="121">
        <f t="shared" si="2"/>
        <v>-30667428.863000028</v>
      </c>
      <c r="X17" s="121">
        <f t="shared" si="2"/>
        <v>-40238019.054000027</v>
      </c>
      <c r="Y17" s="121">
        <f t="shared" si="2"/>
        <v>-49765214.815000027</v>
      </c>
      <c r="Z17" s="121">
        <f t="shared" si="2"/>
        <v>-59280477.576000027</v>
      </c>
      <c r="AA17" s="121">
        <f t="shared" si="2"/>
        <v>-68781599.257500023</v>
      </c>
      <c r="AB17" s="121">
        <f t="shared" si="2"/>
        <v>-78205696.626500025</v>
      </c>
      <c r="AC17" s="121">
        <f t="shared" si="2"/>
        <v>-86140914.19812502</v>
      </c>
      <c r="AD17" s="121">
        <f t="shared" si="2"/>
        <v>-93987545.563350022</v>
      </c>
      <c r="AE17" s="121">
        <f t="shared" si="2"/>
        <v>-101437097.68477502</v>
      </c>
      <c r="AF17" s="121">
        <f t="shared" si="2"/>
        <v>-108791897.30620003</v>
      </c>
      <c r="AG17" s="121">
        <f t="shared" si="2"/>
        <v>-116132383.63382503</v>
      </c>
      <c r="AH17" s="121">
        <f t="shared" si="2"/>
        <v>-123351367.46145004</v>
      </c>
      <c r="AI17" s="121">
        <f t="shared" si="2"/>
        <v>-130550826.28907505</v>
      </c>
      <c r="AJ17" s="121">
        <f t="shared" ref="AJ17:BK17" si="3">AI18</f>
        <v>-137744965.86050004</v>
      </c>
      <c r="AK17" s="121">
        <f t="shared" si="3"/>
        <v>-145047640.38192505</v>
      </c>
      <c r="AL17" s="121">
        <f t="shared" si="3"/>
        <v>-152347662.89715004</v>
      </c>
      <c r="AM17" s="121">
        <f t="shared" si="3"/>
        <v>-159731571.00617504</v>
      </c>
      <c r="AN17" s="121">
        <f t="shared" si="3"/>
        <v>-167263833.87150005</v>
      </c>
      <c r="AO17" s="121">
        <f t="shared" si="3"/>
        <v>-176704444.70047566</v>
      </c>
      <c r="AP17" s="121">
        <f t="shared" si="3"/>
        <v>-185819874.6874913</v>
      </c>
      <c r="AQ17" s="121">
        <f t="shared" si="3"/>
        <v>-194230712.29196692</v>
      </c>
      <c r="AR17" s="121">
        <f t="shared" si="3"/>
        <v>-202444852.14644253</v>
      </c>
      <c r="AS17" s="121">
        <f t="shared" si="3"/>
        <v>-210650551.99620816</v>
      </c>
      <c r="AT17" s="121">
        <f t="shared" si="3"/>
        <v>-218633519.34597379</v>
      </c>
      <c r="AU17" s="121">
        <f t="shared" si="3"/>
        <v>-226591311.94573942</v>
      </c>
      <c r="AV17" s="121">
        <f t="shared" si="3"/>
        <v>-234537915.15021506</v>
      </c>
      <c r="AW17" s="121">
        <f t="shared" si="3"/>
        <v>-242687984.95469069</v>
      </c>
      <c r="AX17" s="121">
        <f t="shared" si="3"/>
        <v>-250823416.49170631</v>
      </c>
      <c r="AY17" s="121">
        <f t="shared" si="3"/>
        <v>-259137714.13343194</v>
      </c>
      <c r="AZ17" s="121">
        <f t="shared" si="3"/>
        <v>-267693228.43269756</v>
      </c>
      <c r="BA17" s="121">
        <f t="shared" si="3"/>
        <v>-280148874.23711109</v>
      </c>
      <c r="BB17" s="121">
        <f t="shared" si="3"/>
        <v>-292192904.38201058</v>
      </c>
      <c r="BC17" s="121">
        <f t="shared" si="3"/>
        <v>-303091899.73207211</v>
      </c>
      <c r="BD17" s="121">
        <f t="shared" si="3"/>
        <v>-313660572.1321336</v>
      </c>
      <c r="BE17" s="121">
        <f t="shared" si="3"/>
        <v>-324217950.51235712</v>
      </c>
      <c r="BF17" s="121">
        <f t="shared" si="3"/>
        <v>-334406921.39258063</v>
      </c>
      <c r="BG17" s="121">
        <f t="shared" si="3"/>
        <v>-344564375.22280413</v>
      </c>
      <c r="BH17" s="121">
        <f t="shared" si="3"/>
        <v>-354713493.67286563</v>
      </c>
      <c r="BI17" s="121">
        <f t="shared" si="3"/>
        <v>-365205958.17292714</v>
      </c>
      <c r="BJ17" s="121">
        <f t="shared" si="3"/>
        <v>-375680650.96782666</v>
      </c>
      <c r="BK17" s="121">
        <f t="shared" si="3"/>
        <v>-386471235.83256418</v>
      </c>
    </row>
    <row r="18" spans="2:64" x14ac:dyDescent="0.15">
      <c r="B18" s="127" t="s">
        <v>492</v>
      </c>
      <c r="C18" s="121">
        <f>C13+C15</f>
        <v>46964050</v>
      </c>
      <c r="D18" s="121">
        <f t="shared" ref="D18:AI18" si="4">D15+D17</f>
        <v>37532826</v>
      </c>
      <c r="E18" s="121">
        <f t="shared" si="4"/>
        <v>28137002</v>
      </c>
      <c r="F18" s="121">
        <f t="shared" si="4"/>
        <v>18763788</v>
      </c>
      <c r="G18" s="121">
        <f t="shared" si="4"/>
        <v>9394714</v>
      </c>
      <c r="H18" s="121">
        <f t="shared" si="4"/>
        <v>56370204.079999983</v>
      </c>
      <c r="I18" s="121">
        <f t="shared" si="4"/>
        <v>46974380.079999983</v>
      </c>
      <c r="J18" s="121">
        <f t="shared" si="4"/>
        <v>37545766.079999983</v>
      </c>
      <c r="K18" s="121">
        <f t="shared" si="4"/>
        <v>28149492.079999983</v>
      </c>
      <c r="L18" s="121">
        <f t="shared" si="4"/>
        <v>18749078.079999983</v>
      </c>
      <c r="M18" s="121">
        <f t="shared" si="4"/>
        <v>9358259.0399999842</v>
      </c>
      <c r="N18" s="121">
        <f t="shared" si="4"/>
        <v>52197997.817999974</v>
      </c>
      <c r="O18" s="121">
        <f t="shared" si="4"/>
        <v>42834308.917999975</v>
      </c>
      <c r="P18" s="121">
        <f t="shared" si="4"/>
        <v>32027879.364999976</v>
      </c>
      <c r="Q18" s="121">
        <f t="shared" si="4"/>
        <v>21276236.741999976</v>
      </c>
      <c r="R18" s="121">
        <f t="shared" si="4"/>
        <v>10563469.620999975</v>
      </c>
      <c r="S18" s="121">
        <f t="shared" si="4"/>
        <v>-2.6077032089233398E-8</v>
      </c>
      <c r="T18" s="121">
        <f t="shared" si="4"/>
        <v>-10547504.621000027</v>
      </c>
      <c r="U18" s="121">
        <f t="shared" si="4"/>
        <v>-21099719.242000028</v>
      </c>
      <c r="V18" s="121">
        <f t="shared" si="4"/>
        <v>-30667428.863000028</v>
      </c>
      <c r="W18" s="121">
        <f t="shared" si="4"/>
        <v>-40238019.054000027</v>
      </c>
      <c r="X18" s="121">
        <f t="shared" si="4"/>
        <v>-49765214.815000027</v>
      </c>
      <c r="Y18" s="121">
        <f t="shared" si="4"/>
        <v>-59280477.576000027</v>
      </c>
      <c r="Z18" s="121">
        <f t="shared" si="4"/>
        <v>-68781599.257500023</v>
      </c>
      <c r="AA18" s="121">
        <f t="shared" si="4"/>
        <v>-78205696.626500025</v>
      </c>
      <c r="AB18" s="121">
        <f t="shared" si="4"/>
        <v>-86140914.19812502</v>
      </c>
      <c r="AC18" s="121">
        <f t="shared" si="4"/>
        <v>-93987545.563350022</v>
      </c>
      <c r="AD18" s="121">
        <f t="shared" si="4"/>
        <v>-101437097.68477502</v>
      </c>
      <c r="AE18" s="121">
        <f t="shared" si="4"/>
        <v>-108791897.30620003</v>
      </c>
      <c r="AF18" s="121">
        <f t="shared" si="4"/>
        <v>-116132383.63382503</v>
      </c>
      <c r="AG18" s="121">
        <f t="shared" si="4"/>
        <v>-123351367.46145004</v>
      </c>
      <c r="AH18" s="121">
        <f t="shared" si="4"/>
        <v>-130550826.28907505</v>
      </c>
      <c r="AI18" s="121">
        <f t="shared" si="4"/>
        <v>-137744965.86050004</v>
      </c>
      <c r="AJ18" s="121">
        <f t="shared" ref="AJ18:BK18" si="5">AJ15+AJ17</f>
        <v>-145047640.38192505</v>
      </c>
      <c r="AK18" s="121">
        <f t="shared" si="5"/>
        <v>-152347662.89715004</v>
      </c>
      <c r="AL18" s="121">
        <f t="shared" si="5"/>
        <v>-159731571.00617504</v>
      </c>
      <c r="AM18" s="121">
        <f t="shared" si="5"/>
        <v>-167263833.87150005</v>
      </c>
      <c r="AN18" s="121">
        <f t="shared" si="5"/>
        <v>-176704444.70047566</v>
      </c>
      <c r="AO18" s="121">
        <f t="shared" si="5"/>
        <v>-185819874.6874913</v>
      </c>
      <c r="AP18" s="121">
        <f t="shared" si="5"/>
        <v>-194230712.29196692</v>
      </c>
      <c r="AQ18" s="121">
        <f t="shared" si="5"/>
        <v>-202444852.14644253</v>
      </c>
      <c r="AR18" s="121">
        <f t="shared" si="5"/>
        <v>-210650551.99620816</v>
      </c>
      <c r="AS18" s="121">
        <f t="shared" si="5"/>
        <v>-218633519.34597379</v>
      </c>
      <c r="AT18" s="121">
        <f t="shared" si="5"/>
        <v>-226591311.94573942</v>
      </c>
      <c r="AU18" s="121">
        <f t="shared" si="5"/>
        <v>-234537915.15021506</v>
      </c>
      <c r="AV18" s="121">
        <f t="shared" si="5"/>
        <v>-242687984.95469069</v>
      </c>
      <c r="AW18" s="121">
        <f t="shared" si="5"/>
        <v>-250823416.49170631</v>
      </c>
      <c r="AX18" s="121">
        <f t="shared" si="5"/>
        <v>-259137714.13343194</v>
      </c>
      <c r="AY18" s="121">
        <f t="shared" si="5"/>
        <v>-267693228.43269756</v>
      </c>
      <c r="AZ18" s="121">
        <f t="shared" si="5"/>
        <v>-280148874.23711109</v>
      </c>
      <c r="BA18" s="121">
        <f t="shared" si="5"/>
        <v>-292192904.38201058</v>
      </c>
      <c r="BB18" s="121">
        <f t="shared" si="5"/>
        <v>-303091899.73207211</v>
      </c>
      <c r="BC18" s="121">
        <f t="shared" si="5"/>
        <v>-313660572.1321336</v>
      </c>
      <c r="BD18" s="121">
        <f t="shared" si="5"/>
        <v>-324217950.51235712</v>
      </c>
      <c r="BE18" s="121">
        <f t="shared" si="5"/>
        <v>-334406921.39258063</v>
      </c>
      <c r="BF18" s="121">
        <f t="shared" si="5"/>
        <v>-344564375.22280413</v>
      </c>
      <c r="BG18" s="121">
        <f t="shared" si="5"/>
        <v>-354713493.67286563</v>
      </c>
      <c r="BH18" s="121">
        <f t="shared" si="5"/>
        <v>-365205958.17292714</v>
      </c>
      <c r="BI18" s="121">
        <f t="shared" si="5"/>
        <v>-375680650.96782666</v>
      </c>
      <c r="BJ18" s="121">
        <f t="shared" si="5"/>
        <v>-386471235.83256418</v>
      </c>
      <c r="BK18" s="121">
        <f t="shared" si="5"/>
        <v>-397708352.66713971</v>
      </c>
      <c r="BL18" s="130">
        <f>BK18-BK9</f>
        <v>155560843.8979997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993</v>
      </c>
      <c r="C21" s="75" t="s">
        <v>885</v>
      </c>
      <c r="D21" s="75" t="s">
        <v>883</v>
      </c>
      <c r="E21" s="75" t="s">
        <v>884</v>
      </c>
      <c r="F21" s="75" t="s">
        <v>881</v>
      </c>
      <c r="G21" s="75" t="s">
        <v>882</v>
      </c>
      <c r="L21" s="130"/>
      <c r="U21" s="130"/>
    </row>
    <row r="22" spans="2:64" x14ac:dyDescent="0.15">
      <c r="B22" s="136" t="s">
        <v>996</v>
      </c>
      <c r="C22" s="75" t="s">
        <v>147</v>
      </c>
      <c r="D22" s="75" t="s">
        <v>962</v>
      </c>
      <c r="E22" s="75" t="s">
        <v>878</v>
      </c>
      <c r="L22" s="130"/>
    </row>
    <row r="23" spans="2:64" x14ac:dyDescent="0.15">
      <c r="B23" s="136" t="s">
        <v>960</v>
      </c>
      <c r="C23" s="75" t="s">
        <v>147</v>
      </c>
      <c r="D23" s="226" t="s">
        <v>986</v>
      </c>
      <c r="E23" s="75" t="s">
        <v>987</v>
      </c>
      <c r="L23" s="130"/>
    </row>
    <row r="24" spans="2:64" x14ac:dyDescent="0.15">
      <c r="B24" s="138" t="s">
        <v>961</v>
      </c>
      <c r="C24" s="75" t="s">
        <v>962</v>
      </c>
      <c r="D24" s="226" t="s">
        <v>878</v>
      </c>
      <c r="E24" s="75" t="s">
        <v>879</v>
      </c>
      <c r="L24" s="130"/>
    </row>
    <row r="25" spans="2:64" x14ac:dyDescent="0.15">
      <c r="B25" s="138" t="s">
        <v>997</v>
      </c>
      <c r="C25" s="75" t="s">
        <v>989</v>
      </c>
      <c r="D25" s="226" t="s">
        <v>963</v>
      </c>
      <c r="E25" s="75" t="s">
        <v>992</v>
      </c>
      <c r="F25" s="75" t="s">
        <v>990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871</v>
      </c>
      <c r="C27" s="121">
        <f>C4</f>
        <v>0</v>
      </c>
      <c r="D27" s="130">
        <f>C29</f>
        <v>-46992642</v>
      </c>
      <c r="E27" s="130">
        <f>D29</f>
        <v>-103362846.07999998</v>
      </c>
      <c r="F27" s="225">
        <f>C27</f>
        <v>0</v>
      </c>
      <c r="G27" s="225">
        <f>F29</f>
        <v>-155560843.89799997</v>
      </c>
      <c r="L27" s="130"/>
    </row>
    <row r="28" spans="2:64" x14ac:dyDescent="0.15">
      <c r="B28" s="138" t="s">
        <v>872</v>
      </c>
      <c r="C28" s="121">
        <f>C29-C27</f>
        <v>-46992642</v>
      </c>
      <c r="D28" s="121">
        <f>D29-D27</f>
        <v>-56370204.079999983</v>
      </c>
      <c r="E28" s="121">
        <f>E29-E27</f>
        <v>-52197997.817999989</v>
      </c>
      <c r="F28" s="225">
        <f>SUM(C28:E28)</f>
        <v>-155560843.89799997</v>
      </c>
      <c r="G28" s="145">
        <f>G29-G27</f>
        <v>-242147508.76913974</v>
      </c>
      <c r="L28" s="130"/>
    </row>
    <row r="29" spans="2:64" x14ac:dyDescent="0.15">
      <c r="B29" s="138" t="s">
        <v>873</v>
      </c>
      <c r="C29" s="121">
        <f>H9</f>
        <v>-46992642</v>
      </c>
      <c r="D29" s="130">
        <f>N9</f>
        <v>-103362846.07999998</v>
      </c>
      <c r="E29" s="130">
        <f>S9</f>
        <v>-155560843.89799997</v>
      </c>
      <c r="F29" s="225">
        <f>E29</f>
        <v>-155560843.89799997</v>
      </c>
      <c r="G29" s="225">
        <f>'FIN-CASHFLOW_CWS'!BK58</f>
        <v>-397708352.66713971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991</v>
      </c>
      <c r="D32" s="75" t="s">
        <v>869</v>
      </c>
      <c r="E32" s="75" t="s">
        <v>870</v>
      </c>
      <c r="F32" s="75" t="s">
        <v>938</v>
      </c>
    </row>
    <row r="33" spans="1:15" x14ac:dyDescent="0.15">
      <c r="C33" s="225"/>
      <c r="D33" s="75"/>
      <c r="E33" s="75"/>
    </row>
    <row r="34" spans="1:15" x14ac:dyDescent="0.15">
      <c r="B34" s="138" t="s">
        <v>1141</v>
      </c>
      <c r="C34" s="222">
        <f>'FIN-VALUE_DB'!C41</f>
        <v>0.75500000000000012</v>
      </c>
      <c r="D34" s="121">
        <f>NPV(+C34/12,I6:BK6)</f>
        <v>-143100573.94777155</v>
      </c>
      <c r="E34" s="130">
        <f>D28*-1</f>
        <v>56370204.079999983</v>
      </c>
      <c r="F34" s="238">
        <f>E34/D34</f>
        <v>-0.39392018162396625</v>
      </c>
    </row>
    <row r="35" spans="1:15" x14ac:dyDescent="0.15">
      <c r="B35" s="138" t="s">
        <v>988</v>
      </c>
      <c r="C35" s="222">
        <f>'FIN-VALUE_DB'!D41</f>
        <v>0.48000000000000009</v>
      </c>
      <c r="D35" s="121">
        <f>NPV(+C35/12,N6:BK6)</f>
        <v>-197590923.29551086</v>
      </c>
      <c r="E35" s="130">
        <f>E28*-1</f>
        <v>52197997.817999989</v>
      </c>
      <c r="F35" s="238">
        <f>E35/D35</f>
        <v>-0.26417204265974448</v>
      </c>
    </row>
    <row r="36" spans="1:15" x14ac:dyDescent="0.15">
      <c r="B36" s="138" t="s">
        <v>886</v>
      </c>
      <c r="C36" s="222">
        <f>'FIN-VALUE_DB'!E41</f>
        <v>0.25000000000000006</v>
      </c>
      <c r="D36" s="121">
        <f>NPV(+C36/12,V6:BK6)</f>
        <v>-244700411.73580465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876</v>
      </c>
      <c r="B39" s="48" t="s">
        <v>984</v>
      </c>
      <c r="C39" s="34" t="s">
        <v>955</v>
      </c>
      <c r="D39" s="34" t="s">
        <v>957</v>
      </c>
      <c r="E39" s="34" t="s">
        <v>983</v>
      </c>
      <c r="F39" s="364" t="s">
        <v>876</v>
      </c>
      <c r="G39" s="364"/>
      <c r="H39" s="364"/>
    </row>
    <row r="40" spans="1:15" ht="13.5" customHeight="1" x14ac:dyDescent="0.15">
      <c r="A40" s="34"/>
      <c r="B40" s="48"/>
      <c r="C40" s="34"/>
      <c r="D40" s="34"/>
      <c r="E40" s="34"/>
      <c r="F40" s="75" t="s">
        <v>956</v>
      </c>
      <c r="G40" s="75" t="s">
        <v>883</v>
      </c>
      <c r="H40" s="75" t="s">
        <v>884</v>
      </c>
    </row>
    <row r="41" spans="1:15" x14ac:dyDescent="0.15">
      <c r="B41" s="33" t="s">
        <v>940</v>
      </c>
    </row>
    <row r="42" spans="1:15" x14ac:dyDescent="0.15">
      <c r="B42" s="106" t="s">
        <v>875</v>
      </c>
      <c r="C42" s="33" t="s">
        <v>147</v>
      </c>
      <c r="D42" s="121">
        <f>C13/2</f>
        <v>23496321</v>
      </c>
      <c r="F42" s="239">
        <f>D42/E44</f>
        <v>0.5</v>
      </c>
      <c r="G42" s="240">
        <f>F42*(1-G52)</f>
        <v>0.69696009081198307</v>
      </c>
      <c r="H42" s="241">
        <f>G42*(1-H60)</f>
        <v>0.88107746165410561</v>
      </c>
      <c r="L42" s="224"/>
    </row>
    <row r="43" spans="1:15" x14ac:dyDescent="0.15">
      <c r="B43" s="106" t="s">
        <v>941</v>
      </c>
      <c r="C43" s="33" t="s">
        <v>147</v>
      </c>
      <c r="D43" s="121">
        <f>C13/2</f>
        <v>23496321</v>
      </c>
      <c r="F43" s="239">
        <f>D43/E44</f>
        <v>0.5</v>
      </c>
      <c r="G43" s="240">
        <f>F43*(1-G52)</f>
        <v>0.69696009081198307</v>
      </c>
      <c r="H43" s="241">
        <f>G43*(1-H60)</f>
        <v>0.88107746165410561</v>
      </c>
    </row>
    <row r="44" spans="1:15" x14ac:dyDescent="0.15">
      <c r="B44" s="47" t="s">
        <v>874</v>
      </c>
      <c r="E44" s="121">
        <f>D43+D42</f>
        <v>46992642</v>
      </c>
    </row>
    <row r="45" spans="1:15" x14ac:dyDescent="0.15">
      <c r="B45" s="106" t="s">
        <v>951</v>
      </c>
      <c r="D45" s="235">
        <v>50000</v>
      </c>
      <c r="L45" s="224"/>
    </row>
    <row r="46" spans="1:15" x14ac:dyDescent="0.15">
      <c r="B46" s="106" t="s">
        <v>952</v>
      </c>
      <c r="D46" s="235">
        <v>50000</v>
      </c>
    </row>
    <row r="47" spans="1:15" x14ac:dyDescent="0.15">
      <c r="B47" s="47" t="s">
        <v>942</v>
      </c>
      <c r="D47" s="236">
        <f>SUM(D45:D46)</f>
        <v>100000</v>
      </c>
    </row>
    <row r="48" spans="1:15" x14ac:dyDescent="0.15">
      <c r="B48" s="47" t="s">
        <v>943</v>
      </c>
      <c r="D48" s="131">
        <f>E44/D47</f>
        <v>469.92642000000001</v>
      </c>
    </row>
    <row r="49" spans="2:12" x14ac:dyDescent="0.15">
      <c r="B49" s="47" t="s">
        <v>946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877</v>
      </c>
    </row>
    <row r="52" spans="2:12" x14ac:dyDescent="0.15">
      <c r="B52" s="106" t="s">
        <v>944</v>
      </c>
      <c r="C52" s="33" t="s">
        <v>962</v>
      </c>
      <c r="D52" s="121">
        <f>E34</f>
        <v>56370204.079999983</v>
      </c>
      <c r="F52" s="239"/>
      <c r="G52" s="243">
        <f>D52/E53</f>
        <v>-0.39392018162396625</v>
      </c>
      <c r="H52" s="243">
        <f>G52*(1-H60)</f>
        <v>-0.49798288064846696</v>
      </c>
      <c r="L52" s="224"/>
    </row>
    <row r="53" spans="2:12" x14ac:dyDescent="0.15">
      <c r="B53" s="47" t="s">
        <v>874</v>
      </c>
      <c r="E53" s="121">
        <f>D34</f>
        <v>-143100573.94777155</v>
      </c>
    </row>
    <row r="54" spans="2:12" x14ac:dyDescent="0.15">
      <c r="B54" s="106" t="s">
        <v>953</v>
      </c>
      <c r="D54" s="235">
        <f>D47/(1-G52)-D47</f>
        <v>-28259.880789231072</v>
      </c>
      <c r="L54" s="224"/>
    </row>
    <row r="55" spans="2:12" x14ac:dyDescent="0.15">
      <c r="B55" s="47" t="s">
        <v>942</v>
      </c>
      <c r="D55" s="236">
        <f>D47+D54</f>
        <v>71740.119210768928</v>
      </c>
    </row>
    <row r="56" spans="2:12" x14ac:dyDescent="0.15">
      <c r="B56" s="47" t="s">
        <v>943</v>
      </c>
      <c r="D56" s="131">
        <f>E53/D55</f>
        <v>-1994.7077802777151</v>
      </c>
    </row>
    <row r="57" spans="2:12" x14ac:dyDescent="0.15">
      <c r="B57" s="47" t="s">
        <v>946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877</v>
      </c>
    </row>
    <row r="60" spans="2:12" x14ac:dyDescent="0.15">
      <c r="B60" s="106" t="s">
        <v>945</v>
      </c>
      <c r="C60" s="33" t="s">
        <v>878</v>
      </c>
      <c r="D60" s="121">
        <f>E35</f>
        <v>52197997.817999989</v>
      </c>
      <c r="F60" s="239"/>
      <c r="H60" s="243">
        <f>D60/E61</f>
        <v>-0.26417204265974448</v>
      </c>
      <c r="L60" s="224"/>
    </row>
    <row r="61" spans="2:12" x14ac:dyDescent="0.15">
      <c r="B61" s="47" t="s">
        <v>874</v>
      </c>
      <c r="E61" s="121">
        <f>D35</f>
        <v>-197590923.29551086</v>
      </c>
    </row>
    <row r="62" spans="2:12" x14ac:dyDescent="0.15">
      <c r="B62" s="106" t="s">
        <v>954</v>
      </c>
      <c r="D62" s="235">
        <f>D55/(1-H60)-D55</f>
        <v>-14991.419832928004</v>
      </c>
      <c r="L62" s="224"/>
    </row>
    <row r="63" spans="2:12" x14ac:dyDescent="0.15">
      <c r="B63" s="47" t="s">
        <v>942</v>
      </c>
      <c r="D63" s="236">
        <f>D55+D62</f>
        <v>56748.699377840923</v>
      </c>
    </row>
    <row r="64" spans="2:12" x14ac:dyDescent="0.15">
      <c r="B64" s="47" t="s">
        <v>943</v>
      </c>
      <c r="D64" s="131">
        <f>E61/D63</f>
        <v>-3481.8581828619958</v>
      </c>
    </row>
    <row r="65" spans="2:8" x14ac:dyDescent="0.15">
      <c r="B65" s="33" t="s">
        <v>946</v>
      </c>
      <c r="F65" s="242"/>
      <c r="G65" s="243"/>
      <c r="H65" s="295">
        <f>H60+H52+H43+H42</f>
        <v>0.99999999999999978</v>
      </c>
    </row>
    <row r="66" spans="2:8" x14ac:dyDescent="0.15">
      <c r="B66" s="48"/>
    </row>
    <row r="67" spans="2:8" x14ac:dyDescent="0.15">
      <c r="B67" s="138" t="s">
        <v>985</v>
      </c>
      <c r="C67" s="75" t="s">
        <v>947</v>
      </c>
      <c r="D67" s="75" t="s">
        <v>938</v>
      </c>
      <c r="E67" s="75" t="s">
        <v>948</v>
      </c>
      <c r="F67" s="75" t="s">
        <v>950</v>
      </c>
    </row>
    <row r="68" spans="2:8" x14ac:dyDescent="0.15">
      <c r="C68" s="75"/>
      <c r="D68" s="75"/>
      <c r="E68" s="75"/>
    </row>
    <row r="69" spans="2:8" x14ac:dyDescent="0.15">
      <c r="B69" s="33" t="s">
        <v>995</v>
      </c>
      <c r="C69" s="130">
        <f>D36</f>
        <v>-244700411.73580465</v>
      </c>
    </row>
    <row r="70" spans="2:8" x14ac:dyDescent="0.15">
      <c r="B70" s="138" t="s">
        <v>875</v>
      </c>
      <c r="C70" s="130">
        <f>D42</f>
        <v>23496321</v>
      </c>
      <c r="D70" s="237">
        <f>H42</f>
        <v>0.88107746165410561</v>
      </c>
      <c r="E70" s="130">
        <f>$C$69*D70</f>
        <v>-215600017.63789728</v>
      </c>
      <c r="F70" s="244">
        <f>E70/C70</f>
        <v>-9.1759053529230084</v>
      </c>
    </row>
    <row r="71" spans="2:8" x14ac:dyDescent="0.15">
      <c r="B71" s="138" t="s">
        <v>941</v>
      </c>
      <c r="C71" s="130">
        <f>D43</f>
        <v>23496321</v>
      </c>
      <c r="D71" s="237">
        <f>H43</f>
        <v>0.88107746165410561</v>
      </c>
      <c r="E71" s="130">
        <f>$C$69*D71</f>
        <v>-215600017.63789728</v>
      </c>
      <c r="F71" s="244">
        <f>E71/C71</f>
        <v>-9.1759053529230084</v>
      </c>
    </row>
    <row r="72" spans="2:8" x14ac:dyDescent="0.15">
      <c r="B72" s="138" t="s">
        <v>944</v>
      </c>
      <c r="C72" s="130">
        <f>D52</f>
        <v>56370204.079999983</v>
      </c>
      <c r="D72" s="237">
        <f>H52</f>
        <v>-0.49798288064846696</v>
      </c>
      <c r="E72" s="130">
        <f>$C$69*D72</f>
        <v>121856615.93206193</v>
      </c>
      <c r="F72" s="244">
        <f>E72/C72</f>
        <v>2.1617203258502369</v>
      </c>
    </row>
    <row r="73" spans="2:8" x14ac:dyDescent="0.15">
      <c r="B73" s="138" t="s">
        <v>945</v>
      </c>
      <c r="C73" s="130">
        <f>D60</f>
        <v>52197997.817999989</v>
      </c>
      <c r="D73" s="237">
        <f>H60</f>
        <v>-0.26417204265974448</v>
      </c>
      <c r="E73" s="130">
        <f>$C$69*D73</f>
        <v>64643007.607928023</v>
      </c>
      <c r="F73" s="244">
        <f>E73/C73</f>
        <v>1.2384192940372991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949</v>
      </c>
      <c r="C75" s="130">
        <f>SUM(C70:C73)</f>
        <v>155560843.89799997</v>
      </c>
      <c r="D75" s="237">
        <f>SUM(D70:D73)</f>
        <v>0.99999999999999978</v>
      </c>
      <c r="E75" s="130">
        <f>SUM(E70:E73)</f>
        <v>-244700411.73580462</v>
      </c>
      <c r="F75" s="244">
        <f>E75/C75</f>
        <v>-1.5730205982699139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5" t="s">
        <v>151</v>
      </c>
      <c r="B3" s="362"/>
    </row>
    <row r="4" spans="1:62" x14ac:dyDescent="0.15">
      <c r="C4" s="362" t="s">
        <v>35</v>
      </c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 t="s">
        <v>36</v>
      </c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 t="s">
        <v>37</v>
      </c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 t="s">
        <v>38</v>
      </c>
      <c r="AN4" s="362"/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 t="s">
        <v>39</v>
      </c>
      <c r="AZ4" s="362"/>
      <c r="BA4" s="362"/>
      <c r="BB4" s="362"/>
      <c r="BC4" s="362"/>
      <c r="BD4" s="362"/>
      <c r="BE4" s="362"/>
      <c r="BF4" s="362"/>
      <c r="BG4" s="362"/>
      <c r="BH4" s="362"/>
      <c r="BI4" s="362"/>
      <c r="BJ4" s="36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9342424</v>
      </c>
      <c r="G7" s="251">
        <f>STAFF_CWS!L570</f>
        <v>9342424</v>
      </c>
      <c r="H7" s="251">
        <f>STAFF_CWS!M570</f>
        <v>9342424</v>
      </c>
      <c r="I7" s="251">
        <f>STAFF_CWS!N570</f>
        <v>9342424</v>
      </c>
      <c r="J7" s="251">
        <f>STAFF_CWS!O570</f>
        <v>9342424</v>
      </c>
      <c r="K7" s="251">
        <f>STAFF_CWS!P570</f>
        <v>9342424</v>
      </c>
      <c r="L7" s="251">
        <f>STAFF_CWS!Q570</f>
        <v>9342897.0399999991</v>
      </c>
      <c r="M7" s="251">
        <f>STAFF_CWS!R570</f>
        <v>9342897.0399999991</v>
      </c>
      <c r="N7" s="251">
        <f>STAFF_CWS!S570</f>
        <v>9343333.9000000004</v>
      </c>
      <c r="O7" s="251">
        <f>STAFF_CWS!T570</f>
        <v>10785453.028000001</v>
      </c>
      <c r="P7" s="251">
        <f>STAFF_CWS!U570</f>
        <v>10786497.598000001</v>
      </c>
      <c r="Q7" s="251">
        <f>STAFF_CWS!V570</f>
        <v>10790571.196</v>
      </c>
      <c r="R7" s="251">
        <f>STAFF_CWS!W570</f>
        <v>10790571.196</v>
      </c>
      <c r="S7" s="251">
        <f>STAFF_CWS!X570</f>
        <v>10790571.196</v>
      </c>
      <c r="T7" s="251">
        <f>STAFF_CWS!Y570</f>
        <v>10790571.196</v>
      </c>
      <c r="U7" s="251">
        <f>STAFF_CWS!Z570</f>
        <v>9790571.1960000005</v>
      </c>
      <c r="V7" s="251">
        <f>STAFF_CWS!AA570</f>
        <v>9791615.7660000008</v>
      </c>
      <c r="W7" s="251">
        <f>STAFF_CWS!AB570</f>
        <v>9792660.3359999992</v>
      </c>
      <c r="X7" s="251">
        <f>STAFF_CWS!AC570</f>
        <v>9792687.3359999992</v>
      </c>
      <c r="Y7" s="251">
        <f>STAFF_CWS!AD570</f>
        <v>9794672.3564999998</v>
      </c>
      <c r="Z7" s="251">
        <f>STAFF_CWS!AE570</f>
        <v>9794694.2939999998</v>
      </c>
      <c r="AA7" s="251">
        <f>STAFF_CWS!AF570</f>
        <v>8258808.0559999999</v>
      </c>
      <c r="AB7" s="251">
        <f>STAFF_CWS!AG570</f>
        <v>8268616.4696000004</v>
      </c>
      <c r="AC7" s="251">
        <f>STAFF_CWS!AH570</f>
        <v>8271986.2658000002</v>
      </c>
      <c r="AD7" s="251">
        <f>STAFF_CWS!AI570</f>
        <v>8271986.2658000002</v>
      </c>
      <c r="AE7" s="251">
        <f>STAFF_CWS!AJ570</f>
        <v>8275247.0120000001</v>
      </c>
      <c r="AF7" s="251">
        <f>STAFF_CWS!AK570</f>
        <v>8275247.0120000001</v>
      </c>
      <c r="AG7" s="251">
        <f>STAFF_CWS!AL570</f>
        <v>8275247.0120000001</v>
      </c>
      <c r="AH7" s="251">
        <f>STAFF_CWS!AM570</f>
        <v>8272013.7158000004</v>
      </c>
      <c r="AI7" s="251">
        <f>STAFF_CWS!AN570</f>
        <v>8272041.1657999996</v>
      </c>
      <c r="AJ7" s="251">
        <f>STAFF_CWS!AO570</f>
        <v>8268810.1195999999</v>
      </c>
      <c r="AK7" s="251">
        <f>STAFF_CWS!AP570</f>
        <v>8265599.1733999997</v>
      </c>
      <c r="AL7" s="251">
        <f>STAFF_CWS!AQ570</f>
        <v>8262362.3897000002</v>
      </c>
      <c r="AM7" s="251">
        <f>STAFF_CWS!AR570</f>
        <v>9953168.9249600004</v>
      </c>
      <c r="AN7" s="251">
        <f>STAFF_CWS!AS570</f>
        <v>9971471.2010000013</v>
      </c>
      <c r="AO7" s="251">
        <f>STAFF_CWS!AT570</f>
        <v>9977783.8004599996</v>
      </c>
      <c r="AP7" s="251">
        <f>STAFF_CWS!AU570</f>
        <v>9977783.8004599996</v>
      </c>
      <c r="AQ7" s="251">
        <f>STAFF_CWS!AV570</f>
        <v>9983818.9887499996</v>
      </c>
      <c r="AR7" s="251">
        <f>STAFF_CWS!AW570</f>
        <v>9983818.9887499996</v>
      </c>
      <c r="AS7" s="251">
        <f>STAFF_CWS!AX570</f>
        <v>9983818.9887499996</v>
      </c>
      <c r="AT7" s="251">
        <f>STAFF_CWS!AY570</f>
        <v>9977814.4004600011</v>
      </c>
      <c r="AU7" s="251">
        <f>STAFF_CWS!AZ570</f>
        <v>9977845.0004600007</v>
      </c>
      <c r="AV7" s="251">
        <f>STAFF_CWS!BA570</f>
        <v>9971687.5010000002</v>
      </c>
      <c r="AW7" s="251">
        <f>STAFF_CWS!BB570</f>
        <v>9965702.4127099998</v>
      </c>
      <c r="AX7" s="251">
        <f>STAFF_CWS!BC570</f>
        <v>9959538.83825</v>
      </c>
      <c r="AY7" s="251">
        <f>STAFF_CWS!BD570</f>
        <v>13574710.65281</v>
      </c>
      <c r="AZ7" s="251">
        <f>STAFF_CWS!BE570</f>
        <v>13606053.199495999</v>
      </c>
      <c r="BA7" s="251">
        <f>STAFF_CWS!BF570</f>
        <v>13616614.690058</v>
      </c>
      <c r="BB7" s="251">
        <f>STAFF_CWS!BG570</f>
        <v>13616614.690058</v>
      </c>
      <c r="BC7" s="251">
        <f>STAFF_CWS!BH570</f>
        <v>13627047.405620001</v>
      </c>
      <c r="BD7" s="251">
        <f>STAFF_CWS!BI570</f>
        <v>13627047.405620001</v>
      </c>
      <c r="BE7" s="251">
        <f>STAFF_CWS!BJ570</f>
        <v>13627047.405620001</v>
      </c>
      <c r="BF7" s="251">
        <f>STAFF_CWS!BK570</f>
        <v>13616645.290058</v>
      </c>
      <c r="BG7" s="251">
        <f>STAFF_CWS!BL570</f>
        <v>13616675.890058</v>
      </c>
      <c r="BH7" s="251">
        <f>STAFF_CWS!BM570</f>
        <v>13606269.499496</v>
      </c>
      <c r="BI7" s="251">
        <f>STAFF_CWS!BN570</f>
        <v>13595886.883934001</v>
      </c>
      <c r="BJ7" s="251">
        <f>STAFF_CWS!BO570</f>
        <v>13585474.418372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5" t="s">
        <v>154</v>
      </c>
      <c r="B9" s="362"/>
    </row>
    <row r="10" spans="1:62" x14ac:dyDescent="0.15">
      <c r="C10" s="362" t="s">
        <v>35</v>
      </c>
      <c r="D10" s="362"/>
      <c r="E10" s="362"/>
      <c r="F10" s="362"/>
      <c r="G10" s="362"/>
      <c r="H10" s="362"/>
      <c r="I10" s="362"/>
      <c r="J10" s="362"/>
      <c r="K10" s="362"/>
      <c r="L10" s="362"/>
      <c r="M10" s="362"/>
      <c r="N10" s="362"/>
      <c r="O10" s="362" t="s">
        <v>36</v>
      </c>
      <c r="P10" s="362"/>
      <c r="Q10" s="362"/>
      <c r="R10" s="362"/>
      <c r="S10" s="362"/>
      <c r="T10" s="362"/>
      <c r="U10" s="362"/>
      <c r="V10" s="362"/>
      <c r="W10" s="362"/>
      <c r="X10" s="362"/>
      <c r="Y10" s="362"/>
      <c r="Z10" s="362"/>
      <c r="AA10" s="362" t="s">
        <v>37</v>
      </c>
      <c r="AB10" s="362"/>
      <c r="AC10" s="362"/>
      <c r="AD10" s="362"/>
      <c r="AE10" s="362"/>
      <c r="AF10" s="362"/>
      <c r="AG10" s="362"/>
      <c r="AH10" s="362"/>
      <c r="AI10" s="362"/>
      <c r="AJ10" s="362"/>
      <c r="AK10" s="362"/>
      <c r="AL10" s="362"/>
      <c r="AM10" s="362" t="s">
        <v>38</v>
      </c>
      <c r="AN10" s="362"/>
      <c r="AO10" s="362"/>
      <c r="AP10" s="362"/>
      <c r="AQ10" s="362"/>
      <c r="AR10" s="362"/>
      <c r="AS10" s="362"/>
      <c r="AT10" s="362"/>
      <c r="AU10" s="362"/>
      <c r="AV10" s="362"/>
      <c r="AW10" s="362"/>
      <c r="AX10" s="362"/>
      <c r="AY10" s="362" t="s">
        <v>39</v>
      </c>
      <c r="AZ10" s="362"/>
      <c r="BA10" s="362"/>
      <c r="BB10" s="362"/>
      <c r="BC10" s="362"/>
      <c r="BD10" s="362"/>
      <c r="BE10" s="362"/>
      <c r="BF10" s="362"/>
      <c r="BG10" s="362"/>
      <c r="BH10" s="362"/>
      <c r="BI10" s="362"/>
      <c r="BJ10" s="36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2" t="s">
        <v>35</v>
      </c>
      <c r="D19" s="362"/>
      <c r="E19" s="362"/>
      <c r="F19" s="362"/>
      <c r="G19" s="362"/>
      <c r="H19" s="362"/>
      <c r="I19" s="362"/>
      <c r="J19" s="362"/>
      <c r="K19" s="362"/>
      <c r="L19" s="362"/>
      <c r="M19" s="362"/>
      <c r="N19" s="362"/>
      <c r="O19" s="362" t="s">
        <v>36</v>
      </c>
      <c r="P19" s="362"/>
      <c r="Q19" s="362"/>
      <c r="R19" s="362"/>
      <c r="S19" s="362"/>
      <c r="T19" s="362"/>
      <c r="U19" s="362"/>
      <c r="V19" s="362"/>
      <c r="W19" s="362"/>
      <c r="X19" s="362"/>
      <c r="Y19" s="362"/>
      <c r="Z19" s="362"/>
      <c r="AA19" s="362" t="s">
        <v>37</v>
      </c>
      <c r="AB19" s="362"/>
      <c r="AC19" s="362"/>
      <c r="AD19" s="362"/>
      <c r="AE19" s="362"/>
      <c r="AF19" s="362"/>
      <c r="AG19" s="362"/>
      <c r="AH19" s="362"/>
      <c r="AI19" s="362"/>
      <c r="AJ19" s="362"/>
      <c r="AK19" s="362"/>
      <c r="AL19" s="362"/>
      <c r="AM19" s="362" t="s">
        <v>38</v>
      </c>
      <c r="AN19" s="362"/>
      <c r="AO19" s="362"/>
      <c r="AP19" s="362"/>
      <c r="AQ19" s="362"/>
      <c r="AR19" s="362"/>
      <c r="AS19" s="362"/>
      <c r="AT19" s="362"/>
      <c r="AU19" s="362"/>
      <c r="AV19" s="362"/>
      <c r="AW19" s="362"/>
      <c r="AX19" s="362"/>
      <c r="AY19" s="362" t="s">
        <v>39</v>
      </c>
      <c r="AZ19" s="362"/>
      <c r="BA19" s="362"/>
      <c r="BB19" s="362"/>
      <c r="BC19" s="362"/>
      <c r="BD19" s="362"/>
      <c r="BE19" s="362"/>
      <c r="BF19" s="362"/>
      <c r="BG19" s="362"/>
      <c r="BH19" s="362"/>
      <c r="BI19" s="362"/>
      <c r="BJ19" s="36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0</v>
      </c>
      <c r="G22" s="251">
        <f>'REV-REVCALC_CWS'!I41</f>
        <v>0</v>
      </c>
      <c r="H22" s="251">
        <f>'REV-REVCALC_CWS'!J41</f>
        <v>0</v>
      </c>
      <c r="I22" s="251">
        <f>'REV-REVCALC_CWS'!K41</f>
        <v>0</v>
      </c>
      <c r="J22" s="251">
        <f>'REV-REVCALC_CWS'!L41</f>
        <v>0</v>
      </c>
      <c r="K22" s="251">
        <f>'REV-REVCALC_CWS'!M41</f>
        <v>0</v>
      </c>
      <c r="L22" s="251">
        <f>'REV-REVCALC_CWS'!N41</f>
        <v>27585</v>
      </c>
      <c r="M22" s="251">
        <f>'REV-REVCALC_CWS'!O41</f>
        <v>27585</v>
      </c>
      <c r="N22" s="251">
        <f>'REV-REVCALC_CWS'!P41</f>
        <v>53055</v>
      </c>
      <c r="O22" s="251">
        <f>'REV-REVCALC_CWS'!Q41</f>
        <v>125562.5</v>
      </c>
      <c r="P22" s="251">
        <f>'REV-REVCALC_CWS'!R41</f>
        <v>168862.5</v>
      </c>
      <c r="Q22" s="251">
        <f>'REV-REVCALC_CWS'!S41</f>
        <v>337725</v>
      </c>
      <c r="R22" s="251">
        <f>'REV-REVCALC_CWS'!T41</f>
        <v>337725</v>
      </c>
      <c r="S22" s="251">
        <f>'REV-REVCALC_CWS'!U41</f>
        <v>337725</v>
      </c>
      <c r="T22" s="251">
        <f>'REV-REVCALC_CWS'!V41</f>
        <v>337725</v>
      </c>
      <c r="U22" s="251">
        <f>'REV-REVCALC_CWS'!W41</f>
        <v>337725</v>
      </c>
      <c r="V22" s="251">
        <f>'REV-REVCALC_CWS'!X41</f>
        <v>381025</v>
      </c>
      <c r="W22" s="251">
        <f>'REV-REVCALC_CWS'!Y41</f>
        <v>424325</v>
      </c>
      <c r="X22" s="251">
        <f>'REV-REVCALC_CWS'!Z41</f>
        <v>425225</v>
      </c>
      <c r="Y22" s="251">
        <f>'REV-REVCALC_CWS'!AA41</f>
        <v>507506.25</v>
      </c>
      <c r="Z22" s="251">
        <f>'REV-REVCALC_CWS'!AB41</f>
        <v>508237.5</v>
      </c>
      <c r="AA22" s="251">
        <f>'REV-REVCALC_CWS'!AC41</f>
        <v>641690</v>
      </c>
      <c r="AB22" s="251">
        <f>'REV-REVCALC_CWS'!AD41</f>
        <v>1025970</v>
      </c>
      <c r="AC22" s="251">
        <f>'REV-REVCALC_CWS'!AE41</f>
        <v>1157407.5</v>
      </c>
      <c r="AD22" s="251">
        <f>'REV-REVCALC_CWS'!AF41</f>
        <v>1157407.5</v>
      </c>
      <c r="AE22" s="251">
        <f>'REV-REVCALC_CWS'!AG41</f>
        <v>1285210</v>
      </c>
      <c r="AF22" s="251">
        <f>'REV-REVCALC_CWS'!AH41</f>
        <v>1285210</v>
      </c>
      <c r="AG22" s="251">
        <f>'REV-REVCALC_CWS'!AI41</f>
        <v>1285210</v>
      </c>
      <c r="AH22" s="251">
        <f>'REV-REVCALC_CWS'!AJ41</f>
        <v>1158322.5</v>
      </c>
      <c r="AI22" s="251">
        <f>'REV-REVCALC_CWS'!AK41</f>
        <v>1159237.5</v>
      </c>
      <c r="AJ22" s="251">
        <f>'REV-REVCALC_CWS'!AL41</f>
        <v>1032425</v>
      </c>
      <c r="AK22" s="251">
        <f>'REV-REVCALC_CWS'!AM41</f>
        <v>906282.5</v>
      </c>
      <c r="AL22" s="251">
        <f>'REV-REVCALC_CWS'!AN41</f>
        <v>779278.75</v>
      </c>
      <c r="AM22" s="251">
        <f>'REV-REVCALC_CWS'!AO41</f>
        <v>1166387.5</v>
      </c>
      <c r="AN22" s="251">
        <f>'REV-REVCALC_CWS'!AP41</f>
        <v>1860795</v>
      </c>
      <c r="AO22" s="251">
        <f>'REV-REVCALC_CWS'!AQ41</f>
        <v>2099827.5</v>
      </c>
      <c r="AP22" s="251">
        <f>'REV-REVCALC_CWS'!AR41</f>
        <v>2099827.5</v>
      </c>
      <c r="AQ22" s="251">
        <f>'REV-REVCALC_CWS'!AS41</f>
        <v>2328860</v>
      </c>
      <c r="AR22" s="251">
        <f>'REV-REVCALC_CWS'!AT41</f>
        <v>2328860</v>
      </c>
      <c r="AS22" s="251">
        <f>'REV-REVCALC_CWS'!AU41</f>
        <v>2328860</v>
      </c>
      <c r="AT22" s="251">
        <f>'REV-REVCALC_CWS'!AV41</f>
        <v>2100847.5</v>
      </c>
      <c r="AU22" s="251">
        <f>'REV-REVCALC_CWS'!AW41</f>
        <v>2101867.5</v>
      </c>
      <c r="AV22" s="251">
        <f>'REV-REVCALC_CWS'!AX41</f>
        <v>1868005</v>
      </c>
      <c r="AW22" s="251">
        <f>'REV-REVCALC_CWS'!AY41</f>
        <v>1640642.5</v>
      </c>
      <c r="AX22" s="251">
        <f>'REV-REVCALC_CWS'!AZ41</f>
        <v>1406577.5</v>
      </c>
      <c r="AY22" s="251">
        <f>'REV-REVCALC_CWS'!BA41</f>
        <v>1877640</v>
      </c>
      <c r="AZ22" s="251">
        <f>'REV-REVCALC_CWS'!BB41</f>
        <v>3003242.5</v>
      </c>
      <c r="BA22" s="251">
        <f>'REV-REVCALC_CWS'!BC41</f>
        <v>3382242.5</v>
      </c>
      <c r="BB22" s="251">
        <f>'REV-REVCALC_CWS'!BD41</f>
        <v>3382242.5</v>
      </c>
      <c r="BC22" s="251">
        <f>'REV-REVCALC_CWS'!BE41</f>
        <v>3756950</v>
      </c>
      <c r="BD22" s="251">
        <f>'REV-REVCALC_CWS'!BF41</f>
        <v>3756950</v>
      </c>
      <c r="BE22" s="251">
        <f>'REV-REVCALC_CWS'!BG41</f>
        <v>3756950</v>
      </c>
      <c r="BF22" s="251">
        <f>'REV-REVCALC_CWS'!BH41</f>
        <v>3383262.5</v>
      </c>
      <c r="BG22" s="251">
        <f>'REV-REVCALC_CWS'!BI41</f>
        <v>3384282.5</v>
      </c>
      <c r="BH22" s="251">
        <f>'REV-REVCALC_CWS'!BJ41</f>
        <v>3010452.5</v>
      </c>
      <c r="BI22" s="251">
        <f>'REV-REVCALC_CWS'!BK41</f>
        <v>2637415</v>
      </c>
      <c r="BJ22" s="251">
        <f>'REV-REVCALC_CWS'!BL41</f>
        <v>2263382.5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2" t="s">
        <v>35</v>
      </c>
      <c r="D26" s="362"/>
      <c r="E26" s="362"/>
      <c r="F26" s="362"/>
      <c r="G26" s="362"/>
      <c r="H26" s="362"/>
      <c r="I26" s="362"/>
      <c r="J26" s="362"/>
      <c r="K26" s="362"/>
      <c r="L26" s="362"/>
      <c r="M26" s="362"/>
      <c r="N26" s="362"/>
      <c r="O26" s="362" t="s">
        <v>36</v>
      </c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 t="s">
        <v>37</v>
      </c>
      <c r="AB26" s="362"/>
      <c r="AC26" s="362"/>
      <c r="AD26" s="362"/>
      <c r="AE26" s="362"/>
      <c r="AF26" s="362"/>
      <c r="AG26" s="362"/>
      <c r="AH26" s="362"/>
      <c r="AI26" s="362"/>
      <c r="AJ26" s="362"/>
      <c r="AK26" s="362"/>
      <c r="AL26" s="362"/>
      <c r="AM26" s="362" t="s">
        <v>38</v>
      </c>
      <c r="AN26" s="362"/>
      <c r="AO26" s="362"/>
      <c r="AP26" s="362"/>
      <c r="AQ26" s="362"/>
      <c r="AR26" s="362"/>
      <c r="AS26" s="362"/>
      <c r="AT26" s="362"/>
      <c r="AU26" s="362"/>
      <c r="AV26" s="362"/>
      <c r="AW26" s="362"/>
      <c r="AX26" s="362"/>
      <c r="AY26" s="362" t="s">
        <v>39</v>
      </c>
      <c r="AZ26" s="362"/>
      <c r="BA26" s="362"/>
      <c r="BB26" s="362"/>
      <c r="BC26" s="362"/>
      <c r="BD26" s="362"/>
      <c r="BE26" s="362"/>
      <c r="BF26" s="362"/>
      <c r="BG26" s="362"/>
      <c r="BH26" s="362"/>
      <c r="BI26" s="362"/>
      <c r="BJ26" s="36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2" t="s">
        <v>35</v>
      </c>
      <c r="D31" s="362"/>
      <c r="E31" s="362"/>
      <c r="F31" s="362"/>
      <c r="G31" s="362"/>
      <c r="H31" s="362"/>
      <c r="I31" s="362"/>
      <c r="J31" s="362"/>
      <c r="K31" s="362"/>
      <c r="L31" s="362"/>
      <c r="M31" s="362"/>
      <c r="N31" s="362"/>
      <c r="O31" s="362" t="s">
        <v>36</v>
      </c>
      <c r="P31" s="362"/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 t="s">
        <v>37</v>
      </c>
      <c r="AB31" s="362"/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 t="s">
        <v>38</v>
      </c>
      <c r="AN31" s="362"/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 t="s">
        <v>39</v>
      </c>
      <c r="AZ31" s="362"/>
      <c r="BA31" s="362"/>
      <c r="BB31" s="362"/>
      <c r="BC31" s="362"/>
      <c r="BD31" s="362"/>
      <c r="BE31" s="362"/>
      <c r="BF31" s="362"/>
      <c r="BG31" s="362"/>
      <c r="BH31" s="362"/>
      <c r="BI31" s="362"/>
      <c r="BJ31" s="36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1042</v>
      </c>
      <c r="C40" s="74" t="s">
        <v>147</v>
      </c>
      <c r="D40" s="362" t="s">
        <v>35</v>
      </c>
      <c r="E40" s="362"/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 t="s">
        <v>36</v>
      </c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 t="s">
        <v>37</v>
      </c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 t="s">
        <v>38</v>
      </c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 t="s">
        <v>39</v>
      </c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811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-9360715.666666666</v>
      </c>
      <c r="H42" s="251">
        <f>+'FIN-P&amp;L_CWS'!I207</f>
        <v>-9396355.666666666</v>
      </c>
      <c r="I42" s="251">
        <f>+'FIN-P&amp;L_CWS'!J207</f>
        <v>-9397465.666666666</v>
      </c>
      <c r="J42" s="251">
        <f>+'FIN-P&amp;L_CWS'!K207</f>
        <v>-9430255.666666666</v>
      </c>
      <c r="K42" s="251">
        <f>+'FIN-P&amp;L_CWS'!L207</f>
        <v>-9397915.666666666</v>
      </c>
      <c r="L42" s="251">
        <f>+'FIN-P&amp;L_CWS'!M207</f>
        <v>-9392305.666666666</v>
      </c>
      <c r="M42" s="251">
        <f>+'FIN-P&amp;L_CWS'!N207</f>
        <v>-9364875.7066666652</v>
      </c>
      <c r="N42" s="251">
        <f>+'FIN-P&amp;L_CWS'!O207</f>
        <v>-9350900.7066666652</v>
      </c>
      <c r="O42" s="251">
        <f>+'FIN-P&amp;L_CWS'!P207</f>
        <v>-9336860.5666666664</v>
      </c>
      <c r="P42" s="251">
        <f>+'FIN-P&amp;L_CWS'!Q207</f>
        <v>-10725888.719666665</v>
      </c>
      <c r="Q42" s="251">
        <f>+'FIN-P&amp;L_CWS'!R207</f>
        <v>-10677809.289666668</v>
      </c>
      <c r="R42" s="251">
        <f>+'FIN-P&amp;L_CWS'!S207</f>
        <v>-10545546.287666667</v>
      </c>
      <c r="S42" s="251">
        <f>+'FIN-P&amp;L_CWS'!T207</f>
        <v>-10565111.287666667</v>
      </c>
      <c r="T42" s="251">
        <f>+'FIN-P&amp;L_CWS'!U207</f>
        <v>-10549146.287666667</v>
      </c>
      <c r="U42" s="251">
        <f>+'FIN-P&amp;L_CWS'!V207</f>
        <v>-10553856.287666667</v>
      </c>
      <c r="V42" s="251">
        <f>+'FIN-P&amp;L_CWS'!W207</f>
        <v>-9555717.9543333352</v>
      </c>
      <c r="W42" s="251">
        <f>+'FIN-P&amp;L_CWS'!X207</f>
        <v>-9522298.5243333336</v>
      </c>
      <c r="X42" s="251">
        <f>+'FIN-P&amp;L_CWS'!Y207</f>
        <v>-9485654.0943333339</v>
      </c>
      <c r="Y42" s="251">
        <f>+'FIN-P&amp;L_CWS'!Z207</f>
        <v>-9503296.0943333339</v>
      </c>
      <c r="Z42" s="251">
        <f>+'FIN-P&amp;L_CWS'!AA207</f>
        <v>-9420598.764833333</v>
      </c>
      <c r="AA42" s="251">
        <f>+'FIN-P&amp;L_CWS'!AB207</f>
        <v>-9423099.452333333</v>
      </c>
      <c r="AB42" s="251">
        <f>+'FIN-P&amp;L_CWS'!AC207</f>
        <v>-7752231.7382916659</v>
      </c>
      <c r="AC42" s="251">
        <f>+'FIN-P&amp;L_CWS'!AD207</f>
        <v>-7434949.6985583333</v>
      </c>
      <c r="AD42" s="251">
        <f>+'FIN-P&amp;L_CWS'!AE207</f>
        <v>-7319872.954758333</v>
      </c>
      <c r="AE42" s="251">
        <f>+'FIN-P&amp;L_CWS'!AF207</f>
        <v>-7341977.954758333</v>
      </c>
      <c r="AF42" s="251">
        <f>+'FIN-P&amp;L_CWS'!AG207</f>
        <v>-7214442.1609583329</v>
      </c>
      <c r="AG42" s="251">
        <f>+'FIN-P&amp;L_CWS'!AH207</f>
        <v>-7220742.1609583329</v>
      </c>
      <c r="AH42" s="251">
        <f>+'FIN-P&amp;L_CWS'!AI207</f>
        <v>-7215797.1609583329</v>
      </c>
      <c r="AI42" s="251">
        <f>+'FIN-P&amp;L_CWS'!AJ207</f>
        <v>-7322785.4047583332</v>
      </c>
      <c r="AJ42" s="251">
        <f>+'FIN-P&amp;L_CWS'!AK207</f>
        <v>-7318097.8547583325</v>
      </c>
      <c r="AK42" s="251">
        <f>+'FIN-P&amp;L_CWS'!AL207</f>
        <v>-7443173.3485583328</v>
      </c>
      <c r="AL42" s="251">
        <f>+'FIN-P&amp;L_CWS'!AM207</f>
        <v>-7526388.9423583336</v>
      </c>
      <c r="AM42" s="251">
        <f>+'FIN-P&amp;L_CWS'!AN207</f>
        <v>-7634294.9486583341</v>
      </c>
      <c r="AN42" s="251">
        <f>+'FIN-P&amp;L_CWS'!AO207</f>
        <v>-8975799.4123089593</v>
      </c>
      <c r="AO42" s="251">
        <f>+'FIN-P&amp;L_CWS'!AP207</f>
        <v>-8381470.8203489603</v>
      </c>
      <c r="AP42" s="251">
        <f>+'FIN-P&amp;L_CWS'!AQ207</f>
        <v>-8173563.4378089588</v>
      </c>
      <c r="AQ42" s="251">
        <f>+'FIN-P&amp;L_CWS'!AR207</f>
        <v>-8195668.4378089588</v>
      </c>
      <c r="AR42" s="251">
        <f>+'FIN-P&amp;L_CWS'!AS207</f>
        <v>-7978425.6830989588</v>
      </c>
      <c r="AS42" s="251">
        <f>+'FIN-P&amp;L_CWS'!AT207</f>
        <v>-7984725.6830989588</v>
      </c>
      <c r="AT42" s="251">
        <f>+'FIN-P&amp;L_CWS'!AU207</f>
        <v>-7979780.6830989588</v>
      </c>
      <c r="AU42" s="251">
        <f>+'FIN-P&amp;L_CWS'!AV207</f>
        <v>-8176374.0378089603</v>
      </c>
      <c r="AV42" s="251">
        <f>+'FIN-P&amp;L_CWS'!AW207</f>
        <v>-8171584.6378089599</v>
      </c>
      <c r="AW42" s="251">
        <f>+'FIN-P&amp;L_CWS'!AX207</f>
        <v>-8391282.1203489602</v>
      </c>
      <c r="AX42" s="251">
        <f>+'FIN-P&amp;L_CWS'!AY207</f>
        <v>-8564194.9750589598</v>
      </c>
      <c r="AY42" s="251">
        <f>+'FIN-P&amp;L_CWS'!AZ207</f>
        <v>-8766733.8825989589</v>
      </c>
      <c r="AZ42" s="251">
        <f>+'FIN-P&amp;L_CWS'!BA207</f>
        <v>-11883005.887746852</v>
      </c>
      <c r="BA42" s="251">
        <f>+'FIN-P&amp;L_CWS'!BB207</f>
        <v>-10867041.878232848</v>
      </c>
      <c r="BB42" s="251">
        <f>+'FIN-P&amp;L_CWS'!BC207</f>
        <v>-10521753.683394847</v>
      </c>
      <c r="BC42" s="251">
        <f>+'FIN-P&amp;L_CWS'!BD207</f>
        <v>-10543858.683394847</v>
      </c>
      <c r="BD42" s="251">
        <f>+'FIN-P&amp;L_CWS'!BE207</f>
        <v>-10184429.21355685</v>
      </c>
      <c r="BE42" s="251">
        <f>+'FIN-P&amp;L_CWS'!BF207</f>
        <v>-10190729.21355685</v>
      </c>
      <c r="BF42" s="251">
        <f>+'FIN-P&amp;L_CWS'!BG207</f>
        <v>-10185784.21355685</v>
      </c>
      <c r="BG42" s="251">
        <f>+'FIN-P&amp;L_CWS'!BH207</f>
        <v>-10524564.283394847</v>
      </c>
      <c r="BH42" s="251">
        <f>+'FIN-P&amp;L_CWS'!BI207</f>
        <v>-10519774.883394849</v>
      </c>
      <c r="BI42" s="251">
        <f>+'FIN-P&amp;L_CWS'!BJ207</f>
        <v>-10876853.178232849</v>
      </c>
      <c r="BJ42" s="251">
        <f>+'FIN-P&amp;L_CWS'!BK207</f>
        <v>-11191952.748070851</v>
      </c>
      <c r="BK42" s="251">
        <f>+'FIN-P&amp;L_CWS'!BL207</f>
        <v>-11526302.467908852</v>
      </c>
    </row>
    <row r="43" spans="1:64" x14ac:dyDescent="0.15">
      <c r="B43" s="33" t="s">
        <v>1130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-37504569.666666664</v>
      </c>
      <c r="H43" s="251">
        <f>+'FIN-P&amp;L_CWS'!I208</f>
        <v>-46900925.333333328</v>
      </c>
      <c r="I43" s="251">
        <f>+'FIN-P&amp;L_CWS'!J208</f>
        <v>-56298390.999999993</v>
      </c>
      <c r="J43" s="251">
        <f>+'FIN-P&amp;L_CWS'!K208</f>
        <v>-65728646.666666657</v>
      </c>
      <c r="K43" s="251">
        <f>+'FIN-P&amp;L_CWS'!L208</f>
        <v>-75126562.333333328</v>
      </c>
      <c r="L43" s="251">
        <f>+'FIN-P&amp;L_CWS'!M208</f>
        <v>-84518868</v>
      </c>
      <c r="M43" s="251">
        <f>+'FIN-P&amp;L_CWS'!N208</f>
        <v>-93883743.706666663</v>
      </c>
      <c r="N43" s="251">
        <f>+'FIN-P&amp;L_CWS'!O208</f>
        <v>-103234644.41333333</v>
      </c>
      <c r="O43" s="251">
        <f>+'FIN-P&amp;L_CWS'!P208</f>
        <v>-112571504.97999999</v>
      </c>
      <c r="P43" s="251">
        <f>+'FIN-P&amp;L_CWS'!Q208</f>
        <v>-123297393.69966665</v>
      </c>
      <c r="Q43" s="251">
        <f>+'FIN-P&amp;L_CWS'!R208</f>
        <v>-133975202.98933332</v>
      </c>
      <c r="R43" s="251">
        <f>+'FIN-P&amp;L_CWS'!S208</f>
        <v>-144520749.27699998</v>
      </c>
      <c r="S43" s="251">
        <f>+'FIN-P&amp;L_CWS'!T208</f>
        <v>-155085860.56466666</v>
      </c>
      <c r="T43" s="251">
        <f>+'FIN-P&amp;L_CWS'!U208</f>
        <v>-165635006.85233334</v>
      </c>
      <c r="U43" s="251">
        <f>+'FIN-P&amp;L_CWS'!V208</f>
        <v>-176188863.14000002</v>
      </c>
      <c r="V43" s="251">
        <f>+'FIN-P&amp;L_CWS'!W208</f>
        <v>-185744581.09433335</v>
      </c>
      <c r="W43" s="251">
        <f>+'FIN-P&amp;L_CWS'!X208</f>
        <v>-195266879.61866668</v>
      </c>
      <c r="X43" s="251">
        <f>+'FIN-P&amp;L_CWS'!Y208</f>
        <v>-204752533.713</v>
      </c>
      <c r="Y43" s="251">
        <f>+'FIN-P&amp;L_CWS'!Z208</f>
        <v>-214255829.80733332</v>
      </c>
      <c r="Z43" s="251">
        <f>+'FIN-P&amp;L_CWS'!AA208</f>
        <v>-223676428.57216665</v>
      </c>
      <c r="AA43" s="251">
        <f>+'FIN-P&amp;L_CWS'!AB208</f>
        <v>-233099528.02449998</v>
      </c>
      <c r="AB43" s="251">
        <f>+'FIN-P&amp;L_CWS'!AC208</f>
        <v>-240851759.76279163</v>
      </c>
      <c r="AC43" s="251">
        <f>+'FIN-P&amp;L_CWS'!AD208</f>
        <v>-248286709.46134996</v>
      </c>
      <c r="AD43" s="251">
        <f>+'FIN-P&amp;L_CWS'!AE208</f>
        <v>-255606582.41610831</v>
      </c>
      <c r="AE43" s="251">
        <f>+'FIN-P&amp;L_CWS'!AF208</f>
        <v>-262948560.37086666</v>
      </c>
      <c r="AF43" s="251">
        <f>+'FIN-P&amp;L_CWS'!AG208</f>
        <v>-270163002.53182501</v>
      </c>
      <c r="AG43" s="251">
        <f>+'FIN-P&amp;L_CWS'!AH208</f>
        <v>-277383744.69278336</v>
      </c>
      <c r="AH43" s="251">
        <f>+'FIN-P&amp;L_CWS'!AI208</f>
        <v>-284599541.85374171</v>
      </c>
      <c r="AI43" s="251">
        <f>+'FIN-P&amp;L_CWS'!AJ208</f>
        <v>-291922327.25850004</v>
      </c>
      <c r="AJ43" s="251">
        <f>+'FIN-P&amp;L_CWS'!AK208</f>
        <v>-299240425.11325836</v>
      </c>
      <c r="AK43" s="251">
        <f>+'FIN-P&amp;L_CWS'!AL208</f>
        <v>-306683598.46181667</v>
      </c>
      <c r="AL43" s="251">
        <f>+'FIN-P&amp;L_CWS'!AM208</f>
        <v>-314209987.40417498</v>
      </c>
      <c r="AM43" s="251">
        <f>+'FIN-P&amp;L_CWS'!AN208</f>
        <v>-321844282.35283333</v>
      </c>
      <c r="AN43" s="251">
        <f>+'FIN-P&amp;L_CWS'!AO208</f>
        <v>-330820081.76514226</v>
      </c>
      <c r="AO43" s="251">
        <f>+'FIN-P&amp;L_CWS'!AP208</f>
        <v>-339201552.58549124</v>
      </c>
      <c r="AP43" s="251">
        <f>+'FIN-P&amp;L_CWS'!AQ208</f>
        <v>-347375116.02330017</v>
      </c>
      <c r="AQ43" s="251">
        <f>+'FIN-P&amp;L_CWS'!AR208</f>
        <v>-355570784.4611091</v>
      </c>
      <c r="AR43" s="251">
        <f>+'FIN-P&amp;L_CWS'!AS208</f>
        <v>-363549210.14420807</v>
      </c>
      <c r="AS43" s="251">
        <f>+'FIN-P&amp;L_CWS'!AT208</f>
        <v>-371533935.82730705</v>
      </c>
      <c r="AT43" s="251">
        <f>+'FIN-P&amp;L_CWS'!AU208</f>
        <v>-379513716.51040602</v>
      </c>
      <c r="AU43" s="251">
        <f>+'FIN-P&amp;L_CWS'!AV208</f>
        <v>-387690090.54821497</v>
      </c>
      <c r="AV43" s="251">
        <f>+'FIN-P&amp;L_CWS'!AW208</f>
        <v>-395861675.18602395</v>
      </c>
      <c r="AW43" s="251">
        <f>+'FIN-P&amp;L_CWS'!AX208</f>
        <v>-404252957.30637288</v>
      </c>
      <c r="AX43" s="251">
        <f>+'FIN-P&amp;L_CWS'!AY208</f>
        <v>-412817152.28143185</v>
      </c>
      <c r="AY43" s="251">
        <f>+'FIN-P&amp;L_CWS'!AZ208</f>
        <v>-421583886.16403079</v>
      </c>
      <c r="AZ43" s="251">
        <f>+'FIN-P&amp;L_CWS'!BA208</f>
        <v>-433466892.05177766</v>
      </c>
      <c r="BA43" s="251">
        <f>+'FIN-P&amp;L_CWS'!BB208</f>
        <v>-444333933.9300105</v>
      </c>
      <c r="BB43" s="251">
        <f>+'FIN-P&amp;L_CWS'!BC208</f>
        <v>-454855687.61340535</v>
      </c>
      <c r="BC43" s="251">
        <f>+'FIN-P&amp;L_CWS'!BD208</f>
        <v>-465399546.2968002</v>
      </c>
      <c r="BD43" s="251">
        <f>+'FIN-P&amp;L_CWS'!BE208</f>
        <v>-475583975.51035702</v>
      </c>
      <c r="BE43" s="251">
        <f>+'FIN-P&amp;L_CWS'!BF208</f>
        <v>-485774704.72391385</v>
      </c>
      <c r="BF43" s="251">
        <f>+'FIN-P&amp;L_CWS'!BG208</f>
        <v>-495960488.93747067</v>
      </c>
      <c r="BG43" s="251">
        <f>+'FIN-P&amp;L_CWS'!BH208</f>
        <v>-506485053.22086555</v>
      </c>
      <c r="BH43" s="251">
        <f>+'FIN-P&amp;L_CWS'!BI208</f>
        <v>-517004828.10426039</v>
      </c>
      <c r="BI43" s="251">
        <f>+'FIN-P&amp;L_CWS'!BJ208</f>
        <v>-527881681.28249323</v>
      </c>
      <c r="BJ43" s="251">
        <f>+'FIN-P&amp;L_CWS'!BK208</f>
        <v>-539073634.03056407</v>
      </c>
      <c r="BK43" s="251">
        <f>+'FIN-P&amp;L_CWS'!BL208</f>
        <v>-550599936.49847293</v>
      </c>
    </row>
    <row r="44" spans="1:64" x14ac:dyDescent="0.15">
      <c r="B44" s="33" t="s">
        <v>1132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-9373214</v>
      </c>
      <c r="G44" s="251">
        <f>+'FIN-CASHFLOW_CWS'!G67</f>
        <v>-9369074</v>
      </c>
      <c r="H44" s="251">
        <f>+'FIN-CASHFLOW_CWS'!H67</f>
        <v>-9394714</v>
      </c>
      <c r="I44" s="251">
        <f>+'FIN-CASHFLOW_CWS'!I67</f>
        <v>-9395824</v>
      </c>
      <c r="J44" s="251">
        <f>+'FIN-CASHFLOW_CWS'!J67</f>
        <v>-9428614</v>
      </c>
      <c r="K44" s="251">
        <f>+'FIN-CASHFLOW_CWS'!K67</f>
        <v>-9396274</v>
      </c>
      <c r="L44" s="251">
        <f>+'FIN-CASHFLOW_CWS'!L67</f>
        <v>-9400414</v>
      </c>
      <c r="M44" s="251">
        <f>+'FIN-CASHFLOW_CWS'!M67</f>
        <v>-9390819.0399999991</v>
      </c>
      <c r="N44" s="251">
        <f>+'FIN-CASHFLOW_CWS'!N67</f>
        <v>-9358259.0399999991</v>
      </c>
      <c r="O44" s="251">
        <f>+'FIN-CASHFLOW_CWS'!O67</f>
        <v>-9363688.9000000004</v>
      </c>
      <c r="P44" s="251">
        <f>+'FIN-CASHFLOW_CWS'!P67</f>
        <v>-10806429.552999999</v>
      </c>
      <c r="Q44" s="251">
        <f>+'FIN-CASHFLOW_CWS'!Q67</f>
        <v>-10751642.623000002</v>
      </c>
      <c r="R44" s="251">
        <f>+'FIN-CASHFLOW_CWS'!R67</f>
        <v>-10712767.121000001</v>
      </c>
      <c r="S44" s="251">
        <f>+'FIN-CASHFLOW_CWS'!S67</f>
        <v>-10563469.621000001</v>
      </c>
      <c r="T44" s="251">
        <f>+'FIN-CASHFLOW_CWS'!T67</f>
        <v>-10547504.621000001</v>
      </c>
      <c r="U44" s="251">
        <f>+'FIN-CASHFLOW_CWS'!U67</f>
        <v>-10552214.621000001</v>
      </c>
      <c r="V44" s="251">
        <f>+'FIN-CASHFLOW_CWS'!V67</f>
        <v>-9567709.6210000012</v>
      </c>
      <c r="W44" s="251">
        <f>+'FIN-CASHFLOW_CWS'!W67</f>
        <v>-9570590.1909999996</v>
      </c>
      <c r="X44" s="251">
        <f>+'FIN-CASHFLOW_CWS'!X67</f>
        <v>-9527195.7609999999</v>
      </c>
      <c r="Y44" s="251">
        <f>+'FIN-CASHFLOW_CWS'!Y67</f>
        <v>-9515262.7609999999</v>
      </c>
      <c r="Z44" s="251">
        <f>+'FIN-CASHFLOW_CWS'!Z67</f>
        <v>-9501121.681499999</v>
      </c>
      <c r="AA44" s="251">
        <f>+'FIN-CASHFLOW_CWS'!AA67</f>
        <v>-9424097.368999999</v>
      </c>
      <c r="AB44" s="251">
        <f>+'FIN-CASHFLOW_CWS'!AB67</f>
        <v>-7935217.5716249989</v>
      </c>
      <c r="AC44" s="251">
        <f>+'FIN-CASHFLOW_CWS'!AC67</f>
        <v>-7846631.3652250003</v>
      </c>
      <c r="AD44" s="251">
        <f>+'FIN-CASHFLOW_CWS'!AD67</f>
        <v>-7449552.121425</v>
      </c>
      <c r="AE44" s="251">
        <f>+'FIN-CASHFLOW_CWS'!AE67</f>
        <v>-7354799.621425</v>
      </c>
      <c r="AF44" s="251">
        <f>+'FIN-CASHFLOW_CWS'!AF67</f>
        <v>-7340486.3276249999</v>
      </c>
      <c r="AG44" s="251">
        <f>+'FIN-CASHFLOW_CWS'!AG67</f>
        <v>-7218983.8276249999</v>
      </c>
      <c r="AH44" s="251">
        <f>+'FIN-CASHFLOW_CWS'!AH67</f>
        <v>-7199458.8276249999</v>
      </c>
      <c r="AI44" s="251">
        <f>+'FIN-CASHFLOW_CWS'!AI67</f>
        <v>-7194139.5714250002</v>
      </c>
      <c r="AJ44" s="251">
        <f>+'FIN-CASHFLOW_CWS'!AJ67</f>
        <v>-7302674.5214249995</v>
      </c>
      <c r="AK44" s="251">
        <f>+'FIN-CASHFLOW_CWS'!AK67</f>
        <v>-7300022.5152249997</v>
      </c>
      <c r="AL44" s="251">
        <f>+'FIN-CASHFLOW_CWS'!AL67</f>
        <v>-7383908.1090250006</v>
      </c>
      <c r="AM44" s="251">
        <f>+'FIN-CASHFLOW_CWS'!AM67</f>
        <v>-7532262.8653250011</v>
      </c>
      <c r="AN44" s="251">
        <f>+'FIN-CASHFLOW_CWS'!AN67</f>
        <v>-9440610.8289756253</v>
      </c>
      <c r="AO44" s="251">
        <f>+'FIN-CASHFLOW_CWS'!AO67</f>
        <v>-9115429.9870156273</v>
      </c>
      <c r="AP44" s="251">
        <f>+'FIN-CASHFLOW_CWS'!AP67</f>
        <v>-8410837.6044756249</v>
      </c>
      <c r="AQ44" s="251">
        <f>+'FIN-CASHFLOW_CWS'!AQ67</f>
        <v>-8214139.8544756258</v>
      </c>
      <c r="AR44" s="251">
        <f>+'FIN-CASHFLOW_CWS'!AR67</f>
        <v>-8205699.8497656258</v>
      </c>
      <c r="AS44" s="251">
        <f>+'FIN-CASHFLOW_CWS'!AS67</f>
        <v>-7982967.3497656258</v>
      </c>
      <c r="AT44" s="251">
        <f>+'FIN-CASHFLOW_CWS'!AT67</f>
        <v>-7957792.5997656258</v>
      </c>
      <c r="AU44" s="251">
        <f>+'FIN-CASHFLOW_CWS'!AU67</f>
        <v>-7946603.2044756273</v>
      </c>
      <c r="AV44" s="251">
        <f>+'FIN-CASHFLOW_CWS'!AV67</f>
        <v>-8150069.8044756269</v>
      </c>
      <c r="AW44" s="251">
        <f>+'FIN-CASHFLOW_CWS'!AW67</f>
        <v>-8135431.5370156271</v>
      </c>
      <c r="AX44" s="251">
        <f>+'FIN-CASHFLOW_CWS'!AX67</f>
        <v>-8314297.6417256268</v>
      </c>
      <c r="AY44" s="251">
        <f>+'FIN-CASHFLOW_CWS'!AY67</f>
        <v>-8555514.299265625</v>
      </c>
      <c r="AZ44" s="251">
        <f>+'FIN-CASHFLOW_CWS'!AZ67</f>
        <v>-12455645.804413518</v>
      </c>
      <c r="BA44" s="251">
        <f>+'FIN-CASHFLOW_CWS'!BA67</f>
        <v>-12044030.144899515</v>
      </c>
      <c r="BB44" s="251">
        <f>+'FIN-CASHFLOW_CWS'!BB67</f>
        <v>-10898995.350061513</v>
      </c>
      <c r="BC44" s="251">
        <f>+'FIN-CASHFLOW_CWS'!BC67</f>
        <v>-10568672.400061514</v>
      </c>
      <c r="BD44" s="251">
        <f>+'FIN-CASHFLOW_CWS'!BD67</f>
        <v>-10557378.380223516</v>
      </c>
      <c r="BE44" s="251">
        <f>+'FIN-CASHFLOW_CWS'!BE67</f>
        <v>-10188970.880223516</v>
      </c>
      <c r="BF44" s="251">
        <f>+'FIN-CASHFLOW_CWS'!BF67</f>
        <v>-10157453.830223517</v>
      </c>
      <c r="BG44" s="251">
        <f>+'FIN-CASHFLOW_CWS'!BG67</f>
        <v>-10149118.450061513</v>
      </c>
      <c r="BH44" s="251">
        <f>+'FIN-CASHFLOW_CWS'!BH67</f>
        <v>-10492464.500061516</v>
      </c>
      <c r="BI44" s="251">
        <f>+'FIN-CASHFLOW_CWS'!BI67</f>
        <v>-10474692.794899516</v>
      </c>
      <c r="BJ44" s="251">
        <f>+'FIN-CASHFLOW_CWS'!BJ67</f>
        <v>-10790584.864737518</v>
      </c>
      <c r="BK44" s="251">
        <f>+'FIN-CASHFLOW_CWS'!BK67</f>
        <v>-11237116.834575519</v>
      </c>
      <c r="BL44" s="66"/>
    </row>
    <row r="45" spans="1:64" x14ac:dyDescent="0.15">
      <c r="B45" s="33" t="s">
        <v>1131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-28228854</v>
      </c>
      <c r="G45" s="251">
        <f>+'FIN-CASHFLOW_CWS'!G70</f>
        <v>-37597928</v>
      </c>
      <c r="H45" s="251">
        <f>+'FIN-CASHFLOW_CWS'!H70</f>
        <v>-46992642</v>
      </c>
      <c r="I45" s="251">
        <f>+'FIN-CASHFLOW_CWS'!I70</f>
        <v>-56388466</v>
      </c>
      <c r="J45" s="251">
        <f>+'FIN-CASHFLOW_CWS'!J70</f>
        <v>-65817080</v>
      </c>
      <c r="K45" s="251">
        <f>+'FIN-CASHFLOW_CWS'!K70</f>
        <v>-75213354</v>
      </c>
      <c r="L45" s="251">
        <f>+'FIN-CASHFLOW_CWS'!L70</f>
        <v>-84613768</v>
      </c>
      <c r="M45" s="251">
        <f>+'FIN-CASHFLOW_CWS'!M70</f>
        <v>-94004587.039999992</v>
      </c>
      <c r="N45" s="251">
        <f>+'FIN-CASHFLOW_CWS'!N70</f>
        <v>-103362846.07999998</v>
      </c>
      <c r="O45" s="251">
        <f>+'FIN-CASHFLOW_CWS'!O70</f>
        <v>-112726534.97999999</v>
      </c>
      <c r="P45" s="251">
        <f>+'FIN-CASHFLOW_CWS'!P70</f>
        <v>-123532964.53299999</v>
      </c>
      <c r="Q45" s="251">
        <f>+'FIN-CASHFLOW_CWS'!Q70</f>
        <v>-134284607.15599999</v>
      </c>
      <c r="R45" s="251">
        <f>+'FIN-CASHFLOW_CWS'!R70</f>
        <v>-144997374.27699998</v>
      </c>
      <c r="S45" s="251">
        <f>+'FIN-CASHFLOW_CWS'!S70</f>
        <v>-155560843.89799997</v>
      </c>
      <c r="T45" s="251">
        <f>+'FIN-CASHFLOW_CWS'!T70</f>
        <v>-166108348.51899996</v>
      </c>
      <c r="U45" s="251">
        <f>+'FIN-CASHFLOW_CWS'!U70</f>
        <v>-176660563.13999996</v>
      </c>
      <c r="V45" s="251">
        <f>+'FIN-CASHFLOW_CWS'!V70</f>
        <v>-186228272.76099995</v>
      </c>
      <c r="W45" s="251">
        <f>+'FIN-CASHFLOW_CWS'!W70</f>
        <v>-195798862.95199996</v>
      </c>
      <c r="X45" s="251">
        <f>+'FIN-CASHFLOW_CWS'!X70</f>
        <v>-205326058.71299997</v>
      </c>
      <c r="Y45" s="251">
        <f>+'FIN-CASHFLOW_CWS'!Y70</f>
        <v>-214841321.47399998</v>
      </c>
      <c r="Z45" s="251">
        <f>+'FIN-CASHFLOW_CWS'!Z70</f>
        <v>-224342443.15549996</v>
      </c>
      <c r="AA45" s="251">
        <f>+'FIN-CASHFLOW_CWS'!AA70</f>
        <v>-233766540.52449995</v>
      </c>
      <c r="AB45" s="251">
        <f>+'FIN-CASHFLOW_CWS'!AB70</f>
        <v>-241701758.09612495</v>
      </c>
      <c r="AC45" s="251">
        <f>+'FIN-CASHFLOW_CWS'!AC70</f>
        <v>-249548389.46134993</v>
      </c>
      <c r="AD45" s="251">
        <f>+'FIN-CASHFLOW_CWS'!AD70</f>
        <v>-256997941.58277494</v>
      </c>
      <c r="AE45" s="251">
        <f>+'FIN-CASHFLOW_CWS'!AE70</f>
        <v>-264352741.20419994</v>
      </c>
      <c r="AF45" s="251">
        <f>+'FIN-CASHFLOW_CWS'!AF70</f>
        <v>-271693227.53182495</v>
      </c>
      <c r="AG45" s="251">
        <f>+'FIN-CASHFLOW_CWS'!AG70</f>
        <v>-278912211.35944992</v>
      </c>
      <c r="AH45" s="251">
        <f>+'FIN-CASHFLOW_CWS'!AH70</f>
        <v>-286111670.1870749</v>
      </c>
      <c r="AI45" s="251">
        <f>+'FIN-CASHFLOW_CWS'!AI70</f>
        <v>-293305809.75849992</v>
      </c>
      <c r="AJ45" s="251">
        <f>+'FIN-CASHFLOW_CWS'!AJ70</f>
        <v>-300608484.27992493</v>
      </c>
      <c r="AK45" s="251">
        <f>+'FIN-CASHFLOW_CWS'!AK70</f>
        <v>-307908506.79514992</v>
      </c>
      <c r="AL45" s="251">
        <f>+'FIN-CASHFLOW_CWS'!AL70</f>
        <v>-315292414.90417492</v>
      </c>
      <c r="AM45" s="251">
        <f>+'FIN-CASHFLOW_CWS'!AM70</f>
        <v>-322824677.7694999</v>
      </c>
      <c r="AN45" s="251">
        <f>+'FIN-CASHFLOW_CWS'!AN70</f>
        <v>-332265288.59847552</v>
      </c>
      <c r="AO45" s="251">
        <f>+'FIN-CASHFLOW_CWS'!AO70</f>
        <v>-341380718.58549112</v>
      </c>
      <c r="AP45" s="251">
        <f>+'FIN-CASHFLOW_CWS'!AP70</f>
        <v>-349791556.18996674</v>
      </c>
      <c r="AQ45" s="251">
        <f>+'FIN-CASHFLOW_CWS'!AQ70</f>
        <v>-358005696.04444236</v>
      </c>
      <c r="AR45" s="251">
        <f>+'FIN-CASHFLOW_CWS'!AR70</f>
        <v>-366211395.89420795</v>
      </c>
      <c r="AS45" s="251">
        <f>+'FIN-CASHFLOW_CWS'!AS70</f>
        <v>-374194363.24397355</v>
      </c>
      <c r="AT45" s="251">
        <f>+'FIN-CASHFLOW_CWS'!AT70</f>
        <v>-382152155.84373915</v>
      </c>
      <c r="AU45" s="251">
        <f>+'FIN-CASHFLOW_CWS'!AU70</f>
        <v>-390098759.04821479</v>
      </c>
      <c r="AV45" s="251">
        <f>+'FIN-CASHFLOW_CWS'!AV70</f>
        <v>-398248828.8526904</v>
      </c>
      <c r="AW45" s="251">
        <f>+'FIN-CASHFLOW_CWS'!AW70</f>
        <v>-406384260.38970602</v>
      </c>
      <c r="AX45" s="251">
        <f>+'FIN-CASHFLOW_CWS'!AX70</f>
        <v>-414698558.03143162</v>
      </c>
      <c r="AY45" s="251">
        <f>+'FIN-CASHFLOW_CWS'!AY70</f>
        <v>-423254072.33069724</v>
      </c>
      <c r="AZ45" s="251">
        <f>+'FIN-CASHFLOW_CWS'!AZ70</f>
        <v>-435709718.13511074</v>
      </c>
      <c r="BA45" s="251">
        <f>+'FIN-CASHFLOW_CWS'!BA70</f>
        <v>-447753748.28001022</v>
      </c>
      <c r="BB45" s="251">
        <f>+'FIN-CASHFLOW_CWS'!BB70</f>
        <v>-458652743.63007176</v>
      </c>
      <c r="BC45" s="251">
        <f>+'FIN-CASHFLOW_CWS'!BC70</f>
        <v>-469221416.03013325</v>
      </c>
      <c r="BD45" s="251">
        <f>+'FIN-CASHFLOW_CWS'!BD70</f>
        <v>-479778794.41035676</v>
      </c>
      <c r="BE45" s="251">
        <f>+'FIN-CASHFLOW_CWS'!BE70</f>
        <v>-489967765.29058027</v>
      </c>
      <c r="BF45" s="251">
        <f>+'FIN-CASHFLOW_CWS'!BF70</f>
        <v>-500125219.12080377</v>
      </c>
      <c r="BG45" s="251">
        <f>+'FIN-CASHFLOW_CWS'!BG70</f>
        <v>-510274337.57086527</v>
      </c>
      <c r="BH45" s="251">
        <f>+'FIN-CASHFLOW_CWS'!BH70</f>
        <v>-520766802.07092679</v>
      </c>
      <c r="BI45" s="251">
        <f>+'FIN-CASHFLOW_CWS'!BI70</f>
        <v>-531241494.86582631</v>
      </c>
      <c r="BJ45" s="251">
        <f>+'FIN-CASHFLOW_CWS'!BJ70</f>
        <v>-542032079.73056388</v>
      </c>
      <c r="BK45" s="251">
        <f>+'FIN-CASHFLOW_CWS'!BK70</f>
        <v>-553269196.56513941</v>
      </c>
    </row>
    <row r="47" spans="1:64" x14ac:dyDescent="0.15">
      <c r="A47" s="252" t="s">
        <v>971</v>
      </c>
      <c r="C47" s="74" t="s">
        <v>147</v>
      </c>
      <c r="D47" s="362" t="s">
        <v>35</v>
      </c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 t="s">
        <v>36</v>
      </c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 t="s">
        <v>37</v>
      </c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 t="s">
        <v>38</v>
      </c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 t="s">
        <v>39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811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-9360715.666666666</v>
      </c>
      <c r="H49" s="251">
        <f t="shared" si="3"/>
        <v>-9396355.666666666</v>
      </c>
      <c r="I49" s="251">
        <f t="shared" si="3"/>
        <v>-9397465.666666666</v>
      </c>
      <c r="J49" s="251">
        <f t="shared" si="3"/>
        <v>-9430255.666666666</v>
      </c>
      <c r="K49" s="251">
        <f t="shared" si="3"/>
        <v>-9397915.666666666</v>
      </c>
      <c r="L49" s="251">
        <f t="shared" si="3"/>
        <v>-9392305.666666666</v>
      </c>
      <c r="M49" s="251">
        <f t="shared" si="3"/>
        <v>-9364875.7066666652</v>
      </c>
      <c r="N49" s="251">
        <f t="shared" si="3"/>
        <v>-9350900.7066666652</v>
      </c>
      <c r="O49" s="251">
        <f t="shared" si="3"/>
        <v>-9336860.5666666664</v>
      </c>
      <c r="P49" s="251">
        <f t="shared" si="3"/>
        <v>-10725888.719666665</v>
      </c>
      <c r="Q49" s="251">
        <f t="shared" si="3"/>
        <v>-10677809.289666668</v>
      </c>
      <c r="R49" s="251">
        <f t="shared" si="3"/>
        <v>-10545546.287666667</v>
      </c>
      <c r="S49" s="251">
        <f t="shared" si="3"/>
        <v>-10565111.287666667</v>
      </c>
      <c r="T49" s="251">
        <f t="shared" si="3"/>
        <v>-10549146.287666667</v>
      </c>
      <c r="U49" s="251">
        <f t="shared" si="3"/>
        <v>-10553856.287666667</v>
      </c>
      <c r="V49" s="251">
        <f t="shared" si="3"/>
        <v>-9555717.9543333352</v>
      </c>
      <c r="W49" s="251">
        <f t="shared" si="3"/>
        <v>-9522298.5243333336</v>
      </c>
      <c r="X49" s="251">
        <f t="shared" si="3"/>
        <v>-9485654.0943333339</v>
      </c>
      <c r="Y49" s="251">
        <f t="shared" si="3"/>
        <v>-9503296.0943333339</v>
      </c>
      <c r="Z49" s="251">
        <f t="shared" si="3"/>
        <v>-9420598.764833333</v>
      </c>
      <c r="AA49" s="251">
        <f t="shared" si="3"/>
        <v>-9423099.452333333</v>
      </c>
      <c r="AB49" s="251">
        <f t="shared" si="3"/>
        <v>-7752231.7382916659</v>
      </c>
      <c r="AC49" s="251">
        <f t="shared" si="3"/>
        <v>-7434949.6985583333</v>
      </c>
      <c r="AD49" s="251">
        <f t="shared" si="3"/>
        <v>-7319872.954758333</v>
      </c>
      <c r="AE49" s="251">
        <f t="shared" si="3"/>
        <v>-7341977.954758333</v>
      </c>
      <c r="AF49" s="251">
        <f t="shared" si="3"/>
        <v>-7214442.1609583329</v>
      </c>
      <c r="AG49" s="251">
        <f t="shared" si="3"/>
        <v>-7220742.1609583329</v>
      </c>
      <c r="AH49" s="251">
        <f t="shared" si="3"/>
        <v>-7215797.1609583329</v>
      </c>
      <c r="AI49" s="251">
        <f t="shared" si="3"/>
        <v>-7322785.4047583332</v>
      </c>
      <c r="AJ49" s="251">
        <f t="shared" si="3"/>
        <v>-7318097.8547583325</v>
      </c>
      <c r="AK49" s="251">
        <f t="shared" si="3"/>
        <v>-7443173.3485583328</v>
      </c>
      <c r="AL49" s="251">
        <f t="shared" si="3"/>
        <v>-7526388.9423583336</v>
      </c>
      <c r="AM49" s="251">
        <f t="shared" si="3"/>
        <v>-7634294.9486583341</v>
      </c>
      <c r="AN49" s="251">
        <f t="shared" si="3"/>
        <v>-8975799.4123089593</v>
      </c>
      <c r="AO49" s="251">
        <f t="shared" si="3"/>
        <v>-8381470.8203489603</v>
      </c>
      <c r="AP49" s="251">
        <f t="shared" si="3"/>
        <v>-8173563.4378089588</v>
      </c>
      <c r="AQ49" s="251">
        <f t="shared" si="3"/>
        <v>-8195668.4378089588</v>
      </c>
      <c r="AR49" s="251">
        <f t="shared" si="3"/>
        <v>-7978425.6830989588</v>
      </c>
      <c r="AS49" s="251">
        <f t="shared" si="3"/>
        <v>-7984725.6830989588</v>
      </c>
      <c r="AT49" s="251">
        <f t="shared" si="3"/>
        <v>-7979780.6830989588</v>
      </c>
      <c r="AU49" s="251">
        <f t="shared" si="3"/>
        <v>-8176374.0378089603</v>
      </c>
      <c r="AV49" s="251">
        <f t="shared" si="3"/>
        <v>-8171584.6378089599</v>
      </c>
      <c r="AW49" s="251">
        <f t="shared" si="3"/>
        <v>-8391282.1203489602</v>
      </c>
      <c r="AX49" s="251">
        <f t="shared" si="3"/>
        <v>-8564194.9750589598</v>
      </c>
      <c r="AY49" s="251">
        <f t="shared" si="3"/>
        <v>-8766733.8825989589</v>
      </c>
      <c r="AZ49" s="251">
        <f t="shared" si="3"/>
        <v>-11883005.887746852</v>
      </c>
      <c r="BA49" s="251">
        <f t="shared" si="3"/>
        <v>-10867041.878232848</v>
      </c>
      <c r="BB49" s="251">
        <f t="shared" si="3"/>
        <v>-10521753.683394847</v>
      </c>
      <c r="BC49" s="251">
        <f t="shared" si="3"/>
        <v>-10543858.683394847</v>
      </c>
      <c r="BD49" s="251">
        <f t="shared" si="3"/>
        <v>-10184429.21355685</v>
      </c>
      <c r="BE49" s="251">
        <f t="shared" si="3"/>
        <v>-10190729.21355685</v>
      </c>
      <c r="BF49" s="251">
        <f t="shared" si="3"/>
        <v>-10185784.21355685</v>
      </c>
      <c r="BG49" s="251">
        <f t="shared" si="3"/>
        <v>-10524564.283394847</v>
      </c>
      <c r="BH49" s="251">
        <f t="shared" si="3"/>
        <v>-10519774.883394849</v>
      </c>
      <c r="BI49" s="251">
        <f t="shared" si="3"/>
        <v>-10876853.178232849</v>
      </c>
      <c r="BJ49" s="251">
        <f t="shared" si="3"/>
        <v>-11191952.748070851</v>
      </c>
      <c r="BK49" s="251">
        <f t="shared" si="3"/>
        <v>-11526302.467908852</v>
      </c>
    </row>
    <row r="50" spans="1:64" x14ac:dyDescent="0.15">
      <c r="B50" s="33" t="s">
        <v>970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-9373214</v>
      </c>
      <c r="G50" s="251">
        <f t="shared" si="4"/>
        <v>-9369074</v>
      </c>
      <c r="H50" s="251">
        <f t="shared" si="4"/>
        <v>-9394714</v>
      </c>
      <c r="I50" s="251">
        <f t="shared" si="4"/>
        <v>-9395824</v>
      </c>
      <c r="J50" s="251">
        <f t="shared" si="4"/>
        <v>-9428614</v>
      </c>
      <c r="K50" s="251">
        <f t="shared" si="4"/>
        <v>-9396274</v>
      </c>
      <c r="L50" s="251">
        <f t="shared" si="4"/>
        <v>-9400414</v>
      </c>
      <c r="M50" s="251">
        <f t="shared" si="4"/>
        <v>-9390819.0399999991</v>
      </c>
      <c r="N50" s="251">
        <f t="shared" si="4"/>
        <v>-9358259.0399999991</v>
      </c>
      <c r="O50" s="251">
        <f t="shared" si="4"/>
        <v>-9363688.9000000004</v>
      </c>
      <c r="P50" s="251">
        <f t="shared" si="4"/>
        <v>-10806429.552999999</v>
      </c>
      <c r="Q50" s="251">
        <f t="shared" si="4"/>
        <v>-10751642.623000002</v>
      </c>
      <c r="R50" s="251">
        <f t="shared" si="4"/>
        <v>-10712767.121000001</v>
      </c>
      <c r="S50" s="251">
        <f t="shared" si="4"/>
        <v>-10563469.621000001</v>
      </c>
      <c r="T50" s="251">
        <f t="shared" si="4"/>
        <v>-10547504.621000001</v>
      </c>
      <c r="U50" s="251">
        <f t="shared" si="4"/>
        <v>-10552214.621000001</v>
      </c>
      <c r="V50" s="251">
        <f t="shared" si="4"/>
        <v>-9567709.6210000012</v>
      </c>
      <c r="W50" s="251">
        <f t="shared" si="4"/>
        <v>-9570590.1909999996</v>
      </c>
      <c r="X50" s="251">
        <f t="shared" si="4"/>
        <v>-9527195.7609999999</v>
      </c>
      <c r="Y50" s="251">
        <f t="shared" si="4"/>
        <v>-9515262.7609999999</v>
      </c>
      <c r="Z50" s="251">
        <f t="shared" si="4"/>
        <v>-9501121.681499999</v>
      </c>
      <c r="AA50" s="251">
        <f t="shared" si="4"/>
        <v>-9424097.368999999</v>
      </c>
      <c r="AB50" s="251">
        <f t="shared" si="4"/>
        <v>-7935217.5716249989</v>
      </c>
      <c r="AC50" s="251">
        <f t="shared" si="4"/>
        <v>-7846631.3652250003</v>
      </c>
      <c r="AD50" s="251">
        <f t="shared" si="4"/>
        <v>-7449552.121425</v>
      </c>
      <c r="AE50" s="251">
        <f t="shared" si="4"/>
        <v>-7354799.621425</v>
      </c>
      <c r="AF50" s="251">
        <f t="shared" si="4"/>
        <v>-7340486.3276249999</v>
      </c>
      <c r="AG50" s="251">
        <f t="shared" si="4"/>
        <v>-7218983.8276249999</v>
      </c>
      <c r="AH50" s="251">
        <f t="shared" si="4"/>
        <v>-7199458.8276249999</v>
      </c>
      <c r="AI50" s="251">
        <f t="shared" si="4"/>
        <v>-7194139.5714250002</v>
      </c>
      <c r="AJ50" s="251">
        <f t="shared" si="4"/>
        <v>-7302674.5214249995</v>
      </c>
      <c r="AK50" s="251">
        <f t="shared" si="4"/>
        <v>-7300022.5152249997</v>
      </c>
      <c r="AL50" s="251">
        <f t="shared" si="4"/>
        <v>-7383908.1090250006</v>
      </c>
      <c r="AM50" s="251">
        <f t="shared" si="4"/>
        <v>-7532262.8653250011</v>
      </c>
      <c r="AN50" s="251">
        <f t="shared" si="4"/>
        <v>-9440610.8289756253</v>
      </c>
      <c r="AO50" s="251">
        <f t="shared" si="4"/>
        <v>-9115429.9870156273</v>
      </c>
      <c r="AP50" s="251">
        <f t="shared" si="4"/>
        <v>-8410837.6044756249</v>
      </c>
      <c r="AQ50" s="251">
        <f t="shared" si="4"/>
        <v>-8214139.8544756258</v>
      </c>
      <c r="AR50" s="251">
        <f t="shared" si="4"/>
        <v>-8205699.8497656258</v>
      </c>
      <c r="AS50" s="251">
        <f t="shared" si="4"/>
        <v>-7982967.3497656258</v>
      </c>
      <c r="AT50" s="251">
        <f t="shared" si="4"/>
        <v>-7957792.5997656258</v>
      </c>
      <c r="AU50" s="251">
        <f t="shared" si="4"/>
        <v>-7946603.2044756273</v>
      </c>
      <c r="AV50" s="251">
        <f t="shared" si="4"/>
        <v>-8150069.8044756269</v>
      </c>
      <c r="AW50" s="251">
        <f t="shared" si="4"/>
        <v>-8135431.5370156271</v>
      </c>
      <c r="AX50" s="251">
        <f t="shared" si="4"/>
        <v>-8314297.6417256268</v>
      </c>
      <c r="AY50" s="251">
        <f t="shared" si="4"/>
        <v>-8555514.299265625</v>
      </c>
      <c r="AZ50" s="251">
        <f t="shared" si="4"/>
        <v>-12455645.804413518</v>
      </c>
      <c r="BA50" s="251">
        <f t="shared" si="4"/>
        <v>-12044030.144899515</v>
      </c>
      <c r="BB50" s="251">
        <f t="shared" si="4"/>
        <v>-10898995.350061513</v>
      </c>
      <c r="BC50" s="251">
        <f t="shared" si="4"/>
        <v>-10568672.400061514</v>
      </c>
      <c r="BD50" s="251">
        <f t="shared" si="4"/>
        <v>-10557378.380223516</v>
      </c>
      <c r="BE50" s="251">
        <f t="shared" si="4"/>
        <v>-10188970.880223516</v>
      </c>
      <c r="BF50" s="251">
        <f t="shared" si="4"/>
        <v>-10157453.830223517</v>
      </c>
      <c r="BG50" s="251">
        <f t="shared" si="4"/>
        <v>-10149118.450061513</v>
      </c>
      <c r="BH50" s="251">
        <f t="shared" si="4"/>
        <v>-10492464.500061516</v>
      </c>
      <c r="BI50" s="251">
        <f t="shared" si="4"/>
        <v>-10474692.794899516</v>
      </c>
      <c r="BJ50" s="251">
        <f t="shared" si="4"/>
        <v>-10790584.864737518</v>
      </c>
      <c r="BK50" s="251">
        <f t="shared" si="4"/>
        <v>-11237116.834575519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1043</v>
      </c>
    </row>
    <row r="53" spans="1:64" x14ac:dyDescent="0.15">
      <c r="A53"/>
      <c r="C53" s="74" t="s">
        <v>147</v>
      </c>
      <c r="D53" s="362" t="s">
        <v>35</v>
      </c>
      <c r="E53" s="362"/>
      <c r="F53" s="362"/>
      <c r="G53" s="362"/>
      <c r="H53" s="362"/>
      <c r="I53" s="362"/>
      <c r="J53" s="362"/>
      <c r="K53" s="362"/>
      <c r="L53" s="362"/>
      <c r="M53" s="362"/>
      <c r="N53" s="362"/>
      <c r="O53" s="362"/>
      <c r="P53" s="362" t="s">
        <v>36</v>
      </c>
      <c r="Q53" s="362"/>
      <c r="R53" s="362"/>
      <c r="S53" s="362"/>
      <c r="T53" s="362"/>
      <c r="U53" s="362"/>
      <c r="V53" s="362"/>
      <c r="W53" s="362"/>
      <c r="X53" s="362"/>
      <c r="Y53" s="362"/>
      <c r="Z53" s="362"/>
      <c r="AA53" s="362"/>
      <c r="AB53" s="362" t="s">
        <v>37</v>
      </c>
      <c r="AC53" s="362"/>
      <c r="AD53" s="362"/>
      <c r="AE53" s="362"/>
      <c r="AF53" s="362"/>
      <c r="AG53" s="362"/>
      <c r="AH53" s="362"/>
      <c r="AI53" s="362"/>
      <c r="AJ53" s="362"/>
      <c r="AK53" s="362"/>
      <c r="AL53" s="362"/>
      <c r="AM53" s="362"/>
      <c r="AN53" s="362" t="s">
        <v>38</v>
      </c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 t="s">
        <v>39</v>
      </c>
      <c r="BA53" s="362"/>
      <c r="BB53" s="362"/>
      <c r="BC53" s="362"/>
      <c r="BD53" s="362"/>
      <c r="BE53" s="362"/>
      <c r="BF53" s="362"/>
      <c r="BG53" s="362"/>
      <c r="BH53" s="362"/>
      <c r="BI53" s="362"/>
      <c r="BJ53" s="362"/>
      <c r="BK53" s="36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811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-9360715.666666666</v>
      </c>
      <c r="H55" s="251">
        <f t="shared" si="5"/>
        <v>-9396355.666666666</v>
      </c>
      <c r="I55" s="251">
        <f t="shared" si="5"/>
        <v>-9397465.666666666</v>
      </c>
      <c r="J55" s="251">
        <f t="shared" si="5"/>
        <v>-9430255.666666666</v>
      </c>
      <c r="K55" s="251">
        <f t="shared" si="5"/>
        <v>-9397915.666666666</v>
      </c>
      <c r="L55" s="251">
        <f t="shared" si="5"/>
        <v>-9392305.666666666</v>
      </c>
      <c r="M55" s="251">
        <f t="shared" si="5"/>
        <v>-9364875.7066666652</v>
      </c>
      <c r="N55" s="251">
        <f t="shared" si="5"/>
        <v>-9350900.7066666652</v>
      </c>
      <c r="O55" s="251">
        <f t="shared" si="5"/>
        <v>-9336860.5666666664</v>
      </c>
      <c r="P55" s="251">
        <f t="shared" si="5"/>
        <v>-10725888.719666665</v>
      </c>
      <c r="Q55" s="251">
        <f t="shared" si="5"/>
        <v>-10677809.289666668</v>
      </c>
      <c r="R55" s="251">
        <f t="shared" si="5"/>
        <v>-10545546.287666667</v>
      </c>
      <c r="S55" s="251">
        <f t="shared" si="5"/>
        <v>-10565111.287666667</v>
      </c>
      <c r="T55" s="251">
        <f t="shared" si="5"/>
        <v>-10549146.287666667</v>
      </c>
      <c r="U55" s="251">
        <f t="shared" si="5"/>
        <v>-10553856.287666667</v>
      </c>
      <c r="V55" s="251">
        <f t="shared" si="5"/>
        <v>-9555717.9543333352</v>
      </c>
      <c r="W55" s="251">
        <f t="shared" si="5"/>
        <v>-9522298.5243333336</v>
      </c>
      <c r="X55" s="251">
        <f t="shared" si="5"/>
        <v>-9485654.0943333339</v>
      </c>
      <c r="Y55" s="251">
        <f t="shared" si="5"/>
        <v>-9503296.0943333339</v>
      </c>
      <c r="Z55" s="251">
        <f t="shared" si="5"/>
        <v>-9420598.764833333</v>
      </c>
      <c r="AA55" s="251">
        <f t="shared" si="5"/>
        <v>-9423099.452333333</v>
      </c>
      <c r="AB55" s="251">
        <f t="shared" si="5"/>
        <v>-7752231.7382916659</v>
      </c>
      <c r="AC55" s="251">
        <f t="shared" si="5"/>
        <v>-7434949.6985583333</v>
      </c>
      <c r="AD55" s="251">
        <f t="shared" si="5"/>
        <v>-7319872.954758333</v>
      </c>
      <c r="AE55" s="251">
        <f t="shared" si="5"/>
        <v>-7341977.954758333</v>
      </c>
      <c r="AF55" s="251">
        <f t="shared" si="5"/>
        <v>-7214442.1609583329</v>
      </c>
      <c r="AG55" s="251">
        <f t="shared" si="5"/>
        <v>-7220742.1609583329</v>
      </c>
      <c r="AH55" s="251">
        <f t="shared" si="5"/>
        <v>-7215797.1609583329</v>
      </c>
      <c r="AI55" s="251">
        <f t="shared" si="5"/>
        <v>-7322785.4047583332</v>
      </c>
      <c r="AJ55" s="251">
        <f t="shared" si="5"/>
        <v>-7318097.8547583325</v>
      </c>
      <c r="AK55" s="251">
        <f t="shared" si="5"/>
        <v>-7443173.3485583328</v>
      </c>
      <c r="AL55" s="251">
        <f t="shared" si="5"/>
        <v>-7526388.9423583336</v>
      </c>
      <c r="AM55" s="251">
        <f t="shared" si="5"/>
        <v>-7634294.9486583341</v>
      </c>
      <c r="AN55" s="251">
        <f t="shared" si="5"/>
        <v>-8975799.4123089593</v>
      </c>
      <c r="AO55" s="251">
        <f t="shared" si="5"/>
        <v>-8381470.8203489603</v>
      </c>
      <c r="AP55" s="251">
        <f t="shared" si="5"/>
        <v>-8173563.4378089588</v>
      </c>
      <c r="AQ55" s="251">
        <f t="shared" si="5"/>
        <v>-8195668.4378089588</v>
      </c>
      <c r="AR55" s="251">
        <f t="shared" si="5"/>
        <v>-7978425.6830989588</v>
      </c>
      <c r="AS55" s="251">
        <f t="shared" si="5"/>
        <v>-7984725.6830989588</v>
      </c>
      <c r="AT55" s="251">
        <f t="shared" si="5"/>
        <v>-7979780.6830989588</v>
      </c>
      <c r="AU55" s="251">
        <f t="shared" si="5"/>
        <v>-8176374.0378089603</v>
      </c>
      <c r="AV55" s="251">
        <f t="shared" si="5"/>
        <v>-8171584.6378089599</v>
      </c>
      <c r="AW55" s="251">
        <f t="shared" si="5"/>
        <v>-8391282.1203489602</v>
      </c>
      <c r="AX55" s="251">
        <f t="shared" si="5"/>
        <v>-8564194.9750589598</v>
      </c>
      <c r="AY55" s="251">
        <f t="shared" si="5"/>
        <v>-8766733.8825989589</v>
      </c>
      <c r="AZ55" s="251">
        <f t="shared" si="5"/>
        <v>-11883005.887746852</v>
      </c>
      <c r="BA55" s="251">
        <f t="shared" si="5"/>
        <v>-10867041.878232848</v>
      </c>
      <c r="BB55" s="251">
        <f t="shared" si="5"/>
        <v>-10521753.683394847</v>
      </c>
      <c r="BC55" s="251">
        <f t="shared" si="5"/>
        <v>-10543858.683394847</v>
      </c>
      <c r="BD55" s="251">
        <f t="shared" si="5"/>
        <v>-10184429.21355685</v>
      </c>
      <c r="BE55" s="251">
        <f t="shared" si="5"/>
        <v>-10190729.21355685</v>
      </c>
      <c r="BF55" s="251">
        <f t="shared" si="5"/>
        <v>-10185784.21355685</v>
      </c>
      <c r="BG55" s="251">
        <f t="shared" si="5"/>
        <v>-10524564.283394847</v>
      </c>
      <c r="BH55" s="251">
        <f t="shared" si="5"/>
        <v>-10519774.883394849</v>
      </c>
      <c r="BI55" s="251">
        <f t="shared" si="5"/>
        <v>-10876853.178232849</v>
      </c>
      <c r="BJ55" s="251">
        <f t="shared" si="5"/>
        <v>-11191952.748070851</v>
      </c>
      <c r="BK55" s="251">
        <f t="shared" si="5"/>
        <v>-11526302.467908852</v>
      </c>
    </row>
    <row r="56" spans="1:64" x14ac:dyDescent="0.15">
      <c r="B56" s="33" t="s">
        <v>1130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-37504569.666666664</v>
      </c>
      <c r="H56" s="251">
        <f t="shared" si="6"/>
        <v>-46900925.333333328</v>
      </c>
      <c r="I56" s="251">
        <f t="shared" si="6"/>
        <v>-56298390.999999993</v>
      </c>
      <c r="J56" s="251">
        <f t="shared" si="6"/>
        <v>-65728646.666666657</v>
      </c>
      <c r="K56" s="251">
        <f t="shared" si="6"/>
        <v>-75126562.333333328</v>
      </c>
      <c r="L56" s="251">
        <f t="shared" si="6"/>
        <v>-84518868</v>
      </c>
      <c r="M56" s="251">
        <f t="shared" si="6"/>
        <v>-93883743.706666663</v>
      </c>
      <c r="N56" s="251">
        <f t="shared" si="6"/>
        <v>-103234644.41333333</v>
      </c>
      <c r="O56" s="251">
        <f t="shared" si="6"/>
        <v>-112571504.97999999</v>
      </c>
      <c r="P56" s="251">
        <f t="shared" si="6"/>
        <v>-123297393.69966665</v>
      </c>
      <c r="Q56" s="251">
        <f t="shared" si="6"/>
        <v>-133975202.98933332</v>
      </c>
      <c r="R56" s="251">
        <f t="shared" si="6"/>
        <v>-144520749.27699998</v>
      </c>
      <c r="S56" s="251">
        <f t="shared" si="5"/>
        <v>-155085860.56466666</v>
      </c>
      <c r="T56" s="251">
        <f t="shared" si="5"/>
        <v>-165635006.85233334</v>
      </c>
      <c r="U56" s="251">
        <f t="shared" si="5"/>
        <v>-176188863.14000002</v>
      </c>
      <c r="V56" s="251">
        <f t="shared" si="5"/>
        <v>-185744581.09433335</v>
      </c>
      <c r="W56" s="251">
        <f t="shared" si="5"/>
        <v>-195266879.61866668</v>
      </c>
      <c r="X56" s="251">
        <f t="shared" si="5"/>
        <v>-204752533.713</v>
      </c>
      <c r="Y56" s="251">
        <f t="shared" si="5"/>
        <v>-214255829.80733332</v>
      </c>
      <c r="Z56" s="251">
        <f t="shared" si="5"/>
        <v>-223676428.57216665</v>
      </c>
      <c r="AA56" s="251">
        <f t="shared" si="5"/>
        <v>-233099528.02449998</v>
      </c>
      <c r="AB56" s="251">
        <f t="shared" si="5"/>
        <v>-240851759.76279163</v>
      </c>
      <c r="AC56" s="251">
        <f t="shared" si="5"/>
        <v>-248286709.46134996</v>
      </c>
      <c r="AD56" s="251">
        <f t="shared" si="5"/>
        <v>-255606582.41610831</v>
      </c>
      <c r="AE56" s="251">
        <f t="shared" si="5"/>
        <v>-262948560.37086666</v>
      </c>
      <c r="AF56" s="251">
        <f t="shared" si="5"/>
        <v>-270163002.53182501</v>
      </c>
      <c r="AG56" s="251">
        <f t="shared" si="5"/>
        <v>-277383744.69278336</v>
      </c>
      <c r="AH56" s="251">
        <f t="shared" si="5"/>
        <v>-284599541.85374171</v>
      </c>
      <c r="AI56" s="251">
        <f t="shared" si="5"/>
        <v>-291922327.25850004</v>
      </c>
      <c r="AJ56" s="251">
        <f t="shared" si="5"/>
        <v>-299240425.11325836</v>
      </c>
      <c r="AK56" s="251">
        <f t="shared" si="5"/>
        <v>-306683598.46181667</v>
      </c>
      <c r="AL56" s="251">
        <f t="shared" si="5"/>
        <v>-314209987.40417498</v>
      </c>
      <c r="AM56" s="251">
        <f t="shared" si="5"/>
        <v>-321844282.35283333</v>
      </c>
      <c r="AN56" s="251">
        <f t="shared" si="5"/>
        <v>-330820081.76514226</v>
      </c>
      <c r="AO56" s="251">
        <f t="shared" si="5"/>
        <v>-339201552.58549124</v>
      </c>
      <c r="AP56" s="251">
        <f t="shared" si="5"/>
        <v>-347375116.02330017</v>
      </c>
      <c r="AQ56" s="251">
        <f t="shared" si="5"/>
        <v>-355570784.4611091</v>
      </c>
      <c r="AR56" s="251">
        <f t="shared" si="5"/>
        <v>-363549210.14420807</v>
      </c>
      <c r="AS56" s="251">
        <f t="shared" si="5"/>
        <v>-371533935.82730705</v>
      </c>
      <c r="AT56" s="251">
        <f t="shared" si="5"/>
        <v>-379513716.51040602</v>
      </c>
      <c r="AU56" s="251">
        <f t="shared" si="5"/>
        <v>-387690090.54821497</v>
      </c>
      <c r="AV56" s="251">
        <f t="shared" si="5"/>
        <v>-395861675.18602395</v>
      </c>
      <c r="AW56" s="251">
        <f t="shared" si="5"/>
        <v>-404252957.30637288</v>
      </c>
      <c r="AX56" s="251">
        <f t="shared" si="5"/>
        <v>-412817152.28143185</v>
      </c>
      <c r="AY56" s="251">
        <f t="shared" si="5"/>
        <v>-421583886.16403079</v>
      </c>
      <c r="AZ56" s="251">
        <f t="shared" si="5"/>
        <v>-433466892.05177766</v>
      </c>
      <c r="BA56" s="251">
        <f t="shared" si="5"/>
        <v>-444333933.9300105</v>
      </c>
      <c r="BB56" s="251">
        <f t="shared" si="5"/>
        <v>-454855687.61340535</v>
      </c>
      <c r="BC56" s="251">
        <f t="shared" si="5"/>
        <v>-465399546.2968002</v>
      </c>
      <c r="BD56" s="251">
        <f t="shared" si="5"/>
        <v>-475583975.51035702</v>
      </c>
      <c r="BE56" s="251">
        <f t="shared" si="5"/>
        <v>-485774704.72391385</v>
      </c>
      <c r="BF56" s="251">
        <f t="shared" si="5"/>
        <v>-495960488.93747067</v>
      </c>
      <c r="BG56" s="251">
        <f t="shared" si="5"/>
        <v>-506485053.22086555</v>
      </c>
      <c r="BH56" s="251">
        <f t="shared" si="5"/>
        <v>-517004828.10426039</v>
      </c>
      <c r="BI56" s="251">
        <f t="shared" si="5"/>
        <v>-527881681.28249323</v>
      </c>
      <c r="BJ56" s="251">
        <f t="shared" si="5"/>
        <v>-539073634.03056407</v>
      </c>
      <c r="BK56" s="251">
        <f t="shared" si="5"/>
        <v>-550599936.49847293</v>
      </c>
    </row>
    <row r="57" spans="1:64" x14ac:dyDescent="0.15">
      <c r="B57" s="33" t="s">
        <v>970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-9373214</v>
      </c>
      <c r="G57" s="251">
        <f t="shared" si="5"/>
        <v>-9369074</v>
      </c>
      <c r="H57" s="251">
        <f t="shared" si="5"/>
        <v>-9394714</v>
      </c>
      <c r="I57" s="251">
        <f t="shared" si="5"/>
        <v>-9395824</v>
      </c>
      <c r="J57" s="251">
        <f t="shared" si="5"/>
        <v>-9428614</v>
      </c>
      <c r="K57" s="251">
        <f t="shared" si="5"/>
        <v>-9396274</v>
      </c>
      <c r="L57" s="251">
        <f t="shared" si="5"/>
        <v>-9400414</v>
      </c>
      <c r="M57" s="251">
        <f t="shared" si="5"/>
        <v>-9390819.0399999991</v>
      </c>
      <c r="N57" s="251">
        <f t="shared" si="5"/>
        <v>-9358259.0399999991</v>
      </c>
      <c r="O57" s="251">
        <f t="shared" si="5"/>
        <v>-9363688.9000000004</v>
      </c>
      <c r="P57" s="251">
        <f t="shared" si="5"/>
        <v>-10806429.552999999</v>
      </c>
      <c r="Q57" s="251">
        <f t="shared" si="5"/>
        <v>-10751642.623000002</v>
      </c>
      <c r="R57" s="251">
        <f t="shared" si="5"/>
        <v>-10712767.121000001</v>
      </c>
      <c r="S57" s="251">
        <f t="shared" si="5"/>
        <v>-10563469.621000001</v>
      </c>
      <c r="T57" s="251">
        <f t="shared" si="5"/>
        <v>-10547504.621000001</v>
      </c>
      <c r="U57" s="251">
        <f t="shared" si="5"/>
        <v>-10552214.621000001</v>
      </c>
      <c r="V57" s="251">
        <f t="shared" si="5"/>
        <v>-9567709.6210000012</v>
      </c>
      <c r="W57" s="251">
        <f t="shared" si="5"/>
        <v>-9570590.1909999996</v>
      </c>
      <c r="X57" s="251">
        <f t="shared" si="5"/>
        <v>-9527195.7609999999</v>
      </c>
      <c r="Y57" s="251">
        <f t="shared" si="5"/>
        <v>-9515262.7609999999</v>
      </c>
      <c r="Z57" s="251">
        <f t="shared" si="5"/>
        <v>-9501121.681499999</v>
      </c>
      <c r="AA57" s="251">
        <f t="shared" si="5"/>
        <v>-9424097.368999999</v>
      </c>
      <c r="AB57" s="251">
        <f t="shared" si="5"/>
        <v>-7935217.5716249989</v>
      </c>
      <c r="AC57" s="251">
        <f t="shared" si="5"/>
        <v>-7846631.3652250003</v>
      </c>
      <c r="AD57" s="251">
        <f t="shared" si="5"/>
        <v>-7449552.121425</v>
      </c>
      <c r="AE57" s="251">
        <f t="shared" si="5"/>
        <v>-7354799.621425</v>
      </c>
      <c r="AF57" s="251">
        <f t="shared" si="5"/>
        <v>-7340486.3276249999</v>
      </c>
      <c r="AG57" s="251">
        <f t="shared" si="5"/>
        <v>-7218983.8276249999</v>
      </c>
      <c r="AH57" s="251">
        <f t="shared" si="5"/>
        <v>-7199458.8276249999</v>
      </c>
      <c r="AI57" s="251">
        <f t="shared" si="5"/>
        <v>-7194139.5714250002</v>
      </c>
      <c r="AJ57" s="251">
        <f t="shared" si="5"/>
        <v>-7302674.5214249995</v>
      </c>
      <c r="AK57" s="251">
        <f t="shared" si="5"/>
        <v>-7300022.5152249997</v>
      </c>
      <c r="AL57" s="251">
        <f t="shared" si="5"/>
        <v>-7383908.1090250006</v>
      </c>
      <c r="AM57" s="251">
        <f t="shared" si="5"/>
        <v>-7532262.8653250011</v>
      </c>
      <c r="AN57" s="251">
        <f t="shared" si="5"/>
        <v>-9440610.8289756253</v>
      </c>
      <c r="AO57" s="251">
        <f t="shared" si="5"/>
        <v>-9115429.9870156273</v>
      </c>
      <c r="AP57" s="251">
        <f t="shared" si="5"/>
        <v>-8410837.6044756249</v>
      </c>
      <c r="AQ57" s="251">
        <f t="shared" si="5"/>
        <v>-8214139.8544756258</v>
      </c>
      <c r="AR57" s="251">
        <f t="shared" si="5"/>
        <v>-8205699.8497656258</v>
      </c>
      <c r="AS57" s="251">
        <f t="shared" si="5"/>
        <v>-7982967.3497656258</v>
      </c>
      <c r="AT57" s="251">
        <f t="shared" si="5"/>
        <v>-7957792.5997656258</v>
      </c>
      <c r="AU57" s="251">
        <f t="shared" si="5"/>
        <v>-7946603.2044756273</v>
      </c>
      <c r="AV57" s="251">
        <f t="shared" si="5"/>
        <v>-8150069.8044756269</v>
      </c>
      <c r="AW57" s="251">
        <f t="shared" si="5"/>
        <v>-8135431.5370156271</v>
      </c>
      <c r="AX57" s="251">
        <f t="shared" si="5"/>
        <v>-8314297.6417256268</v>
      </c>
      <c r="AY57" s="251">
        <f t="shared" si="5"/>
        <v>-8555514.299265625</v>
      </c>
      <c r="AZ57" s="251">
        <f t="shared" si="5"/>
        <v>-12455645.804413518</v>
      </c>
      <c r="BA57" s="251">
        <f t="shared" si="5"/>
        <v>-12044030.144899515</v>
      </c>
      <c r="BB57" s="251">
        <f t="shared" si="5"/>
        <v>-10898995.350061513</v>
      </c>
      <c r="BC57" s="251">
        <f t="shared" si="5"/>
        <v>-10568672.400061514</v>
      </c>
      <c r="BD57" s="251">
        <f t="shared" si="5"/>
        <v>-10557378.380223516</v>
      </c>
      <c r="BE57" s="251">
        <f t="shared" si="5"/>
        <v>-10188970.880223516</v>
      </c>
      <c r="BF57" s="251">
        <f t="shared" si="5"/>
        <v>-10157453.830223517</v>
      </c>
      <c r="BG57" s="251">
        <f t="shared" si="5"/>
        <v>-10149118.450061513</v>
      </c>
      <c r="BH57" s="251">
        <f t="shared" si="5"/>
        <v>-10492464.500061516</v>
      </c>
      <c r="BI57" s="251">
        <f t="shared" si="5"/>
        <v>-10474692.794899516</v>
      </c>
      <c r="BJ57" s="251">
        <f t="shared" si="5"/>
        <v>-10790584.864737518</v>
      </c>
      <c r="BK57" s="251">
        <f t="shared" si="5"/>
        <v>-11237116.834575519</v>
      </c>
      <c r="BL57" s="66"/>
    </row>
    <row r="58" spans="1:64" x14ac:dyDescent="0.15">
      <c r="B58" s="33" t="s">
        <v>1131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-28228854</v>
      </c>
      <c r="G58" s="251">
        <f t="shared" si="5"/>
        <v>-37597928</v>
      </c>
      <c r="H58" s="251">
        <f t="shared" si="5"/>
        <v>-46992642</v>
      </c>
      <c r="I58" s="251">
        <f t="shared" si="5"/>
        <v>-56388466</v>
      </c>
      <c r="J58" s="251">
        <f t="shared" si="5"/>
        <v>-65817080</v>
      </c>
      <c r="K58" s="251">
        <f t="shared" si="5"/>
        <v>-75213354</v>
      </c>
      <c r="L58" s="251">
        <f t="shared" si="5"/>
        <v>-84613768</v>
      </c>
      <c r="M58" s="251">
        <f t="shared" si="5"/>
        <v>-94004587.039999992</v>
      </c>
      <c r="N58" s="251">
        <f t="shared" si="5"/>
        <v>-103362846.07999998</v>
      </c>
      <c r="O58" s="251">
        <f t="shared" si="5"/>
        <v>-112726534.97999999</v>
      </c>
      <c r="P58" s="251">
        <f t="shared" si="5"/>
        <v>-123532964.53299999</v>
      </c>
      <c r="Q58" s="251">
        <f t="shared" si="5"/>
        <v>-134284607.15599999</v>
      </c>
      <c r="R58" s="251">
        <f t="shared" si="5"/>
        <v>-144997374.27699998</v>
      </c>
      <c r="S58" s="251">
        <f t="shared" si="5"/>
        <v>-155560843.89799997</v>
      </c>
      <c r="T58" s="251">
        <f t="shared" si="5"/>
        <v>-166108348.51899996</v>
      </c>
      <c r="U58" s="251">
        <f t="shared" si="5"/>
        <v>-176660563.13999996</v>
      </c>
      <c r="V58" s="251">
        <f t="shared" si="5"/>
        <v>-186228272.76099995</v>
      </c>
      <c r="W58" s="251">
        <f t="shared" si="5"/>
        <v>-195798862.95199996</v>
      </c>
      <c r="X58" s="251">
        <f t="shared" si="5"/>
        <v>-205326058.71299997</v>
      </c>
      <c r="Y58" s="251">
        <f t="shared" si="5"/>
        <v>-214841321.47399998</v>
      </c>
      <c r="Z58" s="251">
        <f t="shared" si="5"/>
        <v>-224342443.15549996</v>
      </c>
      <c r="AA58" s="251">
        <f t="shared" si="5"/>
        <v>-233766540.52449995</v>
      </c>
      <c r="AB58" s="251">
        <f t="shared" si="5"/>
        <v>-241701758.09612495</v>
      </c>
      <c r="AC58" s="251">
        <f t="shared" si="5"/>
        <v>-249548389.46134993</v>
      </c>
      <c r="AD58" s="251">
        <f t="shared" si="5"/>
        <v>-256997941.58277494</v>
      </c>
      <c r="AE58" s="251">
        <f t="shared" si="5"/>
        <v>-264352741.20419994</v>
      </c>
      <c r="AF58" s="251">
        <f t="shared" si="5"/>
        <v>-271693227.53182495</v>
      </c>
      <c r="AG58" s="251">
        <f t="shared" si="5"/>
        <v>-278912211.35944992</v>
      </c>
      <c r="AH58" s="251">
        <f t="shared" si="5"/>
        <v>-286111670.1870749</v>
      </c>
      <c r="AI58" s="251">
        <f t="shared" si="5"/>
        <v>-293305809.75849992</v>
      </c>
      <c r="AJ58" s="251">
        <f t="shared" si="5"/>
        <v>-300608484.27992493</v>
      </c>
      <c r="AK58" s="251">
        <f t="shared" si="5"/>
        <v>-307908506.79514992</v>
      </c>
      <c r="AL58" s="251">
        <f t="shared" si="5"/>
        <v>-315292414.90417492</v>
      </c>
      <c r="AM58" s="251">
        <f t="shared" si="5"/>
        <v>-322824677.7694999</v>
      </c>
      <c r="AN58" s="251">
        <f t="shared" si="5"/>
        <v>-332265288.59847552</v>
      </c>
      <c r="AO58" s="251">
        <f t="shared" si="5"/>
        <v>-341380718.58549112</v>
      </c>
      <c r="AP58" s="251">
        <f t="shared" si="5"/>
        <v>-349791556.18996674</v>
      </c>
      <c r="AQ58" s="251">
        <f t="shared" si="5"/>
        <v>-358005696.04444236</v>
      </c>
      <c r="AR58" s="251">
        <f t="shared" si="5"/>
        <v>-366211395.89420795</v>
      </c>
      <c r="AS58" s="251">
        <f t="shared" si="5"/>
        <v>-374194363.24397355</v>
      </c>
      <c r="AT58" s="251">
        <f t="shared" si="5"/>
        <v>-382152155.84373915</v>
      </c>
      <c r="AU58" s="251">
        <f t="shared" si="5"/>
        <v>-390098759.04821479</v>
      </c>
      <c r="AV58" s="251">
        <f t="shared" si="5"/>
        <v>-398248828.8526904</v>
      </c>
      <c r="AW58" s="251">
        <f t="shared" si="5"/>
        <v>-406384260.38970602</v>
      </c>
      <c r="AX58" s="251">
        <f t="shared" si="5"/>
        <v>-414698558.03143162</v>
      </c>
      <c r="AY58" s="251">
        <f t="shared" si="5"/>
        <v>-423254072.33069724</v>
      </c>
      <c r="AZ58" s="251">
        <f t="shared" si="5"/>
        <v>-435709718.13511074</v>
      </c>
      <c r="BA58" s="251">
        <f t="shared" si="5"/>
        <v>-447753748.28001022</v>
      </c>
      <c r="BB58" s="251">
        <f t="shared" si="5"/>
        <v>-458652743.63007176</v>
      </c>
      <c r="BC58" s="251">
        <f t="shared" si="5"/>
        <v>-469221416.03013325</v>
      </c>
      <c r="BD58" s="251">
        <f t="shared" si="5"/>
        <v>-479778794.41035676</v>
      </c>
      <c r="BE58" s="251">
        <f t="shared" si="5"/>
        <v>-489967765.29058027</v>
      </c>
      <c r="BF58" s="251">
        <f t="shared" si="5"/>
        <v>-500125219.12080377</v>
      </c>
      <c r="BG58" s="251">
        <f t="shared" si="5"/>
        <v>-510274337.57086527</v>
      </c>
      <c r="BH58" s="251">
        <f t="shared" si="5"/>
        <v>-520766802.07092679</v>
      </c>
      <c r="BI58" s="251">
        <f t="shared" si="5"/>
        <v>-531241494.86582631</v>
      </c>
      <c r="BJ58" s="251">
        <f t="shared" si="5"/>
        <v>-542032079.73056388</v>
      </c>
      <c r="BK58" s="251">
        <f t="shared" si="5"/>
        <v>-553269196.56513941</v>
      </c>
    </row>
    <row r="59" spans="1:64" x14ac:dyDescent="0.15">
      <c r="B59" s="33" t="s">
        <v>1133</v>
      </c>
      <c r="C59" s="260">
        <f>+'FIN-CASHFLOW_CWS'!C58</f>
        <v>46964050</v>
      </c>
      <c r="D59" s="260">
        <f>+'FIN-CASHFLOW_CWS'!D58</f>
        <v>37532826</v>
      </c>
      <c r="E59" s="260">
        <f>+'FIN-CASHFLOW_CWS'!E58</f>
        <v>28137002</v>
      </c>
      <c r="F59" s="260">
        <f>+'FIN-CASHFLOW_CWS'!F58</f>
        <v>18763788</v>
      </c>
      <c r="G59" s="260">
        <f>+'FIN-CASHFLOW_CWS'!G58</f>
        <v>9394714</v>
      </c>
      <c r="H59" s="260">
        <f>+'FIN-CASHFLOW_CWS'!H58</f>
        <v>56370204.079999983</v>
      </c>
      <c r="I59" s="260">
        <f>+'FIN-CASHFLOW_CWS'!I58</f>
        <v>46974380.079999983</v>
      </c>
      <c r="J59" s="260">
        <f>+'FIN-CASHFLOW_CWS'!J58</f>
        <v>37545766.079999983</v>
      </c>
      <c r="K59" s="260">
        <f>+'FIN-CASHFLOW_CWS'!K58</f>
        <v>28149492.079999983</v>
      </c>
      <c r="L59" s="260">
        <f>+'FIN-CASHFLOW_CWS'!L58</f>
        <v>18749078.079999983</v>
      </c>
      <c r="M59" s="260">
        <f>+'FIN-CASHFLOW_CWS'!M58</f>
        <v>9358259.0399999842</v>
      </c>
      <c r="N59" s="260">
        <f>+'FIN-CASHFLOW_CWS'!N58</f>
        <v>52197997.817999974</v>
      </c>
      <c r="O59" s="260">
        <f>+'FIN-CASHFLOW_CWS'!O58</f>
        <v>42834308.917999975</v>
      </c>
      <c r="P59" s="260">
        <f>+'FIN-CASHFLOW_CWS'!P58</f>
        <v>32027879.364999976</v>
      </c>
      <c r="Q59" s="260">
        <f>+'FIN-CASHFLOW_CWS'!Q58</f>
        <v>21276236.741999976</v>
      </c>
      <c r="R59" s="260">
        <f>+'FIN-CASHFLOW_CWS'!R58</f>
        <v>10563469.620999975</v>
      </c>
      <c r="S59" s="260">
        <f>+'FIN-CASHFLOW_CWS'!S58</f>
        <v>-2.6077032089233398E-8</v>
      </c>
      <c r="T59" s="260">
        <f>+'FIN-CASHFLOW_CWS'!T58</f>
        <v>-10547504.621000027</v>
      </c>
      <c r="U59" s="260">
        <f>+'FIN-CASHFLOW_CWS'!U58</f>
        <v>-21099719.242000028</v>
      </c>
      <c r="V59" s="260">
        <f>+'FIN-CASHFLOW_CWS'!V58</f>
        <v>-30667428.863000028</v>
      </c>
      <c r="W59" s="260">
        <f>+'FIN-CASHFLOW_CWS'!W58</f>
        <v>-40238019.054000027</v>
      </c>
      <c r="X59" s="260">
        <f>+'FIN-CASHFLOW_CWS'!X58</f>
        <v>-49765214.815000027</v>
      </c>
      <c r="Y59" s="260">
        <f>+'FIN-CASHFLOW_CWS'!Y58</f>
        <v>-59280477.576000027</v>
      </c>
      <c r="Z59" s="260">
        <f>+'FIN-CASHFLOW_CWS'!Z58</f>
        <v>-68781599.257500023</v>
      </c>
      <c r="AA59" s="260">
        <f>+'FIN-CASHFLOW_CWS'!AA58</f>
        <v>-78205696.626500025</v>
      </c>
      <c r="AB59" s="260">
        <f>+'FIN-CASHFLOW_CWS'!AB58</f>
        <v>-86140914.19812502</v>
      </c>
      <c r="AC59" s="260">
        <f>+'FIN-CASHFLOW_CWS'!AC58</f>
        <v>-93987545.563350022</v>
      </c>
      <c r="AD59" s="260">
        <f>+'FIN-CASHFLOW_CWS'!AD58</f>
        <v>-101437097.68477502</v>
      </c>
      <c r="AE59" s="260">
        <f>+'FIN-CASHFLOW_CWS'!AE58</f>
        <v>-108791897.30620003</v>
      </c>
      <c r="AF59" s="260">
        <f>+'FIN-CASHFLOW_CWS'!AF58</f>
        <v>-116132383.63382503</v>
      </c>
      <c r="AG59" s="260">
        <f>+'FIN-CASHFLOW_CWS'!AG58</f>
        <v>-123351367.46145004</v>
      </c>
      <c r="AH59" s="260">
        <f>+'FIN-CASHFLOW_CWS'!AH58</f>
        <v>-130550826.28907505</v>
      </c>
      <c r="AI59" s="260">
        <f>+'FIN-CASHFLOW_CWS'!AI58</f>
        <v>-137744965.86050004</v>
      </c>
      <c r="AJ59" s="260">
        <f>+'FIN-CASHFLOW_CWS'!AJ58</f>
        <v>-145047640.38192505</v>
      </c>
      <c r="AK59" s="260">
        <f>+'FIN-CASHFLOW_CWS'!AK58</f>
        <v>-152347662.89715004</v>
      </c>
      <c r="AL59" s="260">
        <f>+'FIN-CASHFLOW_CWS'!AL58</f>
        <v>-159731571.00617504</v>
      </c>
      <c r="AM59" s="260">
        <f>+'FIN-CASHFLOW_CWS'!AM58</f>
        <v>-167263833.87150005</v>
      </c>
      <c r="AN59" s="260">
        <f>+'FIN-CASHFLOW_CWS'!AN58</f>
        <v>-176704444.70047566</v>
      </c>
      <c r="AO59" s="260">
        <f>+'FIN-CASHFLOW_CWS'!AO58</f>
        <v>-185819874.6874913</v>
      </c>
      <c r="AP59" s="260">
        <f>+'FIN-CASHFLOW_CWS'!AP58</f>
        <v>-194230712.29196692</v>
      </c>
      <c r="AQ59" s="260">
        <f>+'FIN-CASHFLOW_CWS'!AQ58</f>
        <v>-202444852.14644253</v>
      </c>
      <c r="AR59" s="260">
        <f>+'FIN-CASHFLOW_CWS'!AR58</f>
        <v>-210650551.99620816</v>
      </c>
      <c r="AS59" s="260">
        <f>+'FIN-CASHFLOW_CWS'!AS58</f>
        <v>-218633519.34597379</v>
      </c>
      <c r="AT59" s="260">
        <f>+'FIN-CASHFLOW_CWS'!AT58</f>
        <v>-226591311.94573942</v>
      </c>
      <c r="AU59" s="260">
        <f>+'FIN-CASHFLOW_CWS'!AU58</f>
        <v>-234537915.15021506</v>
      </c>
      <c r="AV59" s="260">
        <f>+'FIN-CASHFLOW_CWS'!AV58</f>
        <v>-242687984.95469069</v>
      </c>
      <c r="AW59" s="260">
        <f>+'FIN-CASHFLOW_CWS'!AW58</f>
        <v>-250823416.49170631</v>
      </c>
      <c r="AX59" s="260">
        <f>+'FIN-CASHFLOW_CWS'!AX58</f>
        <v>-259137714.13343194</v>
      </c>
      <c r="AY59" s="260">
        <f>+'FIN-CASHFLOW_CWS'!AY58</f>
        <v>-267693228.43269756</v>
      </c>
      <c r="AZ59" s="260">
        <f>+'FIN-CASHFLOW_CWS'!AZ58</f>
        <v>-280148874.23711109</v>
      </c>
      <c r="BA59" s="260">
        <f>+'FIN-CASHFLOW_CWS'!BA58</f>
        <v>-292192904.38201058</v>
      </c>
      <c r="BB59" s="260">
        <f>+'FIN-CASHFLOW_CWS'!BB58</f>
        <v>-303091899.73207211</v>
      </c>
      <c r="BC59" s="260">
        <f>+'FIN-CASHFLOW_CWS'!BC58</f>
        <v>-313660572.1321336</v>
      </c>
      <c r="BD59" s="260">
        <f>+'FIN-CASHFLOW_CWS'!BD58</f>
        <v>-324217950.51235712</v>
      </c>
      <c r="BE59" s="260">
        <f>+'FIN-CASHFLOW_CWS'!BE58</f>
        <v>-334406921.39258063</v>
      </c>
      <c r="BF59" s="260">
        <f>+'FIN-CASHFLOW_CWS'!BF58</f>
        <v>-344564375.22280413</v>
      </c>
      <c r="BG59" s="260">
        <f>+'FIN-CASHFLOW_CWS'!BG58</f>
        <v>-354713493.67286563</v>
      </c>
      <c r="BH59" s="260">
        <f>+'FIN-CASHFLOW_CWS'!BH58</f>
        <v>-365205958.17292714</v>
      </c>
      <c r="BI59" s="260">
        <f>+'FIN-CASHFLOW_CWS'!BI58</f>
        <v>-375680650.96782666</v>
      </c>
      <c r="BJ59" s="260">
        <f>+'FIN-CASHFLOW_CWS'!BJ58</f>
        <v>-386471235.83256418</v>
      </c>
      <c r="BK59" s="260">
        <f>+'FIN-CASHFLOW_CWS'!BK58</f>
        <v>-397708352.66713971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2" t="s">
        <v>318</v>
      </c>
      <c r="B2" s="362"/>
      <c r="C2" s="197"/>
    </row>
    <row r="3" spans="1:62" x14ac:dyDescent="0.15">
      <c r="A3" s="10"/>
      <c r="B3" s="10" t="s">
        <v>763</v>
      </c>
      <c r="C3" s="197"/>
    </row>
    <row r="4" spans="1:62" x14ac:dyDescent="0.15">
      <c r="C4" s="362" t="s">
        <v>35</v>
      </c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 t="s">
        <v>36</v>
      </c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 t="s">
        <v>37</v>
      </c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 t="s">
        <v>38</v>
      </c>
      <c r="AN4" s="362"/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 t="s">
        <v>39</v>
      </c>
      <c r="AZ4" s="362"/>
      <c r="BA4" s="362"/>
      <c r="BB4" s="362"/>
      <c r="BC4" s="362"/>
      <c r="BD4" s="362"/>
      <c r="BE4" s="362"/>
      <c r="BF4" s="362"/>
      <c r="BG4" s="362"/>
      <c r="BH4" s="362"/>
      <c r="BI4" s="362"/>
      <c r="BJ4" s="36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762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712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760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742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2" t="s">
        <v>36</v>
      </c>
      <c r="Q41" s="362"/>
      <c r="R41" s="362"/>
      <c r="S41" s="362"/>
      <c r="T41" s="362"/>
      <c r="U41" s="362"/>
      <c r="V41" s="362"/>
      <c r="W41" s="362"/>
      <c r="X41" s="362"/>
      <c r="Y41" s="362"/>
      <c r="Z41" s="362"/>
      <c r="AA41" s="362"/>
      <c r="AB41" s="362" t="s">
        <v>37</v>
      </c>
      <c r="AC41" s="362"/>
      <c r="AD41" s="362"/>
      <c r="AE41" s="362"/>
      <c r="AF41" s="362"/>
      <c r="AG41" s="362"/>
      <c r="AH41" s="362"/>
      <c r="AI41" s="362"/>
      <c r="AJ41" s="362"/>
      <c r="AK41" s="362"/>
      <c r="AL41" s="362"/>
      <c r="AM41" s="362"/>
      <c r="AN41" s="362" t="s">
        <v>38</v>
      </c>
      <c r="AO41" s="362"/>
      <c r="AP41" s="362"/>
      <c r="AQ41" s="362"/>
      <c r="AR41" s="362"/>
      <c r="AS41" s="362"/>
      <c r="AT41" s="362"/>
      <c r="AU41" s="362"/>
      <c r="AV41" s="362"/>
      <c r="AW41" s="362"/>
      <c r="AX41" s="362"/>
      <c r="AY41" s="362"/>
      <c r="AZ41" s="362" t="s">
        <v>39</v>
      </c>
      <c r="BA41" s="362"/>
      <c r="BB41" s="362"/>
      <c r="BC41" s="362"/>
      <c r="BD41" s="362"/>
      <c r="BE41" s="362"/>
      <c r="BF41" s="362"/>
      <c r="BG41" s="362"/>
      <c r="BH41" s="362"/>
      <c r="BI41" s="362"/>
      <c r="BJ41" s="362"/>
      <c r="BK41" s="362"/>
      <c r="BL41" s="35"/>
      <c r="BM41" s="212"/>
    </row>
    <row r="42" spans="2:75" s="14" customFormat="1" x14ac:dyDescent="0.15">
      <c r="B42" s="73" t="s">
        <v>719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2" t="s">
        <v>35</v>
      </c>
      <c r="F44" s="362"/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 t="s">
        <v>36</v>
      </c>
      <c r="R44" s="362"/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 t="s">
        <v>37</v>
      </c>
      <c r="AD44" s="362"/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 t="s">
        <v>38</v>
      </c>
      <c r="AP44" s="362"/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 t="s">
        <v>39</v>
      </c>
      <c r="BB44" s="362"/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65"/>
    </row>
    <row r="45" spans="2:75" customFormat="1" x14ac:dyDescent="0.15">
      <c r="B45" s="14" t="s">
        <v>753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6" t="s">
        <v>35</v>
      </c>
      <c r="E143" s="366"/>
      <c r="F143" s="366"/>
      <c r="G143" s="366"/>
      <c r="H143" s="366"/>
      <c r="I143" s="366"/>
      <c r="J143" s="366"/>
      <c r="K143" s="366"/>
      <c r="L143" s="366"/>
      <c r="M143" s="366"/>
      <c r="N143" s="366"/>
      <c r="O143" s="36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708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768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769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2" t="s">
        <v>318</v>
      </c>
      <c r="B2" s="362"/>
      <c r="C2" s="197"/>
    </row>
    <row r="3" spans="1:63" x14ac:dyDescent="0.15">
      <c r="A3" s="10"/>
      <c r="B3" s="10" t="s">
        <v>727</v>
      </c>
      <c r="C3" s="197"/>
    </row>
    <row r="4" spans="1:63" x14ac:dyDescent="0.15">
      <c r="C4" s="198"/>
      <c r="D4" s="362" t="s">
        <v>35</v>
      </c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/>
      <c r="P4" s="362" t="s">
        <v>36</v>
      </c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/>
      <c r="AB4" s="362" t="s">
        <v>37</v>
      </c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/>
      <c r="AN4" s="362" t="s">
        <v>38</v>
      </c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/>
      <c r="AZ4" s="362" t="s">
        <v>39</v>
      </c>
      <c r="BA4" s="362"/>
      <c r="BB4" s="362"/>
      <c r="BC4" s="362"/>
      <c r="BD4" s="362"/>
      <c r="BE4" s="362"/>
      <c r="BF4" s="362"/>
      <c r="BG4" s="362"/>
      <c r="BH4" s="362"/>
      <c r="BI4" s="362"/>
      <c r="BJ4" s="362"/>
      <c r="BK4" s="36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4" t="s">
        <v>666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9360715.666666666</v>
      </c>
      <c r="H8" s="9">
        <f>'FIN-P&amp;L_CWS'!I205</f>
        <v>9396355.666666666</v>
      </c>
      <c r="I8" s="9">
        <f>'FIN-P&amp;L_CWS'!J205</f>
        <v>9397465.666666666</v>
      </c>
      <c r="J8" s="9">
        <f>'FIN-P&amp;L_CWS'!K205</f>
        <v>9430255.666666666</v>
      </c>
      <c r="K8" s="9">
        <f>'FIN-P&amp;L_CWS'!L205</f>
        <v>9397915.666666666</v>
      </c>
      <c r="L8" s="9">
        <f>'FIN-P&amp;L_CWS'!M205</f>
        <v>9392305.666666666</v>
      </c>
      <c r="M8" s="9">
        <f>'FIN-P&amp;L_CWS'!N205</f>
        <v>9380643.7066666652</v>
      </c>
      <c r="N8" s="9">
        <f>'FIN-P&amp;L_CWS'!O205</f>
        <v>9366668.7066666652</v>
      </c>
      <c r="O8" s="9">
        <f>'FIN-P&amp;L_CWS'!P205</f>
        <v>9367190.5666666664</v>
      </c>
      <c r="P8" s="9">
        <f>'FIN-P&amp;L_CWS'!Q205</f>
        <v>10826856.319666665</v>
      </c>
      <c r="Q8" s="9">
        <f>'FIN-P&amp;L_CWS'!R205</f>
        <v>10813595.889666667</v>
      </c>
      <c r="R8" s="9">
        <f>'FIN-P&amp;L_CWS'!S205</f>
        <v>10817119.487666667</v>
      </c>
      <c r="S8" s="9">
        <f>'FIN-P&amp;L_CWS'!T205</f>
        <v>10836684.487666667</v>
      </c>
      <c r="T8" s="9">
        <f>'FIN-P&amp;L_CWS'!U205</f>
        <v>10820719.487666667</v>
      </c>
      <c r="U8" s="9">
        <f>'FIN-P&amp;L_CWS'!V205</f>
        <v>10825429.487666667</v>
      </c>
      <c r="V8" s="9">
        <f>'FIN-P&amp;L_CWS'!W205</f>
        <v>9827291.1543333344</v>
      </c>
      <c r="W8" s="9">
        <f>'FIN-P&amp;L_CWS'!X205</f>
        <v>9828690.7243333329</v>
      </c>
      <c r="X8" s="9">
        <f>'FIN-P&amp;L_CWS'!Y205</f>
        <v>9826865.2943333331</v>
      </c>
      <c r="Y8" s="9">
        <f>'FIN-P&amp;L_CWS'!Z205</f>
        <v>9845407.2943333331</v>
      </c>
      <c r="Z8" s="9">
        <f>'FIN-P&amp;L_CWS'!AA205</f>
        <v>9828877.3148333337</v>
      </c>
      <c r="AA8" s="9">
        <f>'FIN-P&amp;L_CWS'!AB205</f>
        <v>9832109.2523333337</v>
      </c>
      <c r="AB8" s="9">
        <f>'FIN-P&amp;L_CWS'!AC205</f>
        <v>8298366.9382916661</v>
      </c>
      <c r="AC8" s="9">
        <f>'FIN-P&amp;L_CWS'!AD205</f>
        <v>8308032.0185583336</v>
      </c>
      <c r="AD8" s="9">
        <f>'FIN-P&amp;L_CWS'!AE205</f>
        <v>8305281.8147583334</v>
      </c>
      <c r="AE8" s="9">
        <f>'FIN-P&amp;L_CWS'!AF205</f>
        <v>8327386.8147583334</v>
      </c>
      <c r="AF8" s="9">
        <f>'FIN-P&amp;L_CWS'!AG205</f>
        <v>8308542.5609583333</v>
      </c>
      <c r="AG8" s="9">
        <f>'FIN-P&amp;L_CWS'!AH205</f>
        <v>8314842.5609583333</v>
      </c>
      <c r="AH8" s="9">
        <f>'FIN-P&amp;L_CWS'!AI205</f>
        <v>8309897.5609583333</v>
      </c>
      <c r="AI8" s="9">
        <f>'FIN-P&amp;L_CWS'!AJ205</f>
        <v>8309109.2647583336</v>
      </c>
      <c r="AJ8" s="9">
        <f>'FIN-P&amp;L_CWS'!AK205</f>
        <v>8305336.7147583328</v>
      </c>
      <c r="AK8" s="9">
        <f>'FIN-P&amp;L_CWS'!AL205</f>
        <v>8322710.6685583331</v>
      </c>
      <c r="AL8" s="9">
        <f>'FIN-P&amp;L_CWS'!AM205</f>
        <v>8298894.7223583339</v>
      </c>
      <c r="AM8" s="9">
        <f>'FIN-P&amp;L_CWS'!AN205</f>
        <v>8298907.9386583343</v>
      </c>
      <c r="AN8" s="9">
        <f>'FIN-P&amp;L_CWS'!AO205</f>
        <v>10000630.24430896</v>
      </c>
      <c r="AO8" s="9">
        <f>'FIN-P&amp;L_CWS'!AP205</f>
        <v>10016377.520348961</v>
      </c>
      <c r="AP8" s="9">
        <f>'FIN-P&amp;L_CWS'!AQ205</f>
        <v>10018890.119808959</v>
      </c>
      <c r="AQ8" s="9">
        <f>'FIN-P&amp;L_CWS'!AR205</f>
        <v>10040995.119808959</v>
      </c>
      <c r="AR8" s="9">
        <f>'FIN-P&amp;L_CWS'!AS205</f>
        <v>10024925.308098959</v>
      </c>
      <c r="AS8" s="9">
        <f>'FIN-P&amp;L_CWS'!AT205</f>
        <v>10031225.308098959</v>
      </c>
      <c r="AT8" s="9">
        <f>'FIN-P&amp;L_CWS'!AU205</f>
        <v>10026280.308098959</v>
      </c>
      <c r="AU8" s="9">
        <f>'FIN-P&amp;L_CWS'!AV205</f>
        <v>10022720.71980896</v>
      </c>
      <c r="AV8" s="9">
        <f>'FIN-P&amp;L_CWS'!AW205</f>
        <v>10018951.31980896</v>
      </c>
      <c r="AW8" s="9">
        <f>'FIN-P&amp;L_CWS'!AX205</f>
        <v>10033398.820348959</v>
      </c>
      <c r="AX8" s="9">
        <f>'FIN-P&amp;L_CWS'!AY205</f>
        <v>10006808.732058959</v>
      </c>
      <c r="AY8" s="9">
        <f>'FIN-P&amp;L_CWS'!AZ205</f>
        <v>10003895.157598959</v>
      </c>
      <c r="AZ8" s="9">
        <f>'FIN-P&amp;L_CWS'!BA205</f>
        <v>13625894.314746851</v>
      </c>
      <c r="BA8" s="9">
        <f>'FIN-P&amp;L_CWS'!BB205</f>
        <v>13654681.861432848</v>
      </c>
      <c r="BB8" s="9">
        <f>'FIN-P&amp;L_CWS'!BC205</f>
        <v>13661443.351994848</v>
      </c>
      <c r="BC8" s="9">
        <f>'FIN-P&amp;L_CWS'!BD205</f>
        <v>13683548.351994848</v>
      </c>
      <c r="BD8" s="9">
        <f>'FIN-P&amp;L_CWS'!BE205</f>
        <v>13671876.067556851</v>
      </c>
      <c r="BE8" s="9">
        <f>'FIN-P&amp;L_CWS'!BF205</f>
        <v>13678176.067556851</v>
      </c>
      <c r="BF8" s="9">
        <f>'FIN-P&amp;L_CWS'!BG205</f>
        <v>13673231.067556851</v>
      </c>
      <c r="BG8" s="9">
        <f>'FIN-P&amp;L_CWS'!BH205</f>
        <v>13665273.951994848</v>
      </c>
      <c r="BH8" s="9">
        <f>'FIN-P&amp;L_CWS'!BI205</f>
        <v>13661504.551994849</v>
      </c>
      <c r="BI8" s="9">
        <f>'FIN-P&amp;L_CWS'!BJ205</f>
        <v>13671703.161432849</v>
      </c>
      <c r="BJ8" s="9">
        <f>'FIN-P&amp;L_CWS'!BK205</f>
        <v>13640715.54587085</v>
      </c>
      <c r="BK8" s="9">
        <f>'FIN-P&amp;L_CWS'!BL205</f>
        <v>13627983.080308851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-9360715.666666666</v>
      </c>
      <c r="H9" s="9">
        <f>'FIN-P&amp;L_CWS'!I207</f>
        <v>-9396355.666666666</v>
      </c>
      <c r="I9" s="9">
        <f>'FIN-P&amp;L_CWS'!J207</f>
        <v>-9397465.666666666</v>
      </c>
      <c r="J9" s="9">
        <f>'FIN-P&amp;L_CWS'!K207</f>
        <v>-9430255.666666666</v>
      </c>
      <c r="K9" s="9">
        <f>'FIN-P&amp;L_CWS'!L207</f>
        <v>-9397915.666666666</v>
      </c>
      <c r="L9" s="9">
        <f>'FIN-P&amp;L_CWS'!M207</f>
        <v>-9392305.666666666</v>
      </c>
      <c r="M9" s="9">
        <f>'FIN-P&amp;L_CWS'!N207</f>
        <v>-9364875.7066666652</v>
      </c>
      <c r="N9" s="9">
        <f>'FIN-P&amp;L_CWS'!O207</f>
        <v>-9350900.7066666652</v>
      </c>
      <c r="O9" s="9">
        <f>'FIN-P&amp;L_CWS'!P207</f>
        <v>-9336860.5666666664</v>
      </c>
      <c r="P9" s="9">
        <f>'FIN-P&amp;L_CWS'!Q207</f>
        <v>-10725888.719666665</v>
      </c>
      <c r="Q9" s="9">
        <f>'FIN-P&amp;L_CWS'!R207</f>
        <v>-10677809.289666668</v>
      </c>
      <c r="R9" s="9">
        <f>'FIN-P&amp;L_CWS'!S207</f>
        <v>-10545546.287666667</v>
      </c>
      <c r="S9" s="9">
        <f>'FIN-P&amp;L_CWS'!T207</f>
        <v>-10565111.287666667</v>
      </c>
      <c r="T9" s="9">
        <f>'FIN-P&amp;L_CWS'!U207</f>
        <v>-10549146.287666667</v>
      </c>
      <c r="U9" s="9">
        <f>'FIN-P&amp;L_CWS'!V207</f>
        <v>-10553856.287666667</v>
      </c>
      <c r="V9" s="9">
        <f>'FIN-P&amp;L_CWS'!W207</f>
        <v>-9555717.9543333352</v>
      </c>
      <c r="W9" s="9">
        <f>'FIN-P&amp;L_CWS'!X207</f>
        <v>-9522298.5243333336</v>
      </c>
      <c r="X9" s="9">
        <f>'FIN-P&amp;L_CWS'!Y207</f>
        <v>-9485654.0943333339</v>
      </c>
      <c r="Y9" s="9">
        <f>'FIN-P&amp;L_CWS'!Z207</f>
        <v>-9503296.0943333339</v>
      </c>
      <c r="Z9" s="9">
        <f>'FIN-P&amp;L_CWS'!AA207</f>
        <v>-9420598.764833333</v>
      </c>
      <c r="AA9" s="9">
        <f>'FIN-P&amp;L_CWS'!AB207</f>
        <v>-9423099.452333333</v>
      </c>
      <c r="AB9" s="9">
        <f>'FIN-P&amp;L_CWS'!AC207</f>
        <v>-7752231.7382916659</v>
      </c>
      <c r="AC9" s="9">
        <f>'FIN-P&amp;L_CWS'!AD207</f>
        <v>-7434949.6985583333</v>
      </c>
      <c r="AD9" s="9">
        <f>'FIN-P&amp;L_CWS'!AE207</f>
        <v>-7319872.954758333</v>
      </c>
      <c r="AE9" s="9">
        <f>'FIN-P&amp;L_CWS'!AF207</f>
        <v>-7341977.954758333</v>
      </c>
      <c r="AF9" s="9">
        <f>'FIN-P&amp;L_CWS'!AG207</f>
        <v>-7214442.1609583329</v>
      </c>
      <c r="AG9" s="9">
        <f>'FIN-P&amp;L_CWS'!AH207</f>
        <v>-7220742.1609583329</v>
      </c>
      <c r="AH9" s="9">
        <f>'FIN-P&amp;L_CWS'!AI207</f>
        <v>-7215797.1609583329</v>
      </c>
      <c r="AI9" s="9">
        <f>'FIN-P&amp;L_CWS'!AJ207</f>
        <v>-7322785.4047583332</v>
      </c>
      <c r="AJ9" s="9">
        <f>'FIN-P&amp;L_CWS'!AK207</f>
        <v>-7318097.8547583325</v>
      </c>
      <c r="AK9" s="9">
        <f>'FIN-P&amp;L_CWS'!AL207</f>
        <v>-7443173.3485583328</v>
      </c>
      <c r="AL9" s="9">
        <f>'FIN-P&amp;L_CWS'!AM207</f>
        <v>-7526388.9423583336</v>
      </c>
      <c r="AM9" s="9">
        <f>'FIN-P&amp;L_CWS'!AN207</f>
        <v>-7634294.9486583341</v>
      </c>
      <c r="AN9" s="9">
        <f>'FIN-P&amp;L_CWS'!AO207</f>
        <v>-8975799.4123089593</v>
      </c>
      <c r="AO9" s="9">
        <f>'FIN-P&amp;L_CWS'!AP207</f>
        <v>-8381470.8203489603</v>
      </c>
      <c r="AP9" s="9">
        <f>'FIN-P&amp;L_CWS'!AQ207</f>
        <v>-8173563.4378089588</v>
      </c>
      <c r="AQ9" s="9">
        <f>'FIN-P&amp;L_CWS'!AR207</f>
        <v>-8195668.4378089588</v>
      </c>
      <c r="AR9" s="9">
        <f>'FIN-P&amp;L_CWS'!AS207</f>
        <v>-7978425.6830989588</v>
      </c>
      <c r="AS9" s="9">
        <f>'FIN-P&amp;L_CWS'!AT207</f>
        <v>-7984725.6830989588</v>
      </c>
      <c r="AT9" s="9">
        <f>'FIN-P&amp;L_CWS'!AU207</f>
        <v>-7979780.6830989588</v>
      </c>
      <c r="AU9" s="9">
        <f>'FIN-P&amp;L_CWS'!AV207</f>
        <v>-8176374.0378089603</v>
      </c>
      <c r="AV9" s="9">
        <f>'FIN-P&amp;L_CWS'!AW207</f>
        <v>-8171584.6378089599</v>
      </c>
      <c r="AW9" s="9">
        <f>'FIN-P&amp;L_CWS'!AX207</f>
        <v>-8391282.1203489602</v>
      </c>
      <c r="AX9" s="9">
        <f>'FIN-P&amp;L_CWS'!AY207</f>
        <v>-8564194.9750589598</v>
      </c>
      <c r="AY9" s="9">
        <f>'FIN-P&amp;L_CWS'!AZ207</f>
        <v>-8766733.8825989589</v>
      </c>
      <c r="AZ9" s="9">
        <f>'FIN-P&amp;L_CWS'!BA207</f>
        <v>-11883005.887746852</v>
      </c>
      <c r="BA9" s="9">
        <f>'FIN-P&amp;L_CWS'!BB207</f>
        <v>-10867041.878232848</v>
      </c>
      <c r="BB9" s="9">
        <f>'FIN-P&amp;L_CWS'!BC207</f>
        <v>-10521753.683394847</v>
      </c>
      <c r="BC9" s="9">
        <f>'FIN-P&amp;L_CWS'!BD207</f>
        <v>-10543858.683394847</v>
      </c>
      <c r="BD9" s="9">
        <f>'FIN-P&amp;L_CWS'!BE207</f>
        <v>-10184429.21355685</v>
      </c>
      <c r="BE9" s="9">
        <f>'FIN-P&amp;L_CWS'!BF207</f>
        <v>-10190729.21355685</v>
      </c>
      <c r="BF9" s="9">
        <f>'FIN-P&amp;L_CWS'!BG207</f>
        <v>-10185784.21355685</v>
      </c>
      <c r="BG9" s="9">
        <f>'FIN-P&amp;L_CWS'!BH207</f>
        <v>-10524564.283394847</v>
      </c>
      <c r="BH9" s="9">
        <f>'FIN-P&amp;L_CWS'!BI207</f>
        <v>-10519774.883394849</v>
      </c>
      <c r="BI9" s="9">
        <f>'FIN-P&amp;L_CWS'!BJ207</f>
        <v>-10876853.178232849</v>
      </c>
      <c r="BJ9" s="9">
        <f>'FIN-P&amp;L_CWS'!BK207</f>
        <v>-11191952.748070851</v>
      </c>
      <c r="BK9" s="9">
        <f>'FIN-P&amp;L_CWS'!BL207</f>
        <v>-11526302.467908852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-37504569.666666664</v>
      </c>
      <c r="H10" s="9">
        <f>'FIN-P&amp;L_CWS'!I208</f>
        <v>-46900925.333333328</v>
      </c>
      <c r="I10" s="9">
        <f>'FIN-P&amp;L_CWS'!J208</f>
        <v>-56298390.999999993</v>
      </c>
      <c r="J10" s="9">
        <f>'FIN-P&amp;L_CWS'!K208</f>
        <v>-65728646.666666657</v>
      </c>
      <c r="K10" s="9">
        <f>'FIN-P&amp;L_CWS'!L208</f>
        <v>-75126562.333333328</v>
      </c>
      <c r="L10" s="9">
        <f>'FIN-P&amp;L_CWS'!M208</f>
        <v>-84518868</v>
      </c>
      <c r="M10" s="9">
        <f>'FIN-P&amp;L_CWS'!N208</f>
        <v>-93883743.706666663</v>
      </c>
      <c r="N10" s="9">
        <f>'FIN-P&amp;L_CWS'!O208</f>
        <v>-103234644.41333333</v>
      </c>
      <c r="O10" s="9">
        <f>'FIN-P&amp;L_CWS'!P208</f>
        <v>-112571504.97999999</v>
      </c>
      <c r="P10" s="9">
        <f>'FIN-P&amp;L_CWS'!Q208</f>
        <v>-123297393.69966665</v>
      </c>
      <c r="Q10" s="9">
        <f>'FIN-P&amp;L_CWS'!R208</f>
        <v>-133975202.98933332</v>
      </c>
      <c r="R10" s="9">
        <f>'FIN-P&amp;L_CWS'!S208</f>
        <v>-144520749.27699998</v>
      </c>
      <c r="S10" s="9">
        <f>'FIN-P&amp;L_CWS'!T208</f>
        <v>-155085860.56466666</v>
      </c>
      <c r="T10" s="9">
        <f>'FIN-P&amp;L_CWS'!U208</f>
        <v>-165635006.85233334</v>
      </c>
      <c r="U10" s="9">
        <f>'FIN-P&amp;L_CWS'!V208</f>
        <v>-176188863.14000002</v>
      </c>
      <c r="V10" s="9">
        <f>'FIN-P&amp;L_CWS'!W208</f>
        <v>-185744581.09433335</v>
      </c>
      <c r="W10" s="9">
        <f>'FIN-P&amp;L_CWS'!X208</f>
        <v>-195266879.61866668</v>
      </c>
      <c r="X10" s="9">
        <f>'FIN-P&amp;L_CWS'!Y208</f>
        <v>-204752533.713</v>
      </c>
      <c r="Y10" s="9">
        <f>'FIN-P&amp;L_CWS'!Z208</f>
        <v>-214255829.80733332</v>
      </c>
      <c r="Z10" s="9">
        <f>'FIN-P&amp;L_CWS'!AA208</f>
        <v>-223676428.57216665</v>
      </c>
      <c r="AA10" s="9">
        <f>'FIN-P&amp;L_CWS'!AB208</f>
        <v>-233099528.02449998</v>
      </c>
      <c r="AB10" s="9">
        <f>'FIN-P&amp;L_CWS'!AC208</f>
        <v>-240851759.76279163</v>
      </c>
      <c r="AC10" s="9">
        <f>'FIN-P&amp;L_CWS'!AD208</f>
        <v>-248286709.46134996</v>
      </c>
      <c r="AD10" s="9">
        <f>'FIN-P&amp;L_CWS'!AE208</f>
        <v>-255606582.41610831</v>
      </c>
      <c r="AE10" s="9">
        <f>'FIN-P&amp;L_CWS'!AF208</f>
        <v>-262948560.37086666</v>
      </c>
      <c r="AF10" s="9">
        <f>'FIN-P&amp;L_CWS'!AG208</f>
        <v>-270163002.53182501</v>
      </c>
      <c r="AG10" s="9">
        <f>'FIN-P&amp;L_CWS'!AH208</f>
        <v>-277383744.69278336</v>
      </c>
      <c r="AH10" s="9">
        <f>'FIN-P&amp;L_CWS'!AI208</f>
        <v>-284599541.85374171</v>
      </c>
      <c r="AI10" s="9">
        <f>'FIN-P&amp;L_CWS'!AJ208</f>
        <v>-291922327.25850004</v>
      </c>
      <c r="AJ10" s="9">
        <f>'FIN-P&amp;L_CWS'!AK208</f>
        <v>-299240425.11325836</v>
      </c>
      <c r="AK10" s="9">
        <f>'FIN-P&amp;L_CWS'!AL208</f>
        <v>-306683598.46181667</v>
      </c>
      <c r="AL10" s="9">
        <f>'FIN-P&amp;L_CWS'!AM208</f>
        <v>-314209987.40417498</v>
      </c>
      <c r="AM10" s="9">
        <f>'FIN-P&amp;L_CWS'!AN208</f>
        <v>-321844282.35283333</v>
      </c>
      <c r="AN10" s="9">
        <f>'FIN-P&amp;L_CWS'!AO208</f>
        <v>-330820081.76514226</v>
      </c>
      <c r="AO10" s="9">
        <f>'FIN-P&amp;L_CWS'!AP208</f>
        <v>-339201552.58549124</v>
      </c>
      <c r="AP10" s="9">
        <f>'FIN-P&amp;L_CWS'!AQ208</f>
        <v>-347375116.02330017</v>
      </c>
      <c r="AQ10" s="9">
        <f>'FIN-P&amp;L_CWS'!AR208</f>
        <v>-355570784.4611091</v>
      </c>
      <c r="AR10" s="9">
        <f>'FIN-P&amp;L_CWS'!AS208</f>
        <v>-363549210.14420807</v>
      </c>
      <c r="AS10" s="9">
        <f>'FIN-P&amp;L_CWS'!AT208</f>
        <v>-371533935.82730705</v>
      </c>
      <c r="AT10" s="9">
        <f>'FIN-P&amp;L_CWS'!AU208</f>
        <v>-379513716.51040602</v>
      </c>
      <c r="AU10" s="9">
        <f>'FIN-P&amp;L_CWS'!AV208</f>
        <v>-387690090.54821497</v>
      </c>
      <c r="AV10" s="9">
        <f>'FIN-P&amp;L_CWS'!AW208</f>
        <v>-395861675.18602395</v>
      </c>
      <c r="AW10" s="9">
        <f>'FIN-P&amp;L_CWS'!AX208</f>
        <v>-404252957.30637288</v>
      </c>
      <c r="AX10" s="9">
        <f>'FIN-P&amp;L_CWS'!AY208</f>
        <v>-412817152.28143185</v>
      </c>
      <c r="AY10" s="9">
        <f>'FIN-P&amp;L_CWS'!AZ208</f>
        <v>-421583886.16403079</v>
      </c>
      <c r="AZ10" s="9">
        <f>'FIN-P&amp;L_CWS'!BA208</f>
        <v>-433466892.05177766</v>
      </c>
      <c r="BA10" s="9">
        <f>'FIN-P&amp;L_CWS'!BB208</f>
        <v>-444333933.9300105</v>
      </c>
      <c r="BB10" s="9">
        <f>'FIN-P&amp;L_CWS'!BC208</f>
        <v>-454855687.61340535</v>
      </c>
      <c r="BC10" s="9">
        <f>'FIN-P&amp;L_CWS'!BD208</f>
        <v>-465399546.2968002</v>
      </c>
      <c r="BD10" s="9">
        <f>'FIN-P&amp;L_CWS'!BE208</f>
        <v>-475583975.51035702</v>
      </c>
      <c r="BE10" s="9">
        <f>'FIN-P&amp;L_CWS'!BF208</f>
        <v>-485774704.72391385</v>
      </c>
      <c r="BF10" s="9">
        <f>'FIN-P&amp;L_CWS'!BG208</f>
        <v>-495960488.93747067</v>
      </c>
      <c r="BG10" s="9">
        <f>'FIN-P&amp;L_CWS'!BH208</f>
        <v>-506485053.22086555</v>
      </c>
      <c r="BH10" s="9">
        <f>'FIN-P&amp;L_CWS'!BI208</f>
        <v>-517004828.10426039</v>
      </c>
      <c r="BI10" s="9">
        <f>'FIN-P&amp;L_CWS'!BJ208</f>
        <v>-527881681.28249323</v>
      </c>
      <c r="BJ10" s="9">
        <f>'FIN-P&amp;L_CWS'!BK208</f>
        <v>-539073634.03056407</v>
      </c>
      <c r="BK10" s="9">
        <f>'FIN-P&amp;L_CWS'!BL208</f>
        <v>-550599936.49847293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2" t="s">
        <v>35</v>
      </c>
      <c r="E13" s="362"/>
      <c r="F13" s="362"/>
      <c r="G13" s="362"/>
      <c r="H13" s="362"/>
      <c r="I13" s="362"/>
      <c r="J13" s="362"/>
      <c r="K13" s="362"/>
      <c r="L13" s="362"/>
      <c r="M13" s="362"/>
      <c r="N13" s="362"/>
      <c r="O13" s="362"/>
      <c r="P13" s="362" t="s">
        <v>36</v>
      </c>
      <c r="Q13" s="362"/>
      <c r="R13" s="362"/>
      <c r="S13" s="362"/>
      <c r="T13" s="362"/>
      <c r="U13" s="362"/>
      <c r="V13" s="362"/>
      <c r="W13" s="362"/>
      <c r="X13" s="362"/>
      <c r="Y13" s="362"/>
      <c r="Z13" s="362"/>
      <c r="AA13" s="362"/>
      <c r="AB13" s="362" t="s">
        <v>37</v>
      </c>
      <c r="AC13" s="362"/>
      <c r="AD13" s="362"/>
      <c r="AE13" s="362"/>
      <c r="AF13" s="362"/>
      <c r="AG13" s="362"/>
      <c r="AH13" s="362"/>
      <c r="AI13" s="362"/>
      <c r="AJ13" s="362"/>
      <c r="AK13" s="362"/>
      <c r="AL13" s="362"/>
      <c r="AM13" s="362"/>
      <c r="AN13" s="362" t="s">
        <v>38</v>
      </c>
      <c r="AO13" s="362"/>
      <c r="AP13" s="362"/>
      <c r="AQ13" s="362"/>
      <c r="AR13" s="362"/>
      <c r="AS13" s="362"/>
      <c r="AT13" s="362"/>
      <c r="AU13" s="362"/>
      <c r="AV13" s="362"/>
      <c r="AW13" s="362"/>
      <c r="AX13" s="362"/>
      <c r="AY13" s="362"/>
      <c r="AZ13" s="362" t="s">
        <v>39</v>
      </c>
      <c r="BA13" s="362"/>
      <c r="BB13" s="362"/>
      <c r="BC13" s="362"/>
      <c r="BD13" s="362"/>
      <c r="BE13" s="362"/>
      <c r="BF13" s="362"/>
      <c r="BG13" s="362"/>
      <c r="BH13" s="362"/>
      <c r="BI13" s="362"/>
      <c r="BJ13" s="362"/>
      <c r="BK13" s="36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730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0</v>
      </c>
      <c r="H15" s="206">
        <f>'REV-REVCALC_CWS'!I6</f>
        <v>0</v>
      </c>
      <c r="I15" s="206">
        <f>'REV-REVCALC_CWS'!J6</f>
        <v>0</v>
      </c>
      <c r="J15" s="206">
        <f>'REV-REVCALC_CWS'!K6</f>
        <v>0</v>
      </c>
      <c r="K15" s="206">
        <f>'REV-REVCALC_CWS'!L6</f>
        <v>0</v>
      </c>
      <c r="L15" s="206">
        <f>'REV-REVCALC_CWS'!M6</f>
        <v>0</v>
      </c>
      <c r="M15" s="206">
        <f>'REV-REVCALC_CWS'!N6</f>
        <v>13</v>
      </c>
      <c r="N15" s="206">
        <f>'REV-REVCALC_CWS'!O6</f>
        <v>13</v>
      </c>
      <c r="O15" s="206">
        <f>'REV-REVCALC_CWS'!P6</f>
        <v>25</v>
      </c>
      <c r="P15" s="206">
        <f>'REV-REVCALC_CWS'!Q6</f>
        <v>29</v>
      </c>
      <c r="Q15" s="206">
        <f>'REV-REVCALC_CWS'!R6</f>
        <v>39</v>
      </c>
      <c r="R15" s="206">
        <f>'REV-REVCALC_CWS'!S6</f>
        <v>78</v>
      </c>
      <c r="S15" s="206">
        <f>'REV-REVCALC_CWS'!T6</f>
        <v>78</v>
      </c>
      <c r="T15" s="206">
        <f>'REV-REVCALC_CWS'!U6</f>
        <v>78</v>
      </c>
      <c r="U15" s="206">
        <f>'REV-REVCALC_CWS'!V6</f>
        <v>78</v>
      </c>
      <c r="V15" s="206">
        <f>'REV-REVCALC_CWS'!W6</f>
        <v>78</v>
      </c>
      <c r="W15" s="206">
        <f>'REV-REVCALC_CWS'!X6</f>
        <v>88</v>
      </c>
      <c r="X15" s="206">
        <f>'REV-REVCALC_CWS'!Y6</f>
        <v>98</v>
      </c>
      <c r="Y15" s="206">
        <f>'REV-REVCALC_CWS'!Z6</f>
        <v>98</v>
      </c>
      <c r="Z15" s="206">
        <f>'REV-REVCALC_CWS'!AA6</f>
        <v>117</v>
      </c>
      <c r="AA15" s="206">
        <f>'REV-REVCALC_CWS'!AB6</f>
        <v>117</v>
      </c>
      <c r="AB15" s="206">
        <f>'REV-REVCALC_CWS'!AC6</f>
        <v>120</v>
      </c>
      <c r="AC15" s="206">
        <f>'REV-REVCALC_CWS'!AD6</f>
        <v>192</v>
      </c>
      <c r="AD15" s="206">
        <f>'REV-REVCALC_CWS'!AE6</f>
        <v>216</v>
      </c>
      <c r="AE15" s="206">
        <f>'REV-REVCALC_CWS'!AF6</f>
        <v>216</v>
      </c>
      <c r="AF15" s="206">
        <f>'REV-REVCALC_CWS'!AG6</f>
        <v>240</v>
      </c>
      <c r="AG15" s="206">
        <f>'REV-REVCALC_CWS'!AH6</f>
        <v>240</v>
      </c>
      <c r="AH15" s="206">
        <f>'REV-REVCALC_CWS'!AI6</f>
        <v>240</v>
      </c>
      <c r="AI15" s="206">
        <f>'REV-REVCALC_CWS'!AJ6</f>
        <v>216</v>
      </c>
      <c r="AJ15" s="206">
        <f>'REV-REVCALC_CWS'!AK6</f>
        <v>216</v>
      </c>
      <c r="AK15" s="206">
        <f>'REV-REVCALC_CWS'!AL6</f>
        <v>192</v>
      </c>
      <c r="AL15" s="206">
        <f>'REV-REVCALC_CWS'!AM6</f>
        <v>168</v>
      </c>
      <c r="AM15" s="206">
        <f>'REV-REVCALC_CWS'!AN6</f>
        <v>144</v>
      </c>
      <c r="AN15" s="206">
        <f>'REV-REVCALC_CWS'!AO6</f>
        <v>188</v>
      </c>
      <c r="AO15" s="206">
        <f>'REV-REVCALC_CWS'!AP6</f>
        <v>300</v>
      </c>
      <c r="AP15" s="206">
        <f>'REV-REVCALC_CWS'!AQ6</f>
        <v>338</v>
      </c>
      <c r="AQ15" s="206">
        <f>'REV-REVCALC_CWS'!AR6</f>
        <v>338</v>
      </c>
      <c r="AR15" s="206">
        <f>'REV-REVCALC_CWS'!AS6</f>
        <v>375</v>
      </c>
      <c r="AS15" s="206">
        <f>'REV-REVCALC_CWS'!AT6</f>
        <v>375</v>
      </c>
      <c r="AT15" s="206">
        <f>'REV-REVCALC_CWS'!AU6</f>
        <v>375</v>
      </c>
      <c r="AU15" s="206">
        <f>'REV-REVCALC_CWS'!AV6</f>
        <v>338</v>
      </c>
      <c r="AV15" s="206">
        <f>'REV-REVCALC_CWS'!AW6</f>
        <v>338</v>
      </c>
      <c r="AW15" s="206">
        <f>'REV-REVCALC_CWS'!AX6</f>
        <v>300</v>
      </c>
      <c r="AX15" s="206">
        <f>'REV-REVCALC_CWS'!AY6</f>
        <v>263</v>
      </c>
      <c r="AY15" s="206">
        <f>'REV-REVCALC_CWS'!AZ6</f>
        <v>225</v>
      </c>
      <c r="AZ15" s="206">
        <f>'REV-REVCALC_CWS'!BA6</f>
        <v>270</v>
      </c>
      <c r="BA15" s="206">
        <f>'REV-REVCALC_CWS'!BB6</f>
        <v>432</v>
      </c>
      <c r="BB15" s="206">
        <f>'REV-REVCALC_CWS'!BC6</f>
        <v>486</v>
      </c>
      <c r="BC15" s="206">
        <f>'REV-REVCALC_CWS'!BD6</f>
        <v>486</v>
      </c>
      <c r="BD15" s="206">
        <f>'REV-REVCALC_CWS'!BE6</f>
        <v>540</v>
      </c>
      <c r="BE15" s="206">
        <f>'REV-REVCALC_CWS'!BF6</f>
        <v>540</v>
      </c>
      <c r="BF15" s="206">
        <f>'REV-REVCALC_CWS'!BG6</f>
        <v>540</v>
      </c>
      <c r="BG15" s="206">
        <f>'REV-REVCALC_CWS'!BH6</f>
        <v>486</v>
      </c>
      <c r="BH15" s="206">
        <f>'REV-REVCALC_CWS'!BI6</f>
        <v>486</v>
      </c>
      <c r="BI15" s="206">
        <f>'REV-REVCALC_CWS'!BJ6</f>
        <v>432</v>
      </c>
      <c r="BJ15" s="206">
        <f>'REV-REVCALC_CWS'!BK6</f>
        <v>378</v>
      </c>
      <c r="BK15" s="206">
        <f>'REV-REVCALC_CWS'!BL6</f>
        <v>324</v>
      </c>
    </row>
    <row r="16" spans="1:63" x14ac:dyDescent="0.15">
      <c r="B16" s="190" t="s">
        <v>723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0" t="s">
        <v>724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2" t="s">
        <v>35</v>
      </c>
      <c r="E24" s="362"/>
      <c r="F24" s="362"/>
      <c r="G24" s="362"/>
      <c r="H24" s="362"/>
      <c r="I24" s="362"/>
      <c r="J24" s="362"/>
      <c r="K24" s="362"/>
      <c r="L24" s="362"/>
      <c r="M24" s="362"/>
      <c r="N24" s="362"/>
      <c r="O24" s="362"/>
      <c r="P24" s="362" t="s">
        <v>36</v>
      </c>
      <c r="Q24" s="362"/>
      <c r="R24" s="362"/>
      <c r="S24" s="362"/>
      <c r="T24" s="362"/>
      <c r="U24" s="362"/>
      <c r="V24" s="362"/>
      <c r="W24" s="362"/>
      <c r="X24" s="362"/>
      <c r="Y24" s="362"/>
      <c r="Z24" s="362"/>
      <c r="AA24" s="362"/>
      <c r="AB24" s="362" t="s">
        <v>37</v>
      </c>
      <c r="AC24" s="362"/>
      <c r="AD24" s="362"/>
      <c r="AE24" s="362"/>
      <c r="AF24" s="362"/>
      <c r="AG24" s="362"/>
      <c r="AH24" s="362"/>
      <c r="AI24" s="362"/>
      <c r="AJ24" s="362"/>
      <c r="AK24" s="362"/>
      <c r="AL24" s="362"/>
      <c r="AM24" s="362"/>
      <c r="AN24" s="362" t="s">
        <v>38</v>
      </c>
      <c r="AO24" s="362"/>
      <c r="AP24" s="362"/>
      <c r="AQ24" s="362"/>
      <c r="AR24" s="362"/>
      <c r="AS24" s="362"/>
      <c r="AT24" s="362"/>
      <c r="AU24" s="362"/>
      <c r="AV24" s="362"/>
      <c r="AW24" s="362"/>
      <c r="AX24" s="362"/>
      <c r="AY24" s="362"/>
      <c r="AZ24" s="362" t="s">
        <v>39</v>
      </c>
      <c r="BA24" s="362"/>
      <c r="BB24" s="362"/>
      <c r="BC24" s="362"/>
      <c r="BD24" s="362"/>
      <c r="BE24" s="362"/>
      <c r="BF24" s="362"/>
      <c r="BG24" s="362"/>
      <c r="BH24" s="362"/>
      <c r="BI24" s="362"/>
      <c r="BJ24" s="362"/>
      <c r="BK24" s="36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731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21024</v>
      </c>
      <c r="N28" s="202">
        <f t="shared" si="3"/>
        <v>21024</v>
      </c>
      <c r="O28" s="202">
        <f t="shared" si="3"/>
        <v>40440</v>
      </c>
      <c r="P28" s="202">
        <f t="shared" si="3"/>
        <v>134623.46666666667</v>
      </c>
      <c r="Q28" s="202">
        <f t="shared" si="3"/>
        <v>181048.80000000002</v>
      </c>
      <c r="R28" s="202">
        <f t="shared" si="3"/>
        <v>362097.60000000003</v>
      </c>
      <c r="S28" s="202">
        <f t="shared" si="3"/>
        <v>362097.60000000003</v>
      </c>
      <c r="T28" s="202">
        <f t="shared" si="3"/>
        <v>362097.60000000003</v>
      </c>
      <c r="U28" s="202">
        <f t="shared" si="3"/>
        <v>362097.60000000003</v>
      </c>
      <c r="V28" s="202">
        <f t="shared" si="3"/>
        <v>1086292.8</v>
      </c>
      <c r="W28" s="202">
        <f t="shared" si="3"/>
        <v>1225568.8</v>
      </c>
      <c r="X28" s="202">
        <f t="shared" si="3"/>
        <v>1364844.8</v>
      </c>
      <c r="Y28" s="202">
        <f t="shared" si="3"/>
        <v>1368444.8</v>
      </c>
      <c r="Z28" s="202">
        <f t="shared" si="3"/>
        <v>1633114.2</v>
      </c>
      <c r="AA28" s="202">
        <f t="shared" si="3"/>
        <v>1636039.2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2" t="s">
        <v>35</v>
      </c>
      <c r="E31" s="362"/>
      <c r="F31" s="362"/>
      <c r="G31" s="362"/>
      <c r="H31" s="362"/>
      <c r="I31" s="362"/>
      <c r="J31" s="362"/>
      <c r="K31" s="362"/>
      <c r="L31" s="362"/>
      <c r="M31" s="362"/>
      <c r="N31" s="362"/>
      <c r="O31" s="362"/>
      <c r="P31" s="362" t="s">
        <v>36</v>
      </c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/>
      <c r="AB31" s="362" t="s">
        <v>37</v>
      </c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/>
      <c r="AN31" s="362" t="s">
        <v>38</v>
      </c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/>
      <c r="AZ31" s="362" t="s">
        <v>39</v>
      </c>
      <c r="BA31" s="362"/>
      <c r="BB31" s="362"/>
      <c r="BC31" s="362"/>
      <c r="BD31" s="362"/>
      <c r="BE31" s="362"/>
      <c r="BF31" s="362"/>
      <c r="BG31" s="362"/>
      <c r="BH31" s="362"/>
      <c r="BI31" s="362"/>
      <c r="BJ31" s="362"/>
      <c r="BK31" s="36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712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2" t="s">
        <v>35</v>
      </c>
      <c r="E40" s="362"/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 t="s">
        <v>36</v>
      </c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 t="s">
        <v>37</v>
      </c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 t="s">
        <v>38</v>
      </c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 t="s">
        <v>39</v>
      </c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719</v>
      </c>
      <c r="C49" s="200"/>
    </row>
    <row r="50" spans="2:3" x14ac:dyDescent="0.15">
      <c r="B50" s="14"/>
      <c r="C50" s="200"/>
    </row>
    <row r="51" spans="2:3" x14ac:dyDescent="0.15">
      <c r="B51" s="14" t="s">
        <v>720</v>
      </c>
      <c r="C51" s="200"/>
    </row>
    <row r="52" spans="2:3" x14ac:dyDescent="0.15">
      <c r="B52" s="14" t="s">
        <v>726</v>
      </c>
      <c r="C52" s="200"/>
    </row>
    <row r="53" spans="2:3" x14ac:dyDescent="0.15">
      <c r="B53" s="14" t="s">
        <v>725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721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722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2" t="s">
        <v>35</v>
      </c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/>
      <c r="R44" s="362" t="s">
        <v>36</v>
      </c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/>
      <c r="AD44" s="362" t="s">
        <v>37</v>
      </c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/>
      <c r="AP44" s="362" t="s">
        <v>38</v>
      </c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/>
      <c r="BB44" s="362" t="s">
        <v>39</v>
      </c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36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712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742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2" t="s">
        <v>36</v>
      </c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/>
      <c r="AB34" s="362" t="s">
        <v>37</v>
      </c>
      <c r="AC34" s="362"/>
      <c r="AD34" s="362"/>
      <c r="AE34" s="362"/>
      <c r="AF34" s="362"/>
      <c r="AG34" s="362"/>
      <c r="AH34" s="362"/>
      <c r="AI34" s="362"/>
      <c r="AJ34" s="362"/>
      <c r="AK34" s="362"/>
      <c r="AL34" s="362"/>
      <c r="AM34" s="362"/>
      <c r="AN34" s="362" t="s">
        <v>38</v>
      </c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/>
      <c r="AZ34" s="362" t="s">
        <v>39</v>
      </c>
      <c r="BA34" s="362"/>
      <c r="BB34" s="362"/>
      <c r="BC34" s="362"/>
      <c r="BD34" s="362"/>
      <c r="BE34" s="362"/>
      <c r="BF34" s="362"/>
      <c r="BG34" s="362"/>
      <c r="BH34" s="362"/>
      <c r="BI34" s="362"/>
      <c r="BJ34" s="362"/>
      <c r="BK34" s="362"/>
      <c r="BL34" s="35"/>
    </row>
    <row r="35" spans="1:75" s="14" customFormat="1" x14ac:dyDescent="0.15">
      <c r="B35" s="47" t="s">
        <v>719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6" t="s">
        <v>35</v>
      </c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708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710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2" t="s">
        <v>650</v>
      </c>
      <c r="C2" s="362"/>
      <c r="D2" s="362"/>
      <c r="E2" s="362"/>
      <c r="F2" s="362"/>
      <c r="G2" s="36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641</v>
      </c>
      <c r="B6" s="171">
        <v>650000</v>
      </c>
      <c r="C6" s="169">
        <v>700000</v>
      </c>
      <c r="D6" s="169">
        <v>1000000</v>
      </c>
      <c r="E6" s="169">
        <v>1250000</v>
      </c>
      <c r="F6" s="169">
        <v>1500000</v>
      </c>
      <c r="G6" s="169">
        <f>SUM(B6:F6)</f>
        <v>5100000</v>
      </c>
      <c r="H6" s="173"/>
      <c r="I6"/>
      <c r="J6"/>
      <c r="K6"/>
      <c r="L6"/>
      <c r="M6"/>
    </row>
    <row r="7" spans="1:14" x14ac:dyDescent="0.15">
      <c r="A7" t="s">
        <v>639</v>
      </c>
      <c r="C7" s="116">
        <v>0.05</v>
      </c>
      <c r="D7" s="116">
        <v>0.06</v>
      </c>
      <c r="E7" s="116">
        <v>0.06</v>
      </c>
      <c r="F7" s="116">
        <v>0.06</v>
      </c>
      <c r="G7" s="116"/>
      <c r="H7"/>
      <c r="I7"/>
      <c r="J7"/>
      <c r="K7"/>
      <c r="L7"/>
      <c r="M7"/>
    </row>
    <row r="8" spans="1:14" x14ac:dyDescent="0.15">
      <c r="A8" t="s">
        <v>640</v>
      </c>
      <c r="C8" s="169">
        <f>C6*C7</f>
        <v>35000</v>
      </c>
      <c r="D8" s="169">
        <f>D6*D7</f>
        <v>60000</v>
      </c>
      <c r="E8" s="169">
        <f>E6*E7</f>
        <v>75000</v>
      </c>
      <c r="F8" s="169">
        <f>F6*F7</f>
        <v>90000</v>
      </c>
      <c r="G8" s="169">
        <f>SUM(B8:F8)</f>
        <v>260000</v>
      </c>
      <c r="H8" s="173"/>
      <c r="I8"/>
      <c r="J8"/>
      <c r="K8"/>
      <c r="L8"/>
      <c r="M8"/>
    </row>
    <row r="9" spans="1:14" x14ac:dyDescent="0.15">
      <c r="A9" t="s">
        <v>644</v>
      </c>
      <c r="C9" s="116">
        <v>2.7859999999999999E-2</v>
      </c>
      <c r="D9" s="116">
        <v>0.04</v>
      </c>
      <c r="E9" s="116">
        <v>0.05</v>
      </c>
      <c r="F9" s="116">
        <v>0.06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171">
        <v>50</v>
      </c>
      <c r="C10" s="169">
        <f>C9*C8</f>
        <v>975.1</v>
      </c>
      <c r="D10" s="169">
        <f>D9*D8</f>
        <v>2400</v>
      </c>
      <c r="E10" s="169">
        <f>E9*E8</f>
        <v>3750</v>
      </c>
      <c r="F10" s="169">
        <f>F9*F8</f>
        <v>5400</v>
      </c>
      <c r="G10" s="169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2" t="s">
        <v>651</v>
      </c>
      <c r="C12" s="362"/>
      <c r="D12" s="362"/>
      <c r="E12" s="362"/>
      <c r="F12" s="362"/>
      <c r="G12" s="36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218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642</v>
      </c>
      <c r="B16" s="116">
        <v>0.05</v>
      </c>
      <c r="C16" s="116">
        <v>0.08</v>
      </c>
      <c r="D16" s="116">
        <v>0.09</v>
      </c>
      <c r="E16" s="116">
        <v>0.09</v>
      </c>
      <c r="F16" s="116">
        <v>0.1</v>
      </c>
      <c r="G16" s="116">
        <v>0.11</v>
      </c>
      <c r="H16" s="116">
        <v>0.09</v>
      </c>
      <c r="I16" s="116">
        <v>0.1</v>
      </c>
      <c r="J16" s="116">
        <v>0.08</v>
      </c>
      <c r="K16" s="116">
        <v>0.08</v>
      </c>
      <c r="L16" s="116">
        <v>0.08</v>
      </c>
      <c r="M16" s="116">
        <v>0.05</v>
      </c>
      <c r="N16" s="172">
        <f>SUM(B16:M16)</f>
        <v>0.99999999999999989</v>
      </c>
    </row>
    <row r="17" spans="1:20" ht="13.5" customHeight="1" x14ac:dyDescent="0.15">
      <c r="A17" s="21" t="s">
        <v>643</v>
      </c>
      <c r="B17" s="98">
        <f>B16</f>
        <v>0.05</v>
      </c>
      <c r="C17" s="98">
        <f t="shared" ref="C17:M17" si="0">C16+B17</f>
        <v>0.13</v>
      </c>
      <c r="D17" s="98">
        <f t="shared" si="0"/>
        <v>0.22</v>
      </c>
      <c r="E17" s="98">
        <f t="shared" si="0"/>
        <v>0.31</v>
      </c>
      <c r="F17" s="98">
        <f t="shared" si="0"/>
        <v>0.41000000000000003</v>
      </c>
      <c r="G17" s="98">
        <f t="shared" si="0"/>
        <v>0.52</v>
      </c>
      <c r="H17" s="98">
        <f t="shared" si="0"/>
        <v>0.61</v>
      </c>
      <c r="I17" s="98">
        <f t="shared" si="0"/>
        <v>0.71</v>
      </c>
      <c r="J17" s="98">
        <f t="shared" si="0"/>
        <v>0.78999999999999992</v>
      </c>
      <c r="K17" s="98">
        <f t="shared" si="0"/>
        <v>0.86999999999999988</v>
      </c>
      <c r="L17" s="98">
        <f t="shared" si="0"/>
        <v>0.94999999999999984</v>
      </c>
      <c r="M17" s="98">
        <f t="shared" si="0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hidden="1" x14ac:dyDescent="0.15">
      <c r="B19" s="33" t="s">
        <v>331</v>
      </c>
      <c r="C19" s="171">
        <v>150000</v>
      </c>
    </row>
    <row r="20" spans="1:20" hidden="1" x14ac:dyDescent="0.15"/>
    <row r="21" spans="1:20" hidden="1" x14ac:dyDescent="0.15">
      <c r="C21" s="362" t="s">
        <v>652</v>
      </c>
      <c r="D21" s="362"/>
      <c r="E21" s="362"/>
      <c r="F21" s="362"/>
    </row>
    <row r="22" spans="1:20" hidden="1" x14ac:dyDescent="0.15"/>
    <row r="23" spans="1:20" hidden="1" x14ac:dyDescent="0.15">
      <c r="C23" s="34" t="s">
        <v>332</v>
      </c>
      <c r="D23" s="34" t="s">
        <v>653</v>
      </c>
      <c r="E23" s="34" t="s">
        <v>645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1">
        <f>B10</f>
        <v>50</v>
      </c>
      <c r="D25" s="95">
        <f>C25/$C$19</f>
        <v>3.3333333333333332E-4</v>
      </c>
      <c r="E25" s="180">
        <f>O36</f>
        <v>51</v>
      </c>
      <c r="F25" s="95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1">
        <v>975</v>
      </c>
      <c r="D26" s="95">
        <f>(+C26+C25)/$C$19</f>
        <v>6.8333333333333336E-3</v>
      </c>
      <c r="E26" s="171">
        <f>O40</f>
        <v>976</v>
      </c>
      <c r="F26" s="95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1">
        <f>D10</f>
        <v>2400</v>
      </c>
      <c r="D27" s="95">
        <f>(+C27+C26+C25)/$C$19</f>
        <v>2.2833333333333334E-2</v>
      </c>
      <c r="E27" s="171">
        <f>O44</f>
        <v>2400</v>
      </c>
      <c r="F27" s="95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1">
        <f>E10</f>
        <v>3750</v>
      </c>
      <c r="D28" s="95">
        <f>(+C28+C27+C26+C25)/$C$19</f>
        <v>4.7833333333333332E-2</v>
      </c>
      <c r="E28" s="171">
        <f>O48</f>
        <v>3753</v>
      </c>
      <c r="F28" s="95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1">
        <f>F10</f>
        <v>5400</v>
      </c>
      <c r="D29" s="95">
        <f>(+C29+C28+C27+C26)/$C$19</f>
        <v>8.3500000000000005E-2</v>
      </c>
      <c r="E29" s="171">
        <f>O52</f>
        <v>5400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218</v>
      </c>
      <c r="C30" s="171">
        <f>SUM(C25:C29)</f>
        <v>12575</v>
      </c>
      <c r="E30" s="171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62" t="s">
        <v>654</v>
      </c>
      <c r="C32" s="362"/>
      <c r="D32" s="362"/>
      <c r="E32" s="362"/>
      <c r="F32" s="362"/>
      <c r="G32" s="362"/>
      <c r="H32" s="36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218</v>
      </c>
    </row>
    <row r="35" spans="2:15" x14ac:dyDescent="0.15">
      <c r="B35" s="33" t="s">
        <v>333</v>
      </c>
      <c r="C35" s="46"/>
      <c r="D35" s="46"/>
      <c r="E35" s="46"/>
      <c r="F35" s="46"/>
      <c r="G35" s="46"/>
      <c r="H35" s="46"/>
      <c r="I35" s="46"/>
      <c r="J35" s="46"/>
      <c r="K35" s="46"/>
      <c r="L35" s="46">
        <v>0.25</v>
      </c>
      <c r="M35" s="46">
        <v>0.25</v>
      </c>
      <c r="N35" s="46">
        <v>0.5</v>
      </c>
      <c r="O35" s="46">
        <f>SUM(C35:N35)</f>
        <v>1</v>
      </c>
    </row>
    <row r="36" spans="2:15" x14ac:dyDescent="0.15">
      <c r="B36" s="33" t="s">
        <v>215</v>
      </c>
      <c r="C36" s="171">
        <f t="shared" ref="C36:N36" si="1">ROUND(($C$25*C35),0)</f>
        <v>0</v>
      </c>
      <c r="D36" s="171">
        <f t="shared" si="1"/>
        <v>0</v>
      </c>
      <c r="E36" s="171">
        <f t="shared" si="1"/>
        <v>0</v>
      </c>
      <c r="F36" s="171">
        <f t="shared" si="1"/>
        <v>0</v>
      </c>
      <c r="G36" s="171">
        <f t="shared" si="1"/>
        <v>0</v>
      </c>
      <c r="H36" s="171">
        <f t="shared" si="1"/>
        <v>0</v>
      </c>
      <c r="I36" s="171">
        <f t="shared" si="1"/>
        <v>0</v>
      </c>
      <c r="J36" s="171">
        <f t="shared" si="1"/>
        <v>0</v>
      </c>
      <c r="K36" s="171">
        <f t="shared" si="1"/>
        <v>0</v>
      </c>
      <c r="L36" s="171">
        <f t="shared" si="1"/>
        <v>13</v>
      </c>
      <c r="M36" s="171">
        <f t="shared" si="1"/>
        <v>13</v>
      </c>
      <c r="N36" s="171">
        <f t="shared" si="1"/>
        <v>25</v>
      </c>
      <c r="O36" s="171">
        <f>SUM(C36:N36)</f>
        <v>51</v>
      </c>
    </row>
    <row r="38" spans="2:15" x14ac:dyDescent="0.15">
      <c r="B38" s="33" t="s">
        <v>334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218</v>
      </c>
    </row>
    <row r="39" spans="2:15" x14ac:dyDescent="0.15">
      <c r="B39" s="33" t="s">
        <v>333</v>
      </c>
      <c r="C39" s="46">
        <v>0.03</v>
      </c>
      <c r="D39" s="46">
        <v>0.04</v>
      </c>
      <c r="E39" s="46">
        <v>0.08</v>
      </c>
      <c r="F39" s="46">
        <v>0.08</v>
      </c>
      <c r="G39" s="46">
        <v>0.08</v>
      </c>
      <c r="H39" s="46">
        <v>0.08</v>
      </c>
      <c r="I39" s="46">
        <v>0.08</v>
      </c>
      <c r="J39" s="46">
        <v>0.09</v>
      </c>
      <c r="K39" s="46">
        <v>0.1</v>
      </c>
      <c r="L39" s="46">
        <v>0.1</v>
      </c>
      <c r="M39" s="46">
        <v>0.12</v>
      </c>
      <c r="N39" s="46">
        <v>0.12</v>
      </c>
      <c r="O39" s="46">
        <f>SUM(C39:N39)</f>
        <v>1</v>
      </c>
    </row>
    <row r="40" spans="2:15" x14ac:dyDescent="0.15">
      <c r="B40" s="33" t="s">
        <v>215</v>
      </c>
      <c r="C40" s="171">
        <f t="shared" ref="C40:N40" si="2">ROUND(($C$26*C39),0)</f>
        <v>29</v>
      </c>
      <c r="D40" s="171">
        <f t="shared" si="2"/>
        <v>39</v>
      </c>
      <c r="E40" s="171">
        <f t="shared" si="2"/>
        <v>78</v>
      </c>
      <c r="F40" s="171">
        <f t="shared" si="2"/>
        <v>78</v>
      </c>
      <c r="G40" s="171">
        <f t="shared" si="2"/>
        <v>78</v>
      </c>
      <c r="H40" s="171">
        <f t="shared" si="2"/>
        <v>78</v>
      </c>
      <c r="I40" s="171">
        <f t="shared" si="2"/>
        <v>78</v>
      </c>
      <c r="J40" s="171">
        <f t="shared" si="2"/>
        <v>88</v>
      </c>
      <c r="K40" s="171">
        <f t="shared" si="2"/>
        <v>98</v>
      </c>
      <c r="L40" s="171">
        <f t="shared" si="2"/>
        <v>98</v>
      </c>
      <c r="M40" s="171">
        <f t="shared" si="2"/>
        <v>117</v>
      </c>
      <c r="N40" s="171">
        <f t="shared" si="2"/>
        <v>117</v>
      </c>
      <c r="O40" s="171">
        <f>SUM(C40:N40)</f>
        <v>976</v>
      </c>
    </row>
    <row r="42" spans="2:15" x14ac:dyDescent="0.15">
      <c r="B42" s="33" t="s">
        <v>335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218</v>
      </c>
    </row>
    <row r="43" spans="2:15" x14ac:dyDescent="0.15">
      <c r="B43" s="33" t="s">
        <v>333</v>
      </c>
      <c r="C43" s="46">
        <v>0.05</v>
      </c>
      <c r="D43" s="46">
        <v>0.08</v>
      </c>
      <c r="E43" s="46">
        <v>0.09</v>
      </c>
      <c r="F43" s="46">
        <v>0.09</v>
      </c>
      <c r="G43" s="46">
        <v>0.1</v>
      </c>
      <c r="H43" s="46">
        <v>0.1</v>
      </c>
      <c r="I43" s="46">
        <v>0.1</v>
      </c>
      <c r="J43" s="46">
        <v>0.09</v>
      </c>
      <c r="K43" s="46">
        <v>0.09</v>
      </c>
      <c r="L43" s="46">
        <v>0.08</v>
      </c>
      <c r="M43" s="46">
        <v>7.0000000000000007E-2</v>
      </c>
      <c r="N43" s="46">
        <v>0.06</v>
      </c>
      <c r="O43" s="46">
        <f>SUM(C43:N43)</f>
        <v>1</v>
      </c>
    </row>
    <row r="44" spans="2:15" x14ac:dyDescent="0.15">
      <c r="B44" s="33" t="s">
        <v>215</v>
      </c>
      <c r="C44" s="171">
        <f t="shared" ref="C44:N44" si="3">ROUND(($C$27*C43),0)</f>
        <v>120</v>
      </c>
      <c r="D44" s="171">
        <f t="shared" si="3"/>
        <v>192</v>
      </c>
      <c r="E44" s="171">
        <f t="shared" si="3"/>
        <v>216</v>
      </c>
      <c r="F44" s="171">
        <f t="shared" si="3"/>
        <v>216</v>
      </c>
      <c r="G44" s="171">
        <f t="shared" si="3"/>
        <v>240</v>
      </c>
      <c r="H44" s="171">
        <f t="shared" si="3"/>
        <v>240</v>
      </c>
      <c r="I44" s="171">
        <f t="shared" si="3"/>
        <v>240</v>
      </c>
      <c r="J44" s="171">
        <f t="shared" si="3"/>
        <v>216</v>
      </c>
      <c r="K44" s="171">
        <f t="shared" si="3"/>
        <v>216</v>
      </c>
      <c r="L44" s="171">
        <f t="shared" si="3"/>
        <v>192</v>
      </c>
      <c r="M44" s="171">
        <f t="shared" si="3"/>
        <v>168</v>
      </c>
      <c r="N44" s="171">
        <f t="shared" si="3"/>
        <v>144</v>
      </c>
      <c r="O44" s="171">
        <f>SUM(C44:N44)</f>
        <v>2400</v>
      </c>
    </row>
    <row r="46" spans="2:15" x14ac:dyDescent="0.15">
      <c r="B46" s="33" t="s">
        <v>336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218</v>
      </c>
    </row>
    <row r="47" spans="2:15" x14ac:dyDescent="0.15">
      <c r="B47" s="33" t="s">
        <v>333</v>
      </c>
      <c r="C47" s="46">
        <v>0.05</v>
      </c>
      <c r="D47" s="46">
        <v>0.08</v>
      </c>
      <c r="E47" s="46">
        <v>0.09</v>
      </c>
      <c r="F47" s="46">
        <v>0.09</v>
      </c>
      <c r="G47" s="46">
        <v>0.1</v>
      </c>
      <c r="H47" s="46">
        <v>0.1</v>
      </c>
      <c r="I47" s="46">
        <v>0.1</v>
      </c>
      <c r="J47" s="46">
        <v>0.09</v>
      </c>
      <c r="K47" s="46">
        <v>0.09</v>
      </c>
      <c r="L47" s="46">
        <v>0.08</v>
      </c>
      <c r="M47" s="46">
        <v>7.0000000000000007E-2</v>
      </c>
      <c r="N47" s="46">
        <v>0.06</v>
      </c>
      <c r="O47" s="46">
        <f>SUM(C47:N47)</f>
        <v>1</v>
      </c>
    </row>
    <row r="48" spans="2:15" x14ac:dyDescent="0.15">
      <c r="B48" s="33" t="s">
        <v>215</v>
      </c>
      <c r="C48" s="171">
        <f t="shared" ref="C48:N48" si="4">ROUND(($C$28*C47),0)</f>
        <v>188</v>
      </c>
      <c r="D48" s="171">
        <f t="shared" si="4"/>
        <v>300</v>
      </c>
      <c r="E48" s="171">
        <f t="shared" si="4"/>
        <v>338</v>
      </c>
      <c r="F48" s="171">
        <f t="shared" si="4"/>
        <v>338</v>
      </c>
      <c r="G48" s="171">
        <f t="shared" si="4"/>
        <v>375</v>
      </c>
      <c r="H48" s="171">
        <f t="shared" si="4"/>
        <v>375</v>
      </c>
      <c r="I48" s="171">
        <f t="shared" si="4"/>
        <v>375</v>
      </c>
      <c r="J48" s="171">
        <f t="shared" si="4"/>
        <v>338</v>
      </c>
      <c r="K48" s="171">
        <f t="shared" si="4"/>
        <v>338</v>
      </c>
      <c r="L48" s="171">
        <f t="shared" si="4"/>
        <v>300</v>
      </c>
      <c r="M48" s="171">
        <f t="shared" si="4"/>
        <v>263</v>
      </c>
      <c r="N48" s="171">
        <f t="shared" si="4"/>
        <v>225</v>
      </c>
      <c r="O48" s="171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218</v>
      </c>
    </row>
    <row r="51" spans="2:19" x14ac:dyDescent="0.15">
      <c r="B51" s="33" t="s">
        <v>333</v>
      </c>
      <c r="C51" s="46">
        <v>0.05</v>
      </c>
      <c r="D51" s="46">
        <v>0.08</v>
      </c>
      <c r="E51" s="46">
        <v>0.09</v>
      </c>
      <c r="F51" s="46">
        <v>0.09</v>
      </c>
      <c r="G51" s="46">
        <v>0.1</v>
      </c>
      <c r="H51" s="46">
        <v>0.1</v>
      </c>
      <c r="I51" s="46">
        <v>0.1</v>
      </c>
      <c r="J51" s="46">
        <v>0.09</v>
      </c>
      <c r="K51" s="46">
        <v>0.09</v>
      </c>
      <c r="L51" s="46">
        <v>0.08</v>
      </c>
      <c r="M51" s="46">
        <v>7.0000000000000007E-2</v>
      </c>
      <c r="N51" s="46">
        <v>0.06</v>
      </c>
      <c r="O51" s="46">
        <f>SUM(C51:N51)</f>
        <v>1</v>
      </c>
    </row>
    <row r="52" spans="2:19" x14ac:dyDescent="0.15">
      <c r="B52" s="33" t="s">
        <v>215</v>
      </c>
      <c r="C52" s="171">
        <f t="shared" ref="C52:N52" si="5">ROUND(($C$29*C51),0)</f>
        <v>270</v>
      </c>
      <c r="D52" s="171">
        <f t="shared" si="5"/>
        <v>432</v>
      </c>
      <c r="E52" s="171">
        <f t="shared" si="5"/>
        <v>486</v>
      </c>
      <c r="F52" s="171">
        <f t="shared" si="5"/>
        <v>486</v>
      </c>
      <c r="G52" s="171">
        <f t="shared" si="5"/>
        <v>540</v>
      </c>
      <c r="H52" s="171">
        <f t="shared" si="5"/>
        <v>540</v>
      </c>
      <c r="I52" s="171">
        <f t="shared" si="5"/>
        <v>540</v>
      </c>
      <c r="J52" s="171">
        <f t="shared" si="5"/>
        <v>486</v>
      </c>
      <c r="K52" s="171">
        <f t="shared" si="5"/>
        <v>486</v>
      </c>
      <c r="L52" s="171">
        <f t="shared" si="5"/>
        <v>432</v>
      </c>
      <c r="M52" s="171">
        <f t="shared" si="5"/>
        <v>378</v>
      </c>
      <c r="N52" s="171">
        <f t="shared" si="5"/>
        <v>324</v>
      </c>
      <c r="O52" s="171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102000</v>
      </c>
      <c r="F3" s="66">
        <f>F24</f>
        <v>4026000</v>
      </c>
      <c r="G3" s="66">
        <f>G24</f>
        <v>12240000</v>
      </c>
      <c r="H3" s="66">
        <f>H24</f>
        <v>21955050</v>
      </c>
      <c r="I3" s="66">
        <f>I24</f>
        <v>35235000</v>
      </c>
      <c r="J3" s="118">
        <f>SUM(E3:I3)</f>
        <v>73558050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46359</v>
      </c>
      <c r="F5" s="66">
        <f>F31</f>
        <v>827745.6</v>
      </c>
      <c r="G5" s="66">
        <f>G31</f>
        <v>1911096.0000000002</v>
      </c>
      <c r="H5" s="66">
        <f>H31</f>
        <v>2825862.6329999999</v>
      </c>
      <c r="I5" s="66">
        <f>I31</f>
        <v>2695031.46</v>
      </c>
      <c r="J5" s="118">
        <f>SUM(E5:I5)</f>
        <v>8306094.693</v>
      </c>
    </row>
    <row r="6" spans="2:11" x14ac:dyDescent="0.15">
      <c r="B6" s="33" t="s">
        <v>345</v>
      </c>
      <c r="E6" s="66">
        <f>E3-E5</f>
        <v>55641</v>
      </c>
      <c r="F6" s="66">
        <f>F3-F5</f>
        <v>3198254.4</v>
      </c>
      <c r="G6" s="66">
        <f>G3-G5</f>
        <v>10328904</v>
      </c>
      <c r="H6" s="66">
        <f>H3-H5</f>
        <v>19129187.366999999</v>
      </c>
      <c r="I6" s="66">
        <f>I3-I5</f>
        <v>32539968.539999999</v>
      </c>
      <c r="J6" s="118">
        <f>SUM(E6:I6)</f>
        <v>65251955.306999996</v>
      </c>
    </row>
    <row r="7" spans="2:11" x14ac:dyDescent="0.15">
      <c r="B7" s="33" t="s">
        <v>327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0.92351265900383139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3600</v>
      </c>
      <c r="F9" s="66">
        <f t="shared" si="0"/>
        <v>108375</v>
      </c>
      <c r="G9" s="66">
        <f t="shared" si="0"/>
        <v>203150</v>
      </c>
      <c r="H9" s="66">
        <f t="shared" si="0"/>
        <v>235305</v>
      </c>
      <c r="I9" s="66">
        <f t="shared" si="0"/>
        <v>168840</v>
      </c>
      <c r="J9" s="118">
        <f t="shared" ref="J9:J17" si="1">SUM(E9:I9)</f>
        <v>719270</v>
      </c>
    </row>
    <row r="10" spans="2:11" x14ac:dyDescent="0.15">
      <c r="B10" s="33" t="s">
        <v>375</v>
      </c>
      <c r="E10" s="66">
        <f t="shared" si="0"/>
        <v>900</v>
      </c>
      <c r="F10" s="66">
        <f t="shared" si="0"/>
        <v>15350</v>
      </c>
      <c r="G10" s="66">
        <f t="shared" si="0"/>
        <v>39250</v>
      </c>
      <c r="H10" s="66">
        <f t="shared" si="0"/>
        <v>81095</v>
      </c>
      <c r="I10" s="66">
        <f t="shared" si="0"/>
        <v>99855</v>
      </c>
      <c r="J10" s="118">
        <f t="shared" si="1"/>
        <v>236450</v>
      </c>
    </row>
    <row r="11" spans="2:11" x14ac:dyDescent="0.15">
      <c r="B11" s="33" t="s">
        <v>379</v>
      </c>
      <c r="E11" s="66">
        <f>SUM(E9:E10)</f>
        <v>4500</v>
      </c>
      <c r="F11" s="66">
        <f>SUM(F9:F10)</f>
        <v>123725</v>
      </c>
      <c r="G11" s="66">
        <f>SUM(G9:G10)</f>
        <v>242400</v>
      </c>
      <c r="H11" s="66">
        <f>SUM(H9:H10)</f>
        <v>316400</v>
      </c>
      <c r="I11" s="66">
        <f>SUM(I9:I10)</f>
        <v>268695</v>
      </c>
      <c r="J11" s="118">
        <f t="shared" si="1"/>
        <v>955720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375</v>
      </c>
      <c r="F13" s="66">
        <f t="shared" si="2"/>
        <v>9950</v>
      </c>
      <c r="G13" s="66">
        <f t="shared" si="2"/>
        <v>36100</v>
      </c>
      <c r="H13" s="66">
        <f t="shared" si="2"/>
        <v>75150</v>
      </c>
      <c r="I13" s="66">
        <f t="shared" si="2"/>
        <v>121600</v>
      </c>
      <c r="J13" s="118">
        <f t="shared" si="1"/>
        <v>243175</v>
      </c>
    </row>
    <row r="14" spans="2:11" x14ac:dyDescent="0.15">
      <c r="B14" s="33" t="s">
        <v>377</v>
      </c>
      <c r="E14" s="66">
        <f t="shared" si="2"/>
        <v>1350</v>
      </c>
      <c r="F14" s="66">
        <f t="shared" si="2"/>
        <v>69693.75</v>
      </c>
      <c r="G14" s="66">
        <f t="shared" si="2"/>
        <v>355151.25</v>
      </c>
      <c r="H14" s="66">
        <f t="shared" si="2"/>
        <v>984757.5</v>
      </c>
      <c r="I14" s="66">
        <f t="shared" si="2"/>
        <v>1969717.5</v>
      </c>
      <c r="J14" s="118">
        <f t="shared" si="1"/>
        <v>3380670</v>
      </c>
    </row>
    <row r="15" spans="2:11" x14ac:dyDescent="0.15">
      <c r="B15" s="33" t="s">
        <v>380</v>
      </c>
      <c r="E15" s="66">
        <f>SUM(E13:E14)</f>
        <v>1725</v>
      </c>
      <c r="F15" s="66">
        <f>SUM(F13:F14)</f>
        <v>79643.75</v>
      </c>
      <c r="G15" s="66">
        <f>SUM(G13:G14)</f>
        <v>391251.25</v>
      </c>
      <c r="H15" s="66">
        <f>SUM(H13:H14)</f>
        <v>1059907.5</v>
      </c>
      <c r="I15" s="66">
        <f>SUM(I13:I14)</f>
        <v>2091317.5</v>
      </c>
      <c r="J15" s="118">
        <f t="shared" si="1"/>
        <v>3623845</v>
      </c>
      <c r="K15" s="120">
        <f>J15+J14+J13+J11+J6</f>
        <v>73455365.306999996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61866</v>
      </c>
      <c r="F17" s="66">
        <f>F6+F11+F15</f>
        <v>3401623.15</v>
      </c>
      <c r="G17" s="66">
        <f>G6+G11+G15</f>
        <v>10962555.25</v>
      </c>
      <c r="H17" s="66">
        <f>H6+H11+H15</f>
        <v>20505494.866999999</v>
      </c>
      <c r="I17" s="66">
        <f>I6+I11+I15</f>
        <v>34899981.039999999</v>
      </c>
      <c r="J17" s="118">
        <f t="shared" si="1"/>
        <v>69831520.306999996</v>
      </c>
      <c r="K17" s="120">
        <f>J15+J11+J3</f>
        <v>78137615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656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8">
        <f>SUM(E20:I20)</f>
        <v>12580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255000</v>
      </c>
      <c r="F21" s="66">
        <f>SUM('REV-REVCALC_CWS'!Q7:AB7)</f>
        <v>5368000</v>
      </c>
      <c r="G21" s="66">
        <f>SUM('REV-REVCALC_CWS'!AC7:AN7)</f>
        <v>14400000</v>
      </c>
      <c r="H21" s="66">
        <f>SUM('REV-REVCALC_CWS'!AO7:AZ7)</f>
        <v>24394500</v>
      </c>
      <c r="I21" s="66">
        <f>SUM('REV-REVCALC_CWS'!BA7:BL7)</f>
        <v>39150000</v>
      </c>
      <c r="J21" s="118">
        <f>SUM(E21:I21)</f>
        <v>83567500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102000</v>
      </c>
      <c r="F24" s="66">
        <f>SUM('REV-REVCALC_CWS'!Q10:AB10)</f>
        <v>4026000</v>
      </c>
      <c r="G24" s="66">
        <f>SUM('REV-REVCALC_CWS'!AC10:AN10)</f>
        <v>12240000</v>
      </c>
      <c r="H24" s="66">
        <f>SUM('REV-REVCALC_CWS'!AO10:AZ10)</f>
        <v>21955050</v>
      </c>
      <c r="I24" s="66">
        <f>SUM('REV-REVCALC_CWS'!BA10:BL10)</f>
        <v>35235000</v>
      </c>
      <c r="J24" s="118">
        <f>SUM(E24:I24)</f>
        <v>73558050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38250</v>
      </c>
      <c r="F27" s="66">
        <f>SUM('REV-REVCALC_CWS'!Q14:AB14)</f>
        <v>658800</v>
      </c>
      <c r="G27" s="66">
        <f>SUM('REV-REVCALC_CWS'!AC14:AN14)</f>
        <v>1458000</v>
      </c>
      <c r="H27" s="66">
        <f>SUM('REV-REVCALC_CWS'!AO14:AZ14)</f>
        <v>2051952.75</v>
      </c>
      <c r="I27" s="66">
        <f>SUM('REV-REVCALC_CWS'!BA14:BL14)</f>
        <v>2657204.9999999995</v>
      </c>
      <c r="J27" s="118">
        <f>SUM(E27:I27)</f>
        <v>6864207.75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7650</v>
      </c>
      <c r="F28" s="66">
        <f>SUM('REV-REVCALC_CWS'!Q15:AB15)</f>
        <v>161040</v>
      </c>
      <c r="G28" s="66">
        <f>SUM('REV-REVCALC_CWS'!AC15:AN15)</f>
        <v>435600.00000000006</v>
      </c>
      <c r="H28" s="66">
        <f>SUM('REV-REVCALC_CWS'!AO15:AZ15)</f>
        <v>749286.45</v>
      </c>
      <c r="I28" s="66">
        <f>SUM('REV-REVCALC_CWS'!BA15:BL15)</f>
        <v>5940</v>
      </c>
      <c r="J28" s="118">
        <f>SUM(E28:I28)</f>
        <v>1359516.45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382.5</v>
      </c>
      <c r="F29" s="66">
        <f>SUM('REV-REVCALC_CWS'!Q16:AB16)</f>
        <v>6588</v>
      </c>
      <c r="G29" s="66">
        <f>SUM('REV-REVCALC_CWS'!AC16:AN16)</f>
        <v>14580</v>
      </c>
      <c r="H29" s="66">
        <f>SUM('REV-REVCALC_CWS'!AO16:AZ16)</f>
        <v>20519.5275</v>
      </c>
      <c r="I29" s="66">
        <f>SUM('REV-REVCALC_CWS'!BA16:BL16)</f>
        <v>26572.05</v>
      </c>
      <c r="J29" s="118">
        <f>SUM(E29:I29)</f>
        <v>68642.077499999999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76.5</v>
      </c>
      <c r="F30" s="66">
        <f>SUM('REV-REVCALC_CWS'!Q17:AB17)</f>
        <v>1317.6</v>
      </c>
      <c r="G30" s="66">
        <f>SUM('REV-REVCALC_CWS'!AC17:AN17)</f>
        <v>2916</v>
      </c>
      <c r="H30" s="66">
        <f>SUM('REV-REVCALC_CWS'!AO17:AZ17)</f>
        <v>4103.9055000000008</v>
      </c>
      <c r="I30" s="66">
        <f>SUM('REV-REVCALC_CWS'!BA17:BL17)</f>
        <v>5314.4100000000017</v>
      </c>
      <c r="J30" s="118">
        <f>SUM(E30:I30)</f>
        <v>13728.415500000003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46359</v>
      </c>
      <c r="F31" s="66">
        <f>SUM('REV-REVCALC_CWS'!Q19:AB19)</f>
        <v>827745.6</v>
      </c>
      <c r="G31" s="66">
        <f>SUM('REV-REVCALC_CWS'!AC19:AN19)</f>
        <v>1911096.0000000002</v>
      </c>
      <c r="H31" s="66">
        <f>SUM('REV-REVCALC_CWS'!AO19:AZ19)</f>
        <v>2825862.6329999999</v>
      </c>
      <c r="I31" s="66">
        <f>SUM('REV-REVCALC_CWS'!BA19:BL19)</f>
        <v>2695031.46</v>
      </c>
      <c r="J31" s="118">
        <f>SUM(E31:I31)</f>
        <v>8306094.693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55641</v>
      </c>
      <c r="F33" s="66">
        <f>SUM('REV-REVCALC_CWS'!Q21:AB21)</f>
        <v>3198254.4</v>
      </c>
      <c r="G33" s="66">
        <f>SUM('REV-REVCALC_CWS'!AC21:AN21)</f>
        <v>10328904</v>
      </c>
      <c r="H33" s="66">
        <f>SUM('REV-REVCALC_CWS'!AO21:AZ21)</f>
        <v>19129187.366999999</v>
      </c>
      <c r="I33" s="66">
        <f>SUM('REV-REVCALC_CWS'!BA21:BL21)</f>
        <v>32539968.539999999</v>
      </c>
      <c r="J33" s="118">
        <f>SUM(E33:I33)</f>
        <v>65251955.306999996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0.54549999999999998</v>
      </c>
      <c r="F34" s="116">
        <f>F33/F24</f>
        <v>0.7944</v>
      </c>
      <c r="G34" s="116">
        <f>G33/G24</f>
        <v>0.84386470588235296</v>
      </c>
      <c r="H34" s="116">
        <f>H33/H24</f>
        <v>0.87128871794871787</v>
      </c>
      <c r="I34" s="116">
        <f>I33/I24</f>
        <v>0.92351265900383139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8">
        <f>SUM(E38:I38)</f>
        <v>2853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8">
        <f>SUM(E39:I39)</f>
        <v>9727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9000</v>
      </c>
      <c r="F42" s="66">
        <f>SUM('REV-REVCALC_CWS'!Q32:AB32)</f>
        <v>144500</v>
      </c>
      <c r="G42" s="66">
        <f>SUM('REV-REVCALC_CWS'!AC32:AN32)</f>
        <v>239000</v>
      </c>
      <c r="H42" s="66">
        <f>SUM('REV-REVCALC_CWS'!AO32:AZ32)</f>
        <v>261450</v>
      </c>
      <c r="I42" s="66">
        <f>SUM('REV-REVCALC_CWS'!BA32:BL32)</f>
        <v>187600</v>
      </c>
      <c r="J42" s="118">
        <f>SUM(E42:I42)</f>
        <v>841550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3600</v>
      </c>
      <c r="F44" s="66">
        <f>SUM('REV-REVCALC_CWS'!Q34:AB34)</f>
        <v>108375</v>
      </c>
      <c r="G44" s="66">
        <f>SUM('REV-REVCALC_CWS'!AC34:AN34)</f>
        <v>203150</v>
      </c>
      <c r="H44" s="66">
        <f>SUM('REV-REVCALC_CWS'!AO34:AZ34)</f>
        <v>235305</v>
      </c>
      <c r="I44" s="66">
        <f>SUM('REV-REVCALC_CWS'!BA34:BL34)</f>
        <v>168840</v>
      </c>
      <c r="J44" s="118">
        <f>SUM(E44:I44)</f>
        <v>719270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900</v>
      </c>
      <c r="F45" s="66">
        <f>SUM('REV-REVCALC_CWS'!Q35:AB35)</f>
        <v>15350</v>
      </c>
      <c r="G45" s="66">
        <f>SUM('REV-REVCALC_CWS'!AC35:AN35)</f>
        <v>39250</v>
      </c>
      <c r="H45" s="66">
        <f>SUM('REV-REVCALC_CWS'!AO35:AZ35)</f>
        <v>81095</v>
      </c>
      <c r="I45" s="66">
        <f>SUM('REV-REVCALC_CWS'!BA35:BL35)</f>
        <v>99855</v>
      </c>
      <c r="J45" s="118">
        <f>SUM(E45:I45)</f>
        <v>236450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375</v>
      </c>
      <c r="F47" s="66">
        <f>SUM('REV-REVCALC_CWS'!Q38:AB38)</f>
        <v>9950</v>
      </c>
      <c r="G47" s="66">
        <f>SUM('REV-REVCALC_CWS'!AC38:AN38)</f>
        <v>36100</v>
      </c>
      <c r="H47" s="66">
        <f>SUM('REV-REVCALC_CWS'!AO38:AZ38)</f>
        <v>75150</v>
      </c>
      <c r="I47" s="66">
        <f>SUM('REV-REVCALC_CWS'!BA38:BL38)</f>
        <v>121600</v>
      </c>
      <c r="J47" s="118">
        <f>SUM(E47:I47)</f>
        <v>243175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1350</v>
      </c>
      <c r="F48" s="66">
        <f>SUM('REV-REVCALC_CWS'!Q39:AB39)</f>
        <v>69693.75</v>
      </c>
      <c r="G48" s="66">
        <f>SUM('REV-REVCALC_CWS'!AC39:AN39)</f>
        <v>355151.25</v>
      </c>
      <c r="H48" s="66">
        <f>SUM('REV-REVCALC_CWS'!AO39:AZ39)</f>
        <v>984757.5</v>
      </c>
      <c r="I48" s="66">
        <f>SUM('REV-REVCALC_CWS'!BA39:BL39)</f>
        <v>1969717.5</v>
      </c>
      <c r="J48" s="118">
        <f>SUM(E48:I48)</f>
        <v>3380670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2" t="s">
        <v>732</v>
      </c>
      <c r="C2" s="362"/>
      <c r="D2" s="362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1123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5"/>
    </row>
    <row r="2" spans="1:76" s="14" customFormat="1" x14ac:dyDescent="0.15">
      <c r="A2" s="10"/>
      <c r="B2" s="14" t="s">
        <v>765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51</v>
      </c>
      <c r="E3" s="169">
        <f>SUM(P25:AA25)</f>
        <v>976</v>
      </c>
      <c r="F3" s="169">
        <f>SUM(AB25:AM25)</f>
        <v>2400</v>
      </c>
      <c r="G3" s="169">
        <f>SUM(AN25:AY25)</f>
        <v>3753</v>
      </c>
      <c r="H3" s="169">
        <f>SUM(AZ25:BK25)</f>
        <v>5400</v>
      </c>
      <c r="I3" s="169">
        <f>SUM(C3:H3)</f>
        <v>12580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1105</v>
      </c>
      <c r="C6" s="169">
        <f>C30</f>
        <v>0</v>
      </c>
      <c r="D6" s="169">
        <f>D30</f>
        <v>0</v>
      </c>
      <c r="E6" s="169">
        <f t="shared" ref="E6:H7" si="0">D18</f>
        <v>146</v>
      </c>
      <c r="F6" s="169">
        <f t="shared" si="0"/>
        <v>528</v>
      </c>
      <c r="G6" s="169">
        <f t="shared" si="0"/>
        <v>826</v>
      </c>
      <c r="H6" s="169">
        <f t="shared" si="0"/>
        <v>1188</v>
      </c>
    </row>
    <row r="7" spans="2:63" x14ac:dyDescent="0.15">
      <c r="B7" s="47" t="s">
        <v>1106</v>
      </c>
      <c r="C7" s="66">
        <f>C31</f>
        <v>0</v>
      </c>
      <c r="D7" s="114">
        <f>D31</f>
        <v>0</v>
      </c>
      <c r="E7" s="114">
        <f t="shared" si="0"/>
        <v>109500</v>
      </c>
      <c r="F7" s="114">
        <f t="shared" si="0"/>
        <v>367350</v>
      </c>
      <c r="G7" s="114">
        <f t="shared" si="0"/>
        <v>548385</v>
      </c>
      <c r="H7" s="114">
        <f t="shared" si="0"/>
        <v>746308.5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1112</v>
      </c>
    </row>
    <row r="9" spans="2:63" s="169" customFormat="1" x14ac:dyDescent="0.15">
      <c r="B9" s="315" t="s">
        <v>1105</v>
      </c>
      <c r="C9" s="169">
        <f>C34</f>
        <v>0</v>
      </c>
      <c r="D9" s="169">
        <f>SUM(D34:O34)</f>
        <v>197</v>
      </c>
      <c r="E9" s="169">
        <f>SUM(P34:AA34)</f>
        <v>1358</v>
      </c>
      <c r="F9" s="169">
        <f>SUM(AB34:AM34)</f>
        <v>2698</v>
      </c>
      <c r="G9" s="169">
        <f>SUM(AN34:AY34)</f>
        <v>4115</v>
      </c>
      <c r="H9" s="169">
        <f>SUM(AZ34:BK34)</f>
        <v>5862</v>
      </c>
    </row>
    <row r="10" spans="2:63" x14ac:dyDescent="0.15">
      <c r="B10" s="110" t="s">
        <v>1107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1105</v>
      </c>
      <c r="C12" s="169">
        <v>0</v>
      </c>
      <c r="D12" s="169">
        <f>SUM(D38:O38)</f>
        <v>51</v>
      </c>
      <c r="E12" s="169">
        <f>SUM(P38:AA38)</f>
        <v>976</v>
      </c>
      <c r="F12" s="169">
        <f>SUM(AB38:AM38)</f>
        <v>2400</v>
      </c>
      <c r="G12" s="169">
        <f>SUM(AN38:AY38)</f>
        <v>3753</v>
      </c>
      <c r="H12" s="169">
        <f>SUM(AZ38:BK38)</f>
        <v>5400</v>
      </c>
    </row>
    <row r="13" spans="2:63" x14ac:dyDescent="0.15">
      <c r="B13" s="110" t="s">
        <v>1108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1105</v>
      </c>
      <c r="C15" s="169">
        <f t="shared" ref="C15:H16" si="1">C9-C12</f>
        <v>0</v>
      </c>
      <c r="D15" s="169">
        <f t="shared" si="1"/>
        <v>146</v>
      </c>
      <c r="E15" s="169">
        <f t="shared" si="1"/>
        <v>382</v>
      </c>
      <c r="F15" s="169">
        <f t="shared" si="1"/>
        <v>298</v>
      </c>
      <c r="G15" s="169">
        <f t="shared" si="1"/>
        <v>362</v>
      </c>
      <c r="H15" s="169">
        <f t="shared" si="1"/>
        <v>462</v>
      </c>
    </row>
    <row r="16" spans="2:63" x14ac:dyDescent="0.15">
      <c r="B16" s="110" t="s">
        <v>1108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1105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0" t="s">
        <v>1107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2" t="s">
        <v>35</v>
      </c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/>
      <c r="P21" s="362" t="s">
        <v>36</v>
      </c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/>
      <c r="AB21" s="362" t="s">
        <v>37</v>
      </c>
      <c r="AC21" s="362"/>
      <c r="AD21" s="362"/>
      <c r="AE21" s="362"/>
      <c r="AF21" s="362"/>
      <c r="AG21" s="362"/>
      <c r="AH21" s="362"/>
      <c r="AI21" s="362"/>
      <c r="AJ21" s="362"/>
      <c r="AK21" s="362"/>
      <c r="AL21" s="362"/>
      <c r="AM21" s="362"/>
      <c r="AN21" s="362" t="s">
        <v>38</v>
      </c>
      <c r="AO21" s="362"/>
      <c r="AP21" s="362"/>
      <c r="AQ21" s="362"/>
      <c r="AR21" s="362"/>
      <c r="AS21" s="362"/>
      <c r="AT21" s="362"/>
      <c r="AU21" s="362"/>
      <c r="AV21" s="362"/>
      <c r="AW21" s="362"/>
      <c r="AX21" s="362"/>
      <c r="AY21" s="362"/>
      <c r="AZ21" s="362" t="s">
        <v>39</v>
      </c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  <c r="BK21" s="362"/>
      <c r="BM21" s="10" t="s">
        <v>664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0</v>
      </c>
      <c r="H25" s="314">
        <f>'REV-REVCALC_CWS'!I6</f>
        <v>0</v>
      </c>
      <c r="I25" s="314">
        <f>'REV-REVCALC_CWS'!J6</f>
        <v>0</v>
      </c>
      <c r="J25" s="314">
        <f>'REV-REVCALC_CWS'!K6</f>
        <v>0</v>
      </c>
      <c r="K25" s="314">
        <f>'REV-REVCALC_CWS'!L6</f>
        <v>0</v>
      </c>
      <c r="L25" s="314">
        <f>'REV-REVCALC_CWS'!M6</f>
        <v>0</v>
      </c>
      <c r="M25" s="314">
        <f>'REV-REVCALC_CWS'!N6</f>
        <v>13</v>
      </c>
      <c r="N25" s="314">
        <f>'REV-REVCALC_CWS'!O6</f>
        <v>13</v>
      </c>
      <c r="O25" s="314">
        <f>'REV-REVCALC_CWS'!P6</f>
        <v>25</v>
      </c>
      <c r="P25" s="314">
        <f>'REV-REVCALC_CWS'!Q6</f>
        <v>29</v>
      </c>
      <c r="Q25" s="314">
        <f>'REV-REVCALC_CWS'!R6</f>
        <v>39</v>
      </c>
      <c r="R25" s="314">
        <f>'REV-REVCALC_CWS'!S6</f>
        <v>78</v>
      </c>
      <c r="S25" s="314">
        <f>'REV-REVCALC_CWS'!T6</f>
        <v>78</v>
      </c>
      <c r="T25" s="314">
        <f>'REV-REVCALC_CWS'!U6</f>
        <v>78</v>
      </c>
      <c r="U25" s="314">
        <f>'REV-REVCALC_CWS'!V6</f>
        <v>78</v>
      </c>
      <c r="V25" s="314">
        <f>'REV-REVCALC_CWS'!W6</f>
        <v>78</v>
      </c>
      <c r="W25" s="314">
        <f>'REV-REVCALC_CWS'!X6</f>
        <v>88</v>
      </c>
      <c r="X25" s="314">
        <f>'REV-REVCALC_CWS'!Y6</f>
        <v>98</v>
      </c>
      <c r="Y25" s="314">
        <f>'REV-REVCALC_CWS'!Z6</f>
        <v>98</v>
      </c>
      <c r="Z25" s="314">
        <f>'REV-REVCALC_CWS'!AA6</f>
        <v>117</v>
      </c>
      <c r="AA25" s="314">
        <f>'REV-REVCALC_CWS'!AB6</f>
        <v>117</v>
      </c>
      <c r="AB25" s="314">
        <f>'REV-REVCALC_CWS'!AC6</f>
        <v>120</v>
      </c>
      <c r="AC25" s="314">
        <f>'REV-REVCALC_CWS'!AD6</f>
        <v>192</v>
      </c>
      <c r="AD25" s="314">
        <f>'REV-REVCALC_CWS'!AE6</f>
        <v>216</v>
      </c>
      <c r="AE25" s="314">
        <f>'REV-REVCALC_CWS'!AF6</f>
        <v>216</v>
      </c>
      <c r="AF25" s="314">
        <f>'REV-REVCALC_CWS'!AG6</f>
        <v>240</v>
      </c>
      <c r="AG25" s="314">
        <f>'REV-REVCALC_CWS'!AH6</f>
        <v>240</v>
      </c>
      <c r="AH25" s="314">
        <f>'REV-REVCALC_CWS'!AI6</f>
        <v>240</v>
      </c>
      <c r="AI25" s="314">
        <f>'REV-REVCALC_CWS'!AJ6</f>
        <v>216</v>
      </c>
      <c r="AJ25" s="314">
        <f>'REV-REVCALC_CWS'!AK6</f>
        <v>216</v>
      </c>
      <c r="AK25" s="314">
        <f>'REV-REVCALC_CWS'!AL6</f>
        <v>192</v>
      </c>
      <c r="AL25" s="314">
        <f>'REV-REVCALC_CWS'!AM6</f>
        <v>168</v>
      </c>
      <c r="AM25" s="314">
        <f>'REV-REVCALC_CWS'!AN6</f>
        <v>144</v>
      </c>
      <c r="AN25" s="314">
        <f>'REV-REVCALC_CWS'!AO6</f>
        <v>188</v>
      </c>
      <c r="AO25" s="314">
        <f>'REV-REVCALC_CWS'!AP6</f>
        <v>300</v>
      </c>
      <c r="AP25" s="314">
        <f>'REV-REVCALC_CWS'!AQ6</f>
        <v>338</v>
      </c>
      <c r="AQ25" s="314">
        <f>'REV-REVCALC_CWS'!AR6</f>
        <v>338</v>
      </c>
      <c r="AR25" s="314">
        <f>'REV-REVCALC_CWS'!AS6</f>
        <v>375</v>
      </c>
      <c r="AS25" s="314">
        <f>'REV-REVCALC_CWS'!AT6</f>
        <v>375</v>
      </c>
      <c r="AT25" s="314">
        <f>'REV-REVCALC_CWS'!AU6</f>
        <v>375</v>
      </c>
      <c r="AU25" s="314">
        <f>'REV-REVCALC_CWS'!AV6</f>
        <v>338</v>
      </c>
      <c r="AV25" s="314">
        <f>'REV-REVCALC_CWS'!AW6</f>
        <v>338</v>
      </c>
      <c r="AW25" s="314">
        <f>'REV-REVCALC_CWS'!AX6</f>
        <v>300</v>
      </c>
      <c r="AX25" s="314">
        <f>'REV-REVCALC_CWS'!AY6</f>
        <v>263</v>
      </c>
      <c r="AY25" s="314">
        <f>'REV-REVCALC_CWS'!AZ6</f>
        <v>225</v>
      </c>
      <c r="AZ25" s="314">
        <f>'REV-REVCALC_CWS'!BA6</f>
        <v>270</v>
      </c>
      <c r="BA25" s="314">
        <f>'REV-REVCALC_CWS'!BB6</f>
        <v>432</v>
      </c>
      <c r="BB25" s="314">
        <f>'REV-REVCALC_CWS'!BC6</f>
        <v>486</v>
      </c>
      <c r="BC25" s="314">
        <f>'REV-REVCALC_CWS'!BD6</f>
        <v>486</v>
      </c>
      <c r="BD25" s="314">
        <f>'REV-REVCALC_CWS'!BE6</f>
        <v>540</v>
      </c>
      <c r="BE25" s="314">
        <f>'REV-REVCALC_CWS'!BF6</f>
        <v>540</v>
      </c>
      <c r="BF25" s="314">
        <f>'REV-REVCALC_CWS'!BG6</f>
        <v>540</v>
      </c>
      <c r="BG25" s="314">
        <f>'REV-REVCALC_CWS'!BH6</f>
        <v>486</v>
      </c>
      <c r="BH25" s="314">
        <f>'REV-REVCALC_CWS'!BI6</f>
        <v>486</v>
      </c>
      <c r="BI25" s="314">
        <f>'REV-REVCALC_CWS'!BJ6</f>
        <v>432</v>
      </c>
      <c r="BJ25" s="314">
        <f>'REV-REVCALC_CWS'!BK6</f>
        <v>378</v>
      </c>
      <c r="BK25" s="314">
        <f>'REV-REVCALC_CWS'!BL6</f>
        <v>324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1105</v>
      </c>
      <c r="C30" s="169">
        <v>0</v>
      </c>
      <c r="D30" s="169">
        <f t="shared" ref="D30:AI30" si="3">C47</f>
        <v>0</v>
      </c>
      <c r="E30" s="169">
        <f t="shared" si="3"/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13</v>
      </c>
      <c r="L30" s="169">
        <f t="shared" si="3"/>
        <v>26</v>
      </c>
      <c r="M30" s="169">
        <f t="shared" si="3"/>
        <v>51</v>
      </c>
      <c r="N30" s="169">
        <f t="shared" si="3"/>
        <v>67</v>
      </c>
      <c r="O30" s="169">
        <f t="shared" si="3"/>
        <v>93</v>
      </c>
      <c r="P30" s="169">
        <f t="shared" si="3"/>
        <v>146</v>
      </c>
      <c r="Q30" s="169">
        <f t="shared" si="3"/>
        <v>195</v>
      </c>
      <c r="R30" s="169">
        <f t="shared" si="3"/>
        <v>234</v>
      </c>
      <c r="S30" s="169">
        <f t="shared" si="3"/>
        <v>234</v>
      </c>
      <c r="T30" s="169">
        <f t="shared" si="3"/>
        <v>234</v>
      </c>
      <c r="U30" s="169">
        <f t="shared" si="3"/>
        <v>244</v>
      </c>
      <c r="V30" s="169">
        <f t="shared" si="3"/>
        <v>264</v>
      </c>
      <c r="W30" s="169">
        <f t="shared" si="3"/>
        <v>284</v>
      </c>
      <c r="X30" s="169">
        <f t="shared" si="3"/>
        <v>313</v>
      </c>
      <c r="Y30" s="169">
        <f t="shared" si="3"/>
        <v>332</v>
      </c>
      <c r="Z30" s="169">
        <f t="shared" si="3"/>
        <v>354</v>
      </c>
      <c r="AA30" s="169">
        <f t="shared" si="3"/>
        <v>429</v>
      </c>
      <c r="AB30" s="169">
        <f t="shared" si="3"/>
        <v>528</v>
      </c>
      <c r="AC30" s="169">
        <f t="shared" si="3"/>
        <v>624</v>
      </c>
      <c r="AD30" s="169">
        <f t="shared" si="3"/>
        <v>672</v>
      </c>
      <c r="AE30" s="169">
        <f t="shared" si="3"/>
        <v>696</v>
      </c>
      <c r="AF30" s="169">
        <f t="shared" si="3"/>
        <v>720</v>
      </c>
      <c r="AG30" s="169">
        <f t="shared" si="3"/>
        <v>696</v>
      </c>
      <c r="AH30" s="169">
        <f t="shared" si="3"/>
        <v>672</v>
      </c>
      <c r="AI30" s="169">
        <f t="shared" si="3"/>
        <v>624</v>
      </c>
      <c r="AJ30" s="169">
        <f t="shared" ref="AJ30:BN30" si="4">AI47</f>
        <v>576</v>
      </c>
      <c r="AK30" s="169">
        <f t="shared" si="4"/>
        <v>504</v>
      </c>
      <c r="AL30" s="169">
        <f t="shared" si="4"/>
        <v>500</v>
      </c>
      <c r="AM30" s="169">
        <f t="shared" si="4"/>
        <v>632</v>
      </c>
      <c r="AN30" s="169">
        <f t="shared" si="4"/>
        <v>826</v>
      </c>
      <c r="AO30" s="169">
        <f t="shared" si="4"/>
        <v>976</v>
      </c>
      <c r="AP30" s="169">
        <f t="shared" si="4"/>
        <v>1051</v>
      </c>
      <c r="AQ30" s="169">
        <f t="shared" si="4"/>
        <v>1088</v>
      </c>
      <c r="AR30" s="169">
        <f t="shared" si="4"/>
        <v>1125</v>
      </c>
      <c r="AS30" s="169">
        <f t="shared" si="4"/>
        <v>1088</v>
      </c>
      <c r="AT30" s="169">
        <f t="shared" si="4"/>
        <v>1051</v>
      </c>
      <c r="AU30" s="169">
        <f t="shared" si="4"/>
        <v>976</v>
      </c>
      <c r="AV30" s="169">
        <f t="shared" si="4"/>
        <v>901</v>
      </c>
      <c r="AW30" s="169">
        <f t="shared" si="4"/>
        <v>788</v>
      </c>
      <c r="AX30" s="169">
        <f t="shared" si="4"/>
        <v>758</v>
      </c>
      <c r="AY30" s="169">
        <f t="shared" si="4"/>
        <v>927</v>
      </c>
      <c r="AZ30" s="169">
        <f t="shared" si="4"/>
        <v>1188</v>
      </c>
      <c r="BA30" s="169">
        <f t="shared" si="4"/>
        <v>1404</v>
      </c>
      <c r="BB30" s="169">
        <f t="shared" si="4"/>
        <v>1512</v>
      </c>
      <c r="BC30" s="169">
        <f t="shared" si="4"/>
        <v>1566</v>
      </c>
      <c r="BD30" s="169">
        <f t="shared" si="4"/>
        <v>1620</v>
      </c>
      <c r="BE30" s="169">
        <f t="shared" si="4"/>
        <v>1566</v>
      </c>
      <c r="BF30" s="169">
        <f t="shared" si="4"/>
        <v>1512</v>
      </c>
      <c r="BG30" s="169">
        <f t="shared" si="4"/>
        <v>1404</v>
      </c>
      <c r="BH30" s="169">
        <f t="shared" si="4"/>
        <v>1296</v>
      </c>
      <c r="BI30" s="169">
        <f t="shared" si="4"/>
        <v>1134</v>
      </c>
      <c r="BJ30" s="169">
        <f t="shared" si="4"/>
        <v>1202</v>
      </c>
      <c r="BK30" s="169">
        <f t="shared" si="4"/>
        <v>1324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1106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9750</v>
      </c>
      <c r="L31" s="145">
        <f t="shared" si="5"/>
        <v>19500</v>
      </c>
      <c r="M31" s="145">
        <f t="shared" si="5"/>
        <v>38250</v>
      </c>
      <c r="N31" s="145">
        <f t="shared" si="5"/>
        <v>50250</v>
      </c>
      <c r="O31" s="145">
        <f t="shared" si="5"/>
        <v>69750</v>
      </c>
      <c r="P31" s="145">
        <f t="shared" si="5"/>
        <v>109500</v>
      </c>
      <c r="Q31" s="145">
        <f t="shared" si="5"/>
        <v>142575</v>
      </c>
      <c r="R31" s="145">
        <f t="shared" si="5"/>
        <v>168900</v>
      </c>
      <c r="S31" s="145">
        <f t="shared" si="5"/>
        <v>168900</v>
      </c>
      <c r="T31" s="145">
        <f t="shared" si="5"/>
        <v>168900</v>
      </c>
      <c r="U31" s="145">
        <f t="shared" si="5"/>
        <v>175650</v>
      </c>
      <c r="V31" s="145">
        <f t="shared" si="5"/>
        <v>189150</v>
      </c>
      <c r="W31" s="145">
        <f t="shared" si="5"/>
        <v>202650</v>
      </c>
      <c r="X31" s="145">
        <f t="shared" si="5"/>
        <v>222225</v>
      </c>
      <c r="Y31" s="145">
        <f t="shared" si="5"/>
        <v>235050</v>
      </c>
      <c r="Z31" s="145">
        <f t="shared" si="5"/>
        <v>249900</v>
      </c>
      <c r="AA31" s="145">
        <f t="shared" si="5"/>
        <v>300525</v>
      </c>
      <c r="AB31" s="145">
        <f t="shared" si="5"/>
        <v>367350</v>
      </c>
      <c r="AC31" s="145">
        <f t="shared" si="5"/>
        <v>425670</v>
      </c>
      <c r="AD31" s="145">
        <f t="shared" si="5"/>
        <v>454830</v>
      </c>
      <c r="AE31" s="145">
        <f t="shared" si="5"/>
        <v>469410</v>
      </c>
      <c r="AF31" s="145">
        <f t="shared" si="5"/>
        <v>483990</v>
      </c>
      <c r="AG31" s="145">
        <f t="shared" si="5"/>
        <v>469410</v>
      </c>
      <c r="AH31" s="145">
        <f t="shared" si="5"/>
        <v>454830</v>
      </c>
      <c r="AI31" s="145">
        <f t="shared" si="5"/>
        <v>425670</v>
      </c>
      <c r="AJ31" s="145">
        <f t="shared" ref="AJ31:BN31" si="6">AI48</f>
        <v>396510</v>
      </c>
      <c r="AK31" s="145">
        <f t="shared" si="6"/>
        <v>352770</v>
      </c>
      <c r="AL31" s="145">
        <f t="shared" si="6"/>
        <v>350340</v>
      </c>
      <c r="AM31" s="145">
        <f t="shared" si="6"/>
        <v>430530</v>
      </c>
      <c r="AN31" s="145">
        <f t="shared" si="6"/>
        <v>548385</v>
      </c>
      <c r="AO31" s="145">
        <f t="shared" si="6"/>
        <v>630397.5</v>
      </c>
      <c r="AP31" s="145">
        <f t="shared" si="6"/>
        <v>671403.75</v>
      </c>
      <c r="AQ31" s="145">
        <f t="shared" si="6"/>
        <v>691633.5</v>
      </c>
      <c r="AR31" s="145">
        <f t="shared" si="6"/>
        <v>711863.25</v>
      </c>
      <c r="AS31" s="145">
        <f t="shared" si="6"/>
        <v>691633.5</v>
      </c>
      <c r="AT31" s="145">
        <f t="shared" si="6"/>
        <v>671403.75</v>
      </c>
      <c r="AU31" s="145">
        <f t="shared" si="6"/>
        <v>630397.5</v>
      </c>
      <c r="AV31" s="145">
        <f t="shared" si="6"/>
        <v>589391.25</v>
      </c>
      <c r="AW31" s="145">
        <f t="shared" si="6"/>
        <v>527608.5</v>
      </c>
      <c r="AX31" s="145">
        <f t="shared" si="6"/>
        <v>511206</v>
      </c>
      <c r="AY31" s="145">
        <f t="shared" si="6"/>
        <v>603606.75</v>
      </c>
      <c r="AZ31" s="145">
        <f t="shared" si="6"/>
        <v>746308.5</v>
      </c>
      <c r="BA31" s="145">
        <f t="shared" si="6"/>
        <v>852596.7</v>
      </c>
      <c r="BB31" s="145">
        <f t="shared" si="6"/>
        <v>905740.79999999993</v>
      </c>
      <c r="BC31" s="145">
        <f t="shared" si="6"/>
        <v>932312.85</v>
      </c>
      <c r="BD31" s="145">
        <f t="shared" si="6"/>
        <v>958884.9</v>
      </c>
      <c r="BE31" s="145">
        <f t="shared" si="6"/>
        <v>932312.85</v>
      </c>
      <c r="BF31" s="145">
        <f t="shared" si="6"/>
        <v>905740.79999999993</v>
      </c>
      <c r="BG31" s="145">
        <f t="shared" si="6"/>
        <v>852596.7</v>
      </c>
      <c r="BH31" s="145">
        <f t="shared" si="6"/>
        <v>799452.6</v>
      </c>
      <c r="BI31" s="145">
        <f t="shared" si="6"/>
        <v>719736.45</v>
      </c>
      <c r="BJ31" s="145">
        <f t="shared" si="6"/>
        <v>753197.54999999993</v>
      </c>
      <c r="BK31" s="145">
        <f t="shared" si="6"/>
        <v>813230.7</v>
      </c>
      <c r="BL31" s="145">
        <f t="shared" si="6"/>
        <v>973647.14999999991</v>
      </c>
      <c r="BM31" s="145">
        <f t="shared" si="6"/>
        <v>1047458.3999999999</v>
      </c>
      <c r="BN31" s="145">
        <f t="shared" si="6"/>
        <v>1121269.6499999999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1112</v>
      </c>
    </row>
    <row r="34" spans="2:66" s="169" customFormat="1" x14ac:dyDescent="0.15">
      <c r="B34" s="315" t="s">
        <v>1105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 t="shared" si="7"/>
        <v>0</v>
      </c>
      <c r="H34" s="169">
        <f t="shared" si="7"/>
        <v>0</v>
      </c>
      <c r="I34" s="169">
        <f t="shared" si="7"/>
        <v>0</v>
      </c>
      <c r="J34" s="169">
        <f t="shared" si="7"/>
        <v>13</v>
      </c>
      <c r="K34" s="169">
        <f t="shared" si="7"/>
        <v>13</v>
      </c>
      <c r="L34" s="169">
        <f t="shared" si="7"/>
        <v>25</v>
      </c>
      <c r="M34" s="169">
        <f t="shared" si="7"/>
        <v>29</v>
      </c>
      <c r="N34" s="169">
        <f t="shared" si="7"/>
        <v>39</v>
      </c>
      <c r="O34" s="169">
        <f t="shared" si="7"/>
        <v>78</v>
      </c>
      <c r="P34" s="169">
        <f t="shared" si="7"/>
        <v>78</v>
      </c>
      <c r="Q34" s="169">
        <f t="shared" si="7"/>
        <v>78</v>
      </c>
      <c r="R34" s="169">
        <f t="shared" si="7"/>
        <v>78</v>
      </c>
      <c r="S34" s="169">
        <f t="shared" si="7"/>
        <v>78</v>
      </c>
      <c r="T34" s="169">
        <f t="shared" si="7"/>
        <v>88</v>
      </c>
      <c r="U34" s="169">
        <f t="shared" si="7"/>
        <v>98</v>
      </c>
      <c r="V34" s="169">
        <f t="shared" si="7"/>
        <v>98</v>
      </c>
      <c r="W34" s="169">
        <f t="shared" si="7"/>
        <v>117</v>
      </c>
      <c r="X34" s="169">
        <f t="shared" si="7"/>
        <v>117</v>
      </c>
      <c r="Y34" s="169">
        <f t="shared" si="7"/>
        <v>120</v>
      </c>
      <c r="Z34" s="169">
        <f t="shared" si="7"/>
        <v>192</v>
      </c>
      <c r="AA34" s="169">
        <f t="shared" si="7"/>
        <v>216</v>
      </c>
      <c r="AB34" s="169">
        <f t="shared" si="7"/>
        <v>216</v>
      </c>
      <c r="AC34" s="169">
        <f t="shared" si="7"/>
        <v>240</v>
      </c>
      <c r="AD34" s="169">
        <f t="shared" si="7"/>
        <v>240</v>
      </c>
      <c r="AE34" s="169">
        <f t="shared" si="7"/>
        <v>240</v>
      </c>
      <c r="AF34" s="169">
        <f t="shared" si="7"/>
        <v>216</v>
      </c>
      <c r="AG34" s="169">
        <f t="shared" si="7"/>
        <v>216</v>
      </c>
      <c r="AH34" s="169">
        <f t="shared" si="7"/>
        <v>192</v>
      </c>
      <c r="AI34" s="169">
        <f t="shared" ref="AI34:BN34" si="8">AI47-(AI30-AI38)</f>
        <v>168</v>
      </c>
      <c r="AJ34" s="169">
        <f t="shared" si="8"/>
        <v>144</v>
      </c>
      <c r="AK34" s="169">
        <f t="shared" si="8"/>
        <v>188</v>
      </c>
      <c r="AL34" s="169">
        <f t="shared" si="8"/>
        <v>300</v>
      </c>
      <c r="AM34" s="169">
        <f t="shared" si="8"/>
        <v>338</v>
      </c>
      <c r="AN34" s="169">
        <f t="shared" si="8"/>
        <v>338</v>
      </c>
      <c r="AO34" s="169">
        <f t="shared" si="8"/>
        <v>375</v>
      </c>
      <c r="AP34" s="169">
        <f t="shared" si="8"/>
        <v>375</v>
      </c>
      <c r="AQ34" s="169">
        <f t="shared" si="8"/>
        <v>375</v>
      </c>
      <c r="AR34" s="169">
        <f t="shared" si="8"/>
        <v>338</v>
      </c>
      <c r="AS34" s="169">
        <f t="shared" si="8"/>
        <v>338</v>
      </c>
      <c r="AT34" s="169">
        <f t="shared" si="8"/>
        <v>300</v>
      </c>
      <c r="AU34" s="169">
        <f t="shared" si="8"/>
        <v>263</v>
      </c>
      <c r="AV34" s="169">
        <f t="shared" si="8"/>
        <v>225</v>
      </c>
      <c r="AW34" s="169">
        <f t="shared" si="8"/>
        <v>270</v>
      </c>
      <c r="AX34" s="169">
        <f t="shared" si="8"/>
        <v>432</v>
      </c>
      <c r="AY34" s="169">
        <f t="shared" si="8"/>
        <v>486</v>
      </c>
      <c r="AZ34" s="169">
        <f t="shared" si="8"/>
        <v>486</v>
      </c>
      <c r="BA34" s="169">
        <f t="shared" si="8"/>
        <v>540</v>
      </c>
      <c r="BB34" s="169">
        <f t="shared" si="8"/>
        <v>540</v>
      </c>
      <c r="BC34" s="169">
        <f t="shared" si="8"/>
        <v>540</v>
      </c>
      <c r="BD34" s="169">
        <f t="shared" si="8"/>
        <v>486</v>
      </c>
      <c r="BE34" s="169">
        <f t="shared" si="8"/>
        <v>486</v>
      </c>
      <c r="BF34" s="169">
        <f t="shared" si="8"/>
        <v>432</v>
      </c>
      <c r="BG34" s="169">
        <f t="shared" si="8"/>
        <v>378</v>
      </c>
      <c r="BH34" s="169">
        <f t="shared" si="8"/>
        <v>324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12730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1108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0</v>
      </c>
      <c r="H35" s="145">
        <f t="shared" si="9"/>
        <v>0</v>
      </c>
      <c r="I35" s="145">
        <f t="shared" si="9"/>
        <v>0</v>
      </c>
      <c r="J35" s="145">
        <f t="shared" si="9"/>
        <v>9750</v>
      </c>
      <c r="K35" s="145">
        <f t="shared" si="9"/>
        <v>9750</v>
      </c>
      <c r="L35" s="145">
        <f t="shared" si="9"/>
        <v>18750</v>
      </c>
      <c r="M35" s="145">
        <f t="shared" si="9"/>
        <v>21750</v>
      </c>
      <c r="N35" s="145">
        <f t="shared" si="9"/>
        <v>29250</v>
      </c>
      <c r="O35" s="145">
        <f t="shared" si="9"/>
        <v>58500</v>
      </c>
      <c r="P35" s="145">
        <f t="shared" si="9"/>
        <v>52650</v>
      </c>
      <c r="Q35" s="145">
        <f t="shared" si="9"/>
        <v>52650</v>
      </c>
      <c r="R35" s="145">
        <f t="shared" si="9"/>
        <v>52650</v>
      </c>
      <c r="S35" s="145">
        <f t="shared" si="9"/>
        <v>52650</v>
      </c>
      <c r="T35" s="145">
        <f t="shared" si="9"/>
        <v>59400</v>
      </c>
      <c r="U35" s="145">
        <f t="shared" si="9"/>
        <v>66150</v>
      </c>
      <c r="V35" s="145">
        <f t="shared" si="9"/>
        <v>66150</v>
      </c>
      <c r="W35" s="145">
        <f t="shared" si="9"/>
        <v>78975</v>
      </c>
      <c r="X35" s="145">
        <f t="shared" si="9"/>
        <v>78975</v>
      </c>
      <c r="Y35" s="145">
        <f t="shared" si="9"/>
        <v>81000</v>
      </c>
      <c r="Z35" s="145">
        <f t="shared" si="9"/>
        <v>129600</v>
      </c>
      <c r="AA35" s="145">
        <f t="shared" si="9"/>
        <v>145800</v>
      </c>
      <c r="AB35" s="145">
        <f t="shared" si="9"/>
        <v>131220</v>
      </c>
      <c r="AC35" s="145">
        <f t="shared" si="9"/>
        <v>145800</v>
      </c>
      <c r="AD35" s="145">
        <f t="shared" si="9"/>
        <v>145800</v>
      </c>
      <c r="AE35" s="145">
        <f t="shared" si="9"/>
        <v>145800</v>
      </c>
      <c r="AF35" s="145">
        <f t="shared" si="9"/>
        <v>131220</v>
      </c>
      <c r="AG35" s="145">
        <f t="shared" si="9"/>
        <v>131220</v>
      </c>
      <c r="AH35" s="145">
        <f t="shared" si="9"/>
        <v>116640</v>
      </c>
      <c r="AI35" s="145">
        <f t="shared" ref="AI35:BN35" si="10">AI34*AI27</f>
        <v>102060</v>
      </c>
      <c r="AJ35" s="145">
        <f t="shared" si="10"/>
        <v>87480</v>
      </c>
      <c r="AK35" s="145">
        <f t="shared" si="10"/>
        <v>114210</v>
      </c>
      <c r="AL35" s="145">
        <f t="shared" si="10"/>
        <v>182250</v>
      </c>
      <c r="AM35" s="145">
        <f t="shared" si="10"/>
        <v>205335</v>
      </c>
      <c r="AN35" s="145">
        <f t="shared" si="10"/>
        <v>184801.5</v>
      </c>
      <c r="AO35" s="145">
        <f t="shared" si="10"/>
        <v>205031.25</v>
      </c>
      <c r="AP35" s="145">
        <f t="shared" si="10"/>
        <v>205031.25</v>
      </c>
      <c r="AQ35" s="145">
        <f t="shared" si="10"/>
        <v>205031.25</v>
      </c>
      <c r="AR35" s="145">
        <f t="shared" si="10"/>
        <v>184801.5</v>
      </c>
      <c r="AS35" s="145">
        <f t="shared" si="10"/>
        <v>184801.5</v>
      </c>
      <c r="AT35" s="145">
        <f t="shared" si="10"/>
        <v>164025</v>
      </c>
      <c r="AU35" s="145">
        <f t="shared" si="10"/>
        <v>143795.25</v>
      </c>
      <c r="AV35" s="145">
        <f t="shared" si="10"/>
        <v>123018.75</v>
      </c>
      <c r="AW35" s="145">
        <f t="shared" si="10"/>
        <v>147622.5</v>
      </c>
      <c r="AX35" s="145">
        <f t="shared" si="10"/>
        <v>236196</v>
      </c>
      <c r="AY35" s="145">
        <f t="shared" si="10"/>
        <v>265720.5</v>
      </c>
      <c r="AZ35" s="145">
        <f t="shared" si="10"/>
        <v>239148.44999999998</v>
      </c>
      <c r="BA35" s="145">
        <f t="shared" si="10"/>
        <v>265720.5</v>
      </c>
      <c r="BB35" s="145">
        <f t="shared" si="10"/>
        <v>265720.5</v>
      </c>
      <c r="BC35" s="145">
        <f t="shared" si="10"/>
        <v>265720.5</v>
      </c>
      <c r="BD35" s="145">
        <f t="shared" si="10"/>
        <v>239148.44999999998</v>
      </c>
      <c r="BE35" s="145">
        <f t="shared" si="10"/>
        <v>239148.44999999998</v>
      </c>
      <c r="BF35" s="145">
        <f t="shared" si="10"/>
        <v>212576.4</v>
      </c>
      <c r="BG35" s="145">
        <f t="shared" si="10"/>
        <v>186004.35</v>
      </c>
      <c r="BH35" s="145">
        <f t="shared" si="10"/>
        <v>159432.29999999999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6264114.75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1105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0</v>
      </c>
      <c r="H38" s="169">
        <f>'REV-REVCALC_CWS'!I6</f>
        <v>0</v>
      </c>
      <c r="I38" s="169">
        <f>'REV-REVCALC_CWS'!J6</f>
        <v>0</v>
      </c>
      <c r="J38" s="169">
        <f>'REV-REVCALC_CWS'!K6</f>
        <v>0</v>
      </c>
      <c r="K38" s="169">
        <f>'REV-REVCALC_CWS'!L6</f>
        <v>0</v>
      </c>
      <c r="L38" s="169">
        <f>'REV-REVCALC_CWS'!M6</f>
        <v>0</v>
      </c>
      <c r="M38" s="169">
        <f>'REV-REVCALC_CWS'!N6</f>
        <v>13</v>
      </c>
      <c r="N38" s="169">
        <f>'REV-REVCALC_CWS'!O6</f>
        <v>13</v>
      </c>
      <c r="O38" s="169">
        <f>'REV-REVCALC_CWS'!P6</f>
        <v>25</v>
      </c>
      <c r="P38" s="169">
        <f>'REV-REVCALC_CWS'!Q6</f>
        <v>29</v>
      </c>
      <c r="Q38" s="169">
        <f>'REV-REVCALC_CWS'!R6</f>
        <v>39</v>
      </c>
      <c r="R38" s="169">
        <f>'REV-REVCALC_CWS'!S6</f>
        <v>78</v>
      </c>
      <c r="S38" s="169">
        <f>'REV-REVCALC_CWS'!T6</f>
        <v>78</v>
      </c>
      <c r="T38" s="169">
        <f>'REV-REVCALC_CWS'!U6</f>
        <v>78</v>
      </c>
      <c r="U38" s="169">
        <f>'REV-REVCALC_CWS'!V6</f>
        <v>78</v>
      </c>
      <c r="V38" s="169">
        <f>'REV-REVCALC_CWS'!W6</f>
        <v>78</v>
      </c>
      <c r="W38" s="169">
        <f>'REV-REVCALC_CWS'!X6</f>
        <v>88</v>
      </c>
      <c r="X38" s="169">
        <f>'REV-REVCALC_CWS'!Y6</f>
        <v>98</v>
      </c>
      <c r="Y38" s="169">
        <f>'REV-REVCALC_CWS'!Z6</f>
        <v>98</v>
      </c>
      <c r="Z38" s="169">
        <f>'REV-REVCALC_CWS'!AA6</f>
        <v>117</v>
      </c>
      <c r="AA38" s="169">
        <f>'REV-REVCALC_CWS'!AB6</f>
        <v>117</v>
      </c>
      <c r="AB38" s="169">
        <f>'REV-REVCALC_CWS'!AC6</f>
        <v>120</v>
      </c>
      <c r="AC38" s="169">
        <f>'REV-REVCALC_CWS'!AD6</f>
        <v>192</v>
      </c>
      <c r="AD38" s="169">
        <f>'REV-REVCALC_CWS'!AE6</f>
        <v>216</v>
      </c>
      <c r="AE38" s="169">
        <f>'REV-REVCALC_CWS'!AF6</f>
        <v>216</v>
      </c>
      <c r="AF38" s="169">
        <f>'REV-REVCALC_CWS'!AG6</f>
        <v>240</v>
      </c>
      <c r="AG38" s="169">
        <f>'REV-REVCALC_CWS'!AH6</f>
        <v>240</v>
      </c>
      <c r="AH38" s="169">
        <f>'REV-REVCALC_CWS'!AI6</f>
        <v>240</v>
      </c>
      <c r="AI38" s="169">
        <f>'REV-REVCALC_CWS'!AJ6</f>
        <v>216</v>
      </c>
      <c r="AJ38" s="169">
        <f>'REV-REVCALC_CWS'!AK6</f>
        <v>216</v>
      </c>
      <c r="AK38" s="169">
        <f>'REV-REVCALC_CWS'!AL6</f>
        <v>192</v>
      </c>
      <c r="AL38" s="169">
        <f>'REV-REVCALC_CWS'!AM6</f>
        <v>168</v>
      </c>
      <c r="AM38" s="169">
        <f>'REV-REVCALC_CWS'!AN6</f>
        <v>144</v>
      </c>
      <c r="AN38" s="169">
        <f>'REV-REVCALC_CWS'!AO6</f>
        <v>188</v>
      </c>
      <c r="AO38" s="169">
        <f>'REV-REVCALC_CWS'!AP6</f>
        <v>300</v>
      </c>
      <c r="AP38" s="169">
        <f>'REV-REVCALC_CWS'!AQ6</f>
        <v>338</v>
      </c>
      <c r="AQ38" s="169">
        <f>'REV-REVCALC_CWS'!AR6</f>
        <v>338</v>
      </c>
      <c r="AR38" s="169">
        <f>'REV-REVCALC_CWS'!AS6</f>
        <v>375</v>
      </c>
      <c r="AS38" s="169">
        <f>'REV-REVCALC_CWS'!AT6</f>
        <v>375</v>
      </c>
      <c r="AT38" s="169">
        <f>'REV-REVCALC_CWS'!AU6</f>
        <v>375</v>
      </c>
      <c r="AU38" s="169">
        <f>'REV-REVCALC_CWS'!AV6</f>
        <v>338</v>
      </c>
      <c r="AV38" s="169">
        <f>'REV-REVCALC_CWS'!AW6</f>
        <v>338</v>
      </c>
      <c r="AW38" s="169">
        <f>'REV-REVCALC_CWS'!AX6</f>
        <v>300</v>
      </c>
      <c r="AX38" s="169">
        <f>'REV-REVCALC_CWS'!AY6</f>
        <v>263</v>
      </c>
      <c r="AY38" s="169">
        <f>'REV-REVCALC_CWS'!AZ6</f>
        <v>225</v>
      </c>
      <c r="AZ38" s="169">
        <f>'REV-REVCALC_CWS'!BA6</f>
        <v>270</v>
      </c>
      <c r="BA38" s="169">
        <f>'REV-REVCALC_CWS'!BB6</f>
        <v>432</v>
      </c>
      <c r="BB38" s="169">
        <f>'REV-REVCALC_CWS'!BC6</f>
        <v>486</v>
      </c>
      <c r="BC38" s="169">
        <f>'REV-REVCALC_CWS'!BD6</f>
        <v>486</v>
      </c>
      <c r="BD38" s="169">
        <f>'REV-REVCALC_CWS'!BE6</f>
        <v>540</v>
      </c>
      <c r="BE38" s="169">
        <f>'REV-REVCALC_CWS'!BF6</f>
        <v>540</v>
      </c>
      <c r="BF38" s="169">
        <f>'REV-REVCALC_CWS'!BG6</f>
        <v>540</v>
      </c>
      <c r="BG38" s="169">
        <f>'REV-REVCALC_CWS'!BH6</f>
        <v>486</v>
      </c>
      <c r="BH38" s="169">
        <f>'REV-REVCALC_CWS'!BI6</f>
        <v>486</v>
      </c>
      <c r="BI38" s="169">
        <f>'REV-REVCALC_CWS'!BJ6</f>
        <v>432</v>
      </c>
      <c r="BJ38" s="169">
        <f>'REV-REVCALC_CWS'!BK6</f>
        <v>378</v>
      </c>
      <c r="BK38" s="169">
        <f>'REV-REVCALC_CWS'!BL6</f>
        <v>324</v>
      </c>
      <c r="BL38" s="169">
        <f>'REV-REVCALC_CWS'!BM6</f>
        <v>12580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0</v>
      </c>
      <c r="H39" s="145">
        <f t="shared" si="11"/>
        <v>0</v>
      </c>
      <c r="I39" s="145">
        <f t="shared" si="11"/>
        <v>0</v>
      </c>
      <c r="J39" s="145">
        <f t="shared" si="11"/>
        <v>0</v>
      </c>
      <c r="K39" s="145">
        <f t="shared" si="11"/>
        <v>0</v>
      </c>
      <c r="L39" s="145">
        <f t="shared" si="11"/>
        <v>0</v>
      </c>
      <c r="M39" s="145">
        <f t="shared" si="11"/>
        <v>9750</v>
      </c>
      <c r="N39" s="145">
        <f t="shared" si="11"/>
        <v>9750</v>
      </c>
      <c r="O39" s="145">
        <f t="shared" si="11"/>
        <v>18750</v>
      </c>
      <c r="P39" s="145">
        <f t="shared" si="11"/>
        <v>19575</v>
      </c>
      <c r="Q39" s="145">
        <f t="shared" si="11"/>
        <v>26325</v>
      </c>
      <c r="R39" s="145">
        <f t="shared" si="11"/>
        <v>52650</v>
      </c>
      <c r="S39" s="145">
        <f t="shared" si="11"/>
        <v>52650</v>
      </c>
      <c r="T39" s="145">
        <f t="shared" si="11"/>
        <v>52650</v>
      </c>
      <c r="U39" s="145">
        <f t="shared" si="11"/>
        <v>52650</v>
      </c>
      <c r="V39" s="145">
        <f t="shared" si="11"/>
        <v>52650</v>
      </c>
      <c r="W39" s="145">
        <f t="shared" si="11"/>
        <v>59400</v>
      </c>
      <c r="X39" s="145">
        <f t="shared" si="11"/>
        <v>66150</v>
      </c>
      <c r="Y39" s="145">
        <f t="shared" si="11"/>
        <v>66150</v>
      </c>
      <c r="Z39" s="145">
        <f t="shared" si="11"/>
        <v>78975</v>
      </c>
      <c r="AA39" s="145">
        <f t="shared" si="11"/>
        <v>78975</v>
      </c>
      <c r="AB39" s="145">
        <f t="shared" si="11"/>
        <v>72900</v>
      </c>
      <c r="AC39" s="145">
        <f t="shared" si="11"/>
        <v>116640</v>
      </c>
      <c r="AD39" s="145">
        <f t="shared" si="11"/>
        <v>131220</v>
      </c>
      <c r="AE39" s="145">
        <f t="shared" si="11"/>
        <v>131220</v>
      </c>
      <c r="AF39" s="145">
        <f t="shared" si="11"/>
        <v>145800</v>
      </c>
      <c r="AG39" s="145">
        <f t="shared" si="11"/>
        <v>145800</v>
      </c>
      <c r="AH39" s="145">
        <f t="shared" si="11"/>
        <v>145800</v>
      </c>
      <c r="AI39" s="145">
        <f t="shared" si="11"/>
        <v>131220</v>
      </c>
      <c r="AJ39" s="145">
        <f t="shared" ref="AJ39:BN39" si="12">AJ38*AJ27</f>
        <v>131220</v>
      </c>
      <c r="AK39" s="145">
        <f t="shared" si="12"/>
        <v>116640</v>
      </c>
      <c r="AL39" s="145">
        <f t="shared" si="12"/>
        <v>102060</v>
      </c>
      <c r="AM39" s="145">
        <f t="shared" si="12"/>
        <v>87480</v>
      </c>
      <c r="AN39" s="145">
        <f t="shared" si="12"/>
        <v>102789</v>
      </c>
      <c r="AO39" s="145">
        <f t="shared" si="12"/>
        <v>164025</v>
      </c>
      <c r="AP39" s="145">
        <f t="shared" si="12"/>
        <v>184801.5</v>
      </c>
      <c r="AQ39" s="145">
        <f t="shared" si="12"/>
        <v>184801.5</v>
      </c>
      <c r="AR39" s="145">
        <f t="shared" si="12"/>
        <v>205031.25</v>
      </c>
      <c r="AS39" s="145">
        <f t="shared" si="12"/>
        <v>205031.25</v>
      </c>
      <c r="AT39" s="145">
        <f t="shared" si="12"/>
        <v>205031.25</v>
      </c>
      <c r="AU39" s="145">
        <f t="shared" si="12"/>
        <v>184801.5</v>
      </c>
      <c r="AV39" s="145">
        <f t="shared" si="12"/>
        <v>184801.5</v>
      </c>
      <c r="AW39" s="145">
        <f t="shared" si="12"/>
        <v>164025</v>
      </c>
      <c r="AX39" s="145">
        <f t="shared" si="12"/>
        <v>143795.25</v>
      </c>
      <c r="AY39" s="145">
        <f t="shared" si="12"/>
        <v>123018.75</v>
      </c>
      <c r="AZ39" s="145">
        <f t="shared" si="12"/>
        <v>132860.25</v>
      </c>
      <c r="BA39" s="145">
        <f t="shared" si="12"/>
        <v>212576.4</v>
      </c>
      <c r="BB39" s="145">
        <f t="shared" si="12"/>
        <v>239148.44999999998</v>
      </c>
      <c r="BC39" s="145">
        <f t="shared" si="12"/>
        <v>239148.44999999998</v>
      </c>
      <c r="BD39" s="145">
        <f t="shared" si="12"/>
        <v>265720.5</v>
      </c>
      <c r="BE39" s="145">
        <f t="shared" si="12"/>
        <v>265720.5</v>
      </c>
      <c r="BF39" s="145">
        <f t="shared" si="12"/>
        <v>265720.5</v>
      </c>
      <c r="BG39" s="145">
        <f t="shared" si="12"/>
        <v>239148.44999999998</v>
      </c>
      <c r="BH39" s="145">
        <f t="shared" si="12"/>
        <v>239148.44999999998</v>
      </c>
      <c r="BI39" s="145">
        <f t="shared" si="12"/>
        <v>212576.4</v>
      </c>
      <c r="BJ39" s="145">
        <f t="shared" si="12"/>
        <v>186004.35</v>
      </c>
      <c r="BK39" s="145">
        <f t="shared" si="12"/>
        <v>159432.29999999999</v>
      </c>
      <c r="BL39" s="145">
        <f t="shared" si="12"/>
        <v>6190303.5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1109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13</v>
      </c>
      <c r="K42" s="169">
        <f t="shared" si="13"/>
        <v>13</v>
      </c>
      <c r="L42" s="169">
        <f t="shared" si="13"/>
        <v>25</v>
      </c>
      <c r="M42" s="169">
        <f t="shared" si="13"/>
        <v>16</v>
      </c>
      <c r="N42" s="169">
        <f t="shared" si="13"/>
        <v>26</v>
      </c>
      <c r="O42" s="169">
        <f t="shared" si="13"/>
        <v>53</v>
      </c>
      <c r="P42" s="169">
        <f t="shared" si="13"/>
        <v>49</v>
      </c>
      <c r="Q42" s="169">
        <f t="shared" si="13"/>
        <v>39</v>
      </c>
      <c r="R42" s="169">
        <f t="shared" si="13"/>
        <v>0</v>
      </c>
      <c r="S42" s="169">
        <f t="shared" si="13"/>
        <v>0</v>
      </c>
      <c r="T42" s="169">
        <f t="shared" si="13"/>
        <v>10</v>
      </c>
      <c r="U42" s="169">
        <f t="shared" si="13"/>
        <v>20</v>
      </c>
      <c r="V42" s="169">
        <f t="shared" si="13"/>
        <v>20</v>
      </c>
      <c r="W42" s="169">
        <f t="shared" si="13"/>
        <v>29</v>
      </c>
      <c r="X42" s="169">
        <f t="shared" si="13"/>
        <v>19</v>
      </c>
      <c r="Y42" s="169">
        <f t="shared" si="13"/>
        <v>22</v>
      </c>
      <c r="Z42" s="169">
        <f t="shared" si="13"/>
        <v>75</v>
      </c>
      <c r="AA42" s="169">
        <f t="shared" si="13"/>
        <v>99</v>
      </c>
      <c r="AB42" s="169">
        <f t="shared" si="13"/>
        <v>96</v>
      </c>
      <c r="AC42" s="169">
        <f t="shared" si="13"/>
        <v>48</v>
      </c>
      <c r="AD42" s="169">
        <f t="shared" si="13"/>
        <v>24</v>
      </c>
      <c r="AE42" s="169">
        <f t="shared" si="13"/>
        <v>24</v>
      </c>
      <c r="AF42" s="169">
        <f t="shared" si="13"/>
        <v>-24</v>
      </c>
      <c r="AG42" s="169">
        <f t="shared" si="13"/>
        <v>-24</v>
      </c>
      <c r="AH42" s="169">
        <f t="shared" si="13"/>
        <v>-48</v>
      </c>
      <c r="AI42" s="169">
        <f t="shared" ref="AI42:BN42" si="14">AI34-AI38</f>
        <v>-48</v>
      </c>
      <c r="AJ42" s="169">
        <f t="shared" si="14"/>
        <v>-72</v>
      </c>
      <c r="AK42" s="169">
        <f t="shared" si="14"/>
        <v>-4</v>
      </c>
      <c r="AL42" s="169">
        <f t="shared" si="14"/>
        <v>132</v>
      </c>
      <c r="AM42" s="169">
        <f t="shared" si="14"/>
        <v>194</v>
      </c>
      <c r="AN42" s="169">
        <f t="shared" si="14"/>
        <v>150</v>
      </c>
      <c r="AO42" s="169">
        <f t="shared" si="14"/>
        <v>75</v>
      </c>
      <c r="AP42" s="169">
        <f t="shared" si="14"/>
        <v>37</v>
      </c>
      <c r="AQ42" s="169">
        <f t="shared" si="14"/>
        <v>37</v>
      </c>
      <c r="AR42" s="169">
        <f t="shared" si="14"/>
        <v>-37</v>
      </c>
      <c r="AS42" s="169">
        <f t="shared" si="14"/>
        <v>-37</v>
      </c>
      <c r="AT42" s="169">
        <f t="shared" si="14"/>
        <v>-75</v>
      </c>
      <c r="AU42" s="169">
        <f t="shared" si="14"/>
        <v>-75</v>
      </c>
      <c r="AV42" s="169">
        <f t="shared" si="14"/>
        <v>-113</v>
      </c>
      <c r="AW42" s="169">
        <f t="shared" si="14"/>
        <v>-30</v>
      </c>
      <c r="AX42" s="169">
        <f t="shared" si="14"/>
        <v>169</v>
      </c>
      <c r="AY42" s="169">
        <f t="shared" si="14"/>
        <v>261</v>
      </c>
      <c r="AZ42" s="169">
        <f t="shared" si="14"/>
        <v>216</v>
      </c>
      <c r="BA42" s="169">
        <f t="shared" si="14"/>
        <v>108</v>
      </c>
      <c r="BB42" s="169">
        <f t="shared" si="14"/>
        <v>54</v>
      </c>
      <c r="BC42" s="169">
        <f t="shared" si="14"/>
        <v>54</v>
      </c>
      <c r="BD42" s="169">
        <f t="shared" si="14"/>
        <v>-54</v>
      </c>
      <c r="BE42" s="169">
        <f t="shared" si="14"/>
        <v>-54</v>
      </c>
      <c r="BF42" s="169">
        <f t="shared" si="14"/>
        <v>-108</v>
      </c>
      <c r="BG42" s="169">
        <f t="shared" si="14"/>
        <v>-108</v>
      </c>
      <c r="BH42" s="169">
        <f t="shared" si="14"/>
        <v>-162</v>
      </c>
      <c r="BI42" s="169">
        <f t="shared" si="14"/>
        <v>68</v>
      </c>
      <c r="BJ42" s="169">
        <f t="shared" si="14"/>
        <v>122</v>
      </c>
      <c r="BK42" s="169">
        <f t="shared" si="14"/>
        <v>326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1110</v>
      </c>
      <c r="C43" s="145">
        <f t="shared" ref="C43:AH43" si="15">C35-C39</f>
        <v>0</v>
      </c>
      <c r="D43" s="145">
        <f t="shared" si="15"/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9750</v>
      </c>
      <c r="K43" s="145">
        <f t="shared" si="15"/>
        <v>9750</v>
      </c>
      <c r="L43" s="145">
        <f t="shared" si="15"/>
        <v>18750</v>
      </c>
      <c r="M43" s="145">
        <f t="shared" si="15"/>
        <v>12000</v>
      </c>
      <c r="N43" s="145">
        <f t="shared" si="15"/>
        <v>19500</v>
      </c>
      <c r="O43" s="145">
        <f t="shared" si="15"/>
        <v>39750</v>
      </c>
      <c r="P43" s="145">
        <f t="shared" si="15"/>
        <v>33075</v>
      </c>
      <c r="Q43" s="145">
        <f t="shared" si="15"/>
        <v>26325</v>
      </c>
      <c r="R43" s="145">
        <f t="shared" si="15"/>
        <v>0</v>
      </c>
      <c r="S43" s="145">
        <f t="shared" si="15"/>
        <v>0</v>
      </c>
      <c r="T43" s="145">
        <f t="shared" si="15"/>
        <v>6750</v>
      </c>
      <c r="U43" s="145">
        <f t="shared" si="15"/>
        <v>13500</v>
      </c>
      <c r="V43" s="145">
        <f t="shared" si="15"/>
        <v>13500</v>
      </c>
      <c r="W43" s="145">
        <f t="shared" si="15"/>
        <v>19575</v>
      </c>
      <c r="X43" s="145">
        <f t="shared" si="15"/>
        <v>12825</v>
      </c>
      <c r="Y43" s="145">
        <f t="shared" si="15"/>
        <v>14850</v>
      </c>
      <c r="Z43" s="145">
        <f t="shared" si="15"/>
        <v>50625</v>
      </c>
      <c r="AA43" s="145">
        <f t="shared" si="15"/>
        <v>66825</v>
      </c>
      <c r="AB43" s="145">
        <f t="shared" si="15"/>
        <v>58320</v>
      </c>
      <c r="AC43" s="145">
        <f t="shared" si="15"/>
        <v>29160</v>
      </c>
      <c r="AD43" s="145">
        <f t="shared" si="15"/>
        <v>14580</v>
      </c>
      <c r="AE43" s="145">
        <f t="shared" si="15"/>
        <v>14580</v>
      </c>
      <c r="AF43" s="145">
        <f t="shared" si="15"/>
        <v>-14580</v>
      </c>
      <c r="AG43" s="145">
        <f t="shared" si="15"/>
        <v>-14580</v>
      </c>
      <c r="AH43" s="145">
        <f t="shared" si="15"/>
        <v>-29160</v>
      </c>
      <c r="AI43" s="145">
        <f t="shared" ref="AI43:BN43" si="16">AI35-AI39</f>
        <v>-29160</v>
      </c>
      <c r="AJ43" s="145">
        <f t="shared" si="16"/>
        <v>-43740</v>
      </c>
      <c r="AK43" s="145">
        <f t="shared" si="16"/>
        <v>-2430</v>
      </c>
      <c r="AL43" s="145">
        <f t="shared" si="16"/>
        <v>80190</v>
      </c>
      <c r="AM43" s="145">
        <f t="shared" si="16"/>
        <v>117855</v>
      </c>
      <c r="AN43" s="145">
        <f t="shared" si="16"/>
        <v>82012.5</v>
      </c>
      <c r="AO43" s="145">
        <f t="shared" si="16"/>
        <v>41006.25</v>
      </c>
      <c r="AP43" s="145">
        <f t="shared" si="16"/>
        <v>20229.75</v>
      </c>
      <c r="AQ43" s="145">
        <f t="shared" si="16"/>
        <v>20229.75</v>
      </c>
      <c r="AR43" s="145">
        <f t="shared" si="16"/>
        <v>-20229.75</v>
      </c>
      <c r="AS43" s="145">
        <f t="shared" si="16"/>
        <v>-20229.75</v>
      </c>
      <c r="AT43" s="145">
        <f t="shared" si="16"/>
        <v>-41006.25</v>
      </c>
      <c r="AU43" s="145">
        <f t="shared" si="16"/>
        <v>-41006.25</v>
      </c>
      <c r="AV43" s="145">
        <f t="shared" si="16"/>
        <v>-61782.75</v>
      </c>
      <c r="AW43" s="145">
        <f t="shared" si="16"/>
        <v>-16402.5</v>
      </c>
      <c r="AX43" s="145">
        <f t="shared" si="16"/>
        <v>92400.75</v>
      </c>
      <c r="AY43" s="145">
        <f t="shared" si="16"/>
        <v>142701.75</v>
      </c>
      <c r="AZ43" s="145">
        <f t="shared" si="16"/>
        <v>106288.19999999998</v>
      </c>
      <c r="BA43" s="145">
        <f t="shared" si="16"/>
        <v>53144.100000000006</v>
      </c>
      <c r="BB43" s="145">
        <f t="shared" si="16"/>
        <v>26572.050000000017</v>
      </c>
      <c r="BC43" s="145">
        <f t="shared" si="16"/>
        <v>26572.050000000017</v>
      </c>
      <c r="BD43" s="145">
        <f t="shared" si="16"/>
        <v>-26572.050000000017</v>
      </c>
      <c r="BE43" s="145">
        <f t="shared" si="16"/>
        <v>-26572.050000000017</v>
      </c>
      <c r="BF43" s="145">
        <f t="shared" si="16"/>
        <v>-53144.100000000006</v>
      </c>
      <c r="BG43" s="145">
        <f t="shared" si="16"/>
        <v>-53144.099999999977</v>
      </c>
      <c r="BH43" s="145">
        <f t="shared" si="16"/>
        <v>-79716.149999999994</v>
      </c>
      <c r="BI43" s="145">
        <f t="shared" si="16"/>
        <v>33461.100000000006</v>
      </c>
      <c r="BJ43" s="145">
        <f t="shared" si="16"/>
        <v>60033.149999999994</v>
      </c>
      <c r="BK43" s="145">
        <f t="shared" si="16"/>
        <v>160416.45000000001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1105</v>
      </c>
      <c r="C47" s="169">
        <f>SUM(D25:F25)</f>
        <v>0</v>
      </c>
      <c r="D47" s="169">
        <f t="shared" ref="D47:BK47" si="17">SUM(E25:G25)</f>
        <v>0</v>
      </c>
      <c r="E47" s="169">
        <f t="shared" si="17"/>
        <v>0</v>
      </c>
      <c r="F47" s="169">
        <f t="shared" si="17"/>
        <v>0</v>
      </c>
      <c r="G47" s="169">
        <f t="shared" si="17"/>
        <v>0</v>
      </c>
      <c r="H47" s="169">
        <f t="shared" si="17"/>
        <v>0</v>
      </c>
      <c r="I47" s="169">
        <f t="shared" si="17"/>
        <v>0</v>
      </c>
      <c r="J47" s="169">
        <f t="shared" si="17"/>
        <v>13</v>
      </c>
      <c r="K47" s="169">
        <f t="shared" si="17"/>
        <v>26</v>
      </c>
      <c r="L47" s="169">
        <f>SUM(M25:O25)</f>
        <v>51</v>
      </c>
      <c r="M47" s="169">
        <f t="shared" si="17"/>
        <v>67</v>
      </c>
      <c r="N47" s="169">
        <f>SUM(O25:Q25)</f>
        <v>93</v>
      </c>
      <c r="O47" s="169">
        <f t="shared" si="17"/>
        <v>146</v>
      </c>
      <c r="P47" s="169">
        <f t="shared" si="17"/>
        <v>195</v>
      </c>
      <c r="Q47" s="169">
        <f t="shared" si="17"/>
        <v>234</v>
      </c>
      <c r="R47" s="169">
        <f t="shared" si="17"/>
        <v>234</v>
      </c>
      <c r="S47" s="169">
        <f t="shared" si="17"/>
        <v>234</v>
      </c>
      <c r="T47" s="169">
        <f t="shared" si="17"/>
        <v>244</v>
      </c>
      <c r="U47" s="169">
        <f t="shared" si="17"/>
        <v>264</v>
      </c>
      <c r="V47" s="169">
        <f t="shared" si="17"/>
        <v>284</v>
      </c>
      <c r="W47" s="169">
        <f t="shared" si="17"/>
        <v>313</v>
      </c>
      <c r="X47" s="169">
        <f t="shared" si="17"/>
        <v>332</v>
      </c>
      <c r="Y47" s="169">
        <f t="shared" si="17"/>
        <v>354</v>
      </c>
      <c r="Z47" s="169">
        <f t="shared" si="17"/>
        <v>429</v>
      </c>
      <c r="AA47" s="169">
        <f t="shared" si="17"/>
        <v>528</v>
      </c>
      <c r="AB47" s="169">
        <f t="shared" si="17"/>
        <v>624</v>
      </c>
      <c r="AC47" s="169">
        <f t="shared" si="17"/>
        <v>672</v>
      </c>
      <c r="AD47" s="169">
        <f t="shared" si="17"/>
        <v>696</v>
      </c>
      <c r="AE47" s="169">
        <f t="shared" si="17"/>
        <v>720</v>
      </c>
      <c r="AF47" s="169">
        <f t="shared" si="17"/>
        <v>696</v>
      </c>
      <c r="AG47" s="169">
        <f t="shared" si="17"/>
        <v>672</v>
      </c>
      <c r="AH47" s="169">
        <f t="shared" si="17"/>
        <v>624</v>
      </c>
      <c r="AI47" s="169">
        <f t="shared" si="17"/>
        <v>576</v>
      </c>
      <c r="AJ47" s="169">
        <f t="shared" si="17"/>
        <v>504</v>
      </c>
      <c r="AK47" s="169">
        <f t="shared" si="17"/>
        <v>500</v>
      </c>
      <c r="AL47" s="169">
        <f t="shared" si="17"/>
        <v>632</v>
      </c>
      <c r="AM47" s="169">
        <f t="shared" si="17"/>
        <v>826</v>
      </c>
      <c r="AN47" s="169">
        <f t="shared" si="17"/>
        <v>976</v>
      </c>
      <c r="AO47" s="169">
        <f t="shared" si="17"/>
        <v>1051</v>
      </c>
      <c r="AP47" s="169">
        <f t="shared" si="17"/>
        <v>1088</v>
      </c>
      <c r="AQ47" s="169">
        <f t="shared" si="17"/>
        <v>1125</v>
      </c>
      <c r="AR47" s="169">
        <f t="shared" si="17"/>
        <v>1088</v>
      </c>
      <c r="AS47" s="169">
        <f t="shared" si="17"/>
        <v>1051</v>
      </c>
      <c r="AT47" s="169">
        <f t="shared" si="17"/>
        <v>976</v>
      </c>
      <c r="AU47" s="169">
        <f t="shared" si="17"/>
        <v>901</v>
      </c>
      <c r="AV47" s="169">
        <f t="shared" si="17"/>
        <v>788</v>
      </c>
      <c r="AW47" s="169">
        <f t="shared" si="17"/>
        <v>758</v>
      </c>
      <c r="AX47" s="169">
        <f t="shared" si="17"/>
        <v>927</v>
      </c>
      <c r="AY47" s="169">
        <f t="shared" si="17"/>
        <v>1188</v>
      </c>
      <c r="AZ47" s="169">
        <f t="shared" si="17"/>
        <v>1404</v>
      </c>
      <c r="BA47" s="169">
        <f t="shared" si="17"/>
        <v>1512</v>
      </c>
      <c r="BB47" s="169">
        <f t="shared" si="17"/>
        <v>1566</v>
      </c>
      <c r="BC47" s="169">
        <f t="shared" si="17"/>
        <v>1620</v>
      </c>
      <c r="BD47" s="169">
        <f t="shared" si="17"/>
        <v>1566</v>
      </c>
      <c r="BE47" s="169">
        <f t="shared" si="17"/>
        <v>1512</v>
      </c>
      <c r="BF47" s="169">
        <f t="shared" si="17"/>
        <v>1404</v>
      </c>
      <c r="BG47" s="169">
        <f t="shared" si="17"/>
        <v>1296</v>
      </c>
      <c r="BH47" s="169">
        <f t="shared" si="17"/>
        <v>1134</v>
      </c>
      <c r="BI47" s="169">
        <f t="shared" si="17"/>
        <v>1202</v>
      </c>
      <c r="BJ47" s="169">
        <f t="shared" si="17"/>
        <v>1324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1107</v>
      </c>
      <c r="C48" s="145">
        <f>C31+C43</f>
        <v>0</v>
      </c>
      <c r="D48" s="145">
        <f t="shared" ref="D48:AI48" si="18">C48+D43</f>
        <v>0</v>
      </c>
      <c r="E48" s="145">
        <f t="shared" si="18"/>
        <v>0</v>
      </c>
      <c r="F48" s="145">
        <f t="shared" si="18"/>
        <v>0</v>
      </c>
      <c r="G48" s="145">
        <f t="shared" si="18"/>
        <v>0</v>
      </c>
      <c r="H48" s="145">
        <f t="shared" si="18"/>
        <v>0</v>
      </c>
      <c r="I48" s="145">
        <f t="shared" si="18"/>
        <v>0</v>
      </c>
      <c r="J48" s="145">
        <f t="shared" si="18"/>
        <v>9750</v>
      </c>
      <c r="K48" s="145">
        <f t="shared" si="18"/>
        <v>19500</v>
      </c>
      <c r="L48" s="145">
        <f t="shared" si="18"/>
        <v>38250</v>
      </c>
      <c r="M48" s="145">
        <f t="shared" si="18"/>
        <v>50250</v>
      </c>
      <c r="N48" s="145">
        <f t="shared" si="18"/>
        <v>69750</v>
      </c>
      <c r="O48" s="145">
        <f t="shared" si="18"/>
        <v>109500</v>
      </c>
      <c r="P48" s="145">
        <f t="shared" si="18"/>
        <v>142575</v>
      </c>
      <c r="Q48" s="145">
        <f t="shared" si="18"/>
        <v>168900</v>
      </c>
      <c r="R48" s="145">
        <f t="shared" si="18"/>
        <v>168900</v>
      </c>
      <c r="S48" s="145">
        <f t="shared" si="18"/>
        <v>168900</v>
      </c>
      <c r="T48" s="145">
        <f t="shared" si="18"/>
        <v>175650</v>
      </c>
      <c r="U48" s="145">
        <f t="shared" si="18"/>
        <v>189150</v>
      </c>
      <c r="V48" s="145">
        <f t="shared" si="18"/>
        <v>202650</v>
      </c>
      <c r="W48" s="145">
        <f t="shared" si="18"/>
        <v>222225</v>
      </c>
      <c r="X48" s="145">
        <f t="shared" si="18"/>
        <v>235050</v>
      </c>
      <c r="Y48" s="145">
        <f t="shared" si="18"/>
        <v>249900</v>
      </c>
      <c r="Z48" s="145">
        <f t="shared" si="18"/>
        <v>300525</v>
      </c>
      <c r="AA48" s="145">
        <f t="shared" si="18"/>
        <v>367350</v>
      </c>
      <c r="AB48" s="145">
        <f t="shared" si="18"/>
        <v>425670</v>
      </c>
      <c r="AC48" s="145">
        <f t="shared" si="18"/>
        <v>454830</v>
      </c>
      <c r="AD48" s="145">
        <f t="shared" si="18"/>
        <v>469410</v>
      </c>
      <c r="AE48" s="145">
        <f t="shared" si="18"/>
        <v>483990</v>
      </c>
      <c r="AF48" s="145">
        <f t="shared" si="18"/>
        <v>469410</v>
      </c>
      <c r="AG48" s="145">
        <f t="shared" si="18"/>
        <v>454830</v>
      </c>
      <c r="AH48" s="145">
        <f t="shared" si="18"/>
        <v>425670</v>
      </c>
      <c r="AI48" s="145">
        <f t="shared" si="18"/>
        <v>396510</v>
      </c>
      <c r="AJ48" s="145">
        <f t="shared" ref="AJ48:BN48" si="19">AI48+AJ43</f>
        <v>352770</v>
      </c>
      <c r="AK48" s="145">
        <f t="shared" si="19"/>
        <v>350340</v>
      </c>
      <c r="AL48" s="145">
        <f t="shared" si="19"/>
        <v>430530</v>
      </c>
      <c r="AM48" s="145">
        <f t="shared" si="19"/>
        <v>548385</v>
      </c>
      <c r="AN48" s="145">
        <f t="shared" si="19"/>
        <v>630397.5</v>
      </c>
      <c r="AO48" s="145">
        <f t="shared" si="19"/>
        <v>671403.75</v>
      </c>
      <c r="AP48" s="145">
        <f t="shared" si="19"/>
        <v>691633.5</v>
      </c>
      <c r="AQ48" s="145">
        <f t="shared" si="19"/>
        <v>711863.25</v>
      </c>
      <c r="AR48" s="145">
        <f t="shared" si="19"/>
        <v>691633.5</v>
      </c>
      <c r="AS48" s="145">
        <f t="shared" si="19"/>
        <v>671403.75</v>
      </c>
      <c r="AT48" s="145">
        <f t="shared" si="19"/>
        <v>630397.5</v>
      </c>
      <c r="AU48" s="145">
        <f t="shared" si="19"/>
        <v>589391.25</v>
      </c>
      <c r="AV48" s="145">
        <f t="shared" si="19"/>
        <v>527608.5</v>
      </c>
      <c r="AW48" s="145">
        <f t="shared" si="19"/>
        <v>511206</v>
      </c>
      <c r="AX48" s="145">
        <f t="shared" si="19"/>
        <v>603606.75</v>
      </c>
      <c r="AY48" s="145">
        <f t="shared" si="19"/>
        <v>746308.5</v>
      </c>
      <c r="AZ48" s="145">
        <f t="shared" si="19"/>
        <v>852596.7</v>
      </c>
      <c r="BA48" s="145">
        <f t="shared" si="19"/>
        <v>905740.79999999993</v>
      </c>
      <c r="BB48" s="145">
        <f t="shared" si="19"/>
        <v>932312.85</v>
      </c>
      <c r="BC48" s="145">
        <f t="shared" si="19"/>
        <v>958884.9</v>
      </c>
      <c r="BD48" s="145">
        <f t="shared" si="19"/>
        <v>932312.85</v>
      </c>
      <c r="BE48" s="145">
        <f t="shared" si="19"/>
        <v>905740.79999999993</v>
      </c>
      <c r="BF48" s="145">
        <f t="shared" si="19"/>
        <v>852596.7</v>
      </c>
      <c r="BG48" s="145">
        <f t="shared" si="19"/>
        <v>799452.6</v>
      </c>
      <c r="BH48" s="145">
        <f t="shared" si="19"/>
        <v>719736.45</v>
      </c>
      <c r="BI48" s="145">
        <f t="shared" si="19"/>
        <v>753197.54999999993</v>
      </c>
      <c r="BJ48" s="145">
        <f t="shared" si="19"/>
        <v>813230.7</v>
      </c>
      <c r="BK48" s="145">
        <f t="shared" si="19"/>
        <v>973647.14999999991</v>
      </c>
      <c r="BL48" s="145">
        <f t="shared" si="19"/>
        <v>1047458.3999999999</v>
      </c>
      <c r="BM48" s="145">
        <f t="shared" si="19"/>
        <v>1121269.6499999999</v>
      </c>
      <c r="BN48" s="145">
        <f t="shared" si="19"/>
        <v>1121269.6499999999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147750</v>
      </c>
      <c r="E54" s="66">
        <f>SUM(P66:AA66)</f>
        <v>916650</v>
      </c>
      <c r="F54" s="66">
        <f>SUM(AB66:AM66)</f>
        <v>1639035</v>
      </c>
      <c r="G54" s="66">
        <f>SUM(AN66:AY66)</f>
        <v>2249876.25</v>
      </c>
      <c r="H54" s="66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60000</v>
      </c>
      <c r="E56" s="66">
        <f>SUM(P68:AA68)</f>
        <v>729000</v>
      </c>
      <c r="F56" s="66">
        <f>SUM(AB68:AM68)</f>
        <v>1526850</v>
      </c>
      <c r="G56" s="66">
        <f>SUM(AN68:AY68)</f>
        <v>2135544.75</v>
      </c>
      <c r="H56" s="66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2" t="s">
        <v>35</v>
      </c>
      <c r="E60" s="362"/>
      <c r="F60" s="362"/>
      <c r="G60" s="362"/>
      <c r="H60" s="362"/>
      <c r="I60" s="362"/>
      <c r="J60" s="362"/>
      <c r="K60" s="362"/>
      <c r="L60" s="362"/>
      <c r="M60" s="362"/>
      <c r="N60" s="362"/>
      <c r="O60" s="362"/>
      <c r="P60" s="362" t="s">
        <v>36</v>
      </c>
      <c r="Q60" s="362"/>
      <c r="R60" s="362"/>
      <c r="S60" s="362"/>
      <c r="T60" s="362"/>
      <c r="U60" s="362"/>
      <c r="V60" s="362"/>
      <c r="W60" s="362"/>
      <c r="X60" s="362"/>
      <c r="Y60" s="362"/>
      <c r="Z60" s="362"/>
      <c r="AA60" s="362"/>
      <c r="AB60" s="362" t="s">
        <v>37</v>
      </c>
      <c r="AC60" s="362"/>
      <c r="AD60" s="362"/>
      <c r="AE60" s="362"/>
      <c r="AF60" s="362"/>
      <c r="AG60" s="362"/>
      <c r="AH60" s="362"/>
      <c r="AI60" s="362"/>
      <c r="AJ60" s="362"/>
      <c r="AK60" s="362"/>
      <c r="AL60" s="362"/>
      <c r="AM60" s="362"/>
      <c r="AN60" s="362" t="s">
        <v>38</v>
      </c>
      <c r="AO60" s="362"/>
      <c r="AP60" s="362"/>
      <c r="AQ60" s="362"/>
      <c r="AR60" s="362"/>
      <c r="AS60" s="362"/>
      <c r="AT60" s="362"/>
      <c r="AU60" s="362"/>
      <c r="AV60" s="362"/>
      <c r="AW60" s="362"/>
      <c r="AX60" s="362"/>
      <c r="AY60" s="362"/>
      <c r="AZ60" s="362" t="s">
        <v>39</v>
      </c>
      <c r="BA60" s="362"/>
      <c r="BB60" s="362"/>
      <c r="BC60" s="362"/>
      <c r="BD60" s="362"/>
      <c r="BE60" s="362"/>
      <c r="BF60" s="362"/>
      <c r="BG60" s="362"/>
      <c r="BH60" s="362"/>
      <c r="BI60" s="362"/>
      <c r="BJ60" s="362"/>
      <c r="BK60" s="362"/>
      <c r="BM60" s="10" t="s">
        <v>664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655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337</v>
      </c>
    </row>
    <row r="5" spans="2:8" x14ac:dyDescent="0.15">
      <c r="B5" s="47" t="s">
        <v>646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688</v>
      </c>
      <c r="C6" s="93" t="s">
        <v>329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218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647</v>
      </c>
    </row>
    <row r="12" spans="2:8" x14ac:dyDescent="0.15">
      <c r="B12" s="47" t="s">
        <v>1111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343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690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648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342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691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337</v>
      </c>
    </row>
    <row r="26" spans="2:8" x14ac:dyDescent="0.15">
      <c r="B26" s="47" t="s">
        <v>646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688</v>
      </c>
      <c r="C27" s="93" t="s">
        <v>329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218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647</v>
      </c>
    </row>
    <row r="33" spans="2:8" x14ac:dyDescent="0.15">
      <c r="B33" s="47" t="s">
        <v>338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343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690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648</v>
      </c>
      <c r="C38" s="91"/>
      <c r="E38" s="91"/>
      <c r="F38" s="91"/>
      <c r="G38" s="3"/>
      <c r="H38" s="94"/>
    </row>
    <row r="39" spans="2:8" x14ac:dyDescent="0.15">
      <c r="B39" s="47" t="s">
        <v>341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342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346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691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337</v>
      </c>
    </row>
    <row r="47" spans="2:8" x14ac:dyDescent="0.15">
      <c r="B47" s="47" t="s">
        <v>646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688</v>
      </c>
      <c r="C48" s="93" t="s">
        <v>329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328</v>
      </c>
      <c r="C49" s="93" t="s">
        <v>329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326</v>
      </c>
      <c r="C50" s="93" t="s">
        <v>329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218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647</v>
      </c>
    </row>
    <row r="54" spans="2:8" x14ac:dyDescent="0.15">
      <c r="B54" s="47" t="s">
        <v>338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343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690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648</v>
      </c>
      <c r="C59" s="91"/>
      <c r="E59" s="91"/>
      <c r="F59" s="91"/>
      <c r="G59" s="3"/>
      <c r="H59" s="94"/>
    </row>
    <row r="60" spans="2:8" x14ac:dyDescent="0.15">
      <c r="B60" s="47" t="s">
        <v>341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342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346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691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337</v>
      </c>
    </row>
    <row r="68" spans="2:8" x14ac:dyDescent="0.15">
      <c r="B68" s="47" t="s">
        <v>646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688</v>
      </c>
      <c r="C69" s="93" t="s">
        <v>329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328</v>
      </c>
      <c r="C70" s="93" t="s">
        <v>329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326</v>
      </c>
      <c r="C71" s="93" t="s">
        <v>329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218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647</v>
      </c>
    </row>
    <row r="75" spans="2:8" x14ac:dyDescent="0.15">
      <c r="B75" s="47" t="s">
        <v>1111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343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690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648</v>
      </c>
      <c r="C80" s="91"/>
      <c r="E80" s="91"/>
      <c r="F80" s="91"/>
      <c r="G80" s="3"/>
      <c r="H80" s="94"/>
    </row>
    <row r="81" spans="2:8" x14ac:dyDescent="0.15">
      <c r="B81" s="47" t="s">
        <v>341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342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346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691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337</v>
      </c>
    </row>
    <row r="89" spans="2:8" x14ac:dyDescent="0.15">
      <c r="B89" s="47" t="s">
        <v>646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688</v>
      </c>
      <c r="C90" s="93" t="s">
        <v>329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328</v>
      </c>
      <c r="C91" s="93" t="s">
        <v>329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326</v>
      </c>
      <c r="C92" s="93" t="s">
        <v>329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218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647</v>
      </c>
    </row>
    <row r="96" spans="2:8" x14ac:dyDescent="0.15">
      <c r="B96" s="47" t="s">
        <v>1111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343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690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648</v>
      </c>
      <c r="C101" s="91"/>
      <c r="E101" s="91"/>
      <c r="F101" s="91"/>
      <c r="G101" s="3"/>
      <c r="H101" s="94"/>
    </row>
    <row r="102" spans="2:8" x14ac:dyDescent="0.15">
      <c r="B102" s="47" t="s">
        <v>341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342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346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691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108225</v>
      </c>
      <c r="F3" s="63"/>
      <c r="G3" s="63">
        <f>SUM(Q12:AB12)</f>
        <v>4229368.75</v>
      </c>
      <c r="H3" s="63"/>
      <c r="I3" s="63">
        <f>SUM(AC12:AN12)</f>
        <v>12873651.25</v>
      </c>
      <c r="J3" s="63"/>
      <c r="K3" s="63">
        <f>SUM(AO12:AZ12)</f>
        <v>23331357.5</v>
      </c>
      <c r="L3" s="63"/>
      <c r="M3" s="63">
        <f>SUM(BA12:BL12)</f>
        <v>37595012.5</v>
      </c>
      <c r="O3" s="323">
        <f>SUM(E3:M3)</f>
        <v>78137615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671</v>
      </c>
      <c r="D4" s="75"/>
      <c r="E4" s="63">
        <f>SUM(E13:P13)</f>
        <v>61866</v>
      </c>
      <c r="F4" s="63"/>
      <c r="G4" s="63">
        <f>SUM(Q13:AB13)</f>
        <v>3401623.15</v>
      </c>
      <c r="H4" s="63"/>
      <c r="I4" s="63">
        <f>SUM(AC13:AN13)</f>
        <v>10962555.25</v>
      </c>
      <c r="J4" s="63"/>
      <c r="K4" s="63">
        <f>SUM(AO13:AZ13)</f>
        <v>20505494.866999999</v>
      </c>
      <c r="L4" s="63"/>
      <c r="M4" s="63">
        <f>SUM(BA13:BL13)</f>
        <v>34899981.039999999</v>
      </c>
      <c r="O4" s="323">
        <f>SUM(E4:M4)</f>
        <v>69831520.306999996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682</v>
      </c>
      <c r="D5" s="75"/>
      <c r="E5" s="96">
        <f>E4/E3</f>
        <v>0.5716424116424117</v>
      </c>
      <c r="F5" s="96"/>
      <c r="G5" s="96">
        <f>G4/G3</f>
        <v>0.8042862543021343</v>
      </c>
      <c r="H5" s="96"/>
      <c r="I5" s="96">
        <f>I4/I3</f>
        <v>0.85154980798473934</v>
      </c>
      <c r="J5" s="96"/>
      <c r="K5" s="96">
        <f>K4/K3</f>
        <v>0.87888134528820272</v>
      </c>
      <c r="L5" s="96"/>
      <c r="M5" s="96">
        <f>M4/M3</f>
        <v>0.9283141225182463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677</v>
      </c>
      <c r="D6" s="75"/>
      <c r="E6" s="63">
        <f>SUM(E15:P15)</f>
        <v>43776</v>
      </c>
      <c r="F6" s="96">
        <f>E6/E3</f>
        <v>0.40449064449064448</v>
      </c>
      <c r="G6" s="63">
        <f>SUM(Q15:AB15)</f>
        <v>2017773.2</v>
      </c>
      <c r="H6" s="96">
        <f>G6/G3</f>
        <v>0.47708613726339183</v>
      </c>
      <c r="I6" s="63">
        <f>SUM(AC15:AN15)</f>
        <v>4356746.7600000007</v>
      </c>
      <c r="J6" s="96">
        <f>I6/I3</f>
        <v>0.33842355019520981</v>
      </c>
      <c r="K6" s="63">
        <f>SUM(AO15:AZ15)</f>
        <v>4123888.1329999994</v>
      </c>
      <c r="L6" s="96">
        <f>K6/K3</f>
        <v>0.17675303003693632</v>
      </c>
      <c r="M6" s="63">
        <f>SUM(BA15:BL15)</f>
        <v>3498588.1735999994</v>
      </c>
      <c r="N6" s="96">
        <f>M6/M3</f>
        <v>9.3059901857992455E-2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678</v>
      </c>
      <c r="D7" s="75"/>
      <c r="E7" s="63">
        <f>SUM(E16:P16)</f>
        <v>18090</v>
      </c>
      <c r="F7" s="96">
        <f>E7/E3</f>
        <v>0.16715176715176716</v>
      </c>
      <c r="G7" s="63">
        <f>SUM(Q16:AB16)</f>
        <v>1383849.9500000002</v>
      </c>
      <c r="H7" s="96">
        <f>G7/G3</f>
        <v>0.32720011703874252</v>
      </c>
      <c r="I7" s="63">
        <f>SUM(AC16:AN16)</f>
        <v>6605808.4900000002</v>
      </c>
      <c r="J7" s="96">
        <f>I7/I3</f>
        <v>0.51312625778952958</v>
      </c>
      <c r="K7" s="63">
        <f>SUM(AO16:AZ16)</f>
        <v>16381606.733999999</v>
      </c>
      <c r="L7" s="96">
        <f>K7/K3</f>
        <v>0.7021283152512664</v>
      </c>
      <c r="M7" s="63">
        <f>SUM(BA16:BL16)</f>
        <v>31401392.866400003</v>
      </c>
      <c r="N7" s="96">
        <f>M7/M3</f>
        <v>0.8352542206602539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7" t="s">
        <v>35</v>
      </c>
      <c r="F9" s="367"/>
      <c r="G9" s="367"/>
      <c r="H9" s="367"/>
      <c r="I9" s="367"/>
      <c r="J9" s="367"/>
      <c r="K9" s="367"/>
      <c r="L9" s="367"/>
      <c r="M9" s="367"/>
      <c r="N9" s="367"/>
      <c r="O9" s="367"/>
      <c r="P9" s="367"/>
      <c r="Q9" s="367" t="s">
        <v>36</v>
      </c>
      <c r="R9" s="367"/>
      <c r="S9" s="367"/>
      <c r="T9" s="367"/>
      <c r="U9" s="367"/>
      <c r="V9" s="367"/>
      <c r="W9" s="367"/>
      <c r="X9" s="367"/>
      <c r="Y9" s="367"/>
      <c r="Z9" s="367"/>
      <c r="AA9" s="367"/>
      <c r="AB9" s="367"/>
      <c r="AC9" s="367" t="s">
        <v>37</v>
      </c>
      <c r="AD9" s="367"/>
      <c r="AE9" s="367"/>
      <c r="AF9" s="367"/>
      <c r="AG9" s="367"/>
      <c r="AH9" s="367"/>
      <c r="AI9" s="367"/>
      <c r="AJ9" s="367"/>
      <c r="AK9" s="367"/>
      <c r="AL9" s="367"/>
      <c r="AM9" s="367"/>
      <c r="AN9" s="367"/>
      <c r="AO9" s="367" t="s">
        <v>38</v>
      </c>
      <c r="AP9" s="367"/>
      <c r="AQ9" s="367"/>
      <c r="AR9" s="367"/>
      <c r="AS9" s="367"/>
      <c r="AT9" s="367"/>
      <c r="AU9" s="367"/>
      <c r="AV9" s="367"/>
      <c r="AW9" s="367"/>
      <c r="AX9" s="367"/>
      <c r="AY9" s="367"/>
      <c r="AZ9" s="367"/>
      <c r="BA9" s="367" t="s">
        <v>39</v>
      </c>
      <c r="BB9" s="367"/>
      <c r="BC9" s="367"/>
      <c r="BD9" s="367"/>
      <c r="BE9" s="367"/>
      <c r="BF9" s="367"/>
      <c r="BG9" s="367"/>
      <c r="BH9" s="367"/>
      <c r="BI9" s="367"/>
      <c r="BJ9" s="367"/>
      <c r="BK9" s="367"/>
      <c r="BL9" s="367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0</v>
      </c>
      <c r="I12" s="63">
        <f t="shared" si="0"/>
        <v>0</v>
      </c>
      <c r="J12" s="63">
        <f t="shared" si="0"/>
        <v>0</v>
      </c>
      <c r="K12" s="63">
        <f t="shared" si="0"/>
        <v>0</v>
      </c>
      <c r="L12" s="63">
        <f t="shared" si="0"/>
        <v>0</v>
      </c>
      <c r="M12" s="63">
        <f t="shared" si="0"/>
        <v>0</v>
      </c>
      <c r="N12" s="63">
        <f t="shared" si="0"/>
        <v>27585</v>
      </c>
      <c r="O12" s="63">
        <f t="shared" si="0"/>
        <v>27585</v>
      </c>
      <c r="P12" s="63">
        <f t="shared" si="0"/>
        <v>53055</v>
      </c>
      <c r="Q12" s="63">
        <f t="shared" si="0"/>
        <v>125562.5</v>
      </c>
      <c r="R12" s="63">
        <f t="shared" si="0"/>
        <v>168862.5</v>
      </c>
      <c r="S12" s="63">
        <f t="shared" si="0"/>
        <v>337725</v>
      </c>
      <c r="T12" s="63">
        <f t="shared" si="0"/>
        <v>337725</v>
      </c>
      <c r="U12" s="63">
        <f t="shared" si="0"/>
        <v>337725</v>
      </c>
      <c r="V12" s="63">
        <f t="shared" si="0"/>
        <v>337725</v>
      </c>
      <c r="W12" s="63">
        <f t="shared" si="0"/>
        <v>337725</v>
      </c>
      <c r="X12" s="63">
        <f t="shared" si="0"/>
        <v>381025</v>
      </c>
      <c r="Y12" s="63">
        <f t="shared" si="0"/>
        <v>424325</v>
      </c>
      <c r="Z12" s="63">
        <f t="shared" si="0"/>
        <v>425225</v>
      </c>
      <c r="AA12" s="63">
        <f t="shared" si="0"/>
        <v>507506.25</v>
      </c>
      <c r="AB12" s="63">
        <f t="shared" si="0"/>
        <v>508237.5</v>
      </c>
      <c r="AC12" s="63">
        <f t="shared" si="0"/>
        <v>641690</v>
      </c>
      <c r="AD12" s="63">
        <f t="shared" si="0"/>
        <v>1025970</v>
      </c>
      <c r="AE12" s="63">
        <f t="shared" si="0"/>
        <v>1157407.5</v>
      </c>
      <c r="AF12" s="63">
        <f t="shared" si="0"/>
        <v>1157407.5</v>
      </c>
      <c r="AG12" s="63">
        <f t="shared" si="0"/>
        <v>1285210</v>
      </c>
      <c r="AH12" s="63">
        <f t="shared" si="0"/>
        <v>1285210</v>
      </c>
      <c r="AI12" s="63">
        <f t="shared" si="0"/>
        <v>1285210</v>
      </c>
      <c r="AJ12" s="63">
        <f t="shared" si="0"/>
        <v>1158322.5</v>
      </c>
      <c r="AK12" s="63">
        <f t="shared" ref="AK12:BL12" si="1">AK82</f>
        <v>1159237.5</v>
      </c>
      <c r="AL12" s="63">
        <f t="shared" si="1"/>
        <v>1032425</v>
      </c>
      <c r="AM12" s="63">
        <f t="shared" si="1"/>
        <v>906282.5</v>
      </c>
      <c r="AN12" s="63">
        <f t="shared" si="1"/>
        <v>779278.75</v>
      </c>
      <c r="AO12" s="63">
        <f t="shared" si="1"/>
        <v>1166387.5</v>
      </c>
      <c r="AP12" s="63">
        <f t="shared" si="1"/>
        <v>1860795</v>
      </c>
      <c r="AQ12" s="63">
        <f t="shared" si="1"/>
        <v>2099827.5</v>
      </c>
      <c r="AR12" s="63">
        <f t="shared" si="1"/>
        <v>2099827.5</v>
      </c>
      <c r="AS12" s="63">
        <f t="shared" si="1"/>
        <v>2328860</v>
      </c>
      <c r="AT12" s="63">
        <f t="shared" si="1"/>
        <v>2328860</v>
      </c>
      <c r="AU12" s="63">
        <f t="shared" si="1"/>
        <v>2328860</v>
      </c>
      <c r="AV12" s="63">
        <f t="shared" si="1"/>
        <v>2100847.5</v>
      </c>
      <c r="AW12" s="63">
        <f t="shared" si="1"/>
        <v>2101867.5</v>
      </c>
      <c r="AX12" s="63">
        <f t="shared" si="1"/>
        <v>1868005</v>
      </c>
      <c r="AY12" s="63">
        <f t="shared" si="1"/>
        <v>1640642.5</v>
      </c>
      <c r="AZ12" s="63">
        <f t="shared" si="1"/>
        <v>1406577.5</v>
      </c>
      <c r="BA12" s="63">
        <f t="shared" si="1"/>
        <v>1877640</v>
      </c>
      <c r="BB12" s="63">
        <f t="shared" si="1"/>
        <v>3003242.5</v>
      </c>
      <c r="BC12" s="63">
        <f t="shared" si="1"/>
        <v>3382242.5</v>
      </c>
      <c r="BD12" s="63">
        <f t="shared" si="1"/>
        <v>3382242.5</v>
      </c>
      <c r="BE12" s="63">
        <f t="shared" si="1"/>
        <v>3756950</v>
      </c>
      <c r="BF12" s="63">
        <f t="shared" si="1"/>
        <v>3756950</v>
      </c>
      <c r="BG12" s="63">
        <f t="shared" si="1"/>
        <v>3756950</v>
      </c>
      <c r="BH12" s="63">
        <f t="shared" si="1"/>
        <v>3383262.5</v>
      </c>
      <c r="BI12" s="63">
        <f t="shared" si="1"/>
        <v>3384282.5</v>
      </c>
      <c r="BJ12" s="63">
        <f t="shared" si="1"/>
        <v>3010452.5</v>
      </c>
      <c r="BK12" s="63">
        <f t="shared" si="1"/>
        <v>2637415</v>
      </c>
      <c r="BL12" s="63">
        <f t="shared" si="1"/>
        <v>2263382.5</v>
      </c>
    </row>
    <row r="13" spans="2:64" x14ac:dyDescent="0.15">
      <c r="B13" s="33" t="s">
        <v>671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0</v>
      </c>
      <c r="I13" s="63">
        <f t="shared" si="2"/>
        <v>0</v>
      </c>
      <c r="J13" s="63">
        <f t="shared" si="2"/>
        <v>0</v>
      </c>
      <c r="K13" s="63">
        <f t="shared" si="2"/>
        <v>0</v>
      </c>
      <c r="L13" s="63">
        <f t="shared" si="2"/>
        <v>0</v>
      </c>
      <c r="M13" s="63">
        <f t="shared" si="2"/>
        <v>0</v>
      </c>
      <c r="N13" s="63">
        <f t="shared" si="2"/>
        <v>15768</v>
      </c>
      <c r="O13" s="63">
        <f t="shared" si="2"/>
        <v>15768</v>
      </c>
      <c r="P13" s="63">
        <f t="shared" si="2"/>
        <v>30330</v>
      </c>
      <c r="Q13" s="63">
        <f t="shared" si="2"/>
        <v>100967.6</v>
      </c>
      <c r="R13" s="63">
        <f t="shared" si="2"/>
        <v>135786.6</v>
      </c>
      <c r="S13" s="63">
        <f t="shared" si="2"/>
        <v>271573.2</v>
      </c>
      <c r="T13" s="63">
        <f t="shared" si="2"/>
        <v>271573.2</v>
      </c>
      <c r="U13" s="63">
        <f t="shared" si="2"/>
        <v>271573.2</v>
      </c>
      <c r="V13" s="63">
        <f t="shared" si="2"/>
        <v>271573.2</v>
      </c>
      <c r="W13" s="63">
        <f t="shared" si="2"/>
        <v>271573.2</v>
      </c>
      <c r="X13" s="63">
        <f t="shared" si="2"/>
        <v>306392.2</v>
      </c>
      <c r="Y13" s="63">
        <f t="shared" si="2"/>
        <v>341211.2</v>
      </c>
      <c r="Z13" s="63">
        <f t="shared" si="2"/>
        <v>342111.2</v>
      </c>
      <c r="AA13" s="63">
        <f t="shared" si="2"/>
        <v>408278.55</v>
      </c>
      <c r="AB13" s="63">
        <f t="shared" si="2"/>
        <v>409009.8</v>
      </c>
      <c r="AC13" s="63">
        <f t="shared" si="2"/>
        <v>546135.19999999995</v>
      </c>
      <c r="AD13" s="63">
        <f t="shared" si="2"/>
        <v>873082.32000000007</v>
      </c>
      <c r="AE13" s="63">
        <f t="shared" si="2"/>
        <v>985408.86</v>
      </c>
      <c r="AF13" s="63">
        <f t="shared" si="2"/>
        <v>985408.86</v>
      </c>
      <c r="AG13" s="63">
        <f t="shared" si="2"/>
        <v>1094100.3999999999</v>
      </c>
      <c r="AH13" s="63">
        <f t="shared" si="2"/>
        <v>1094100.3999999999</v>
      </c>
      <c r="AI13" s="63">
        <f t="shared" si="2"/>
        <v>1094100.3999999999</v>
      </c>
      <c r="AJ13" s="63">
        <f t="shared" si="2"/>
        <v>986323.86</v>
      </c>
      <c r="AK13" s="63">
        <f t="shared" ref="AK13:BL13" si="3">AK83</f>
        <v>987238.86</v>
      </c>
      <c r="AL13" s="63">
        <f t="shared" si="3"/>
        <v>879537.32000000007</v>
      </c>
      <c r="AM13" s="63">
        <f t="shared" si="3"/>
        <v>772505.78</v>
      </c>
      <c r="AN13" s="63">
        <f t="shared" si="3"/>
        <v>664612.99</v>
      </c>
      <c r="AO13" s="63">
        <f t="shared" si="3"/>
        <v>1024830.8319999999</v>
      </c>
      <c r="AP13" s="63">
        <f t="shared" si="3"/>
        <v>1634906.7</v>
      </c>
      <c r="AQ13" s="63">
        <f t="shared" si="3"/>
        <v>1845326.682</v>
      </c>
      <c r="AR13" s="63">
        <f t="shared" si="3"/>
        <v>1845326.682</v>
      </c>
      <c r="AS13" s="63">
        <f t="shared" si="3"/>
        <v>2046499.625</v>
      </c>
      <c r="AT13" s="63">
        <f t="shared" si="3"/>
        <v>2046499.625</v>
      </c>
      <c r="AU13" s="63">
        <f t="shared" si="3"/>
        <v>2046499.625</v>
      </c>
      <c r="AV13" s="63">
        <f t="shared" si="3"/>
        <v>1846346.682</v>
      </c>
      <c r="AW13" s="63">
        <f t="shared" si="3"/>
        <v>1847366.682</v>
      </c>
      <c r="AX13" s="63">
        <f t="shared" si="3"/>
        <v>1642116.7</v>
      </c>
      <c r="AY13" s="63">
        <f t="shared" si="3"/>
        <v>1442613.757</v>
      </c>
      <c r="AZ13" s="63">
        <f t="shared" si="3"/>
        <v>1237161.2749999999</v>
      </c>
      <c r="BA13" s="63">
        <f t="shared" si="3"/>
        <v>1742888.4269999999</v>
      </c>
      <c r="BB13" s="63">
        <f t="shared" si="3"/>
        <v>2787639.9832000001</v>
      </c>
      <c r="BC13" s="63">
        <f t="shared" si="3"/>
        <v>3139689.6686</v>
      </c>
      <c r="BD13" s="63">
        <f t="shared" si="3"/>
        <v>3139689.6686</v>
      </c>
      <c r="BE13" s="63">
        <f t="shared" si="3"/>
        <v>3487446.8539999998</v>
      </c>
      <c r="BF13" s="63">
        <f t="shared" si="3"/>
        <v>3487446.8539999998</v>
      </c>
      <c r="BG13" s="63">
        <f t="shared" si="3"/>
        <v>3487446.8539999998</v>
      </c>
      <c r="BH13" s="63">
        <f t="shared" si="3"/>
        <v>3140709.6686</v>
      </c>
      <c r="BI13" s="63">
        <f t="shared" si="3"/>
        <v>3141729.6686</v>
      </c>
      <c r="BJ13" s="63">
        <f t="shared" si="3"/>
        <v>2794849.9832000001</v>
      </c>
      <c r="BK13" s="63">
        <f t="shared" si="3"/>
        <v>2448762.7977999998</v>
      </c>
      <c r="BL13" s="63">
        <f t="shared" si="3"/>
        <v>2101680.6124</v>
      </c>
    </row>
    <row r="14" spans="2:64" x14ac:dyDescent="0.15">
      <c r="B14" s="33" t="s">
        <v>676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</v>
      </c>
      <c r="I14" s="96">
        <f>IF(I12&gt;0,I13/I12,0)</f>
        <v>0</v>
      </c>
      <c r="J14" s="96">
        <f t="shared" ref="J14:BL14" si="4">IF(J12&gt;0,J13/J12,0)</f>
        <v>0</v>
      </c>
      <c r="K14" s="96">
        <f t="shared" si="4"/>
        <v>0</v>
      </c>
      <c r="L14" s="96">
        <f t="shared" si="4"/>
        <v>0</v>
      </c>
      <c r="M14" s="96">
        <f t="shared" si="4"/>
        <v>0</v>
      </c>
      <c r="N14" s="96">
        <f t="shared" si="4"/>
        <v>0.57161500815660682</v>
      </c>
      <c r="O14" s="96">
        <f t="shared" si="4"/>
        <v>0.57161500815660682</v>
      </c>
      <c r="P14" s="96">
        <f t="shared" si="4"/>
        <v>0.57167090754877015</v>
      </c>
      <c r="Q14" s="96">
        <f t="shared" si="4"/>
        <v>0.80412224987556002</v>
      </c>
      <c r="R14" s="96">
        <f t="shared" si="4"/>
        <v>0.80412524983344436</v>
      </c>
      <c r="S14" s="96">
        <f t="shared" si="4"/>
        <v>0.80412524983344436</v>
      </c>
      <c r="T14" s="96">
        <f t="shared" si="4"/>
        <v>0.80412524983344436</v>
      </c>
      <c r="U14" s="96">
        <f t="shared" si="4"/>
        <v>0.80412524983344436</v>
      </c>
      <c r="V14" s="96">
        <f t="shared" si="4"/>
        <v>0.80412524983344436</v>
      </c>
      <c r="W14" s="96">
        <f t="shared" si="4"/>
        <v>0.80412524983344436</v>
      </c>
      <c r="X14" s="96">
        <f t="shared" si="4"/>
        <v>0.80412623843579822</v>
      </c>
      <c r="Y14" s="96">
        <f t="shared" si="4"/>
        <v>0.80412702527543745</v>
      </c>
      <c r="Z14" s="96">
        <f t="shared" si="4"/>
        <v>0.80454159562584515</v>
      </c>
      <c r="AA14" s="96">
        <f t="shared" si="4"/>
        <v>0.80447984630731151</v>
      </c>
      <c r="AB14" s="96">
        <f t="shared" si="4"/>
        <v>0.8047611598907991</v>
      </c>
      <c r="AC14" s="96">
        <f t="shared" si="4"/>
        <v>0.85108884352257308</v>
      </c>
      <c r="AD14" s="96">
        <f t="shared" si="4"/>
        <v>0.85098230942425224</v>
      </c>
      <c r="AE14" s="96">
        <f t="shared" si="4"/>
        <v>0.85139318692854504</v>
      </c>
      <c r="AF14" s="96">
        <f t="shared" si="4"/>
        <v>0.85139318692854504</v>
      </c>
      <c r="AG14" s="96">
        <f t="shared" si="4"/>
        <v>0.85130087689949496</v>
      </c>
      <c r="AH14" s="96">
        <f t="shared" si="4"/>
        <v>0.85130087689949496</v>
      </c>
      <c r="AI14" s="96">
        <f t="shared" si="4"/>
        <v>0.85130087689949496</v>
      </c>
      <c r="AJ14" s="96">
        <f t="shared" si="4"/>
        <v>0.85151057671762398</v>
      </c>
      <c r="AK14" s="96">
        <f t="shared" si="4"/>
        <v>0.85162778119237859</v>
      </c>
      <c r="AL14" s="96">
        <f t="shared" si="4"/>
        <v>0.85191400828147335</v>
      </c>
      <c r="AM14" s="96">
        <f t="shared" si="4"/>
        <v>0.85238960257976959</v>
      </c>
      <c r="AN14" s="96">
        <f t="shared" si="4"/>
        <v>0.85285655485922074</v>
      </c>
      <c r="AO14" s="96">
        <f t="shared" si="4"/>
        <v>0.87863667263237988</v>
      </c>
      <c r="AP14" s="96">
        <f t="shared" si="4"/>
        <v>0.87860656332374065</v>
      </c>
      <c r="AQ14" s="96">
        <f t="shared" si="4"/>
        <v>0.87879917850394851</v>
      </c>
      <c r="AR14" s="96">
        <f t="shared" si="4"/>
        <v>0.87879917850394851</v>
      </c>
      <c r="AS14" s="96">
        <f t="shared" si="4"/>
        <v>0.87875596858548821</v>
      </c>
      <c r="AT14" s="96">
        <f t="shared" si="4"/>
        <v>0.87875596858548821</v>
      </c>
      <c r="AU14" s="96">
        <f t="shared" si="4"/>
        <v>0.87875596858548821</v>
      </c>
      <c r="AV14" s="96">
        <f t="shared" si="4"/>
        <v>0.87885802372613908</v>
      </c>
      <c r="AW14" s="96">
        <f t="shared" si="4"/>
        <v>0.87891681183518944</v>
      </c>
      <c r="AX14" s="96">
        <f t="shared" si="4"/>
        <v>0.87907510954199797</v>
      </c>
      <c r="AY14" s="96">
        <f t="shared" si="4"/>
        <v>0.87929805365885616</v>
      </c>
      <c r="AZ14" s="96">
        <f t="shared" si="4"/>
        <v>0.87955429046746436</v>
      </c>
      <c r="BA14" s="96">
        <f t="shared" si="4"/>
        <v>0.92823354157346449</v>
      </c>
      <c r="BB14" s="96">
        <f t="shared" si="4"/>
        <v>0.92821008733061017</v>
      </c>
      <c r="BC14" s="96">
        <f t="shared" si="4"/>
        <v>0.92828638650244621</v>
      </c>
      <c r="BD14" s="96">
        <f t="shared" si="4"/>
        <v>0.92828638650244621</v>
      </c>
      <c r="BE14" s="96">
        <f t="shared" si="4"/>
        <v>0.92826544244666542</v>
      </c>
      <c r="BF14" s="96">
        <f t="shared" si="4"/>
        <v>0.92826544244666542</v>
      </c>
      <c r="BG14" s="96">
        <f t="shared" si="4"/>
        <v>0.92826544244666542</v>
      </c>
      <c r="BH14" s="96">
        <f t="shared" si="4"/>
        <v>0.92830800701985139</v>
      </c>
      <c r="BI14" s="96">
        <f t="shared" si="4"/>
        <v>0.92832961450469931</v>
      </c>
      <c r="BJ14" s="96">
        <f t="shared" si="4"/>
        <v>0.92838202336691911</v>
      </c>
      <c r="BK14" s="96">
        <f t="shared" si="4"/>
        <v>0.9284707934852876</v>
      </c>
      <c r="BL14" s="96">
        <f t="shared" si="4"/>
        <v>0.92855741899568456</v>
      </c>
    </row>
    <row r="15" spans="2:64" x14ac:dyDescent="0.15">
      <c r="B15" s="33" t="s">
        <v>677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0</v>
      </c>
      <c r="I15" s="63">
        <f t="shared" si="5"/>
        <v>0</v>
      </c>
      <c r="J15" s="63">
        <f t="shared" si="5"/>
        <v>0</v>
      </c>
      <c r="K15" s="63">
        <f t="shared" si="5"/>
        <v>0</v>
      </c>
      <c r="L15" s="63">
        <f t="shared" si="5"/>
        <v>0</v>
      </c>
      <c r="M15" s="63">
        <f t="shared" si="5"/>
        <v>0</v>
      </c>
      <c r="N15" s="63">
        <f t="shared" si="5"/>
        <v>10944</v>
      </c>
      <c r="O15" s="63">
        <f t="shared" si="5"/>
        <v>10944</v>
      </c>
      <c r="P15" s="63">
        <f t="shared" si="5"/>
        <v>21888</v>
      </c>
      <c r="Q15" s="63">
        <f t="shared" si="5"/>
        <v>59319.8</v>
      </c>
      <c r="R15" s="63">
        <f t="shared" si="5"/>
        <v>80256.2</v>
      </c>
      <c r="S15" s="63">
        <f t="shared" si="5"/>
        <v>160512.4</v>
      </c>
      <c r="T15" s="63">
        <f t="shared" si="5"/>
        <v>160512.4</v>
      </c>
      <c r="U15" s="63">
        <f t="shared" si="5"/>
        <v>160512.4</v>
      </c>
      <c r="V15" s="63">
        <f t="shared" si="5"/>
        <v>160512.4</v>
      </c>
      <c r="W15" s="63">
        <f t="shared" si="5"/>
        <v>160512.4</v>
      </c>
      <c r="X15" s="63">
        <f t="shared" si="5"/>
        <v>181448.80000000002</v>
      </c>
      <c r="Y15" s="63">
        <f t="shared" si="5"/>
        <v>202385.2</v>
      </c>
      <c r="Z15" s="63">
        <f t="shared" si="5"/>
        <v>202610.2</v>
      </c>
      <c r="AA15" s="63">
        <f t="shared" si="5"/>
        <v>244483</v>
      </c>
      <c r="AB15" s="63">
        <f t="shared" si="5"/>
        <v>244708</v>
      </c>
      <c r="AC15" s="63">
        <f t="shared" si="5"/>
        <v>218403.08000000002</v>
      </c>
      <c r="AD15" s="63">
        <f t="shared" si="5"/>
        <v>345706.96</v>
      </c>
      <c r="AE15" s="63">
        <f t="shared" si="5"/>
        <v>391694.06</v>
      </c>
      <c r="AF15" s="63">
        <f t="shared" si="5"/>
        <v>391694.06</v>
      </c>
      <c r="AG15" s="63">
        <f t="shared" si="5"/>
        <v>437106.16000000003</v>
      </c>
      <c r="AH15" s="63">
        <f t="shared" si="5"/>
        <v>437106.16000000003</v>
      </c>
      <c r="AI15" s="63">
        <f t="shared" si="5"/>
        <v>437106.16000000003</v>
      </c>
      <c r="AJ15" s="63">
        <f t="shared" si="5"/>
        <v>391844.06</v>
      </c>
      <c r="AK15" s="63">
        <f t="shared" ref="AK15:BL15" si="6">AK23</f>
        <v>391994.06</v>
      </c>
      <c r="AL15" s="63">
        <f t="shared" si="6"/>
        <v>346806.96</v>
      </c>
      <c r="AM15" s="63">
        <f t="shared" si="6"/>
        <v>306236.07</v>
      </c>
      <c r="AN15" s="63">
        <f t="shared" si="6"/>
        <v>261048.97</v>
      </c>
      <c r="AO15" s="63">
        <f t="shared" si="6"/>
        <v>203815.443</v>
      </c>
      <c r="AP15" s="63">
        <f t="shared" si="6"/>
        <v>330287.33999999997</v>
      </c>
      <c r="AQ15" s="63">
        <f t="shared" si="6"/>
        <v>369571.61300000001</v>
      </c>
      <c r="AR15" s="63">
        <f t="shared" si="6"/>
        <v>369571.61300000001</v>
      </c>
      <c r="AS15" s="63">
        <f t="shared" si="6"/>
        <v>413497.92499999999</v>
      </c>
      <c r="AT15" s="63">
        <f t="shared" si="6"/>
        <v>413497.92499999999</v>
      </c>
      <c r="AU15" s="63">
        <f t="shared" si="6"/>
        <v>413497.92499999999</v>
      </c>
      <c r="AV15" s="63">
        <f t="shared" si="6"/>
        <v>369781.61300000001</v>
      </c>
      <c r="AW15" s="63">
        <f t="shared" si="6"/>
        <v>369991.61300000001</v>
      </c>
      <c r="AX15" s="63">
        <f t="shared" si="6"/>
        <v>331827.33999999997</v>
      </c>
      <c r="AY15" s="63">
        <f t="shared" si="6"/>
        <v>288356.02799999999</v>
      </c>
      <c r="AZ15" s="63">
        <f t="shared" si="6"/>
        <v>250191.75499999998</v>
      </c>
      <c r="BA15" s="63">
        <f t="shared" si="6"/>
        <v>175719.84269999998</v>
      </c>
      <c r="BB15" s="63">
        <f t="shared" si="6"/>
        <v>279729.56429999997</v>
      </c>
      <c r="BC15" s="63">
        <f t="shared" si="6"/>
        <v>313009.16480000003</v>
      </c>
      <c r="BD15" s="63">
        <f t="shared" si="6"/>
        <v>313009.16480000003</v>
      </c>
      <c r="BE15" s="63">
        <f t="shared" si="6"/>
        <v>351894.68539999996</v>
      </c>
      <c r="BF15" s="63">
        <f t="shared" si="6"/>
        <v>351894.68539999996</v>
      </c>
      <c r="BG15" s="63">
        <f t="shared" si="6"/>
        <v>351894.68539999996</v>
      </c>
      <c r="BH15" s="63">
        <f t="shared" si="6"/>
        <v>313219.16480000003</v>
      </c>
      <c r="BI15" s="63">
        <f t="shared" si="6"/>
        <v>313429.16480000003</v>
      </c>
      <c r="BJ15" s="63">
        <f t="shared" si="6"/>
        <v>281269.56429999997</v>
      </c>
      <c r="BK15" s="63">
        <f t="shared" si="6"/>
        <v>242839.04369999998</v>
      </c>
      <c r="BL15" s="63">
        <f t="shared" si="6"/>
        <v>210679.44320000001</v>
      </c>
    </row>
    <row r="16" spans="2:64" x14ac:dyDescent="0.15">
      <c r="B16" s="33" t="s">
        <v>678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4824</v>
      </c>
      <c r="O16" s="63">
        <f t="shared" si="7"/>
        <v>4824</v>
      </c>
      <c r="P16" s="63">
        <f t="shared" si="7"/>
        <v>8442</v>
      </c>
      <c r="Q16" s="63">
        <f t="shared" si="7"/>
        <v>41647.800000000003</v>
      </c>
      <c r="R16" s="63">
        <f t="shared" si="7"/>
        <v>55530.400000000001</v>
      </c>
      <c r="S16" s="63">
        <f t="shared" si="7"/>
        <v>111060.8</v>
      </c>
      <c r="T16" s="63">
        <f t="shared" si="7"/>
        <v>111060.8</v>
      </c>
      <c r="U16" s="63">
        <f t="shared" si="7"/>
        <v>111060.8</v>
      </c>
      <c r="V16" s="63">
        <f t="shared" si="7"/>
        <v>111060.8</v>
      </c>
      <c r="W16" s="63">
        <f t="shared" si="7"/>
        <v>111060.8</v>
      </c>
      <c r="X16" s="63">
        <f t="shared" si="7"/>
        <v>124943.40000000001</v>
      </c>
      <c r="Y16" s="63">
        <f t="shared" si="7"/>
        <v>138826</v>
      </c>
      <c r="Z16" s="63">
        <f t="shared" si="7"/>
        <v>139501</v>
      </c>
      <c r="AA16" s="63">
        <f t="shared" si="7"/>
        <v>163795.55000000002</v>
      </c>
      <c r="AB16" s="63">
        <f t="shared" si="7"/>
        <v>164301.80000000002</v>
      </c>
      <c r="AC16" s="63">
        <f t="shared" si="7"/>
        <v>327732.12</v>
      </c>
      <c r="AD16" s="63">
        <f t="shared" si="7"/>
        <v>527375.35999999999</v>
      </c>
      <c r="AE16" s="63">
        <f t="shared" si="7"/>
        <v>593714.80000000005</v>
      </c>
      <c r="AF16" s="63">
        <f t="shared" si="7"/>
        <v>593714.80000000005</v>
      </c>
      <c r="AG16" s="63">
        <f t="shared" si="7"/>
        <v>656994.24</v>
      </c>
      <c r="AH16" s="63">
        <f t="shared" si="7"/>
        <v>656994.24</v>
      </c>
      <c r="AI16" s="63">
        <f t="shared" si="7"/>
        <v>656994.24</v>
      </c>
      <c r="AJ16" s="63">
        <f t="shared" si="7"/>
        <v>594479.80000000005</v>
      </c>
      <c r="AK16" s="63">
        <f t="shared" ref="AK16:BL16" si="8">AK31</f>
        <v>595244.80000000005</v>
      </c>
      <c r="AL16" s="63">
        <f t="shared" si="8"/>
        <v>532730.36</v>
      </c>
      <c r="AM16" s="63">
        <f t="shared" si="8"/>
        <v>466269.71</v>
      </c>
      <c r="AN16" s="63">
        <f t="shared" si="8"/>
        <v>403564.02</v>
      </c>
      <c r="AO16" s="63">
        <f t="shared" si="8"/>
        <v>821015.38899999997</v>
      </c>
      <c r="AP16" s="63">
        <f t="shared" si="8"/>
        <v>1304619.3599999999</v>
      </c>
      <c r="AQ16" s="63">
        <f t="shared" si="8"/>
        <v>1475755.0689999999</v>
      </c>
      <c r="AR16" s="63">
        <f t="shared" si="8"/>
        <v>1475755.0689999999</v>
      </c>
      <c r="AS16" s="63">
        <f t="shared" si="8"/>
        <v>1633001.7</v>
      </c>
      <c r="AT16" s="63">
        <f t="shared" si="8"/>
        <v>1633001.7</v>
      </c>
      <c r="AU16" s="63">
        <f t="shared" si="8"/>
        <v>1633001.7</v>
      </c>
      <c r="AV16" s="63">
        <f t="shared" si="8"/>
        <v>1476565.0689999999</v>
      </c>
      <c r="AW16" s="63">
        <f t="shared" si="8"/>
        <v>1477375.0689999999</v>
      </c>
      <c r="AX16" s="63">
        <f t="shared" si="8"/>
        <v>1310289.3599999999</v>
      </c>
      <c r="AY16" s="63">
        <f t="shared" si="8"/>
        <v>1154257.7290000001</v>
      </c>
      <c r="AZ16" s="63">
        <f t="shared" si="8"/>
        <v>986969.5199999999</v>
      </c>
      <c r="BA16" s="63">
        <f t="shared" si="8"/>
        <v>1567168.5842999998</v>
      </c>
      <c r="BB16" s="63">
        <f t="shared" si="8"/>
        <v>2507910.4188999999</v>
      </c>
      <c r="BC16" s="63">
        <f t="shared" si="8"/>
        <v>2826680.5038000001</v>
      </c>
      <c r="BD16" s="63">
        <f t="shared" si="8"/>
        <v>2826680.5038000001</v>
      </c>
      <c r="BE16" s="63">
        <f t="shared" si="8"/>
        <v>3135552.1685999995</v>
      </c>
      <c r="BF16" s="63">
        <f t="shared" si="8"/>
        <v>3135552.1685999995</v>
      </c>
      <c r="BG16" s="63">
        <f t="shared" si="8"/>
        <v>3135552.1685999995</v>
      </c>
      <c r="BH16" s="63">
        <f t="shared" si="8"/>
        <v>2827490.5038000001</v>
      </c>
      <c r="BI16" s="63">
        <f t="shared" si="8"/>
        <v>2828300.5038000001</v>
      </c>
      <c r="BJ16" s="63">
        <f t="shared" si="8"/>
        <v>2513580.4188999999</v>
      </c>
      <c r="BK16" s="63">
        <f t="shared" si="8"/>
        <v>2205923.7540999996</v>
      </c>
      <c r="BL16" s="63">
        <f t="shared" si="8"/>
        <v>1891001.1692000001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668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666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0</v>
      </c>
      <c r="I19" s="101">
        <f t="shared" si="9"/>
        <v>0</v>
      </c>
      <c r="J19" s="101">
        <f t="shared" si="9"/>
        <v>0</v>
      </c>
      <c r="K19" s="101">
        <f t="shared" si="9"/>
        <v>0</v>
      </c>
      <c r="L19" s="101">
        <f t="shared" si="9"/>
        <v>0</v>
      </c>
      <c r="M19" s="101">
        <f t="shared" si="9"/>
        <v>0</v>
      </c>
      <c r="N19" s="101">
        <f t="shared" si="9"/>
        <v>9</v>
      </c>
      <c r="O19" s="101">
        <f t="shared" si="9"/>
        <v>9</v>
      </c>
      <c r="P19" s="101">
        <f t="shared" si="9"/>
        <v>18</v>
      </c>
      <c r="Q19" s="101">
        <f t="shared" si="9"/>
        <v>17</v>
      </c>
      <c r="R19" s="101">
        <f t="shared" si="9"/>
        <v>23</v>
      </c>
      <c r="S19" s="101">
        <f t="shared" si="9"/>
        <v>46</v>
      </c>
      <c r="T19" s="101">
        <f t="shared" si="9"/>
        <v>46</v>
      </c>
      <c r="U19" s="101">
        <f t="shared" si="9"/>
        <v>46</v>
      </c>
      <c r="V19" s="101">
        <f t="shared" si="9"/>
        <v>46</v>
      </c>
      <c r="W19" s="101">
        <f t="shared" si="9"/>
        <v>46</v>
      </c>
      <c r="X19" s="101">
        <f t="shared" si="9"/>
        <v>52</v>
      </c>
      <c r="Y19" s="101">
        <f t="shared" si="9"/>
        <v>58</v>
      </c>
      <c r="Z19" s="101">
        <f t="shared" si="9"/>
        <v>58</v>
      </c>
      <c r="AA19" s="101">
        <f t="shared" si="9"/>
        <v>70</v>
      </c>
      <c r="AB19" s="101">
        <f t="shared" si="9"/>
        <v>70</v>
      </c>
      <c r="AC19" s="101">
        <f t="shared" si="9"/>
        <v>48</v>
      </c>
      <c r="AD19" s="101">
        <f t="shared" si="9"/>
        <v>76</v>
      </c>
      <c r="AE19" s="101">
        <f t="shared" si="9"/>
        <v>86</v>
      </c>
      <c r="AF19" s="101">
        <f t="shared" si="9"/>
        <v>86</v>
      </c>
      <c r="AG19" s="101">
        <f t="shared" si="9"/>
        <v>96</v>
      </c>
      <c r="AH19" s="101">
        <f t="shared" si="9"/>
        <v>96</v>
      </c>
      <c r="AI19" s="101">
        <f t="shared" si="9"/>
        <v>96</v>
      </c>
      <c r="AJ19" s="101">
        <f t="shared" si="9"/>
        <v>86</v>
      </c>
      <c r="AK19" s="101">
        <f t="shared" ref="AK19:BL19" si="10">AK66</f>
        <v>86</v>
      </c>
      <c r="AL19" s="101">
        <f t="shared" si="10"/>
        <v>76</v>
      </c>
      <c r="AM19" s="101">
        <f t="shared" si="10"/>
        <v>67</v>
      </c>
      <c r="AN19" s="101">
        <f t="shared" si="10"/>
        <v>57</v>
      </c>
      <c r="AO19" s="101">
        <f t="shared" si="10"/>
        <v>37</v>
      </c>
      <c r="AP19" s="101">
        <f t="shared" si="10"/>
        <v>60</v>
      </c>
      <c r="AQ19" s="101">
        <f t="shared" si="10"/>
        <v>67</v>
      </c>
      <c r="AR19" s="101">
        <f t="shared" si="10"/>
        <v>67</v>
      </c>
      <c r="AS19" s="101">
        <f t="shared" si="10"/>
        <v>75</v>
      </c>
      <c r="AT19" s="101">
        <f t="shared" si="10"/>
        <v>75</v>
      </c>
      <c r="AU19" s="101">
        <f t="shared" si="10"/>
        <v>75</v>
      </c>
      <c r="AV19" s="101">
        <f t="shared" si="10"/>
        <v>67</v>
      </c>
      <c r="AW19" s="101">
        <f t="shared" si="10"/>
        <v>67</v>
      </c>
      <c r="AX19" s="101">
        <f t="shared" si="10"/>
        <v>60</v>
      </c>
      <c r="AY19" s="101">
        <f t="shared" si="10"/>
        <v>52</v>
      </c>
      <c r="AZ19" s="101">
        <f t="shared" si="10"/>
        <v>45</v>
      </c>
      <c r="BA19" s="101">
        <f t="shared" si="10"/>
        <v>27</v>
      </c>
      <c r="BB19" s="101">
        <f t="shared" si="10"/>
        <v>43</v>
      </c>
      <c r="BC19" s="101">
        <f t="shared" si="10"/>
        <v>48</v>
      </c>
      <c r="BD19" s="101">
        <f t="shared" si="10"/>
        <v>48</v>
      </c>
      <c r="BE19" s="101">
        <f t="shared" si="10"/>
        <v>54</v>
      </c>
      <c r="BF19" s="101">
        <f t="shared" si="10"/>
        <v>54</v>
      </c>
      <c r="BG19" s="101">
        <f t="shared" si="10"/>
        <v>54</v>
      </c>
      <c r="BH19" s="101">
        <f t="shared" si="10"/>
        <v>48</v>
      </c>
      <c r="BI19" s="101">
        <f t="shared" si="10"/>
        <v>48</v>
      </c>
      <c r="BJ19" s="101">
        <f t="shared" si="10"/>
        <v>43</v>
      </c>
      <c r="BK19" s="101">
        <f t="shared" si="10"/>
        <v>37</v>
      </c>
      <c r="BL19" s="101">
        <f t="shared" si="10"/>
        <v>32</v>
      </c>
    </row>
    <row r="20" spans="2:66" x14ac:dyDescent="0.15">
      <c r="B20" s="47" t="s">
        <v>681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0</v>
      </c>
      <c r="I20" s="180">
        <f t="shared" si="11"/>
        <v>0</v>
      </c>
      <c r="J20" s="180">
        <f t="shared" si="11"/>
        <v>0</v>
      </c>
      <c r="K20" s="180">
        <f t="shared" si="11"/>
        <v>0</v>
      </c>
      <c r="L20" s="180">
        <f t="shared" si="11"/>
        <v>0</v>
      </c>
      <c r="M20" s="180">
        <f t="shared" si="11"/>
        <v>0</v>
      </c>
      <c r="N20" s="180">
        <f t="shared" si="11"/>
        <v>18000</v>
      </c>
      <c r="O20" s="180">
        <f t="shared" si="11"/>
        <v>18000</v>
      </c>
      <c r="P20" s="180">
        <f t="shared" si="11"/>
        <v>36000</v>
      </c>
      <c r="Q20" s="180">
        <f t="shared" si="11"/>
        <v>70125</v>
      </c>
      <c r="R20" s="180">
        <f t="shared" si="11"/>
        <v>94875</v>
      </c>
      <c r="S20" s="180">
        <f t="shared" si="11"/>
        <v>189750</v>
      </c>
      <c r="T20" s="180">
        <f t="shared" si="11"/>
        <v>189750</v>
      </c>
      <c r="U20" s="180">
        <f t="shared" si="11"/>
        <v>189750</v>
      </c>
      <c r="V20" s="180">
        <f t="shared" si="11"/>
        <v>189750</v>
      </c>
      <c r="W20" s="180">
        <f t="shared" si="11"/>
        <v>189750</v>
      </c>
      <c r="X20" s="180">
        <f t="shared" si="11"/>
        <v>214500</v>
      </c>
      <c r="Y20" s="180">
        <f t="shared" si="11"/>
        <v>239250</v>
      </c>
      <c r="Z20" s="180">
        <f t="shared" si="11"/>
        <v>239250</v>
      </c>
      <c r="AA20" s="180">
        <f t="shared" si="11"/>
        <v>288750</v>
      </c>
      <c r="AB20" s="180">
        <f t="shared" si="11"/>
        <v>288750</v>
      </c>
      <c r="AC20" s="180">
        <f t="shared" si="11"/>
        <v>244800</v>
      </c>
      <c r="AD20" s="180">
        <f t="shared" si="11"/>
        <v>387600</v>
      </c>
      <c r="AE20" s="180">
        <f t="shared" si="11"/>
        <v>438600</v>
      </c>
      <c r="AF20" s="180">
        <f t="shared" si="11"/>
        <v>438600</v>
      </c>
      <c r="AG20" s="180">
        <f t="shared" si="11"/>
        <v>489600</v>
      </c>
      <c r="AH20" s="180">
        <f t="shared" si="11"/>
        <v>489600</v>
      </c>
      <c r="AI20" s="180">
        <f t="shared" si="11"/>
        <v>489600</v>
      </c>
      <c r="AJ20" s="180">
        <f t="shared" si="11"/>
        <v>438600</v>
      </c>
      <c r="AK20" s="180">
        <f t="shared" ref="AK20:BL20" si="12">AK19*AK47</f>
        <v>438600</v>
      </c>
      <c r="AL20" s="180">
        <f t="shared" si="12"/>
        <v>387600</v>
      </c>
      <c r="AM20" s="180">
        <f t="shared" si="12"/>
        <v>341700</v>
      </c>
      <c r="AN20" s="180">
        <f t="shared" si="12"/>
        <v>290700</v>
      </c>
      <c r="AO20" s="180">
        <f t="shared" si="12"/>
        <v>216450</v>
      </c>
      <c r="AP20" s="180">
        <f t="shared" si="12"/>
        <v>351000</v>
      </c>
      <c r="AQ20" s="180">
        <f t="shared" si="12"/>
        <v>391950</v>
      </c>
      <c r="AR20" s="180">
        <f t="shared" si="12"/>
        <v>391950</v>
      </c>
      <c r="AS20" s="180">
        <f t="shared" si="12"/>
        <v>438750</v>
      </c>
      <c r="AT20" s="180">
        <f t="shared" si="12"/>
        <v>438750</v>
      </c>
      <c r="AU20" s="180">
        <f t="shared" si="12"/>
        <v>438750</v>
      </c>
      <c r="AV20" s="180">
        <f t="shared" si="12"/>
        <v>391950</v>
      </c>
      <c r="AW20" s="180">
        <f t="shared" si="12"/>
        <v>391950</v>
      </c>
      <c r="AX20" s="180">
        <f t="shared" si="12"/>
        <v>351000</v>
      </c>
      <c r="AY20" s="180">
        <f t="shared" si="12"/>
        <v>304200</v>
      </c>
      <c r="AZ20" s="180">
        <f t="shared" si="12"/>
        <v>263250</v>
      </c>
      <c r="BA20" s="180">
        <f t="shared" si="12"/>
        <v>176175</v>
      </c>
      <c r="BB20" s="180">
        <f t="shared" si="12"/>
        <v>280575</v>
      </c>
      <c r="BC20" s="180">
        <f t="shared" si="12"/>
        <v>313200</v>
      </c>
      <c r="BD20" s="180">
        <f t="shared" si="12"/>
        <v>313200</v>
      </c>
      <c r="BE20" s="180">
        <f t="shared" si="12"/>
        <v>352350</v>
      </c>
      <c r="BF20" s="180">
        <f t="shared" si="12"/>
        <v>352350</v>
      </c>
      <c r="BG20" s="180">
        <f t="shared" si="12"/>
        <v>352350</v>
      </c>
      <c r="BH20" s="180">
        <f t="shared" si="12"/>
        <v>313200</v>
      </c>
      <c r="BI20" s="180">
        <f t="shared" si="12"/>
        <v>313200</v>
      </c>
      <c r="BJ20" s="180">
        <f t="shared" si="12"/>
        <v>280575</v>
      </c>
      <c r="BK20" s="180">
        <f t="shared" si="12"/>
        <v>241425</v>
      </c>
      <c r="BL20" s="180">
        <f t="shared" si="12"/>
        <v>208800</v>
      </c>
    </row>
    <row r="21" spans="2:66" x14ac:dyDescent="0.15">
      <c r="B21" s="47" t="s">
        <v>665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0</v>
      </c>
      <c r="I21" s="104">
        <f t="shared" si="13"/>
        <v>0</v>
      </c>
      <c r="J21" s="104">
        <f t="shared" si="13"/>
        <v>0</v>
      </c>
      <c r="K21" s="104">
        <f t="shared" si="13"/>
        <v>0</v>
      </c>
      <c r="L21" s="104">
        <f t="shared" si="13"/>
        <v>0</v>
      </c>
      <c r="M21" s="104">
        <f t="shared" si="13"/>
        <v>0</v>
      </c>
      <c r="N21" s="104">
        <f t="shared" si="13"/>
        <v>9819</v>
      </c>
      <c r="O21" s="104">
        <f t="shared" si="13"/>
        <v>9819</v>
      </c>
      <c r="P21" s="104">
        <f t="shared" si="13"/>
        <v>19638</v>
      </c>
      <c r="Q21" s="104">
        <f t="shared" si="13"/>
        <v>55707.3</v>
      </c>
      <c r="R21" s="104">
        <f t="shared" si="13"/>
        <v>75368.7</v>
      </c>
      <c r="S21" s="104">
        <f t="shared" si="13"/>
        <v>150737.4</v>
      </c>
      <c r="T21" s="104">
        <f t="shared" si="13"/>
        <v>150737.4</v>
      </c>
      <c r="U21" s="104">
        <f t="shared" si="13"/>
        <v>150737.4</v>
      </c>
      <c r="V21" s="104">
        <f t="shared" si="13"/>
        <v>150737.4</v>
      </c>
      <c r="W21" s="104">
        <f t="shared" si="13"/>
        <v>150737.4</v>
      </c>
      <c r="X21" s="104">
        <f t="shared" si="13"/>
        <v>170398.80000000002</v>
      </c>
      <c r="Y21" s="104">
        <f t="shared" si="13"/>
        <v>190060.2</v>
      </c>
      <c r="Z21" s="104">
        <f t="shared" si="13"/>
        <v>190060.2</v>
      </c>
      <c r="AA21" s="104">
        <f t="shared" si="13"/>
        <v>229383</v>
      </c>
      <c r="AB21" s="104">
        <f t="shared" si="13"/>
        <v>229383</v>
      </c>
      <c r="AC21" s="104">
        <f t="shared" si="13"/>
        <v>206578.08000000002</v>
      </c>
      <c r="AD21" s="104">
        <f t="shared" si="13"/>
        <v>327081.96000000002</v>
      </c>
      <c r="AE21" s="104">
        <f t="shared" si="13"/>
        <v>370119.06</v>
      </c>
      <c r="AF21" s="104">
        <f t="shared" si="13"/>
        <v>370119.06</v>
      </c>
      <c r="AG21" s="104">
        <f t="shared" si="13"/>
        <v>413156.16000000003</v>
      </c>
      <c r="AH21" s="104">
        <f t="shared" si="13"/>
        <v>413156.16000000003</v>
      </c>
      <c r="AI21" s="104">
        <f t="shared" si="13"/>
        <v>413156.16000000003</v>
      </c>
      <c r="AJ21" s="104">
        <f t="shared" si="13"/>
        <v>370119.06</v>
      </c>
      <c r="AK21" s="104">
        <f t="shared" ref="AK21:BL21" si="14">AK19*AK59</f>
        <v>370119.06</v>
      </c>
      <c r="AL21" s="104">
        <f t="shared" si="14"/>
        <v>327081.96000000002</v>
      </c>
      <c r="AM21" s="104">
        <f t="shared" si="14"/>
        <v>288348.57</v>
      </c>
      <c r="AN21" s="104">
        <f t="shared" si="14"/>
        <v>245311.47</v>
      </c>
      <c r="AO21" s="104">
        <f t="shared" si="14"/>
        <v>188590.443</v>
      </c>
      <c r="AP21" s="104">
        <f t="shared" si="14"/>
        <v>305822.33999999997</v>
      </c>
      <c r="AQ21" s="104">
        <f t="shared" si="14"/>
        <v>341501.61300000001</v>
      </c>
      <c r="AR21" s="104">
        <f t="shared" si="14"/>
        <v>341501.61300000001</v>
      </c>
      <c r="AS21" s="104">
        <f t="shared" si="14"/>
        <v>382277.92499999999</v>
      </c>
      <c r="AT21" s="104">
        <f t="shared" si="14"/>
        <v>382277.92499999999</v>
      </c>
      <c r="AU21" s="104">
        <f t="shared" si="14"/>
        <v>382277.92499999999</v>
      </c>
      <c r="AV21" s="104">
        <f t="shared" si="14"/>
        <v>341501.61300000001</v>
      </c>
      <c r="AW21" s="104">
        <f t="shared" si="14"/>
        <v>341501.61300000001</v>
      </c>
      <c r="AX21" s="104">
        <f t="shared" si="14"/>
        <v>305822.33999999997</v>
      </c>
      <c r="AY21" s="104">
        <f t="shared" si="14"/>
        <v>265046.02799999999</v>
      </c>
      <c r="AZ21" s="104">
        <f t="shared" si="14"/>
        <v>229366.75499999998</v>
      </c>
      <c r="BA21" s="104">
        <f t="shared" si="14"/>
        <v>162699.84269999998</v>
      </c>
      <c r="BB21" s="104">
        <f t="shared" si="14"/>
        <v>259114.5643</v>
      </c>
      <c r="BC21" s="104">
        <f t="shared" si="14"/>
        <v>289244.16480000003</v>
      </c>
      <c r="BD21" s="104">
        <f t="shared" si="14"/>
        <v>289244.16480000003</v>
      </c>
      <c r="BE21" s="104">
        <f t="shared" si="14"/>
        <v>325399.68539999996</v>
      </c>
      <c r="BF21" s="104">
        <f t="shared" si="14"/>
        <v>325399.68539999996</v>
      </c>
      <c r="BG21" s="104">
        <f t="shared" si="14"/>
        <v>325399.68539999996</v>
      </c>
      <c r="BH21" s="104">
        <f t="shared" si="14"/>
        <v>289244.16480000003</v>
      </c>
      <c r="BI21" s="104">
        <f t="shared" si="14"/>
        <v>289244.16480000003</v>
      </c>
      <c r="BJ21" s="104">
        <f t="shared" si="14"/>
        <v>259114.5643</v>
      </c>
      <c r="BK21" s="104">
        <f t="shared" si="14"/>
        <v>222959.04369999998</v>
      </c>
      <c r="BL21" s="104">
        <f t="shared" si="14"/>
        <v>192829.44320000001</v>
      </c>
    </row>
    <row r="22" spans="2:66" x14ac:dyDescent="0.15">
      <c r="B22" s="47" t="s">
        <v>667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0</v>
      </c>
      <c r="I22" s="63">
        <f t="shared" si="15"/>
        <v>0</v>
      </c>
      <c r="J22" s="63">
        <f t="shared" si="15"/>
        <v>0</v>
      </c>
      <c r="K22" s="63">
        <f t="shared" si="15"/>
        <v>0</v>
      </c>
      <c r="L22" s="63">
        <f t="shared" si="15"/>
        <v>0</v>
      </c>
      <c r="M22" s="63">
        <f t="shared" si="15"/>
        <v>0</v>
      </c>
      <c r="N22" s="63">
        <f t="shared" si="15"/>
        <v>1125</v>
      </c>
      <c r="O22" s="63">
        <f t="shared" si="15"/>
        <v>1125</v>
      </c>
      <c r="P22" s="63">
        <f t="shared" si="15"/>
        <v>2250</v>
      </c>
      <c r="Q22" s="63">
        <f t="shared" si="15"/>
        <v>3612.5</v>
      </c>
      <c r="R22" s="63">
        <f t="shared" si="15"/>
        <v>4887.5</v>
      </c>
      <c r="S22" s="63">
        <f t="shared" si="15"/>
        <v>9775</v>
      </c>
      <c r="T22" s="63">
        <f t="shared" si="15"/>
        <v>9775</v>
      </c>
      <c r="U22" s="63">
        <f t="shared" si="15"/>
        <v>9775</v>
      </c>
      <c r="V22" s="63">
        <f t="shared" si="15"/>
        <v>9775</v>
      </c>
      <c r="W22" s="63">
        <f t="shared" si="15"/>
        <v>9775</v>
      </c>
      <c r="X22" s="63">
        <f t="shared" si="15"/>
        <v>11050</v>
      </c>
      <c r="Y22" s="63">
        <f t="shared" si="15"/>
        <v>12325</v>
      </c>
      <c r="Z22" s="63">
        <f t="shared" si="15"/>
        <v>12550</v>
      </c>
      <c r="AA22" s="63">
        <f t="shared" si="15"/>
        <v>15100</v>
      </c>
      <c r="AB22" s="63">
        <f t="shared" si="15"/>
        <v>15325</v>
      </c>
      <c r="AC22" s="63">
        <f t="shared" si="15"/>
        <v>11825</v>
      </c>
      <c r="AD22" s="63">
        <f t="shared" si="15"/>
        <v>18625</v>
      </c>
      <c r="AE22" s="63">
        <f t="shared" si="15"/>
        <v>21575</v>
      </c>
      <c r="AF22" s="63">
        <f t="shared" si="15"/>
        <v>21575</v>
      </c>
      <c r="AG22" s="63">
        <f t="shared" si="15"/>
        <v>23950</v>
      </c>
      <c r="AH22" s="63">
        <f t="shared" si="15"/>
        <v>23950</v>
      </c>
      <c r="AI22" s="63">
        <f t="shared" si="15"/>
        <v>23950</v>
      </c>
      <c r="AJ22" s="63">
        <f t="shared" si="15"/>
        <v>21725</v>
      </c>
      <c r="AK22" s="63">
        <f t="shared" ref="AK22:BL22" si="16">AK75</f>
        <v>21875</v>
      </c>
      <c r="AL22" s="63">
        <f t="shared" si="16"/>
        <v>19725</v>
      </c>
      <c r="AM22" s="63">
        <f t="shared" si="16"/>
        <v>17887.5</v>
      </c>
      <c r="AN22" s="63">
        <f t="shared" si="16"/>
        <v>15737.5</v>
      </c>
      <c r="AO22" s="63">
        <f t="shared" si="16"/>
        <v>15225</v>
      </c>
      <c r="AP22" s="63">
        <f t="shared" si="16"/>
        <v>24465</v>
      </c>
      <c r="AQ22" s="63">
        <f t="shared" si="16"/>
        <v>28070</v>
      </c>
      <c r="AR22" s="63">
        <f t="shared" si="16"/>
        <v>28070</v>
      </c>
      <c r="AS22" s="63">
        <f t="shared" si="16"/>
        <v>31220</v>
      </c>
      <c r="AT22" s="63">
        <f t="shared" si="16"/>
        <v>31220</v>
      </c>
      <c r="AU22" s="63">
        <f t="shared" si="16"/>
        <v>31220</v>
      </c>
      <c r="AV22" s="63">
        <f t="shared" si="16"/>
        <v>28280</v>
      </c>
      <c r="AW22" s="63">
        <f t="shared" si="16"/>
        <v>28490</v>
      </c>
      <c r="AX22" s="63">
        <f t="shared" si="16"/>
        <v>26005</v>
      </c>
      <c r="AY22" s="63">
        <f t="shared" si="16"/>
        <v>23310</v>
      </c>
      <c r="AZ22" s="63">
        <f t="shared" si="16"/>
        <v>20825</v>
      </c>
      <c r="BA22" s="63">
        <f t="shared" si="16"/>
        <v>13020</v>
      </c>
      <c r="BB22" s="63">
        <f t="shared" si="16"/>
        <v>20615</v>
      </c>
      <c r="BC22" s="63">
        <f t="shared" si="16"/>
        <v>23765</v>
      </c>
      <c r="BD22" s="63">
        <f t="shared" si="16"/>
        <v>23765</v>
      </c>
      <c r="BE22" s="63">
        <f t="shared" si="16"/>
        <v>26495</v>
      </c>
      <c r="BF22" s="63">
        <f t="shared" si="16"/>
        <v>26495</v>
      </c>
      <c r="BG22" s="63">
        <f t="shared" si="16"/>
        <v>26495</v>
      </c>
      <c r="BH22" s="63">
        <f t="shared" si="16"/>
        <v>23975</v>
      </c>
      <c r="BI22" s="63">
        <f t="shared" si="16"/>
        <v>24185</v>
      </c>
      <c r="BJ22" s="63">
        <f t="shared" si="16"/>
        <v>22155</v>
      </c>
      <c r="BK22" s="63">
        <f t="shared" si="16"/>
        <v>19880</v>
      </c>
      <c r="BL22" s="63">
        <f t="shared" si="16"/>
        <v>17850</v>
      </c>
      <c r="BN22" s="104">
        <f>BL20+BL22</f>
        <v>226650</v>
      </c>
    </row>
    <row r="23" spans="2:66" x14ac:dyDescent="0.15">
      <c r="B23" s="47" t="s">
        <v>669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0</v>
      </c>
      <c r="I23" s="63">
        <f t="shared" si="17"/>
        <v>0</v>
      </c>
      <c r="J23" s="63">
        <f t="shared" si="17"/>
        <v>0</v>
      </c>
      <c r="K23" s="63">
        <f t="shared" si="17"/>
        <v>0</v>
      </c>
      <c r="L23" s="63">
        <f t="shared" si="17"/>
        <v>0</v>
      </c>
      <c r="M23" s="63">
        <f t="shared" si="17"/>
        <v>0</v>
      </c>
      <c r="N23" s="63">
        <f t="shared" si="17"/>
        <v>10944</v>
      </c>
      <c r="O23" s="63">
        <f t="shared" si="17"/>
        <v>10944</v>
      </c>
      <c r="P23" s="63">
        <f t="shared" si="17"/>
        <v>21888</v>
      </c>
      <c r="Q23" s="63">
        <f t="shared" si="17"/>
        <v>59319.8</v>
      </c>
      <c r="R23" s="63">
        <f t="shared" si="17"/>
        <v>80256.2</v>
      </c>
      <c r="S23" s="63">
        <f t="shared" si="17"/>
        <v>160512.4</v>
      </c>
      <c r="T23" s="63">
        <f t="shared" si="17"/>
        <v>160512.4</v>
      </c>
      <c r="U23" s="63">
        <f t="shared" si="17"/>
        <v>160512.4</v>
      </c>
      <c r="V23" s="63">
        <f t="shared" si="17"/>
        <v>160512.4</v>
      </c>
      <c r="W23" s="63">
        <f t="shared" si="17"/>
        <v>160512.4</v>
      </c>
      <c r="X23" s="63">
        <f t="shared" si="17"/>
        <v>181448.80000000002</v>
      </c>
      <c r="Y23" s="63">
        <f t="shared" si="17"/>
        <v>202385.2</v>
      </c>
      <c r="Z23" s="63">
        <f t="shared" si="17"/>
        <v>202610.2</v>
      </c>
      <c r="AA23" s="63">
        <f t="shared" si="17"/>
        <v>244483</v>
      </c>
      <c r="AB23" s="63">
        <f t="shared" si="17"/>
        <v>244708</v>
      </c>
      <c r="AC23" s="63">
        <f t="shared" si="17"/>
        <v>218403.08000000002</v>
      </c>
      <c r="AD23" s="63">
        <f t="shared" si="17"/>
        <v>345706.96</v>
      </c>
      <c r="AE23" s="63">
        <f t="shared" si="17"/>
        <v>391694.06</v>
      </c>
      <c r="AF23" s="63">
        <f t="shared" si="17"/>
        <v>391694.06</v>
      </c>
      <c r="AG23" s="63">
        <f t="shared" si="17"/>
        <v>437106.16000000003</v>
      </c>
      <c r="AH23" s="63">
        <f t="shared" si="17"/>
        <v>437106.16000000003</v>
      </c>
      <c r="AI23" s="63">
        <f t="shared" si="17"/>
        <v>437106.16000000003</v>
      </c>
      <c r="AJ23" s="63">
        <f t="shared" si="17"/>
        <v>391844.06</v>
      </c>
      <c r="AK23" s="63">
        <f t="shared" si="17"/>
        <v>391994.06</v>
      </c>
      <c r="AL23" s="63">
        <f t="shared" si="17"/>
        <v>346806.96</v>
      </c>
      <c r="AM23" s="63">
        <f t="shared" si="17"/>
        <v>306236.07</v>
      </c>
      <c r="AN23" s="63">
        <f t="shared" si="17"/>
        <v>261048.97</v>
      </c>
      <c r="AO23" s="63">
        <f t="shared" si="17"/>
        <v>203815.443</v>
      </c>
      <c r="AP23" s="63">
        <f t="shared" si="17"/>
        <v>330287.33999999997</v>
      </c>
      <c r="AQ23" s="63">
        <f t="shared" si="17"/>
        <v>369571.61300000001</v>
      </c>
      <c r="AR23" s="63">
        <f t="shared" si="17"/>
        <v>369571.61300000001</v>
      </c>
      <c r="AS23" s="63">
        <f t="shared" si="17"/>
        <v>413497.92499999999</v>
      </c>
      <c r="AT23" s="63">
        <f t="shared" si="17"/>
        <v>413497.92499999999</v>
      </c>
      <c r="AU23" s="63">
        <f t="shared" si="17"/>
        <v>413497.92499999999</v>
      </c>
      <c r="AV23" s="63">
        <f t="shared" si="17"/>
        <v>369781.61300000001</v>
      </c>
      <c r="AW23" s="63">
        <f t="shared" si="17"/>
        <v>369991.61300000001</v>
      </c>
      <c r="AX23" s="63">
        <f t="shared" si="17"/>
        <v>331827.33999999997</v>
      </c>
      <c r="AY23" s="63">
        <f t="shared" si="17"/>
        <v>288356.02799999999</v>
      </c>
      <c r="AZ23" s="63">
        <f t="shared" si="17"/>
        <v>250191.75499999998</v>
      </c>
      <c r="BA23" s="63">
        <f t="shared" si="17"/>
        <v>175719.84269999998</v>
      </c>
      <c r="BB23" s="63">
        <f t="shared" si="17"/>
        <v>279729.56429999997</v>
      </c>
      <c r="BC23" s="63">
        <f t="shared" si="17"/>
        <v>313009.16480000003</v>
      </c>
      <c r="BD23" s="63">
        <f t="shared" si="17"/>
        <v>313009.16480000003</v>
      </c>
      <c r="BE23" s="63">
        <f t="shared" si="17"/>
        <v>351894.68539999996</v>
      </c>
      <c r="BF23" s="63">
        <f t="shared" si="17"/>
        <v>351894.68539999996</v>
      </c>
      <c r="BG23" s="63">
        <f t="shared" si="17"/>
        <v>351894.68539999996</v>
      </c>
      <c r="BH23" s="63">
        <f t="shared" si="17"/>
        <v>313219.16480000003</v>
      </c>
      <c r="BI23" s="63">
        <f t="shared" si="17"/>
        <v>313429.16480000003</v>
      </c>
      <c r="BJ23" s="63">
        <f t="shared" si="17"/>
        <v>281269.56429999997</v>
      </c>
      <c r="BK23" s="63">
        <f t="shared" si="17"/>
        <v>242839.04369999998</v>
      </c>
      <c r="BL23" s="63">
        <f t="shared" si="17"/>
        <v>210679.44320000001</v>
      </c>
      <c r="BN23" s="104">
        <f>BL21+BL22</f>
        <v>210679.44320000001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</v>
      </c>
      <c r="I24" s="96">
        <f t="shared" si="18"/>
        <v>0</v>
      </c>
      <c r="J24" s="96">
        <f t="shared" si="18"/>
        <v>0</v>
      </c>
      <c r="K24" s="96">
        <f t="shared" si="18"/>
        <v>0</v>
      </c>
      <c r="L24" s="96">
        <f t="shared" si="18"/>
        <v>0</v>
      </c>
      <c r="M24" s="96">
        <f t="shared" si="18"/>
        <v>0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0.80447262247838625</v>
      </c>
      <c r="R24" s="96">
        <f t="shared" si="18"/>
        <v>0.80447262247838613</v>
      </c>
      <c r="S24" s="96">
        <f t="shared" si="18"/>
        <v>0.80447262247838613</v>
      </c>
      <c r="T24" s="96">
        <f t="shared" si="18"/>
        <v>0.80447262247838613</v>
      </c>
      <c r="U24" s="96">
        <f t="shared" si="18"/>
        <v>0.80447262247838613</v>
      </c>
      <c r="V24" s="96">
        <f t="shared" si="18"/>
        <v>0.80447262247838613</v>
      </c>
      <c r="W24" s="96">
        <f t="shared" si="18"/>
        <v>0.80447262247838613</v>
      </c>
      <c r="X24" s="96">
        <f t="shared" si="18"/>
        <v>0.80447262247838625</v>
      </c>
      <c r="Y24" s="96">
        <f t="shared" si="18"/>
        <v>0.80447262247838625</v>
      </c>
      <c r="Z24" s="96">
        <f t="shared" si="18"/>
        <v>0.80464733915806197</v>
      </c>
      <c r="AA24" s="96">
        <f t="shared" si="18"/>
        <v>0.80461740990620367</v>
      </c>
      <c r="AB24" s="96">
        <f t="shared" si="18"/>
        <v>0.80476198306338897</v>
      </c>
      <c r="AC24" s="96">
        <f t="shared" si="18"/>
        <v>0.85105924987822701</v>
      </c>
      <c r="AD24" s="96">
        <f t="shared" si="18"/>
        <v>0.85102334912917721</v>
      </c>
      <c r="AE24" s="96">
        <f t="shared" si="18"/>
        <v>0.85118500570435163</v>
      </c>
      <c r="AF24" s="96">
        <f t="shared" si="18"/>
        <v>0.85118500570435163</v>
      </c>
      <c r="AG24" s="96">
        <f t="shared" si="18"/>
        <v>0.8511462564501997</v>
      </c>
      <c r="AH24" s="96">
        <f t="shared" si="18"/>
        <v>0.8511462564501997</v>
      </c>
      <c r="AI24" s="96">
        <f t="shared" si="18"/>
        <v>0.8511462564501997</v>
      </c>
      <c r="AJ24" s="96">
        <f t="shared" si="18"/>
        <v>0.85123349807201432</v>
      </c>
      <c r="AK24" s="96">
        <f t="shared" si="18"/>
        <v>0.85128195884684288</v>
      </c>
      <c r="AL24" s="96">
        <f t="shared" si="18"/>
        <v>0.85142566746455539</v>
      </c>
      <c r="AM24" s="96">
        <f t="shared" si="18"/>
        <v>0.8516315778496194</v>
      </c>
      <c r="AN24" s="96">
        <f t="shared" si="18"/>
        <v>0.85188323883336736</v>
      </c>
      <c r="AO24" s="96">
        <f t="shared" si="18"/>
        <v>0.87974724506312718</v>
      </c>
      <c r="AP24" s="96">
        <f t="shared" si="18"/>
        <v>0.8796754424513602</v>
      </c>
      <c r="AQ24" s="96">
        <f t="shared" si="18"/>
        <v>0.87989051235655447</v>
      </c>
      <c r="AR24" s="96">
        <f t="shared" si="18"/>
        <v>0.87989051235655447</v>
      </c>
      <c r="AS24" s="96">
        <f t="shared" si="18"/>
        <v>0.87983897908377129</v>
      </c>
      <c r="AT24" s="96">
        <f t="shared" si="18"/>
        <v>0.87983897908377129</v>
      </c>
      <c r="AU24" s="96">
        <f t="shared" si="18"/>
        <v>0.87983897908377129</v>
      </c>
      <c r="AV24" s="96">
        <f t="shared" si="18"/>
        <v>0.87995053423125436</v>
      </c>
      <c r="AW24" s="96">
        <f t="shared" si="18"/>
        <v>0.88001049614689375</v>
      </c>
      <c r="AX24" s="96">
        <f t="shared" si="18"/>
        <v>0.88016694738796564</v>
      </c>
      <c r="AY24" s="96">
        <f t="shared" si="18"/>
        <v>0.8804495374187048</v>
      </c>
      <c r="AZ24" s="96">
        <f t="shared" si="18"/>
        <v>0.88072429816069686</v>
      </c>
      <c r="BA24" s="96">
        <f t="shared" si="18"/>
        <v>0.92877635614048981</v>
      </c>
      <c r="BB24" s="96">
        <f t="shared" si="18"/>
        <v>0.92874784787011511</v>
      </c>
      <c r="BC24" s="96">
        <f t="shared" si="18"/>
        <v>0.92890705206772228</v>
      </c>
      <c r="BD24" s="96">
        <f t="shared" si="18"/>
        <v>0.92890705206772228</v>
      </c>
      <c r="BE24" s="96">
        <f t="shared" si="18"/>
        <v>0.92886189708191991</v>
      </c>
      <c r="BF24" s="96">
        <f t="shared" si="18"/>
        <v>0.92886189708191991</v>
      </c>
      <c r="BG24" s="96">
        <f t="shared" si="18"/>
        <v>0.92886189708191991</v>
      </c>
      <c r="BH24" s="96">
        <f t="shared" si="18"/>
        <v>0.92895133031808419</v>
      </c>
      <c r="BI24" s="96">
        <f t="shared" si="18"/>
        <v>0.92899555344784157</v>
      </c>
      <c r="BJ24" s="96">
        <f t="shared" si="18"/>
        <v>0.92911031050771309</v>
      </c>
      <c r="BK24" s="96">
        <f t="shared" si="18"/>
        <v>0.92933179120185216</v>
      </c>
      <c r="BL24" s="96">
        <f t="shared" si="18"/>
        <v>0.92953648003529676</v>
      </c>
      <c r="BN24" s="178">
        <f>BN23/BN22</f>
        <v>0.92953648003529676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679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666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4</v>
      </c>
      <c r="O27" s="101">
        <f t="shared" si="19"/>
        <v>4</v>
      </c>
      <c r="P27" s="101">
        <f t="shared" si="19"/>
        <v>7</v>
      </c>
      <c r="Q27" s="101">
        <f t="shared" si="19"/>
        <v>12</v>
      </c>
      <c r="R27" s="101">
        <f t="shared" si="19"/>
        <v>16</v>
      </c>
      <c r="S27" s="101">
        <f t="shared" si="19"/>
        <v>32</v>
      </c>
      <c r="T27" s="101">
        <f t="shared" si="19"/>
        <v>32</v>
      </c>
      <c r="U27" s="101">
        <f t="shared" si="19"/>
        <v>32</v>
      </c>
      <c r="V27" s="101">
        <f t="shared" si="19"/>
        <v>32</v>
      </c>
      <c r="W27" s="101">
        <f t="shared" si="19"/>
        <v>32</v>
      </c>
      <c r="X27" s="101">
        <f t="shared" si="19"/>
        <v>36</v>
      </c>
      <c r="Y27" s="101">
        <f t="shared" si="19"/>
        <v>40</v>
      </c>
      <c r="Z27" s="101">
        <f t="shared" si="19"/>
        <v>40</v>
      </c>
      <c r="AA27" s="101">
        <f t="shared" si="19"/>
        <v>47</v>
      </c>
      <c r="AB27" s="101">
        <f t="shared" si="19"/>
        <v>47</v>
      </c>
      <c r="AC27" s="101">
        <f t="shared" si="19"/>
        <v>72</v>
      </c>
      <c r="AD27" s="101">
        <f t="shared" si="19"/>
        <v>116</v>
      </c>
      <c r="AE27" s="101">
        <f t="shared" si="19"/>
        <v>130</v>
      </c>
      <c r="AF27" s="101">
        <f t="shared" si="19"/>
        <v>130</v>
      </c>
      <c r="AG27" s="101">
        <f t="shared" si="19"/>
        <v>144</v>
      </c>
      <c r="AH27" s="101">
        <f t="shared" si="19"/>
        <v>144</v>
      </c>
      <c r="AI27" s="101">
        <f t="shared" si="19"/>
        <v>144</v>
      </c>
      <c r="AJ27" s="101">
        <f t="shared" si="19"/>
        <v>130</v>
      </c>
      <c r="AK27" s="101">
        <f t="shared" ref="AK27:BL27" si="20">AK67</f>
        <v>130</v>
      </c>
      <c r="AL27" s="101">
        <f t="shared" si="20"/>
        <v>116</v>
      </c>
      <c r="AM27" s="101">
        <f t="shared" si="20"/>
        <v>101</v>
      </c>
      <c r="AN27" s="101">
        <f t="shared" si="20"/>
        <v>87</v>
      </c>
      <c r="AO27" s="101">
        <f t="shared" si="20"/>
        <v>151</v>
      </c>
      <c r="AP27" s="101">
        <f t="shared" si="20"/>
        <v>240</v>
      </c>
      <c r="AQ27" s="101">
        <f t="shared" si="20"/>
        <v>271</v>
      </c>
      <c r="AR27" s="101">
        <f t="shared" si="20"/>
        <v>271</v>
      </c>
      <c r="AS27" s="101">
        <f t="shared" si="20"/>
        <v>300</v>
      </c>
      <c r="AT27" s="101">
        <f t="shared" si="20"/>
        <v>300</v>
      </c>
      <c r="AU27" s="101">
        <f t="shared" si="20"/>
        <v>300</v>
      </c>
      <c r="AV27" s="101">
        <f t="shared" si="20"/>
        <v>271</v>
      </c>
      <c r="AW27" s="101">
        <f t="shared" si="20"/>
        <v>271</v>
      </c>
      <c r="AX27" s="101">
        <f t="shared" si="20"/>
        <v>240</v>
      </c>
      <c r="AY27" s="101">
        <f t="shared" si="20"/>
        <v>211</v>
      </c>
      <c r="AZ27" s="101">
        <f t="shared" si="20"/>
        <v>180</v>
      </c>
      <c r="BA27" s="101">
        <f t="shared" si="20"/>
        <v>243</v>
      </c>
      <c r="BB27" s="101">
        <f t="shared" si="20"/>
        <v>389</v>
      </c>
      <c r="BC27" s="101">
        <f t="shared" si="20"/>
        <v>438</v>
      </c>
      <c r="BD27" s="101">
        <f t="shared" si="20"/>
        <v>438</v>
      </c>
      <c r="BE27" s="101">
        <f t="shared" si="20"/>
        <v>486</v>
      </c>
      <c r="BF27" s="101">
        <f t="shared" si="20"/>
        <v>486</v>
      </c>
      <c r="BG27" s="101">
        <f t="shared" si="20"/>
        <v>486</v>
      </c>
      <c r="BH27" s="101">
        <f t="shared" si="20"/>
        <v>438</v>
      </c>
      <c r="BI27" s="101">
        <f t="shared" si="20"/>
        <v>438</v>
      </c>
      <c r="BJ27" s="101">
        <f t="shared" si="20"/>
        <v>389</v>
      </c>
      <c r="BK27" s="101">
        <f t="shared" si="20"/>
        <v>341</v>
      </c>
      <c r="BL27" s="101">
        <f t="shared" si="20"/>
        <v>292</v>
      </c>
    </row>
    <row r="28" spans="2:66" x14ac:dyDescent="0.15">
      <c r="B28" s="47" t="s">
        <v>681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8000</v>
      </c>
      <c r="O28" s="180">
        <f t="shared" si="21"/>
        <v>8000</v>
      </c>
      <c r="P28" s="180">
        <f t="shared" si="21"/>
        <v>14000</v>
      </c>
      <c r="Q28" s="180">
        <f t="shared" si="21"/>
        <v>49500</v>
      </c>
      <c r="R28" s="180">
        <f t="shared" si="21"/>
        <v>66000</v>
      </c>
      <c r="S28" s="180">
        <f t="shared" si="21"/>
        <v>132000</v>
      </c>
      <c r="T28" s="180">
        <f t="shared" si="21"/>
        <v>132000</v>
      </c>
      <c r="U28" s="180">
        <f t="shared" si="21"/>
        <v>132000</v>
      </c>
      <c r="V28" s="180">
        <f t="shared" si="21"/>
        <v>132000</v>
      </c>
      <c r="W28" s="180">
        <f t="shared" si="21"/>
        <v>132000</v>
      </c>
      <c r="X28" s="180">
        <f t="shared" si="21"/>
        <v>148500</v>
      </c>
      <c r="Y28" s="180">
        <f t="shared" si="21"/>
        <v>165000</v>
      </c>
      <c r="Z28" s="180">
        <f t="shared" si="21"/>
        <v>165000</v>
      </c>
      <c r="AA28" s="180">
        <f t="shared" si="21"/>
        <v>193875</v>
      </c>
      <c r="AB28" s="180">
        <f t="shared" si="21"/>
        <v>193875</v>
      </c>
      <c r="AC28" s="180">
        <f t="shared" si="21"/>
        <v>367200</v>
      </c>
      <c r="AD28" s="180">
        <f t="shared" si="21"/>
        <v>591600</v>
      </c>
      <c r="AE28" s="180">
        <f t="shared" si="21"/>
        <v>663000</v>
      </c>
      <c r="AF28" s="180">
        <f t="shared" si="21"/>
        <v>663000</v>
      </c>
      <c r="AG28" s="180">
        <f t="shared" si="21"/>
        <v>734400</v>
      </c>
      <c r="AH28" s="180">
        <f t="shared" si="21"/>
        <v>734400</v>
      </c>
      <c r="AI28" s="180">
        <f t="shared" si="21"/>
        <v>734400</v>
      </c>
      <c r="AJ28" s="180">
        <f t="shared" si="21"/>
        <v>663000</v>
      </c>
      <c r="AK28" s="180">
        <f t="shared" ref="AK28:BL28" si="22">AK27*AK47</f>
        <v>663000</v>
      </c>
      <c r="AL28" s="180">
        <f t="shared" si="22"/>
        <v>591600</v>
      </c>
      <c r="AM28" s="180">
        <f t="shared" si="22"/>
        <v>515100</v>
      </c>
      <c r="AN28" s="180">
        <f t="shared" si="22"/>
        <v>443700</v>
      </c>
      <c r="AO28" s="180">
        <f t="shared" si="22"/>
        <v>883350</v>
      </c>
      <c r="AP28" s="180">
        <f t="shared" si="22"/>
        <v>1404000</v>
      </c>
      <c r="AQ28" s="180">
        <f t="shared" si="22"/>
        <v>1585350</v>
      </c>
      <c r="AR28" s="180">
        <f t="shared" si="22"/>
        <v>1585350</v>
      </c>
      <c r="AS28" s="180">
        <f t="shared" si="22"/>
        <v>1755000</v>
      </c>
      <c r="AT28" s="180">
        <f t="shared" si="22"/>
        <v>1755000</v>
      </c>
      <c r="AU28" s="180">
        <f t="shared" si="22"/>
        <v>1755000</v>
      </c>
      <c r="AV28" s="180">
        <f t="shared" si="22"/>
        <v>1585350</v>
      </c>
      <c r="AW28" s="180">
        <f t="shared" si="22"/>
        <v>1585350</v>
      </c>
      <c r="AX28" s="180">
        <f t="shared" si="22"/>
        <v>1404000</v>
      </c>
      <c r="AY28" s="180">
        <f t="shared" si="22"/>
        <v>1234350</v>
      </c>
      <c r="AZ28" s="180">
        <f t="shared" si="22"/>
        <v>1053000</v>
      </c>
      <c r="BA28" s="180">
        <f t="shared" si="22"/>
        <v>1585575</v>
      </c>
      <c r="BB28" s="180">
        <f t="shared" si="22"/>
        <v>2538225</v>
      </c>
      <c r="BC28" s="180">
        <f t="shared" si="22"/>
        <v>2857950</v>
      </c>
      <c r="BD28" s="180">
        <f t="shared" si="22"/>
        <v>2857950</v>
      </c>
      <c r="BE28" s="180">
        <f t="shared" si="22"/>
        <v>3171150</v>
      </c>
      <c r="BF28" s="180">
        <f t="shared" si="22"/>
        <v>3171150</v>
      </c>
      <c r="BG28" s="180">
        <f t="shared" si="22"/>
        <v>3171150</v>
      </c>
      <c r="BH28" s="180">
        <f t="shared" si="22"/>
        <v>2857950</v>
      </c>
      <c r="BI28" s="180">
        <f t="shared" si="22"/>
        <v>2857950</v>
      </c>
      <c r="BJ28" s="180">
        <f t="shared" si="22"/>
        <v>2538225</v>
      </c>
      <c r="BK28" s="180">
        <f t="shared" si="22"/>
        <v>2225025</v>
      </c>
      <c r="BL28" s="180">
        <f t="shared" si="22"/>
        <v>1905300</v>
      </c>
    </row>
    <row r="29" spans="2:66" x14ac:dyDescent="0.15">
      <c r="B29" s="47" t="s">
        <v>665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4364</v>
      </c>
      <c r="O29" s="63">
        <f t="shared" si="23"/>
        <v>4364</v>
      </c>
      <c r="P29" s="63">
        <f t="shared" si="23"/>
        <v>7637</v>
      </c>
      <c r="Q29" s="63">
        <f t="shared" si="23"/>
        <v>39322.800000000003</v>
      </c>
      <c r="R29" s="63">
        <f t="shared" si="23"/>
        <v>52430.400000000001</v>
      </c>
      <c r="S29" s="63">
        <f t="shared" si="23"/>
        <v>104860.8</v>
      </c>
      <c r="T29" s="63">
        <f t="shared" si="23"/>
        <v>104860.8</v>
      </c>
      <c r="U29" s="63">
        <f t="shared" si="23"/>
        <v>104860.8</v>
      </c>
      <c r="V29" s="63">
        <f t="shared" si="23"/>
        <v>104860.8</v>
      </c>
      <c r="W29" s="63">
        <f t="shared" si="23"/>
        <v>104860.8</v>
      </c>
      <c r="X29" s="63">
        <f t="shared" si="23"/>
        <v>117968.40000000001</v>
      </c>
      <c r="Y29" s="63">
        <f t="shared" si="23"/>
        <v>131076</v>
      </c>
      <c r="Z29" s="63">
        <f t="shared" si="23"/>
        <v>131076</v>
      </c>
      <c r="AA29" s="63">
        <f t="shared" si="23"/>
        <v>154014.30000000002</v>
      </c>
      <c r="AB29" s="63">
        <f t="shared" si="23"/>
        <v>154014.30000000002</v>
      </c>
      <c r="AC29" s="63">
        <f t="shared" si="23"/>
        <v>309867.12</v>
      </c>
      <c r="AD29" s="63">
        <f t="shared" si="23"/>
        <v>499230.36</v>
      </c>
      <c r="AE29" s="63">
        <f t="shared" si="23"/>
        <v>559482.30000000005</v>
      </c>
      <c r="AF29" s="63">
        <f t="shared" si="23"/>
        <v>559482.30000000005</v>
      </c>
      <c r="AG29" s="63">
        <f t="shared" si="23"/>
        <v>619734.24</v>
      </c>
      <c r="AH29" s="63">
        <f t="shared" si="23"/>
        <v>619734.24</v>
      </c>
      <c r="AI29" s="63">
        <f t="shared" si="23"/>
        <v>619734.24</v>
      </c>
      <c r="AJ29" s="63">
        <f t="shared" si="23"/>
        <v>559482.30000000005</v>
      </c>
      <c r="AK29" s="63">
        <f t="shared" ref="AK29:BL29" si="24">AK27*AK59</f>
        <v>559482.30000000005</v>
      </c>
      <c r="AL29" s="63">
        <f t="shared" si="24"/>
        <v>499230.36</v>
      </c>
      <c r="AM29" s="63">
        <f t="shared" si="24"/>
        <v>434674.71</v>
      </c>
      <c r="AN29" s="63">
        <f t="shared" si="24"/>
        <v>374422.77</v>
      </c>
      <c r="AO29" s="63">
        <f t="shared" si="24"/>
        <v>769652.88899999997</v>
      </c>
      <c r="AP29" s="63">
        <f t="shared" si="24"/>
        <v>1223289.3599999999</v>
      </c>
      <c r="AQ29" s="63">
        <f t="shared" si="24"/>
        <v>1381297.5689999999</v>
      </c>
      <c r="AR29" s="63">
        <f t="shared" si="24"/>
        <v>1381297.5689999999</v>
      </c>
      <c r="AS29" s="63">
        <f t="shared" si="24"/>
        <v>1529111.7</v>
      </c>
      <c r="AT29" s="63">
        <f t="shared" si="24"/>
        <v>1529111.7</v>
      </c>
      <c r="AU29" s="63">
        <f t="shared" si="24"/>
        <v>1529111.7</v>
      </c>
      <c r="AV29" s="63">
        <f t="shared" si="24"/>
        <v>1381297.5689999999</v>
      </c>
      <c r="AW29" s="63">
        <f t="shared" si="24"/>
        <v>1381297.5689999999</v>
      </c>
      <c r="AX29" s="63">
        <f t="shared" si="24"/>
        <v>1223289.3599999999</v>
      </c>
      <c r="AY29" s="63">
        <f t="shared" si="24"/>
        <v>1075475.2290000001</v>
      </c>
      <c r="AZ29" s="63">
        <f t="shared" si="24"/>
        <v>917467.0199999999</v>
      </c>
      <c r="BA29" s="63">
        <f t="shared" si="24"/>
        <v>1464298.5842999998</v>
      </c>
      <c r="BB29" s="63">
        <f t="shared" si="24"/>
        <v>2344082.9188999999</v>
      </c>
      <c r="BC29" s="63">
        <f t="shared" si="24"/>
        <v>2639353.0038000001</v>
      </c>
      <c r="BD29" s="63">
        <f t="shared" si="24"/>
        <v>2639353.0038000001</v>
      </c>
      <c r="BE29" s="63">
        <f t="shared" si="24"/>
        <v>2928597.1685999995</v>
      </c>
      <c r="BF29" s="63">
        <f t="shared" si="24"/>
        <v>2928597.1685999995</v>
      </c>
      <c r="BG29" s="63">
        <f t="shared" si="24"/>
        <v>2928597.1685999995</v>
      </c>
      <c r="BH29" s="63">
        <f t="shared" si="24"/>
        <v>2639353.0038000001</v>
      </c>
      <c r="BI29" s="63">
        <f t="shared" si="24"/>
        <v>2639353.0038000001</v>
      </c>
      <c r="BJ29" s="63">
        <f t="shared" si="24"/>
        <v>2344082.9188999999</v>
      </c>
      <c r="BK29" s="63">
        <f t="shared" si="24"/>
        <v>2054838.7540999998</v>
      </c>
      <c r="BL29" s="63">
        <f t="shared" si="24"/>
        <v>1759568.6692000001</v>
      </c>
      <c r="BN29" s="104">
        <f>BL28+BL30</f>
        <v>2036732.5</v>
      </c>
    </row>
    <row r="30" spans="2:66" x14ac:dyDescent="0.15">
      <c r="B30" s="47" t="s">
        <v>674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460</v>
      </c>
      <c r="O30" s="63">
        <f t="shared" si="25"/>
        <v>460</v>
      </c>
      <c r="P30" s="63">
        <f t="shared" si="25"/>
        <v>805</v>
      </c>
      <c r="Q30" s="63">
        <f t="shared" si="25"/>
        <v>2325</v>
      </c>
      <c r="R30" s="63">
        <f t="shared" si="25"/>
        <v>3100</v>
      </c>
      <c r="S30" s="63">
        <f t="shared" si="25"/>
        <v>6200</v>
      </c>
      <c r="T30" s="63">
        <f t="shared" si="25"/>
        <v>6200</v>
      </c>
      <c r="U30" s="63">
        <f t="shared" si="25"/>
        <v>6200</v>
      </c>
      <c r="V30" s="63">
        <f t="shared" si="25"/>
        <v>6200</v>
      </c>
      <c r="W30" s="63">
        <f t="shared" si="25"/>
        <v>6200</v>
      </c>
      <c r="X30" s="63">
        <f t="shared" si="25"/>
        <v>6975</v>
      </c>
      <c r="Y30" s="63">
        <f t="shared" si="25"/>
        <v>7750</v>
      </c>
      <c r="Z30" s="63">
        <f t="shared" si="25"/>
        <v>8425</v>
      </c>
      <c r="AA30" s="63">
        <f t="shared" si="25"/>
        <v>9781.25</v>
      </c>
      <c r="AB30" s="63">
        <f t="shared" si="25"/>
        <v>10287.5</v>
      </c>
      <c r="AC30" s="63">
        <f t="shared" si="25"/>
        <v>17865</v>
      </c>
      <c r="AD30" s="63">
        <f t="shared" si="25"/>
        <v>28145</v>
      </c>
      <c r="AE30" s="63">
        <f t="shared" si="25"/>
        <v>34232.5</v>
      </c>
      <c r="AF30" s="63">
        <f t="shared" si="25"/>
        <v>34232.5</v>
      </c>
      <c r="AG30" s="63">
        <f t="shared" si="25"/>
        <v>37260</v>
      </c>
      <c r="AH30" s="63">
        <f t="shared" si="25"/>
        <v>37260</v>
      </c>
      <c r="AI30" s="63">
        <f t="shared" si="25"/>
        <v>37260</v>
      </c>
      <c r="AJ30" s="63">
        <f t="shared" si="25"/>
        <v>34997.5</v>
      </c>
      <c r="AK30" s="63">
        <f t="shared" ref="AK30:BL30" si="26">AK80</f>
        <v>35762.5</v>
      </c>
      <c r="AL30" s="63">
        <f t="shared" si="26"/>
        <v>33500</v>
      </c>
      <c r="AM30" s="63">
        <f t="shared" si="26"/>
        <v>31595</v>
      </c>
      <c r="AN30" s="63">
        <f t="shared" si="26"/>
        <v>29141.25</v>
      </c>
      <c r="AO30" s="63">
        <f t="shared" si="26"/>
        <v>51362.5</v>
      </c>
      <c r="AP30" s="63">
        <f t="shared" si="26"/>
        <v>81330</v>
      </c>
      <c r="AQ30" s="63">
        <f t="shared" si="26"/>
        <v>94457.5</v>
      </c>
      <c r="AR30" s="63">
        <f t="shared" si="26"/>
        <v>94457.5</v>
      </c>
      <c r="AS30" s="63">
        <f t="shared" si="26"/>
        <v>103890</v>
      </c>
      <c r="AT30" s="63">
        <f t="shared" si="26"/>
        <v>103890</v>
      </c>
      <c r="AU30" s="63">
        <f t="shared" si="26"/>
        <v>103890</v>
      </c>
      <c r="AV30" s="63">
        <f t="shared" si="26"/>
        <v>95267.5</v>
      </c>
      <c r="AW30" s="63">
        <f t="shared" si="26"/>
        <v>96077.5</v>
      </c>
      <c r="AX30" s="63">
        <f t="shared" si="26"/>
        <v>87000</v>
      </c>
      <c r="AY30" s="63">
        <f t="shared" si="26"/>
        <v>78782.5</v>
      </c>
      <c r="AZ30" s="63">
        <f t="shared" si="26"/>
        <v>69502.5</v>
      </c>
      <c r="BA30" s="63">
        <f t="shared" si="26"/>
        <v>102870</v>
      </c>
      <c r="BB30" s="63">
        <f t="shared" si="26"/>
        <v>163827.5</v>
      </c>
      <c r="BC30" s="63">
        <f t="shared" si="26"/>
        <v>187327.5</v>
      </c>
      <c r="BD30" s="63">
        <f t="shared" si="26"/>
        <v>187327.5</v>
      </c>
      <c r="BE30" s="63">
        <f t="shared" si="26"/>
        <v>206955</v>
      </c>
      <c r="BF30" s="63">
        <f t="shared" si="26"/>
        <v>206955</v>
      </c>
      <c r="BG30" s="63">
        <f t="shared" si="26"/>
        <v>206955</v>
      </c>
      <c r="BH30" s="63">
        <f t="shared" si="26"/>
        <v>188137.5</v>
      </c>
      <c r="BI30" s="63">
        <f t="shared" si="26"/>
        <v>188947.5</v>
      </c>
      <c r="BJ30" s="63">
        <f t="shared" si="26"/>
        <v>169497.5</v>
      </c>
      <c r="BK30" s="63">
        <f t="shared" si="26"/>
        <v>151085</v>
      </c>
      <c r="BL30" s="63">
        <f t="shared" si="26"/>
        <v>131432.5</v>
      </c>
      <c r="BN30" s="104">
        <f>BL29+BL30</f>
        <v>1891001.1692000001</v>
      </c>
    </row>
    <row r="31" spans="2:66" x14ac:dyDescent="0.15">
      <c r="B31" s="47" t="s">
        <v>669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4824</v>
      </c>
      <c r="O31" s="63">
        <f t="shared" si="27"/>
        <v>4824</v>
      </c>
      <c r="P31" s="63">
        <f t="shared" si="27"/>
        <v>8442</v>
      </c>
      <c r="Q31" s="63">
        <f t="shared" si="27"/>
        <v>41647.800000000003</v>
      </c>
      <c r="R31" s="63">
        <f t="shared" si="27"/>
        <v>55530.400000000001</v>
      </c>
      <c r="S31" s="63">
        <f t="shared" si="27"/>
        <v>111060.8</v>
      </c>
      <c r="T31" s="63">
        <f t="shared" si="27"/>
        <v>111060.8</v>
      </c>
      <c r="U31" s="63">
        <f t="shared" si="27"/>
        <v>111060.8</v>
      </c>
      <c r="V31" s="63">
        <f t="shared" si="27"/>
        <v>111060.8</v>
      </c>
      <c r="W31" s="63">
        <f t="shared" si="27"/>
        <v>111060.8</v>
      </c>
      <c r="X31" s="63">
        <f t="shared" si="27"/>
        <v>124943.40000000001</v>
      </c>
      <c r="Y31" s="63">
        <f t="shared" si="27"/>
        <v>138826</v>
      </c>
      <c r="Z31" s="63">
        <f t="shared" si="27"/>
        <v>139501</v>
      </c>
      <c r="AA31" s="63">
        <f t="shared" si="27"/>
        <v>163795.55000000002</v>
      </c>
      <c r="AB31" s="63">
        <f t="shared" si="27"/>
        <v>164301.80000000002</v>
      </c>
      <c r="AC31" s="63">
        <f t="shared" si="27"/>
        <v>327732.12</v>
      </c>
      <c r="AD31" s="63">
        <f t="shared" si="27"/>
        <v>527375.35999999999</v>
      </c>
      <c r="AE31" s="63">
        <f t="shared" si="27"/>
        <v>593714.80000000005</v>
      </c>
      <c r="AF31" s="63">
        <f t="shared" si="27"/>
        <v>593714.80000000005</v>
      </c>
      <c r="AG31" s="63">
        <f t="shared" si="27"/>
        <v>656994.24</v>
      </c>
      <c r="AH31" s="63">
        <f t="shared" si="27"/>
        <v>656994.24</v>
      </c>
      <c r="AI31" s="63">
        <f t="shared" si="27"/>
        <v>656994.24</v>
      </c>
      <c r="AJ31" s="63">
        <f t="shared" si="27"/>
        <v>594479.80000000005</v>
      </c>
      <c r="AK31" s="63">
        <f t="shared" si="27"/>
        <v>595244.80000000005</v>
      </c>
      <c r="AL31" s="63">
        <f t="shared" si="27"/>
        <v>532730.36</v>
      </c>
      <c r="AM31" s="63">
        <f t="shared" si="27"/>
        <v>466269.71</v>
      </c>
      <c r="AN31" s="63">
        <f t="shared" si="27"/>
        <v>403564.02</v>
      </c>
      <c r="AO31" s="63">
        <f t="shared" si="27"/>
        <v>821015.38899999997</v>
      </c>
      <c r="AP31" s="63">
        <f t="shared" si="27"/>
        <v>1304619.3599999999</v>
      </c>
      <c r="AQ31" s="63">
        <f t="shared" si="27"/>
        <v>1475755.0689999999</v>
      </c>
      <c r="AR31" s="63">
        <f t="shared" si="27"/>
        <v>1475755.0689999999</v>
      </c>
      <c r="AS31" s="63">
        <f t="shared" si="27"/>
        <v>1633001.7</v>
      </c>
      <c r="AT31" s="63">
        <f t="shared" si="27"/>
        <v>1633001.7</v>
      </c>
      <c r="AU31" s="63">
        <f t="shared" si="27"/>
        <v>1633001.7</v>
      </c>
      <c r="AV31" s="63">
        <f t="shared" si="27"/>
        <v>1476565.0689999999</v>
      </c>
      <c r="AW31" s="63">
        <f t="shared" si="27"/>
        <v>1477375.0689999999</v>
      </c>
      <c r="AX31" s="63">
        <f t="shared" si="27"/>
        <v>1310289.3599999999</v>
      </c>
      <c r="AY31" s="63">
        <f t="shared" si="27"/>
        <v>1154257.7290000001</v>
      </c>
      <c r="AZ31" s="63">
        <f t="shared" si="27"/>
        <v>986969.5199999999</v>
      </c>
      <c r="BA31" s="63">
        <f t="shared" si="27"/>
        <v>1567168.5842999998</v>
      </c>
      <c r="BB31" s="63">
        <f t="shared" si="27"/>
        <v>2507910.4188999999</v>
      </c>
      <c r="BC31" s="63">
        <f t="shared" si="27"/>
        <v>2826680.5038000001</v>
      </c>
      <c r="BD31" s="63">
        <f t="shared" si="27"/>
        <v>2826680.5038000001</v>
      </c>
      <c r="BE31" s="63">
        <f t="shared" si="27"/>
        <v>3135552.1685999995</v>
      </c>
      <c r="BF31" s="63">
        <f t="shared" si="27"/>
        <v>3135552.1685999995</v>
      </c>
      <c r="BG31" s="63">
        <f t="shared" si="27"/>
        <v>3135552.1685999995</v>
      </c>
      <c r="BH31" s="63">
        <f t="shared" si="27"/>
        <v>2827490.5038000001</v>
      </c>
      <c r="BI31" s="63">
        <f t="shared" si="27"/>
        <v>2828300.5038000001</v>
      </c>
      <c r="BJ31" s="63">
        <f t="shared" si="27"/>
        <v>2513580.4188999999</v>
      </c>
      <c r="BK31" s="63">
        <f t="shared" si="27"/>
        <v>2205923.7540999996</v>
      </c>
      <c r="BL31" s="63">
        <f t="shared" si="27"/>
        <v>1891001.1692000001</v>
      </c>
      <c r="BN31" s="178">
        <f>BN30/BN29</f>
        <v>0.92844846792595503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0.80362373371924756</v>
      </c>
      <c r="R32" s="96">
        <f t="shared" si="28"/>
        <v>0.80362373371924745</v>
      </c>
      <c r="S32" s="96">
        <f t="shared" si="28"/>
        <v>0.80362373371924745</v>
      </c>
      <c r="T32" s="96">
        <f t="shared" si="28"/>
        <v>0.80362373371924745</v>
      </c>
      <c r="U32" s="96">
        <f t="shared" si="28"/>
        <v>0.80362373371924745</v>
      </c>
      <c r="V32" s="96">
        <f t="shared" si="28"/>
        <v>0.80362373371924745</v>
      </c>
      <c r="W32" s="96">
        <f t="shared" si="28"/>
        <v>0.80362373371924745</v>
      </c>
      <c r="X32" s="96">
        <f t="shared" si="28"/>
        <v>0.80362373371924756</v>
      </c>
      <c r="Y32" s="96">
        <f t="shared" si="28"/>
        <v>0.80362373371924745</v>
      </c>
      <c r="Z32" s="96">
        <f t="shared" si="28"/>
        <v>0.80438806400461293</v>
      </c>
      <c r="AA32" s="96">
        <f t="shared" si="28"/>
        <v>0.80427460487954594</v>
      </c>
      <c r="AB32" s="96">
        <f t="shared" si="28"/>
        <v>0.80475993387620159</v>
      </c>
      <c r="AC32" s="96">
        <f t="shared" si="28"/>
        <v>0.85110856608624519</v>
      </c>
      <c r="AD32" s="96">
        <f t="shared" si="28"/>
        <v>0.8509554090795407</v>
      </c>
      <c r="AE32" s="96">
        <f t="shared" si="28"/>
        <v>0.85153058699931516</v>
      </c>
      <c r="AF32" s="96">
        <f t="shared" si="28"/>
        <v>0.85153058699931516</v>
      </c>
      <c r="AG32" s="96">
        <f t="shared" si="28"/>
        <v>0.85140377886634011</v>
      </c>
      <c r="AH32" s="96">
        <f t="shared" si="28"/>
        <v>0.85140377886634011</v>
      </c>
      <c r="AI32" s="96">
        <f t="shared" si="28"/>
        <v>0.85140377886634011</v>
      </c>
      <c r="AJ32" s="96">
        <f t="shared" si="28"/>
        <v>0.85169330835712165</v>
      </c>
      <c r="AK32" s="96">
        <f t="shared" ref="AK32:BL32" si="29">IF(AK30+AK28&gt;0,(+AK31/(AK30+AK28)),0)</f>
        <v>0.851855673422658</v>
      </c>
      <c r="AL32" s="96">
        <f t="shared" si="29"/>
        <v>0.85223221884498479</v>
      </c>
      <c r="AM32" s="96">
        <f t="shared" si="29"/>
        <v>0.85288819177054853</v>
      </c>
      <c r="AN32" s="96">
        <f t="shared" si="29"/>
        <v>0.85348733850948921</v>
      </c>
      <c r="AO32" s="96">
        <f t="shared" si="29"/>
        <v>0.87836140952431896</v>
      </c>
      <c r="AP32" s="96">
        <f t="shared" si="29"/>
        <v>0.87833636969562312</v>
      </c>
      <c r="AQ32" s="96">
        <f t="shared" si="29"/>
        <v>0.8785263007814883</v>
      </c>
      <c r="AR32" s="96">
        <f t="shared" si="29"/>
        <v>0.8785263007814883</v>
      </c>
      <c r="AS32" s="96">
        <f t="shared" si="29"/>
        <v>0.87848215870761581</v>
      </c>
      <c r="AT32" s="96">
        <f t="shared" si="29"/>
        <v>0.87848215870761581</v>
      </c>
      <c r="AU32" s="96">
        <f t="shared" si="29"/>
        <v>0.87848215870761581</v>
      </c>
      <c r="AV32" s="96">
        <f t="shared" si="29"/>
        <v>0.87858484693869954</v>
      </c>
      <c r="AW32" s="96">
        <f t="shared" si="29"/>
        <v>0.87864333668861716</v>
      </c>
      <c r="AX32" s="96">
        <f t="shared" si="29"/>
        <v>0.87879903420523131</v>
      </c>
      <c r="AY32" s="96">
        <f t="shared" si="29"/>
        <v>0.87901086067095291</v>
      </c>
      <c r="AZ32" s="96">
        <f t="shared" si="29"/>
        <v>0.87925819318887921</v>
      </c>
      <c r="BA32" s="96">
        <f t="shared" si="29"/>
        <v>0.92817271767810017</v>
      </c>
      <c r="BB32" s="96">
        <f t="shared" si="29"/>
        <v>0.92815014471406454</v>
      </c>
      <c r="BC32" s="96">
        <f t="shared" si="29"/>
        <v>0.92821770882949095</v>
      </c>
      <c r="BD32" s="96">
        <f t="shared" si="29"/>
        <v>0.92821770882949095</v>
      </c>
      <c r="BE32" s="96">
        <f t="shared" si="29"/>
        <v>0.92819855173240606</v>
      </c>
      <c r="BF32" s="96">
        <f t="shared" si="29"/>
        <v>0.92819855173240606</v>
      </c>
      <c r="BG32" s="96">
        <f t="shared" si="29"/>
        <v>0.92819855173240606</v>
      </c>
      <c r="BH32" s="96">
        <f t="shared" si="29"/>
        <v>0.92823679680902138</v>
      </c>
      <c r="BI32" s="96">
        <f t="shared" si="29"/>
        <v>0.92825587463969494</v>
      </c>
      <c r="BJ32" s="96">
        <f t="shared" si="29"/>
        <v>0.92830059908280849</v>
      </c>
      <c r="BK32" s="96">
        <f t="shared" si="29"/>
        <v>0.92837610805055304</v>
      </c>
      <c r="BL32" s="96">
        <f t="shared" si="29"/>
        <v>0.92844846792595503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666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0</v>
      </c>
      <c r="I35" s="101">
        <f t="shared" si="30"/>
        <v>0</v>
      </c>
      <c r="J35" s="101">
        <f t="shared" si="30"/>
        <v>0</v>
      </c>
      <c r="K35" s="101">
        <f t="shared" si="30"/>
        <v>0</v>
      </c>
      <c r="L35" s="101">
        <f t="shared" si="30"/>
        <v>0</v>
      </c>
      <c r="M35" s="101">
        <f t="shared" si="30"/>
        <v>0</v>
      </c>
      <c r="N35" s="101">
        <f t="shared" si="30"/>
        <v>13</v>
      </c>
      <c r="O35" s="101">
        <f t="shared" si="30"/>
        <v>13</v>
      </c>
      <c r="P35" s="101">
        <f t="shared" si="30"/>
        <v>25</v>
      </c>
      <c r="Q35" s="101">
        <f t="shared" si="30"/>
        <v>29</v>
      </c>
      <c r="R35" s="101">
        <f t="shared" si="30"/>
        <v>39</v>
      </c>
      <c r="S35" s="101">
        <f t="shared" si="30"/>
        <v>78</v>
      </c>
      <c r="T35" s="101">
        <f t="shared" si="30"/>
        <v>78</v>
      </c>
      <c r="U35" s="101">
        <f t="shared" si="30"/>
        <v>78</v>
      </c>
      <c r="V35" s="101">
        <f t="shared" si="30"/>
        <v>78</v>
      </c>
      <c r="W35" s="101">
        <f t="shared" si="30"/>
        <v>78</v>
      </c>
      <c r="X35" s="101">
        <f t="shared" si="30"/>
        <v>88</v>
      </c>
      <c r="Y35" s="101">
        <f t="shared" si="30"/>
        <v>98</v>
      </c>
      <c r="Z35" s="101">
        <f t="shared" si="30"/>
        <v>98</v>
      </c>
      <c r="AA35" s="101">
        <f t="shared" si="30"/>
        <v>117</v>
      </c>
      <c r="AB35" s="101">
        <f t="shared" si="30"/>
        <v>117</v>
      </c>
      <c r="AC35" s="101">
        <f t="shared" si="30"/>
        <v>120</v>
      </c>
      <c r="AD35" s="101">
        <f t="shared" si="30"/>
        <v>192</v>
      </c>
      <c r="AE35" s="101">
        <f t="shared" si="30"/>
        <v>216</v>
      </c>
      <c r="AF35" s="101">
        <f t="shared" si="30"/>
        <v>216</v>
      </c>
      <c r="AG35" s="101">
        <f t="shared" si="30"/>
        <v>240</v>
      </c>
      <c r="AH35" s="101">
        <f t="shared" si="30"/>
        <v>240</v>
      </c>
      <c r="AI35" s="101">
        <f t="shared" si="30"/>
        <v>240</v>
      </c>
      <c r="AJ35" s="101">
        <f t="shared" si="30"/>
        <v>216</v>
      </c>
      <c r="AK35" s="101">
        <f t="shared" ref="AK35:BL35" si="31">AK19+AK27</f>
        <v>216</v>
      </c>
      <c r="AL35" s="101">
        <f t="shared" si="31"/>
        <v>192</v>
      </c>
      <c r="AM35" s="101">
        <f t="shared" si="31"/>
        <v>168</v>
      </c>
      <c r="AN35" s="101">
        <f t="shared" si="31"/>
        <v>144</v>
      </c>
      <c r="AO35" s="101">
        <f t="shared" si="31"/>
        <v>188</v>
      </c>
      <c r="AP35" s="101">
        <f t="shared" si="31"/>
        <v>300</v>
      </c>
      <c r="AQ35" s="101">
        <f t="shared" si="31"/>
        <v>338</v>
      </c>
      <c r="AR35" s="101">
        <f t="shared" si="31"/>
        <v>338</v>
      </c>
      <c r="AS35" s="101">
        <f t="shared" si="31"/>
        <v>375</v>
      </c>
      <c r="AT35" s="101">
        <f t="shared" si="31"/>
        <v>375</v>
      </c>
      <c r="AU35" s="101">
        <f t="shared" si="31"/>
        <v>375</v>
      </c>
      <c r="AV35" s="101">
        <f t="shared" si="31"/>
        <v>338</v>
      </c>
      <c r="AW35" s="101">
        <f t="shared" si="31"/>
        <v>338</v>
      </c>
      <c r="AX35" s="101">
        <f t="shared" si="31"/>
        <v>300</v>
      </c>
      <c r="AY35" s="101">
        <f t="shared" si="31"/>
        <v>263</v>
      </c>
      <c r="AZ35" s="101">
        <f t="shared" si="31"/>
        <v>225</v>
      </c>
      <c r="BA35" s="101">
        <f t="shared" si="31"/>
        <v>270</v>
      </c>
      <c r="BB35" s="101">
        <f t="shared" si="31"/>
        <v>432</v>
      </c>
      <c r="BC35" s="101">
        <f t="shared" si="31"/>
        <v>486</v>
      </c>
      <c r="BD35" s="101">
        <f t="shared" si="31"/>
        <v>486</v>
      </c>
      <c r="BE35" s="101">
        <f t="shared" si="31"/>
        <v>540</v>
      </c>
      <c r="BF35" s="101">
        <f t="shared" si="31"/>
        <v>540</v>
      </c>
      <c r="BG35" s="101">
        <f t="shared" si="31"/>
        <v>540</v>
      </c>
      <c r="BH35" s="101">
        <f t="shared" si="31"/>
        <v>486</v>
      </c>
      <c r="BI35" s="101">
        <f t="shared" si="31"/>
        <v>486</v>
      </c>
      <c r="BJ35" s="101">
        <f t="shared" si="31"/>
        <v>432</v>
      </c>
      <c r="BK35" s="101">
        <f t="shared" si="31"/>
        <v>378</v>
      </c>
      <c r="BL35" s="101">
        <f t="shared" si="31"/>
        <v>324</v>
      </c>
    </row>
    <row r="36" spans="2:65" x14ac:dyDescent="0.15">
      <c r="B36" s="47" t="s">
        <v>689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0</v>
      </c>
      <c r="I36" s="63">
        <f t="shared" si="32"/>
        <v>0</v>
      </c>
      <c r="J36" s="63">
        <f t="shared" si="32"/>
        <v>0</v>
      </c>
      <c r="K36" s="63">
        <f t="shared" si="32"/>
        <v>0</v>
      </c>
      <c r="L36" s="63">
        <f t="shared" si="32"/>
        <v>0</v>
      </c>
      <c r="M36" s="63">
        <f t="shared" si="32"/>
        <v>0</v>
      </c>
      <c r="N36" s="63">
        <f>N28+N20</f>
        <v>26000</v>
      </c>
      <c r="O36" s="63">
        <f t="shared" si="32"/>
        <v>26000</v>
      </c>
      <c r="P36" s="63">
        <f t="shared" si="32"/>
        <v>50000</v>
      </c>
      <c r="Q36" s="63">
        <f t="shared" si="32"/>
        <v>119625</v>
      </c>
      <c r="R36" s="63">
        <f t="shared" si="32"/>
        <v>160875</v>
      </c>
      <c r="S36" s="63">
        <f t="shared" si="32"/>
        <v>321750</v>
      </c>
      <c r="T36" s="63">
        <f t="shared" si="32"/>
        <v>321750</v>
      </c>
      <c r="U36" s="63">
        <f t="shared" si="32"/>
        <v>321750</v>
      </c>
      <c r="V36" s="63">
        <f t="shared" si="32"/>
        <v>321750</v>
      </c>
      <c r="W36" s="63">
        <f t="shared" si="32"/>
        <v>321750</v>
      </c>
      <c r="X36" s="63">
        <f t="shared" si="32"/>
        <v>363000</v>
      </c>
      <c r="Y36" s="63">
        <f t="shared" si="32"/>
        <v>404250</v>
      </c>
      <c r="Z36" s="63">
        <f t="shared" si="32"/>
        <v>404250</v>
      </c>
      <c r="AA36" s="63">
        <f t="shared" si="32"/>
        <v>482625</v>
      </c>
      <c r="AB36" s="63">
        <f t="shared" si="32"/>
        <v>482625</v>
      </c>
      <c r="AC36" s="63">
        <f t="shared" si="32"/>
        <v>612000</v>
      </c>
      <c r="AD36" s="63">
        <f t="shared" si="32"/>
        <v>979200</v>
      </c>
      <c r="AE36" s="63">
        <f t="shared" si="32"/>
        <v>1101600</v>
      </c>
      <c r="AF36" s="63">
        <f t="shared" si="32"/>
        <v>1101600</v>
      </c>
      <c r="AG36" s="63">
        <f t="shared" si="32"/>
        <v>1224000</v>
      </c>
      <c r="AH36" s="63">
        <f t="shared" si="32"/>
        <v>1224000</v>
      </c>
      <c r="AI36" s="63">
        <f t="shared" si="32"/>
        <v>1224000</v>
      </c>
      <c r="AJ36" s="63">
        <f t="shared" si="32"/>
        <v>1101600</v>
      </c>
      <c r="AK36" s="63">
        <f t="shared" ref="AK36:BL36" si="33">AK28+AK20</f>
        <v>1101600</v>
      </c>
      <c r="AL36" s="63">
        <f t="shared" si="33"/>
        <v>979200</v>
      </c>
      <c r="AM36" s="63">
        <f t="shared" si="33"/>
        <v>856800</v>
      </c>
      <c r="AN36" s="63">
        <f t="shared" si="33"/>
        <v>734400</v>
      </c>
      <c r="AO36" s="63">
        <f t="shared" si="33"/>
        <v>1099800</v>
      </c>
      <c r="AP36" s="63">
        <f t="shared" si="33"/>
        <v>1755000</v>
      </c>
      <c r="AQ36" s="63">
        <f t="shared" si="33"/>
        <v>1977300</v>
      </c>
      <c r="AR36" s="63">
        <f t="shared" si="33"/>
        <v>1977300</v>
      </c>
      <c r="AS36" s="63">
        <f t="shared" si="33"/>
        <v>2193750</v>
      </c>
      <c r="AT36" s="63">
        <f t="shared" si="33"/>
        <v>2193750</v>
      </c>
      <c r="AU36" s="63">
        <f t="shared" si="33"/>
        <v>2193750</v>
      </c>
      <c r="AV36" s="63">
        <f t="shared" si="33"/>
        <v>1977300</v>
      </c>
      <c r="AW36" s="63">
        <f t="shared" si="33"/>
        <v>1977300</v>
      </c>
      <c r="AX36" s="63">
        <f t="shared" si="33"/>
        <v>1755000</v>
      </c>
      <c r="AY36" s="63">
        <f t="shared" si="33"/>
        <v>1538550</v>
      </c>
      <c r="AZ36" s="63">
        <f t="shared" si="33"/>
        <v>1316250</v>
      </c>
      <c r="BA36" s="63">
        <f t="shared" si="33"/>
        <v>1761750</v>
      </c>
      <c r="BB36" s="63">
        <f t="shared" si="33"/>
        <v>2818800</v>
      </c>
      <c r="BC36" s="63">
        <f t="shared" si="33"/>
        <v>3171150</v>
      </c>
      <c r="BD36" s="63">
        <f t="shared" si="33"/>
        <v>3171150</v>
      </c>
      <c r="BE36" s="63">
        <f t="shared" si="33"/>
        <v>3523500</v>
      </c>
      <c r="BF36" s="63">
        <f t="shared" si="33"/>
        <v>3523500</v>
      </c>
      <c r="BG36" s="63">
        <f t="shared" si="33"/>
        <v>3523500</v>
      </c>
      <c r="BH36" s="63">
        <f t="shared" si="33"/>
        <v>3171150</v>
      </c>
      <c r="BI36" s="63">
        <f t="shared" si="33"/>
        <v>3171150</v>
      </c>
      <c r="BJ36" s="63">
        <f t="shared" si="33"/>
        <v>2818800</v>
      </c>
      <c r="BK36" s="63">
        <f t="shared" si="33"/>
        <v>2466450</v>
      </c>
      <c r="BL36" s="63">
        <f t="shared" si="33"/>
        <v>2114100</v>
      </c>
    </row>
    <row r="37" spans="2:65" x14ac:dyDescent="0.15">
      <c r="B37" s="47" t="s">
        <v>665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0</v>
      </c>
      <c r="I37" s="63">
        <f t="shared" si="34"/>
        <v>0</v>
      </c>
      <c r="J37" s="63">
        <f t="shared" si="34"/>
        <v>0</v>
      </c>
      <c r="K37" s="63">
        <f t="shared" si="34"/>
        <v>0</v>
      </c>
      <c r="L37" s="63">
        <f t="shared" si="34"/>
        <v>0</v>
      </c>
      <c r="M37" s="63">
        <f t="shared" si="34"/>
        <v>0</v>
      </c>
      <c r="N37" s="63">
        <f t="shared" si="34"/>
        <v>14183</v>
      </c>
      <c r="O37" s="63">
        <f t="shared" si="34"/>
        <v>14183</v>
      </c>
      <c r="P37" s="63">
        <f t="shared" si="34"/>
        <v>27275</v>
      </c>
      <c r="Q37" s="63">
        <f t="shared" si="34"/>
        <v>95030.1</v>
      </c>
      <c r="R37" s="63">
        <f t="shared" si="34"/>
        <v>127799.1</v>
      </c>
      <c r="S37" s="63">
        <f t="shared" si="34"/>
        <v>255598.2</v>
      </c>
      <c r="T37" s="63">
        <f t="shared" si="34"/>
        <v>255598.2</v>
      </c>
      <c r="U37" s="63">
        <f t="shared" si="34"/>
        <v>255598.2</v>
      </c>
      <c r="V37" s="63">
        <f t="shared" si="34"/>
        <v>255598.2</v>
      </c>
      <c r="W37" s="63">
        <f t="shared" si="34"/>
        <v>255598.2</v>
      </c>
      <c r="X37" s="63">
        <f t="shared" si="34"/>
        <v>288367.2</v>
      </c>
      <c r="Y37" s="63">
        <f t="shared" si="34"/>
        <v>321136.2</v>
      </c>
      <c r="Z37" s="63">
        <f t="shared" si="34"/>
        <v>321136.2</v>
      </c>
      <c r="AA37" s="63">
        <f t="shared" si="34"/>
        <v>383397.30000000005</v>
      </c>
      <c r="AB37" s="63">
        <f t="shared" si="34"/>
        <v>383397.30000000005</v>
      </c>
      <c r="AC37" s="63">
        <f t="shared" si="34"/>
        <v>516445.2</v>
      </c>
      <c r="AD37" s="63">
        <f t="shared" si="34"/>
        <v>826312.32000000007</v>
      </c>
      <c r="AE37" s="63">
        <f t="shared" si="34"/>
        <v>929601.3600000001</v>
      </c>
      <c r="AF37" s="63">
        <f t="shared" si="34"/>
        <v>929601.3600000001</v>
      </c>
      <c r="AG37" s="63">
        <f t="shared" si="34"/>
        <v>1032890.4</v>
      </c>
      <c r="AH37" s="63">
        <f t="shared" si="34"/>
        <v>1032890.4</v>
      </c>
      <c r="AI37" s="63">
        <f t="shared" si="34"/>
        <v>1032890.4</v>
      </c>
      <c r="AJ37" s="63">
        <f t="shared" si="34"/>
        <v>929601.3600000001</v>
      </c>
      <c r="AK37" s="63">
        <f t="shared" ref="AK37:BL37" si="35">AK21+AK29</f>
        <v>929601.3600000001</v>
      </c>
      <c r="AL37" s="63">
        <f t="shared" si="35"/>
        <v>826312.32000000007</v>
      </c>
      <c r="AM37" s="63">
        <f t="shared" si="35"/>
        <v>723023.28</v>
      </c>
      <c r="AN37" s="63">
        <f t="shared" si="35"/>
        <v>619734.24</v>
      </c>
      <c r="AO37" s="63">
        <f t="shared" si="35"/>
        <v>958243.33199999994</v>
      </c>
      <c r="AP37" s="63">
        <f t="shared" si="35"/>
        <v>1529111.6999999997</v>
      </c>
      <c r="AQ37" s="63">
        <f t="shared" si="35"/>
        <v>1722799.182</v>
      </c>
      <c r="AR37" s="63">
        <f t="shared" si="35"/>
        <v>1722799.182</v>
      </c>
      <c r="AS37" s="63">
        <f t="shared" si="35"/>
        <v>1911389.625</v>
      </c>
      <c r="AT37" s="63">
        <f t="shared" si="35"/>
        <v>1911389.625</v>
      </c>
      <c r="AU37" s="63">
        <f t="shared" si="35"/>
        <v>1911389.625</v>
      </c>
      <c r="AV37" s="63">
        <f t="shared" si="35"/>
        <v>1722799.182</v>
      </c>
      <c r="AW37" s="63">
        <f t="shared" si="35"/>
        <v>1722799.182</v>
      </c>
      <c r="AX37" s="63">
        <f t="shared" si="35"/>
        <v>1529111.6999999997</v>
      </c>
      <c r="AY37" s="63">
        <f t="shared" si="35"/>
        <v>1340521.257</v>
      </c>
      <c r="AZ37" s="63">
        <f t="shared" si="35"/>
        <v>1146833.7749999999</v>
      </c>
      <c r="BA37" s="63">
        <f t="shared" si="35"/>
        <v>1626998.4269999997</v>
      </c>
      <c r="BB37" s="63">
        <f t="shared" si="35"/>
        <v>2603197.4832000001</v>
      </c>
      <c r="BC37" s="63">
        <f t="shared" si="35"/>
        <v>2928597.1686</v>
      </c>
      <c r="BD37" s="63">
        <f t="shared" si="35"/>
        <v>2928597.1686</v>
      </c>
      <c r="BE37" s="63">
        <f t="shared" si="35"/>
        <v>3253996.8539999994</v>
      </c>
      <c r="BF37" s="63">
        <f t="shared" si="35"/>
        <v>3253996.8539999994</v>
      </c>
      <c r="BG37" s="63">
        <f t="shared" si="35"/>
        <v>3253996.8539999994</v>
      </c>
      <c r="BH37" s="63">
        <f t="shared" si="35"/>
        <v>2928597.1686</v>
      </c>
      <c r="BI37" s="63">
        <f t="shared" si="35"/>
        <v>2928597.1686</v>
      </c>
      <c r="BJ37" s="63">
        <f t="shared" si="35"/>
        <v>2603197.4832000001</v>
      </c>
      <c r="BK37" s="63">
        <f t="shared" si="35"/>
        <v>2277797.7977999998</v>
      </c>
      <c r="BL37" s="63">
        <f t="shared" si="35"/>
        <v>1952398.1124000002</v>
      </c>
    </row>
    <row r="38" spans="2:65" x14ac:dyDescent="0.15">
      <c r="B38" s="47" t="s">
        <v>675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0</v>
      </c>
      <c r="I38" s="63">
        <f t="shared" si="36"/>
        <v>0</v>
      </c>
      <c r="J38" s="63">
        <f t="shared" si="36"/>
        <v>0</v>
      </c>
      <c r="K38" s="63">
        <f t="shared" si="36"/>
        <v>0</v>
      </c>
      <c r="L38" s="63">
        <f t="shared" si="36"/>
        <v>0</v>
      </c>
      <c r="M38" s="63">
        <f t="shared" si="36"/>
        <v>0</v>
      </c>
      <c r="N38" s="63">
        <f t="shared" si="36"/>
        <v>1585</v>
      </c>
      <c r="O38" s="63">
        <f t="shared" si="36"/>
        <v>1585</v>
      </c>
      <c r="P38" s="63">
        <f t="shared" si="36"/>
        <v>3055</v>
      </c>
      <c r="Q38" s="63">
        <f t="shared" si="36"/>
        <v>5937.5</v>
      </c>
      <c r="R38" s="63">
        <f t="shared" si="36"/>
        <v>7987.5</v>
      </c>
      <c r="S38" s="63">
        <f t="shared" si="36"/>
        <v>15975</v>
      </c>
      <c r="T38" s="63">
        <f t="shared" si="36"/>
        <v>15975</v>
      </c>
      <c r="U38" s="63">
        <f t="shared" si="36"/>
        <v>15975</v>
      </c>
      <c r="V38" s="63">
        <f t="shared" si="36"/>
        <v>15975</v>
      </c>
      <c r="W38" s="63">
        <f t="shared" si="36"/>
        <v>15975</v>
      </c>
      <c r="X38" s="63">
        <f t="shared" si="36"/>
        <v>18025</v>
      </c>
      <c r="Y38" s="63">
        <f t="shared" si="36"/>
        <v>20075</v>
      </c>
      <c r="Z38" s="63">
        <f t="shared" si="36"/>
        <v>20975</v>
      </c>
      <c r="AA38" s="63">
        <f t="shared" si="36"/>
        <v>24881.25</v>
      </c>
      <c r="AB38" s="63">
        <f t="shared" si="36"/>
        <v>25612.5</v>
      </c>
      <c r="AC38" s="63">
        <f t="shared" si="36"/>
        <v>29690</v>
      </c>
      <c r="AD38" s="63">
        <f t="shared" si="36"/>
        <v>46770</v>
      </c>
      <c r="AE38" s="63">
        <f t="shared" si="36"/>
        <v>55807.5</v>
      </c>
      <c r="AF38" s="63">
        <f t="shared" si="36"/>
        <v>55807.5</v>
      </c>
      <c r="AG38" s="63">
        <f t="shared" si="36"/>
        <v>61210</v>
      </c>
      <c r="AH38" s="63">
        <f t="shared" si="36"/>
        <v>61210</v>
      </c>
      <c r="AI38" s="63">
        <f t="shared" si="36"/>
        <v>61210</v>
      </c>
      <c r="AJ38" s="63">
        <f t="shared" si="36"/>
        <v>56722.5</v>
      </c>
      <c r="AK38" s="63">
        <f t="shared" ref="AK38:BL38" si="37">AK22+AK30</f>
        <v>57637.5</v>
      </c>
      <c r="AL38" s="63">
        <f t="shared" si="37"/>
        <v>53225</v>
      </c>
      <c r="AM38" s="63">
        <f t="shared" si="37"/>
        <v>49482.5</v>
      </c>
      <c r="AN38" s="63">
        <f t="shared" si="37"/>
        <v>44878.75</v>
      </c>
      <c r="AO38" s="63">
        <f t="shared" si="37"/>
        <v>66587.5</v>
      </c>
      <c r="AP38" s="63">
        <f t="shared" si="37"/>
        <v>105795</v>
      </c>
      <c r="AQ38" s="63">
        <f t="shared" si="37"/>
        <v>122527.5</v>
      </c>
      <c r="AR38" s="63">
        <f t="shared" si="37"/>
        <v>122527.5</v>
      </c>
      <c r="AS38" s="63">
        <f t="shared" si="37"/>
        <v>135110</v>
      </c>
      <c r="AT38" s="63">
        <f t="shared" si="37"/>
        <v>135110</v>
      </c>
      <c r="AU38" s="63">
        <f t="shared" si="37"/>
        <v>135110</v>
      </c>
      <c r="AV38" s="63">
        <f t="shared" si="37"/>
        <v>123547.5</v>
      </c>
      <c r="AW38" s="63">
        <f t="shared" si="37"/>
        <v>124567.5</v>
      </c>
      <c r="AX38" s="63">
        <f t="shared" si="37"/>
        <v>113005</v>
      </c>
      <c r="AY38" s="63">
        <f t="shared" si="37"/>
        <v>102092.5</v>
      </c>
      <c r="AZ38" s="63">
        <f t="shared" si="37"/>
        <v>90327.5</v>
      </c>
      <c r="BA38" s="63">
        <f t="shared" si="37"/>
        <v>115890</v>
      </c>
      <c r="BB38" s="63">
        <f t="shared" si="37"/>
        <v>184442.5</v>
      </c>
      <c r="BC38" s="63">
        <f t="shared" si="37"/>
        <v>211092.5</v>
      </c>
      <c r="BD38" s="63">
        <f t="shared" si="37"/>
        <v>211092.5</v>
      </c>
      <c r="BE38" s="63">
        <f t="shared" si="37"/>
        <v>233450</v>
      </c>
      <c r="BF38" s="63">
        <f t="shared" si="37"/>
        <v>233450</v>
      </c>
      <c r="BG38" s="63">
        <f t="shared" si="37"/>
        <v>233450</v>
      </c>
      <c r="BH38" s="63">
        <f t="shared" si="37"/>
        <v>212112.5</v>
      </c>
      <c r="BI38" s="63">
        <f t="shared" si="37"/>
        <v>213132.5</v>
      </c>
      <c r="BJ38" s="63">
        <f t="shared" si="37"/>
        <v>191652.5</v>
      </c>
      <c r="BK38" s="63">
        <f t="shared" si="37"/>
        <v>170965</v>
      </c>
      <c r="BL38" s="63">
        <f t="shared" si="37"/>
        <v>149282.5</v>
      </c>
    </row>
    <row r="39" spans="2:65" x14ac:dyDescent="0.15">
      <c r="B39" s="47" t="s">
        <v>669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0</v>
      </c>
      <c r="I39" s="63">
        <f t="shared" si="38"/>
        <v>0</v>
      </c>
      <c r="J39" s="63">
        <f t="shared" si="38"/>
        <v>0</v>
      </c>
      <c r="K39" s="63">
        <f t="shared" si="38"/>
        <v>0</v>
      </c>
      <c r="L39" s="63">
        <f t="shared" si="38"/>
        <v>0</v>
      </c>
      <c r="M39" s="63">
        <f t="shared" si="38"/>
        <v>0</v>
      </c>
      <c r="N39" s="63">
        <f t="shared" si="38"/>
        <v>15768</v>
      </c>
      <c r="O39" s="63">
        <f t="shared" si="38"/>
        <v>15768</v>
      </c>
      <c r="P39" s="63">
        <f t="shared" si="38"/>
        <v>30330</v>
      </c>
      <c r="Q39" s="63">
        <f t="shared" si="38"/>
        <v>100967.6</v>
      </c>
      <c r="R39" s="63">
        <f t="shared" si="38"/>
        <v>135786.6</v>
      </c>
      <c r="S39" s="63">
        <f t="shared" si="38"/>
        <v>271573.2</v>
      </c>
      <c r="T39" s="63">
        <f t="shared" si="38"/>
        <v>271573.2</v>
      </c>
      <c r="U39" s="63">
        <f t="shared" si="38"/>
        <v>271573.2</v>
      </c>
      <c r="V39" s="63">
        <f t="shared" si="38"/>
        <v>271573.2</v>
      </c>
      <c r="W39" s="63">
        <f t="shared" si="38"/>
        <v>271573.2</v>
      </c>
      <c r="X39" s="63">
        <f t="shared" si="38"/>
        <v>306392.2</v>
      </c>
      <c r="Y39" s="63">
        <f t="shared" si="38"/>
        <v>341211.2</v>
      </c>
      <c r="Z39" s="63">
        <f t="shared" si="38"/>
        <v>342111.2</v>
      </c>
      <c r="AA39" s="63">
        <f t="shared" si="38"/>
        <v>408278.55000000005</v>
      </c>
      <c r="AB39" s="63">
        <f t="shared" si="38"/>
        <v>409009.80000000005</v>
      </c>
      <c r="AC39" s="63">
        <f t="shared" si="38"/>
        <v>546135.19999999995</v>
      </c>
      <c r="AD39" s="63">
        <f t="shared" si="38"/>
        <v>873082.32000000007</v>
      </c>
      <c r="AE39" s="63">
        <f t="shared" si="38"/>
        <v>985408.8600000001</v>
      </c>
      <c r="AF39" s="63">
        <f t="shared" si="38"/>
        <v>985408.8600000001</v>
      </c>
      <c r="AG39" s="63">
        <f t="shared" si="38"/>
        <v>1094100.3999999999</v>
      </c>
      <c r="AH39" s="63">
        <f t="shared" si="38"/>
        <v>1094100.3999999999</v>
      </c>
      <c r="AI39" s="63">
        <f t="shared" si="38"/>
        <v>1094100.3999999999</v>
      </c>
      <c r="AJ39" s="63">
        <f t="shared" si="38"/>
        <v>986323.8600000001</v>
      </c>
      <c r="AK39" s="63">
        <f t="shared" ref="AK39:BL39" si="39">AK23+AK31</f>
        <v>987238.8600000001</v>
      </c>
      <c r="AL39" s="63">
        <f t="shared" si="39"/>
        <v>879537.32000000007</v>
      </c>
      <c r="AM39" s="63">
        <f t="shared" si="39"/>
        <v>772505.78</v>
      </c>
      <c r="AN39" s="63">
        <f t="shared" si="39"/>
        <v>664612.99</v>
      </c>
      <c r="AO39" s="63">
        <f t="shared" si="39"/>
        <v>1024830.8319999999</v>
      </c>
      <c r="AP39" s="63">
        <f t="shared" si="39"/>
        <v>1634906.6999999997</v>
      </c>
      <c r="AQ39" s="63">
        <f t="shared" si="39"/>
        <v>1845326.682</v>
      </c>
      <c r="AR39" s="63">
        <f t="shared" si="39"/>
        <v>1845326.682</v>
      </c>
      <c r="AS39" s="63">
        <f t="shared" si="39"/>
        <v>2046499.625</v>
      </c>
      <c r="AT39" s="63">
        <f t="shared" si="39"/>
        <v>2046499.625</v>
      </c>
      <c r="AU39" s="63">
        <f t="shared" si="39"/>
        <v>2046499.625</v>
      </c>
      <c r="AV39" s="63">
        <f t="shared" si="39"/>
        <v>1846346.682</v>
      </c>
      <c r="AW39" s="63">
        <f t="shared" si="39"/>
        <v>1847366.682</v>
      </c>
      <c r="AX39" s="63">
        <f t="shared" si="39"/>
        <v>1642116.6999999997</v>
      </c>
      <c r="AY39" s="63">
        <f t="shared" si="39"/>
        <v>1442613.757</v>
      </c>
      <c r="AZ39" s="63">
        <f t="shared" si="39"/>
        <v>1237161.2749999999</v>
      </c>
      <c r="BA39" s="63">
        <f t="shared" si="39"/>
        <v>1742888.4269999997</v>
      </c>
      <c r="BB39" s="63">
        <f t="shared" si="39"/>
        <v>2787639.9831999997</v>
      </c>
      <c r="BC39" s="63">
        <f t="shared" si="39"/>
        <v>3139689.6686</v>
      </c>
      <c r="BD39" s="63">
        <f t="shared" si="39"/>
        <v>3139689.6686</v>
      </c>
      <c r="BE39" s="63">
        <f t="shared" si="39"/>
        <v>3487446.8539999994</v>
      </c>
      <c r="BF39" s="63">
        <f t="shared" si="39"/>
        <v>3487446.8539999994</v>
      </c>
      <c r="BG39" s="63">
        <f t="shared" si="39"/>
        <v>3487446.8539999994</v>
      </c>
      <c r="BH39" s="63">
        <f t="shared" si="39"/>
        <v>3140709.6686</v>
      </c>
      <c r="BI39" s="63">
        <f t="shared" si="39"/>
        <v>3141729.6686</v>
      </c>
      <c r="BJ39" s="63">
        <f t="shared" si="39"/>
        <v>2794849.9831999997</v>
      </c>
      <c r="BK39" s="63">
        <f t="shared" si="39"/>
        <v>2448762.7977999994</v>
      </c>
      <c r="BL39" s="63">
        <f t="shared" si="39"/>
        <v>2101680.6124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656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8">
        <f>SUM(E43:BL43)</f>
        <v>12580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0</v>
      </c>
      <c r="I44" s="63">
        <f>'COGS-PRICE-MARGIN_CWS'!$C5*I43</f>
        <v>0</v>
      </c>
      <c r="J44" s="63">
        <f>'COGS-PRICE-MARGIN_CWS'!$C5*J43</f>
        <v>0</v>
      </c>
      <c r="K44" s="63">
        <f>'COGS-PRICE-MARGIN_CWS'!$C5*K43</f>
        <v>0</v>
      </c>
      <c r="L44" s="63">
        <f>'COGS-PRICE-MARGIN_CWS'!$C5*L43</f>
        <v>0</v>
      </c>
      <c r="M44" s="63">
        <f>'COGS-PRICE-MARGIN_CWS'!$C5*M43</f>
        <v>0</v>
      </c>
      <c r="N44" s="63">
        <f>'COGS-PRICE-MARGIN_CWS'!$C5*N43</f>
        <v>65000</v>
      </c>
      <c r="O44" s="63">
        <f>'COGS-PRICE-MARGIN_CWS'!$C5*O43</f>
        <v>65000</v>
      </c>
      <c r="P44" s="63">
        <f>'COGS-PRICE-MARGIN_CWS'!$C5*P43</f>
        <v>125000</v>
      </c>
      <c r="Q44" s="63">
        <f>'COGS-PRICE-MARGIN_CWS'!$C26*Q43</f>
        <v>159500</v>
      </c>
      <c r="R44" s="63">
        <f>'COGS-PRICE-MARGIN_CWS'!$C26*R43</f>
        <v>214500</v>
      </c>
      <c r="S44" s="63">
        <f>'COGS-PRICE-MARGIN_CWS'!$C26*S43</f>
        <v>429000</v>
      </c>
      <c r="T44" s="63">
        <f>'COGS-PRICE-MARGIN_CWS'!$C26*T43</f>
        <v>429000</v>
      </c>
      <c r="U44" s="63">
        <f>'COGS-PRICE-MARGIN_CWS'!$C26*U43</f>
        <v>429000</v>
      </c>
      <c r="V44" s="63">
        <f>'COGS-PRICE-MARGIN_CWS'!$C26*V43</f>
        <v>429000</v>
      </c>
      <c r="W44" s="63">
        <f>'COGS-PRICE-MARGIN_CWS'!$C26*W43</f>
        <v>429000</v>
      </c>
      <c r="X44" s="63">
        <f>'COGS-PRICE-MARGIN_CWS'!$C26*X43</f>
        <v>484000</v>
      </c>
      <c r="Y44" s="63">
        <f>'COGS-PRICE-MARGIN_CWS'!$C26*Y43</f>
        <v>539000</v>
      </c>
      <c r="Z44" s="63">
        <f>'COGS-PRICE-MARGIN_CWS'!$C26*Z43</f>
        <v>539000</v>
      </c>
      <c r="AA44" s="63">
        <f>'COGS-PRICE-MARGIN_CWS'!$C26*AA43</f>
        <v>643500</v>
      </c>
      <c r="AB44" s="63">
        <f>'COGS-PRICE-MARGIN_CWS'!$C26*AB43</f>
        <v>643500</v>
      </c>
      <c r="AC44" s="63">
        <f>'COGS-PRICE-MARGIN_CWS'!$C47*AC43</f>
        <v>720000</v>
      </c>
      <c r="AD44" s="63">
        <f>'COGS-PRICE-MARGIN_CWS'!$C47*AD43</f>
        <v>1152000</v>
      </c>
      <c r="AE44" s="63">
        <f>'COGS-PRICE-MARGIN_CWS'!$C47*AE43</f>
        <v>1296000</v>
      </c>
      <c r="AF44" s="63">
        <f>'COGS-PRICE-MARGIN_CWS'!$C47*AF43</f>
        <v>1296000</v>
      </c>
      <c r="AG44" s="63">
        <f>'COGS-PRICE-MARGIN_CWS'!$C47*AG43</f>
        <v>1440000</v>
      </c>
      <c r="AH44" s="63">
        <f>'COGS-PRICE-MARGIN_CWS'!$C47*AH43</f>
        <v>1440000</v>
      </c>
      <c r="AI44" s="63">
        <f>'COGS-PRICE-MARGIN_CWS'!$C47*AI43</f>
        <v>1440000</v>
      </c>
      <c r="AJ44" s="63">
        <f>'COGS-PRICE-MARGIN_CWS'!$C47*AJ43</f>
        <v>1296000</v>
      </c>
      <c r="AK44" s="63">
        <f>'COGS-PRICE-MARGIN_CWS'!$C47*AK43</f>
        <v>1296000</v>
      </c>
      <c r="AL44" s="63">
        <f>'COGS-PRICE-MARGIN_CWS'!$C47*AL43</f>
        <v>1152000</v>
      </c>
      <c r="AM44" s="63">
        <f>'COGS-PRICE-MARGIN_CWS'!$C47*AM43</f>
        <v>1008000</v>
      </c>
      <c r="AN44" s="63">
        <f>'COGS-PRICE-MARGIN_CWS'!$C47*AN43</f>
        <v>864000</v>
      </c>
      <c r="AO44" s="63">
        <f>'COGS-PRICE-MARGIN_CWS'!$C68*AO43</f>
        <v>1222000</v>
      </c>
      <c r="AP44" s="63">
        <f>'COGS-PRICE-MARGIN_CWS'!$C68*AP43</f>
        <v>1950000</v>
      </c>
      <c r="AQ44" s="63">
        <f>'COGS-PRICE-MARGIN_CWS'!$C68*AQ43</f>
        <v>2197000</v>
      </c>
      <c r="AR44" s="63">
        <f>'COGS-PRICE-MARGIN_CWS'!$C68*AR43</f>
        <v>2197000</v>
      </c>
      <c r="AS44" s="63">
        <f>'COGS-PRICE-MARGIN_CWS'!$C68*AS43</f>
        <v>2437500</v>
      </c>
      <c r="AT44" s="63">
        <f>'COGS-PRICE-MARGIN_CWS'!$C68*AT43</f>
        <v>2437500</v>
      </c>
      <c r="AU44" s="63">
        <f>'COGS-PRICE-MARGIN_CWS'!$C68*AU43</f>
        <v>2437500</v>
      </c>
      <c r="AV44" s="63">
        <f>'COGS-PRICE-MARGIN_CWS'!$C68*AV43</f>
        <v>2197000</v>
      </c>
      <c r="AW44" s="63">
        <f>'COGS-PRICE-MARGIN_CWS'!$C68*AW43</f>
        <v>2197000</v>
      </c>
      <c r="AX44" s="63">
        <f>'COGS-PRICE-MARGIN_CWS'!$C68*AX43</f>
        <v>1950000</v>
      </c>
      <c r="AY44" s="63">
        <f>'COGS-PRICE-MARGIN_CWS'!$C68*AY43</f>
        <v>1709500</v>
      </c>
      <c r="AZ44" s="63">
        <f>'COGS-PRICE-MARGIN_CWS'!$C68*AZ43</f>
        <v>1462500</v>
      </c>
      <c r="BA44" s="63">
        <f>'COGS-PRICE-MARGIN_CWS'!$C89*BA43</f>
        <v>1957500</v>
      </c>
      <c r="BB44" s="63">
        <f>'COGS-PRICE-MARGIN_CWS'!$C89*BB43</f>
        <v>3132000</v>
      </c>
      <c r="BC44" s="63">
        <f>'COGS-PRICE-MARGIN_CWS'!$C89*BC43</f>
        <v>3523500</v>
      </c>
      <c r="BD44" s="63">
        <f>'COGS-PRICE-MARGIN_CWS'!$C89*BD43</f>
        <v>3523500</v>
      </c>
      <c r="BE44" s="63">
        <f>'COGS-PRICE-MARGIN_CWS'!$C89*BE43</f>
        <v>3915000</v>
      </c>
      <c r="BF44" s="63">
        <f>'COGS-PRICE-MARGIN_CWS'!$C89*BF43</f>
        <v>3915000</v>
      </c>
      <c r="BG44" s="63">
        <f>'COGS-PRICE-MARGIN_CWS'!$C89*BG43</f>
        <v>3915000</v>
      </c>
      <c r="BH44" s="63">
        <f>'COGS-PRICE-MARGIN_CWS'!$C89*BH43</f>
        <v>3523500</v>
      </c>
      <c r="BI44" s="63">
        <f>'COGS-PRICE-MARGIN_CWS'!$C89*BI43</f>
        <v>3523500</v>
      </c>
      <c r="BJ44" s="63">
        <f>'COGS-PRICE-MARGIN_CWS'!$C89*BJ43</f>
        <v>3132000</v>
      </c>
      <c r="BK44" s="63">
        <f>'COGS-PRICE-MARGIN_CWS'!$C89*BK43</f>
        <v>2740500</v>
      </c>
      <c r="BL44" s="63">
        <f>'COGS-PRICE-MARGIN_CWS'!$C89*BL43</f>
        <v>2349000</v>
      </c>
      <c r="BM44" s="118">
        <f>SUM(E44:BL44)</f>
        <v>83567500</v>
      </c>
    </row>
    <row r="45" spans="2:65" x14ac:dyDescent="0.15">
      <c r="B45" s="47" t="s">
        <v>351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680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0</v>
      </c>
      <c r="I47" s="70">
        <f t="shared" si="40"/>
        <v>0</v>
      </c>
      <c r="J47" s="70">
        <f t="shared" si="40"/>
        <v>0</v>
      </c>
      <c r="K47" s="70">
        <f t="shared" si="40"/>
        <v>0</v>
      </c>
      <c r="L47" s="70">
        <f t="shared" si="40"/>
        <v>0</v>
      </c>
      <c r="M47" s="70">
        <f t="shared" si="40"/>
        <v>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0</v>
      </c>
      <c r="I48" s="178">
        <f t="shared" si="41"/>
        <v>0</v>
      </c>
      <c r="J48" s="178">
        <f t="shared" si="41"/>
        <v>0</v>
      </c>
      <c r="K48" s="178">
        <f t="shared" si="41"/>
        <v>0</v>
      </c>
      <c r="L48" s="178">
        <f t="shared" si="41"/>
        <v>0</v>
      </c>
      <c r="M48" s="178">
        <f t="shared" si="41"/>
        <v>0</v>
      </c>
      <c r="N48" s="178">
        <f t="shared" si="41"/>
        <v>26000</v>
      </c>
      <c r="O48" s="178">
        <f t="shared" si="41"/>
        <v>26000</v>
      </c>
      <c r="P48" s="178">
        <f t="shared" si="41"/>
        <v>50000</v>
      </c>
      <c r="Q48" s="178">
        <f t="shared" si="41"/>
        <v>119625</v>
      </c>
      <c r="R48" s="178">
        <f t="shared" si="41"/>
        <v>160875</v>
      </c>
      <c r="S48" s="178">
        <f t="shared" si="41"/>
        <v>321750</v>
      </c>
      <c r="T48" s="178">
        <f t="shared" si="41"/>
        <v>321750</v>
      </c>
      <c r="U48" s="178">
        <f t="shared" si="41"/>
        <v>321750</v>
      </c>
      <c r="V48" s="178">
        <f t="shared" si="41"/>
        <v>321750</v>
      </c>
      <c r="W48" s="178">
        <f t="shared" si="41"/>
        <v>321750</v>
      </c>
      <c r="X48" s="178">
        <f t="shared" si="41"/>
        <v>363000</v>
      </c>
      <c r="Y48" s="178">
        <f t="shared" si="41"/>
        <v>404250</v>
      </c>
      <c r="Z48" s="178">
        <f t="shared" si="41"/>
        <v>404250</v>
      </c>
      <c r="AA48" s="178">
        <f t="shared" si="41"/>
        <v>482625</v>
      </c>
      <c r="AB48" s="178">
        <f t="shared" si="41"/>
        <v>482625</v>
      </c>
      <c r="AC48" s="178">
        <f t="shared" si="41"/>
        <v>612000</v>
      </c>
      <c r="AD48" s="178">
        <f t="shared" si="41"/>
        <v>979200</v>
      </c>
      <c r="AE48" s="178">
        <f t="shared" si="41"/>
        <v>1101600</v>
      </c>
      <c r="AF48" s="178">
        <f t="shared" si="41"/>
        <v>1101600</v>
      </c>
      <c r="AG48" s="178">
        <f t="shared" si="41"/>
        <v>1224000</v>
      </c>
      <c r="AH48" s="178">
        <f t="shared" si="41"/>
        <v>1224000</v>
      </c>
      <c r="AI48" s="178">
        <f t="shared" si="41"/>
        <v>1224000</v>
      </c>
      <c r="AJ48" s="178">
        <f t="shared" si="41"/>
        <v>1101600</v>
      </c>
      <c r="AK48" s="178">
        <f t="shared" ref="AK48:BL48" si="42">AK44*(1-AK45)</f>
        <v>1101600</v>
      </c>
      <c r="AL48" s="178">
        <f t="shared" si="42"/>
        <v>979200</v>
      </c>
      <c r="AM48" s="178">
        <f t="shared" si="42"/>
        <v>856800</v>
      </c>
      <c r="AN48" s="178">
        <f t="shared" si="42"/>
        <v>734400</v>
      </c>
      <c r="AO48" s="178">
        <f t="shared" si="42"/>
        <v>1099800</v>
      </c>
      <c r="AP48" s="178">
        <f t="shared" si="42"/>
        <v>1755000</v>
      </c>
      <c r="AQ48" s="178">
        <f t="shared" si="42"/>
        <v>1977300</v>
      </c>
      <c r="AR48" s="178">
        <f t="shared" si="42"/>
        <v>1977300</v>
      </c>
      <c r="AS48" s="178">
        <f t="shared" si="42"/>
        <v>2193750</v>
      </c>
      <c r="AT48" s="178">
        <f t="shared" si="42"/>
        <v>2193750</v>
      </c>
      <c r="AU48" s="178">
        <f t="shared" si="42"/>
        <v>2193750</v>
      </c>
      <c r="AV48" s="178">
        <f t="shared" si="42"/>
        <v>1977300</v>
      </c>
      <c r="AW48" s="178">
        <f t="shared" si="42"/>
        <v>1977300</v>
      </c>
      <c r="AX48" s="178">
        <f t="shared" si="42"/>
        <v>1755000</v>
      </c>
      <c r="AY48" s="178">
        <f t="shared" si="42"/>
        <v>1538550</v>
      </c>
      <c r="AZ48" s="178">
        <f t="shared" si="42"/>
        <v>1316250</v>
      </c>
      <c r="BA48" s="178">
        <f t="shared" si="42"/>
        <v>1761750</v>
      </c>
      <c r="BB48" s="178">
        <f t="shared" si="42"/>
        <v>2818800</v>
      </c>
      <c r="BC48" s="178">
        <f t="shared" si="42"/>
        <v>3171150</v>
      </c>
      <c r="BD48" s="178">
        <f t="shared" si="42"/>
        <v>3171150</v>
      </c>
      <c r="BE48" s="178">
        <f t="shared" si="42"/>
        <v>3523500</v>
      </c>
      <c r="BF48" s="178">
        <f t="shared" si="42"/>
        <v>3523500</v>
      </c>
      <c r="BG48" s="178">
        <f t="shared" si="42"/>
        <v>3523500</v>
      </c>
      <c r="BH48" s="178">
        <f t="shared" si="42"/>
        <v>3171150</v>
      </c>
      <c r="BI48" s="178">
        <f t="shared" si="42"/>
        <v>3171150</v>
      </c>
      <c r="BJ48" s="178">
        <f t="shared" si="42"/>
        <v>2818800</v>
      </c>
      <c r="BK48" s="178">
        <f t="shared" si="42"/>
        <v>2466450</v>
      </c>
      <c r="BL48" s="178">
        <f t="shared" si="42"/>
        <v>2114100</v>
      </c>
      <c r="BM48" s="118">
        <f>SUM(E48:BL48)</f>
        <v>73558050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0</v>
      </c>
      <c r="I52" s="63">
        <f>'COGS-PRICE-MARGIN_CWS'!$F5*I43</f>
        <v>0</v>
      </c>
      <c r="J52" s="63">
        <f>'COGS-PRICE-MARGIN_CWS'!$F5*J43</f>
        <v>0</v>
      </c>
      <c r="K52" s="63">
        <f>'COGS-PRICE-MARGIN_CWS'!$F5*K43</f>
        <v>0</v>
      </c>
      <c r="L52" s="63">
        <f>'COGS-PRICE-MARGIN_CWS'!$F5*L43</f>
        <v>0</v>
      </c>
      <c r="M52" s="63">
        <f>'COGS-PRICE-MARGIN_CWS'!$F5*M43</f>
        <v>0</v>
      </c>
      <c r="N52" s="63">
        <f>'COGS-PRICE-MARGIN_CWS'!$F5*N43</f>
        <v>9750</v>
      </c>
      <c r="O52" s="63">
        <f>'COGS-PRICE-MARGIN_CWS'!$F5*O43</f>
        <v>9750</v>
      </c>
      <c r="P52" s="63">
        <f>'COGS-PRICE-MARGIN_CWS'!$F5*P43</f>
        <v>18750</v>
      </c>
      <c r="Q52" s="63">
        <f>'COGS-PRICE-MARGIN_CWS'!$F26*Q43</f>
        <v>19575</v>
      </c>
      <c r="R52" s="63">
        <f>'COGS-PRICE-MARGIN_CWS'!$F26*R43</f>
        <v>26325</v>
      </c>
      <c r="S52" s="63">
        <f>'COGS-PRICE-MARGIN_CWS'!$F26*S43</f>
        <v>52650</v>
      </c>
      <c r="T52" s="63">
        <f>'COGS-PRICE-MARGIN_CWS'!$F26*T43</f>
        <v>52650</v>
      </c>
      <c r="U52" s="63">
        <f>'COGS-PRICE-MARGIN_CWS'!$F26*U43</f>
        <v>52650</v>
      </c>
      <c r="V52" s="63">
        <f>'COGS-PRICE-MARGIN_CWS'!$F26*V43</f>
        <v>52650</v>
      </c>
      <c r="W52" s="63">
        <f>'COGS-PRICE-MARGIN_CWS'!$F26*W43</f>
        <v>52650</v>
      </c>
      <c r="X52" s="63">
        <f>'COGS-PRICE-MARGIN_CWS'!$F26*X43</f>
        <v>59400</v>
      </c>
      <c r="Y52" s="63">
        <f>'COGS-PRICE-MARGIN_CWS'!$F26*Y43</f>
        <v>66150</v>
      </c>
      <c r="Z52" s="63">
        <f>'COGS-PRICE-MARGIN_CWS'!$F26*Z43</f>
        <v>66150</v>
      </c>
      <c r="AA52" s="63">
        <f>'COGS-PRICE-MARGIN_CWS'!$F26*AA43</f>
        <v>78975</v>
      </c>
      <c r="AB52" s="63">
        <f>'COGS-PRICE-MARGIN_CWS'!$F26*AB43</f>
        <v>78975</v>
      </c>
      <c r="AC52" s="63">
        <f>'COGS-PRICE-MARGIN_CWS'!$F47*AC43</f>
        <v>72900</v>
      </c>
      <c r="AD52" s="63">
        <f>'COGS-PRICE-MARGIN_CWS'!$F47*AD43</f>
        <v>116640</v>
      </c>
      <c r="AE52" s="63">
        <f>'COGS-PRICE-MARGIN_CWS'!$F47*AE43</f>
        <v>131220</v>
      </c>
      <c r="AF52" s="63">
        <f>'COGS-PRICE-MARGIN_CWS'!$F47*AF43</f>
        <v>131220</v>
      </c>
      <c r="AG52" s="63">
        <f>'COGS-PRICE-MARGIN_CWS'!$F47*AG43</f>
        <v>145800</v>
      </c>
      <c r="AH52" s="63">
        <f>'COGS-PRICE-MARGIN_CWS'!$F47*AH43</f>
        <v>145800</v>
      </c>
      <c r="AI52" s="63">
        <f>'COGS-PRICE-MARGIN_CWS'!$F47*AI43</f>
        <v>145800</v>
      </c>
      <c r="AJ52" s="63">
        <f>'COGS-PRICE-MARGIN_CWS'!$F47*AJ43</f>
        <v>131220</v>
      </c>
      <c r="AK52" s="63">
        <f>'COGS-PRICE-MARGIN_CWS'!$F47*AK43</f>
        <v>131220</v>
      </c>
      <c r="AL52" s="63">
        <f>'COGS-PRICE-MARGIN_CWS'!$F47*AL43</f>
        <v>116640</v>
      </c>
      <c r="AM52" s="63">
        <f>'COGS-PRICE-MARGIN_CWS'!$F47*AM43</f>
        <v>102060</v>
      </c>
      <c r="AN52" s="63">
        <f>'COGS-PRICE-MARGIN_CWS'!$F47*AN43</f>
        <v>87480</v>
      </c>
      <c r="AO52" s="63">
        <f>'COGS-PRICE-MARGIN_CWS'!$F68*AO43</f>
        <v>102789</v>
      </c>
      <c r="AP52" s="63">
        <f>'COGS-PRICE-MARGIN_CWS'!$F68*AP43</f>
        <v>164025</v>
      </c>
      <c r="AQ52" s="63">
        <f>'COGS-PRICE-MARGIN_CWS'!$F68*AQ43</f>
        <v>184801.5</v>
      </c>
      <c r="AR52" s="63">
        <f>'COGS-PRICE-MARGIN_CWS'!$F68*AR43</f>
        <v>184801.5</v>
      </c>
      <c r="AS52" s="63">
        <f>'COGS-PRICE-MARGIN_CWS'!$F68*AS43</f>
        <v>205031.25</v>
      </c>
      <c r="AT52" s="63">
        <f>'COGS-PRICE-MARGIN_CWS'!$F68*AT43</f>
        <v>205031.25</v>
      </c>
      <c r="AU52" s="63">
        <f>'COGS-PRICE-MARGIN_CWS'!$F68*AU43</f>
        <v>205031.25</v>
      </c>
      <c r="AV52" s="63">
        <f>'COGS-PRICE-MARGIN_CWS'!$F68*AV43</f>
        <v>184801.5</v>
      </c>
      <c r="AW52" s="63">
        <f>'COGS-PRICE-MARGIN_CWS'!$F68*AW43</f>
        <v>184801.5</v>
      </c>
      <c r="AX52" s="63">
        <f>'COGS-PRICE-MARGIN_CWS'!$F68*AX43</f>
        <v>164025</v>
      </c>
      <c r="AY52" s="63">
        <f>'COGS-PRICE-MARGIN_CWS'!$F68*AY43</f>
        <v>143795.25</v>
      </c>
      <c r="AZ52" s="63">
        <f>'COGS-PRICE-MARGIN_CWS'!$F68*AZ43</f>
        <v>123018.75</v>
      </c>
      <c r="BA52" s="63">
        <f>'COGS-PRICE-MARGIN_CWS'!$F89*BA43</f>
        <v>132860.25</v>
      </c>
      <c r="BB52" s="63">
        <f>'COGS-PRICE-MARGIN_CWS'!$F89*BB43</f>
        <v>212576.4</v>
      </c>
      <c r="BC52" s="63">
        <f>'COGS-PRICE-MARGIN_CWS'!$F89*BC43</f>
        <v>239148.44999999998</v>
      </c>
      <c r="BD52" s="63">
        <f>'COGS-PRICE-MARGIN_CWS'!$F89*BD43</f>
        <v>239148.44999999998</v>
      </c>
      <c r="BE52" s="63">
        <f>'COGS-PRICE-MARGIN_CWS'!$F89*BE43</f>
        <v>265720.5</v>
      </c>
      <c r="BF52" s="63">
        <f>'COGS-PRICE-MARGIN_CWS'!$F89*BF43</f>
        <v>265720.5</v>
      </c>
      <c r="BG52" s="63">
        <f>'COGS-PRICE-MARGIN_CWS'!$F89*BG43</f>
        <v>265720.5</v>
      </c>
      <c r="BH52" s="63">
        <f>'COGS-PRICE-MARGIN_CWS'!$F89*BH43</f>
        <v>239148.44999999998</v>
      </c>
      <c r="BI52" s="63">
        <f>'COGS-PRICE-MARGIN_CWS'!$F89*BI43</f>
        <v>239148.44999999998</v>
      </c>
      <c r="BJ52" s="63">
        <f>'COGS-PRICE-MARGIN_CWS'!$F89*BJ43</f>
        <v>212576.4</v>
      </c>
      <c r="BK52" s="63">
        <f>'COGS-PRICE-MARGIN_CWS'!$F89*BK43</f>
        <v>186004.35</v>
      </c>
      <c r="BL52" s="63">
        <f>'COGS-PRICE-MARGIN_CWS'!$F89*BL43</f>
        <v>159432.29999999999</v>
      </c>
      <c r="BM52" s="118">
        <f>SUM(E52:BL52)</f>
        <v>6864207.7500000009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1950</v>
      </c>
      <c r="O53" s="63">
        <f>'COGS-PRICE-MARGIN_CWS'!$F6*O43</f>
        <v>1950</v>
      </c>
      <c r="P53" s="63">
        <f>'COGS-PRICE-MARGIN_CWS'!$F6*P43</f>
        <v>3750</v>
      </c>
      <c r="Q53" s="63">
        <f>'COGS-PRICE-MARGIN_CWS'!$F27*Q43</f>
        <v>4785</v>
      </c>
      <c r="R53" s="63">
        <f>'COGS-PRICE-MARGIN_CWS'!$F27*R43</f>
        <v>6435</v>
      </c>
      <c r="S53" s="63">
        <f>'COGS-PRICE-MARGIN_CWS'!$F27*S43</f>
        <v>12870</v>
      </c>
      <c r="T53" s="63">
        <f>'COGS-PRICE-MARGIN_CWS'!$F27*T43</f>
        <v>12870</v>
      </c>
      <c r="U53" s="63">
        <f>'COGS-PRICE-MARGIN_CWS'!$F27*U43</f>
        <v>12870</v>
      </c>
      <c r="V53" s="63">
        <f>'COGS-PRICE-MARGIN_CWS'!$F27*V43</f>
        <v>12870</v>
      </c>
      <c r="W53" s="63">
        <f>'COGS-PRICE-MARGIN_CWS'!$F27*W43</f>
        <v>12870</v>
      </c>
      <c r="X53" s="63">
        <f>'COGS-PRICE-MARGIN_CWS'!$F27*X43</f>
        <v>14520</v>
      </c>
      <c r="Y53" s="63">
        <f>'COGS-PRICE-MARGIN_CWS'!$F27*Y43</f>
        <v>16170</v>
      </c>
      <c r="Z53" s="63">
        <f>'COGS-PRICE-MARGIN_CWS'!$F27*Z43</f>
        <v>16170</v>
      </c>
      <c r="AA53" s="63">
        <f>'COGS-PRICE-MARGIN_CWS'!$F27*AA43</f>
        <v>19305</v>
      </c>
      <c r="AB53" s="63">
        <f>'COGS-PRICE-MARGIN_CWS'!$F27*AB43</f>
        <v>19305</v>
      </c>
      <c r="AC53" s="63">
        <f>'COGS-PRICE-MARGIN_CWS'!$F48*AC43</f>
        <v>21780.000000000004</v>
      </c>
      <c r="AD53" s="63">
        <f>'COGS-PRICE-MARGIN_CWS'!$F48*AD43</f>
        <v>34848.000000000007</v>
      </c>
      <c r="AE53" s="63">
        <f>'COGS-PRICE-MARGIN_CWS'!$F48*AE43</f>
        <v>39204.000000000007</v>
      </c>
      <c r="AF53" s="63">
        <f>'COGS-PRICE-MARGIN_CWS'!$F48*AF43</f>
        <v>39204.000000000007</v>
      </c>
      <c r="AG53" s="63">
        <f>'COGS-PRICE-MARGIN_CWS'!$F48*AG43</f>
        <v>43560.000000000007</v>
      </c>
      <c r="AH53" s="63">
        <f>'COGS-PRICE-MARGIN_CWS'!$F48*AH43</f>
        <v>43560.000000000007</v>
      </c>
      <c r="AI53" s="63">
        <f>'COGS-PRICE-MARGIN_CWS'!$F48*AI43</f>
        <v>43560.000000000007</v>
      </c>
      <c r="AJ53" s="63">
        <f>'COGS-PRICE-MARGIN_CWS'!$F48*AJ43</f>
        <v>39204.000000000007</v>
      </c>
      <c r="AK53" s="63">
        <f>'COGS-PRICE-MARGIN_CWS'!$F48*AK43</f>
        <v>39204.000000000007</v>
      </c>
      <c r="AL53" s="63">
        <f>'COGS-PRICE-MARGIN_CWS'!$F48*AL43</f>
        <v>34848.000000000007</v>
      </c>
      <c r="AM53" s="63">
        <f>'COGS-PRICE-MARGIN_CWS'!$F48*AM43</f>
        <v>30492.000000000004</v>
      </c>
      <c r="AN53" s="63">
        <f>'COGS-PRICE-MARGIN_CWS'!$F48*AN43</f>
        <v>26136.000000000004</v>
      </c>
      <c r="AO53" s="63">
        <f>'COGS-PRICE-MARGIN_CWS'!$F69*AO43</f>
        <v>37534.200000000004</v>
      </c>
      <c r="AP53" s="63">
        <f>'COGS-PRICE-MARGIN_CWS'!$F69*AP43</f>
        <v>59895.000000000007</v>
      </c>
      <c r="AQ53" s="63">
        <f>'COGS-PRICE-MARGIN_CWS'!$F69*AQ43</f>
        <v>67481.700000000012</v>
      </c>
      <c r="AR53" s="63">
        <f>'COGS-PRICE-MARGIN_CWS'!$F69*AR43</f>
        <v>67481.700000000012</v>
      </c>
      <c r="AS53" s="63">
        <f>'COGS-PRICE-MARGIN_CWS'!$F69*AS43</f>
        <v>74868.750000000015</v>
      </c>
      <c r="AT53" s="63">
        <f>'COGS-PRICE-MARGIN_CWS'!$F69*AT43</f>
        <v>74868.750000000015</v>
      </c>
      <c r="AU53" s="63">
        <f>'COGS-PRICE-MARGIN_CWS'!$F69*AU43</f>
        <v>74868.750000000015</v>
      </c>
      <c r="AV53" s="63">
        <f>'COGS-PRICE-MARGIN_CWS'!$F69*AV43</f>
        <v>67481.700000000012</v>
      </c>
      <c r="AW53" s="63">
        <f>'COGS-PRICE-MARGIN_CWS'!$F69*AW43</f>
        <v>67481.700000000012</v>
      </c>
      <c r="AX53" s="63">
        <f>'COGS-PRICE-MARGIN_CWS'!$F69*AX43</f>
        <v>59895.000000000007</v>
      </c>
      <c r="AY53" s="63">
        <f>'COGS-PRICE-MARGIN_CWS'!$F69*AY43</f>
        <v>52507.950000000012</v>
      </c>
      <c r="AZ53" s="63">
        <f>'COGS-PRICE-MARGIN_CWS'!$F69*AZ43</f>
        <v>44921.250000000007</v>
      </c>
      <c r="BA53" s="63">
        <f>'COGS-PRICE-MARGIN_CWS'!$F90*BA43</f>
        <v>297</v>
      </c>
      <c r="BB53" s="63">
        <f>'COGS-PRICE-MARGIN_CWS'!$F90*BB43</f>
        <v>475.20000000000005</v>
      </c>
      <c r="BC53" s="63">
        <f>'COGS-PRICE-MARGIN_CWS'!$F90*BC43</f>
        <v>534.6</v>
      </c>
      <c r="BD53" s="63">
        <f>'COGS-PRICE-MARGIN_CWS'!$F90*BD43</f>
        <v>534.6</v>
      </c>
      <c r="BE53" s="63">
        <f>'COGS-PRICE-MARGIN_CWS'!$F90*BE43</f>
        <v>594</v>
      </c>
      <c r="BF53" s="63">
        <f>'COGS-PRICE-MARGIN_CWS'!$F90*BF43</f>
        <v>594</v>
      </c>
      <c r="BG53" s="63">
        <f>'COGS-PRICE-MARGIN_CWS'!$F90*BG43</f>
        <v>594</v>
      </c>
      <c r="BH53" s="63">
        <f>'COGS-PRICE-MARGIN_CWS'!$F90*BH43</f>
        <v>534.6</v>
      </c>
      <c r="BI53" s="63">
        <f>'COGS-PRICE-MARGIN_CWS'!$F90*BI43</f>
        <v>534.6</v>
      </c>
      <c r="BJ53" s="63">
        <f>'COGS-PRICE-MARGIN_CWS'!$F90*BJ43</f>
        <v>475.20000000000005</v>
      </c>
      <c r="BK53" s="63">
        <f>'COGS-PRICE-MARGIN_CWS'!$F90*BK43</f>
        <v>415.8</v>
      </c>
      <c r="BL53" s="63">
        <f>'COGS-PRICE-MARGIN_CWS'!$F90*BL43</f>
        <v>356.40000000000003</v>
      </c>
      <c r="BM53" s="118">
        <f>SUM(E53:BL53)</f>
        <v>1359516.45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97.5</v>
      </c>
      <c r="O54" s="63">
        <f>'COGS-PRICE-MARGIN_CWS'!$F7*O43</f>
        <v>97.5</v>
      </c>
      <c r="P54" s="63">
        <f>'COGS-PRICE-MARGIN_CWS'!$F7*P43</f>
        <v>187.5</v>
      </c>
      <c r="Q54" s="63">
        <f>'COGS-PRICE-MARGIN_CWS'!$F28*Q43</f>
        <v>195.75</v>
      </c>
      <c r="R54" s="63">
        <f>'COGS-PRICE-MARGIN_CWS'!$F28*R43</f>
        <v>263.25</v>
      </c>
      <c r="S54" s="63">
        <f>'COGS-PRICE-MARGIN_CWS'!$F28*S43</f>
        <v>526.5</v>
      </c>
      <c r="T54" s="63">
        <f>'COGS-PRICE-MARGIN_CWS'!$F28*T43</f>
        <v>526.5</v>
      </c>
      <c r="U54" s="63">
        <f>'COGS-PRICE-MARGIN_CWS'!$F28*U43</f>
        <v>526.5</v>
      </c>
      <c r="V54" s="63">
        <f>'COGS-PRICE-MARGIN_CWS'!$F28*V43</f>
        <v>526.5</v>
      </c>
      <c r="W54" s="63">
        <f>'COGS-PRICE-MARGIN_CWS'!$F28*W43</f>
        <v>526.5</v>
      </c>
      <c r="X54" s="63">
        <f>'COGS-PRICE-MARGIN_CWS'!$F28*X43</f>
        <v>594</v>
      </c>
      <c r="Y54" s="63">
        <f>'COGS-PRICE-MARGIN_CWS'!$F28*Y43</f>
        <v>661.5</v>
      </c>
      <c r="Z54" s="63">
        <f>'COGS-PRICE-MARGIN_CWS'!$F28*Z43</f>
        <v>661.5</v>
      </c>
      <c r="AA54" s="63">
        <f>'COGS-PRICE-MARGIN_CWS'!$F28*AA43</f>
        <v>789.75</v>
      </c>
      <c r="AB54" s="63">
        <f>'COGS-PRICE-MARGIN_CWS'!$F28*AB43</f>
        <v>789.75</v>
      </c>
      <c r="AC54" s="63">
        <f>'COGS-PRICE-MARGIN_CWS'!$F49*AC43</f>
        <v>729</v>
      </c>
      <c r="AD54" s="63">
        <f>'COGS-PRICE-MARGIN_CWS'!$F49*AD43</f>
        <v>1166.4000000000001</v>
      </c>
      <c r="AE54" s="63">
        <f>'COGS-PRICE-MARGIN_CWS'!$F49*AE43</f>
        <v>1312.2</v>
      </c>
      <c r="AF54" s="63">
        <f>'COGS-PRICE-MARGIN_CWS'!$F49*AF43</f>
        <v>1312.2</v>
      </c>
      <c r="AG54" s="63">
        <f>'COGS-PRICE-MARGIN_CWS'!$F49*AG43</f>
        <v>1458</v>
      </c>
      <c r="AH54" s="63">
        <f>'COGS-PRICE-MARGIN_CWS'!$F49*AH43</f>
        <v>1458</v>
      </c>
      <c r="AI54" s="63">
        <f>'COGS-PRICE-MARGIN_CWS'!$F49*AI43</f>
        <v>1458</v>
      </c>
      <c r="AJ54" s="63">
        <f>'COGS-PRICE-MARGIN_CWS'!$F49*AJ43</f>
        <v>1312.2</v>
      </c>
      <c r="AK54" s="63">
        <f>'COGS-PRICE-MARGIN_CWS'!$F49*AK43</f>
        <v>1312.2</v>
      </c>
      <c r="AL54" s="63">
        <f>'COGS-PRICE-MARGIN_CWS'!$F49*AL43</f>
        <v>1166.4000000000001</v>
      </c>
      <c r="AM54" s="63">
        <f>'COGS-PRICE-MARGIN_CWS'!$F49*AM43</f>
        <v>1020.6</v>
      </c>
      <c r="AN54" s="63">
        <f>'COGS-PRICE-MARGIN_CWS'!$F49*AN43</f>
        <v>874.80000000000007</v>
      </c>
      <c r="AO54" s="63">
        <f>'COGS-PRICE-MARGIN_CWS'!$F70*AO43</f>
        <v>1027.8900000000001</v>
      </c>
      <c r="AP54" s="63">
        <f>'COGS-PRICE-MARGIN_CWS'!$F70*AP43</f>
        <v>1640.25</v>
      </c>
      <c r="AQ54" s="63">
        <f>'COGS-PRICE-MARGIN_CWS'!$F70*AQ43</f>
        <v>1848.0150000000001</v>
      </c>
      <c r="AR54" s="63">
        <f>'COGS-PRICE-MARGIN_CWS'!$F70*AR43</f>
        <v>1848.0150000000001</v>
      </c>
      <c r="AS54" s="63">
        <f>'COGS-PRICE-MARGIN_CWS'!$F70*AS43</f>
        <v>2050.3125</v>
      </c>
      <c r="AT54" s="63">
        <f>'COGS-PRICE-MARGIN_CWS'!$F70*AT43</f>
        <v>2050.3125</v>
      </c>
      <c r="AU54" s="63">
        <f>'COGS-PRICE-MARGIN_CWS'!$F70*AU43</f>
        <v>2050.3125</v>
      </c>
      <c r="AV54" s="63">
        <f>'COGS-PRICE-MARGIN_CWS'!$F70*AV43</f>
        <v>1848.0150000000001</v>
      </c>
      <c r="AW54" s="63">
        <f>'COGS-PRICE-MARGIN_CWS'!$F70*AW43</f>
        <v>1848.0150000000001</v>
      </c>
      <c r="AX54" s="63">
        <f>'COGS-PRICE-MARGIN_CWS'!$F70*AX43</f>
        <v>1640.25</v>
      </c>
      <c r="AY54" s="63">
        <f>'COGS-PRICE-MARGIN_CWS'!$F70*AY43</f>
        <v>1437.9525000000001</v>
      </c>
      <c r="AZ54" s="63">
        <f>'COGS-PRICE-MARGIN_CWS'!$F70*AZ43</f>
        <v>1230.1875</v>
      </c>
      <c r="BA54" s="63">
        <f>'COGS-PRICE-MARGIN_CWS'!$F91*BA43</f>
        <v>1328.6025</v>
      </c>
      <c r="BB54" s="63">
        <f>'COGS-PRICE-MARGIN_CWS'!$F91*BB43</f>
        <v>2125.7640000000001</v>
      </c>
      <c r="BC54" s="63">
        <f>'COGS-PRICE-MARGIN_CWS'!$F91*BC43</f>
        <v>2391.4845</v>
      </c>
      <c r="BD54" s="63">
        <f>'COGS-PRICE-MARGIN_CWS'!$F91*BD43</f>
        <v>2391.4845</v>
      </c>
      <c r="BE54" s="63">
        <f>'COGS-PRICE-MARGIN_CWS'!$F91*BE43</f>
        <v>2657.2049999999999</v>
      </c>
      <c r="BF54" s="63">
        <f>'COGS-PRICE-MARGIN_CWS'!$F91*BF43</f>
        <v>2657.2049999999999</v>
      </c>
      <c r="BG54" s="63">
        <f>'COGS-PRICE-MARGIN_CWS'!$F91*BG43</f>
        <v>2657.2049999999999</v>
      </c>
      <c r="BH54" s="63">
        <f>'COGS-PRICE-MARGIN_CWS'!$F91*BH43</f>
        <v>2391.4845</v>
      </c>
      <c r="BI54" s="63">
        <f>'COGS-PRICE-MARGIN_CWS'!$F91*BI43</f>
        <v>2391.4845</v>
      </c>
      <c r="BJ54" s="63">
        <f>'COGS-PRICE-MARGIN_CWS'!$F91*BJ43</f>
        <v>2125.7640000000001</v>
      </c>
      <c r="BK54" s="63">
        <f>'COGS-PRICE-MARGIN_CWS'!$F91*BK43</f>
        <v>1860.0435</v>
      </c>
      <c r="BL54" s="63">
        <f>'COGS-PRICE-MARGIN_CWS'!$F91*BL43</f>
        <v>1594.3230000000001</v>
      </c>
      <c r="BM54" s="118">
        <f>SUM(E54:BL54)</f>
        <v>68642.077500000014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19.5</v>
      </c>
      <c r="O55" s="63">
        <f>'COGS-PRICE-MARGIN_CWS'!$F8*O43</f>
        <v>19.5</v>
      </c>
      <c r="P55" s="63">
        <f>'COGS-PRICE-MARGIN_CWS'!$F8*P43</f>
        <v>37.5</v>
      </c>
      <c r="Q55" s="63">
        <f>'COGS-PRICE-MARGIN_CWS'!$F29*Q43</f>
        <v>39.150000000000006</v>
      </c>
      <c r="R55" s="63">
        <f>'COGS-PRICE-MARGIN_CWS'!$F29*R43</f>
        <v>52.650000000000006</v>
      </c>
      <c r="S55" s="63">
        <f>'COGS-PRICE-MARGIN_CWS'!$F29*S43</f>
        <v>105.30000000000001</v>
      </c>
      <c r="T55" s="63">
        <f>'COGS-PRICE-MARGIN_CWS'!$F29*T43</f>
        <v>105.30000000000001</v>
      </c>
      <c r="U55" s="63">
        <f>'COGS-PRICE-MARGIN_CWS'!$F29*U43</f>
        <v>105.30000000000001</v>
      </c>
      <c r="V55" s="63">
        <f>'COGS-PRICE-MARGIN_CWS'!$F29*V43</f>
        <v>105.30000000000001</v>
      </c>
      <c r="W55" s="63">
        <f>'COGS-PRICE-MARGIN_CWS'!$F29*W43</f>
        <v>105.30000000000001</v>
      </c>
      <c r="X55" s="63">
        <f>'COGS-PRICE-MARGIN_CWS'!$F29*X43</f>
        <v>118.80000000000001</v>
      </c>
      <c r="Y55" s="63">
        <f>'COGS-PRICE-MARGIN_CWS'!$F29*Y43</f>
        <v>132.30000000000001</v>
      </c>
      <c r="Z55" s="63">
        <f>'COGS-PRICE-MARGIN_CWS'!$F29*Z43</f>
        <v>132.30000000000001</v>
      </c>
      <c r="AA55" s="63">
        <f>'COGS-PRICE-MARGIN_CWS'!$F29*AA43</f>
        <v>157.95000000000002</v>
      </c>
      <c r="AB55" s="63">
        <f>'COGS-PRICE-MARGIN_CWS'!$F29*AB43</f>
        <v>157.95000000000002</v>
      </c>
      <c r="AC55" s="63">
        <f>'COGS-PRICE-MARGIN_CWS'!$F50*AC43</f>
        <v>145.80000000000001</v>
      </c>
      <c r="AD55" s="63">
        <f>'COGS-PRICE-MARGIN_CWS'!$F50*AD43</f>
        <v>233.28000000000003</v>
      </c>
      <c r="AE55" s="63">
        <f>'COGS-PRICE-MARGIN_CWS'!$F50*AE43</f>
        <v>262.44</v>
      </c>
      <c r="AF55" s="63">
        <f>'COGS-PRICE-MARGIN_CWS'!$F50*AF43</f>
        <v>262.44</v>
      </c>
      <c r="AG55" s="63">
        <f>'COGS-PRICE-MARGIN_CWS'!$F50*AG43</f>
        <v>291.60000000000002</v>
      </c>
      <c r="AH55" s="63">
        <f>'COGS-PRICE-MARGIN_CWS'!$F50*AH43</f>
        <v>291.60000000000002</v>
      </c>
      <c r="AI55" s="63">
        <f>'COGS-PRICE-MARGIN_CWS'!$F50*AI43</f>
        <v>291.60000000000002</v>
      </c>
      <c r="AJ55" s="63">
        <f>'COGS-PRICE-MARGIN_CWS'!$F50*AJ43</f>
        <v>262.44</v>
      </c>
      <c r="AK55" s="63">
        <f>'COGS-PRICE-MARGIN_CWS'!$F50*AK43</f>
        <v>262.44</v>
      </c>
      <c r="AL55" s="63">
        <f>'COGS-PRICE-MARGIN_CWS'!$F50*AL43</f>
        <v>233.28000000000003</v>
      </c>
      <c r="AM55" s="63">
        <f>'COGS-PRICE-MARGIN_CWS'!$F50*AM43</f>
        <v>204.12</v>
      </c>
      <c r="AN55" s="63">
        <f>'COGS-PRICE-MARGIN_CWS'!$F50*AN43</f>
        <v>174.96</v>
      </c>
      <c r="AO55" s="63">
        <f>'COGS-PRICE-MARGIN_CWS'!$F71*AO43</f>
        <v>205.57800000000003</v>
      </c>
      <c r="AP55" s="63">
        <f>'COGS-PRICE-MARGIN_CWS'!$F71*AP43</f>
        <v>328.05000000000007</v>
      </c>
      <c r="AQ55" s="63">
        <f>'COGS-PRICE-MARGIN_CWS'!$F71*AQ43</f>
        <v>369.60300000000007</v>
      </c>
      <c r="AR55" s="63">
        <f>'COGS-PRICE-MARGIN_CWS'!$F71*AR43</f>
        <v>369.60300000000007</v>
      </c>
      <c r="AS55" s="63">
        <f>'COGS-PRICE-MARGIN_CWS'!$F71*AS43</f>
        <v>410.06250000000006</v>
      </c>
      <c r="AT55" s="63">
        <f>'COGS-PRICE-MARGIN_CWS'!$F71*AT43</f>
        <v>410.06250000000006</v>
      </c>
      <c r="AU55" s="63">
        <f>'COGS-PRICE-MARGIN_CWS'!$F71*AU43</f>
        <v>410.06250000000006</v>
      </c>
      <c r="AV55" s="63">
        <f>'COGS-PRICE-MARGIN_CWS'!$F71*AV43</f>
        <v>369.60300000000007</v>
      </c>
      <c r="AW55" s="63">
        <f>'COGS-PRICE-MARGIN_CWS'!$F71*AW43</f>
        <v>369.60300000000007</v>
      </c>
      <c r="AX55" s="63">
        <f>'COGS-PRICE-MARGIN_CWS'!$F71*AX43</f>
        <v>328.05000000000007</v>
      </c>
      <c r="AY55" s="63">
        <f>'COGS-PRICE-MARGIN_CWS'!$F71*AY43</f>
        <v>287.59050000000002</v>
      </c>
      <c r="AZ55" s="63">
        <f>'COGS-PRICE-MARGIN_CWS'!$F71*AZ43</f>
        <v>246.03750000000002</v>
      </c>
      <c r="BA55" s="63">
        <f>'COGS-PRICE-MARGIN_CWS'!$F92*BA43</f>
        <v>265.72050000000007</v>
      </c>
      <c r="BB55" s="63">
        <f>'COGS-PRICE-MARGIN_CWS'!$F92*BB43</f>
        <v>425.15280000000007</v>
      </c>
      <c r="BC55" s="63">
        <f>'COGS-PRICE-MARGIN_CWS'!$F92*BC43</f>
        <v>478.29690000000011</v>
      </c>
      <c r="BD55" s="63">
        <f>'COGS-PRICE-MARGIN_CWS'!$F92*BD43</f>
        <v>478.29690000000011</v>
      </c>
      <c r="BE55" s="63">
        <f>'COGS-PRICE-MARGIN_CWS'!$F92*BE43</f>
        <v>531.44100000000014</v>
      </c>
      <c r="BF55" s="63">
        <f>'COGS-PRICE-MARGIN_CWS'!$F92*BF43</f>
        <v>531.44100000000014</v>
      </c>
      <c r="BG55" s="63">
        <f>'COGS-PRICE-MARGIN_CWS'!$F92*BG43</f>
        <v>531.44100000000014</v>
      </c>
      <c r="BH55" s="63">
        <f>'COGS-PRICE-MARGIN_CWS'!$F92*BH43</f>
        <v>478.29690000000011</v>
      </c>
      <c r="BI55" s="63">
        <f>'COGS-PRICE-MARGIN_CWS'!$F92*BI43</f>
        <v>478.29690000000011</v>
      </c>
      <c r="BJ55" s="63">
        <f>'COGS-PRICE-MARGIN_CWS'!$F92*BJ43</f>
        <v>425.15280000000007</v>
      </c>
      <c r="BK55" s="63">
        <f>'COGS-PRICE-MARGIN_CWS'!$F92*BK43</f>
        <v>372.00870000000009</v>
      </c>
      <c r="BL55" s="63">
        <f>'COGS-PRICE-MARGIN_CWS'!$F92*BL43</f>
        <v>318.86460000000005</v>
      </c>
      <c r="BM55" s="118">
        <f>SUM(E55:BL55)</f>
        <v>13728.415500000001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0</v>
      </c>
      <c r="I57" s="63">
        <f t="shared" si="43"/>
        <v>0</v>
      </c>
      <c r="J57" s="63">
        <f t="shared" si="43"/>
        <v>0</v>
      </c>
      <c r="K57" s="63">
        <f t="shared" si="43"/>
        <v>0</v>
      </c>
      <c r="L57" s="63">
        <f t="shared" si="43"/>
        <v>0</v>
      </c>
      <c r="M57" s="63">
        <f t="shared" si="43"/>
        <v>0</v>
      </c>
      <c r="N57" s="63">
        <f t="shared" si="43"/>
        <v>11817</v>
      </c>
      <c r="O57" s="63">
        <f t="shared" si="43"/>
        <v>11817</v>
      </c>
      <c r="P57" s="63">
        <f t="shared" si="43"/>
        <v>22725</v>
      </c>
      <c r="Q57" s="63">
        <f>SUM(Q52:Q55)</f>
        <v>24594.9</v>
      </c>
      <c r="R57" s="63">
        <f t="shared" ref="R57:BL57" si="44">SUM(R52:R55)</f>
        <v>33075.9</v>
      </c>
      <c r="S57" s="63">
        <f t="shared" si="44"/>
        <v>66151.8</v>
      </c>
      <c r="T57" s="63">
        <f t="shared" si="44"/>
        <v>66151.8</v>
      </c>
      <c r="U57" s="63">
        <f t="shared" si="44"/>
        <v>66151.8</v>
      </c>
      <c r="V57" s="63">
        <f t="shared" si="44"/>
        <v>66151.8</v>
      </c>
      <c r="W57" s="63">
        <f t="shared" si="44"/>
        <v>66151.8</v>
      </c>
      <c r="X57" s="63">
        <f t="shared" si="44"/>
        <v>74632.800000000003</v>
      </c>
      <c r="Y57" s="63">
        <f t="shared" si="44"/>
        <v>83113.8</v>
      </c>
      <c r="Z57" s="63">
        <f t="shared" si="44"/>
        <v>83113.8</v>
      </c>
      <c r="AA57" s="63">
        <f t="shared" si="44"/>
        <v>99227.7</v>
      </c>
      <c r="AB57" s="63">
        <f t="shared" si="44"/>
        <v>99227.7</v>
      </c>
      <c r="AC57" s="63">
        <f t="shared" si="44"/>
        <v>95554.8</v>
      </c>
      <c r="AD57" s="63">
        <f t="shared" si="44"/>
        <v>152887.67999999999</v>
      </c>
      <c r="AE57" s="63">
        <f t="shared" si="44"/>
        <v>171998.64</v>
      </c>
      <c r="AF57" s="63">
        <f t="shared" si="44"/>
        <v>171998.64</v>
      </c>
      <c r="AG57" s="63">
        <f t="shared" si="44"/>
        <v>191109.6</v>
      </c>
      <c r="AH57" s="63">
        <f t="shared" si="44"/>
        <v>191109.6</v>
      </c>
      <c r="AI57" s="63">
        <f t="shared" si="44"/>
        <v>191109.6</v>
      </c>
      <c r="AJ57" s="63">
        <f t="shared" si="44"/>
        <v>171998.64</v>
      </c>
      <c r="AK57" s="63">
        <f t="shared" si="44"/>
        <v>171998.64</v>
      </c>
      <c r="AL57" s="63">
        <f t="shared" si="44"/>
        <v>152887.67999999999</v>
      </c>
      <c r="AM57" s="63">
        <f t="shared" si="44"/>
        <v>133776.72</v>
      </c>
      <c r="AN57" s="63">
        <f t="shared" si="44"/>
        <v>114665.76000000001</v>
      </c>
      <c r="AO57" s="63">
        <f t="shared" si="44"/>
        <v>141556.66800000003</v>
      </c>
      <c r="AP57" s="63">
        <f t="shared" si="44"/>
        <v>225888.3</v>
      </c>
      <c r="AQ57" s="63">
        <f t="shared" si="44"/>
        <v>254500.81800000003</v>
      </c>
      <c r="AR57" s="63">
        <f t="shared" si="44"/>
        <v>254500.81800000003</v>
      </c>
      <c r="AS57" s="63">
        <f t="shared" si="44"/>
        <v>282360.375</v>
      </c>
      <c r="AT57" s="63">
        <f t="shared" si="44"/>
        <v>282360.375</v>
      </c>
      <c r="AU57" s="63">
        <f t="shared" si="44"/>
        <v>282360.375</v>
      </c>
      <c r="AV57" s="63">
        <f t="shared" si="44"/>
        <v>254500.81800000003</v>
      </c>
      <c r="AW57" s="63">
        <f t="shared" si="44"/>
        <v>254500.81800000003</v>
      </c>
      <c r="AX57" s="63">
        <f t="shared" si="44"/>
        <v>225888.3</v>
      </c>
      <c r="AY57" s="63">
        <f t="shared" si="44"/>
        <v>198028.74300000002</v>
      </c>
      <c r="AZ57" s="63">
        <f t="shared" si="44"/>
        <v>169416.22500000001</v>
      </c>
      <c r="BA57" s="63">
        <f t="shared" si="44"/>
        <v>134751.573</v>
      </c>
      <c r="BB57" s="63">
        <f t="shared" si="44"/>
        <v>215602.51680000001</v>
      </c>
      <c r="BC57" s="63">
        <f t="shared" si="44"/>
        <v>242552.83139999997</v>
      </c>
      <c r="BD57" s="63">
        <f t="shared" si="44"/>
        <v>242552.83139999997</v>
      </c>
      <c r="BE57" s="63">
        <f t="shared" si="44"/>
        <v>269503.14600000001</v>
      </c>
      <c r="BF57" s="63">
        <f t="shared" si="44"/>
        <v>269503.14600000001</v>
      </c>
      <c r="BG57" s="63">
        <f t="shared" si="44"/>
        <v>269503.14600000001</v>
      </c>
      <c r="BH57" s="63">
        <f t="shared" si="44"/>
        <v>242552.83139999997</v>
      </c>
      <c r="BI57" s="63">
        <f t="shared" si="44"/>
        <v>242552.83139999997</v>
      </c>
      <c r="BJ57" s="63">
        <f t="shared" si="44"/>
        <v>215602.51680000001</v>
      </c>
      <c r="BK57" s="63">
        <f t="shared" si="44"/>
        <v>188652.2022</v>
      </c>
      <c r="BL57" s="63">
        <f t="shared" si="44"/>
        <v>161701.88759999999</v>
      </c>
      <c r="BM57" s="118">
        <f>SUM(E57:BL57)</f>
        <v>8306094.6929999972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672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0</v>
      </c>
      <c r="I59" s="63">
        <f t="shared" si="45"/>
        <v>0</v>
      </c>
      <c r="J59" s="63">
        <f t="shared" si="45"/>
        <v>0</v>
      </c>
      <c r="K59" s="63">
        <f t="shared" si="45"/>
        <v>0</v>
      </c>
      <c r="L59" s="63">
        <f t="shared" si="45"/>
        <v>0</v>
      </c>
      <c r="M59" s="63">
        <f t="shared" si="45"/>
        <v>0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3276.9</v>
      </c>
      <c r="S59" s="63">
        <f t="shared" si="45"/>
        <v>3276.9</v>
      </c>
      <c r="T59" s="63">
        <f t="shared" si="45"/>
        <v>3276.9</v>
      </c>
      <c r="U59" s="63">
        <f t="shared" si="45"/>
        <v>3276.9</v>
      </c>
      <c r="V59" s="63">
        <f t="shared" si="45"/>
        <v>3276.9</v>
      </c>
      <c r="W59" s="63">
        <f t="shared" si="45"/>
        <v>3276.9</v>
      </c>
      <c r="X59" s="63">
        <f t="shared" si="45"/>
        <v>3276.9</v>
      </c>
      <c r="Y59" s="63">
        <f t="shared" si="45"/>
        <v>3276.9</v>
      </c>
      <c r="Z59" s="63">
        <f t="shared" si="45"/>
        <v>3276.9</v>
      </c>
      <c r="AA59" s="63">
        <f t="shared" si="45"/>
        <v>3276.9</v>
      </c>
      <c r="AB59" s="63">
        <f t="shared" si="45"/>
        <v>3276.9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5097.0389999999998</v>
      </c>
      <c r="AQ59" s="63">
        <f t="shared" si="46"/>
        <v>5097.0389999999998</v>
      </c>
      <c r="AR59" s="63">
        <f t="shared" si="46"/>
        <v>5097.0389999999998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5097.0389999999998</v>
      </c>
      <c r="AW59" s="63">
        <f t="shared" si="46"/>
        <v>5097.0389999999998</v>
      </c>
      <c r="AX59" s="63">
        <f t="shared" si="46"/>
        <v>5097.0389999999998</v>
      </c>
      <c r="AY59" s="63">
        <f t="shared" si="46"/>
        <v>5097.0389999999998</v>
      </c>
      <c r="AZ59" s="63">
        <f t="shared" si="46"/>
        <v>5097.0389999999998</v>
      </c>
      <c r="BA59" s="63">
        <f t="shared" si="46"/>
        <v>6025.9200999999994</v>
      </c>
      <c r="BB59" s="63">
        <f t="shared" si="46"/>
        <v>6025.9201000000003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6025.9200999999994</v>
      </c>
      <c r="BF59" s="63">
        <f t="shared" si="46"/>
        <v>6025.9200999999994</v>
      </c>
      <c r="BG59" s="63">
        <f t="shared" si="46"/>
        <v>6025.9200999999994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6025.9201000000003</v>
      </c>
      <c r="BK59" s="63">
        <f t="shared" si="46"/>
        <v>6025.9200999999994</v>
      </c>
      <c r="BL59" s="63">
        <f t="shared" si="46"/>
        <v>6025.9201000000003</v>
      </c>
    </row>
    <row r="60" spans="2:65" x14ac:dyDescent="0.15">
      <c r="B60" s="47" t="s">
        <v>673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0</v>
      </c>
      <c r="I60" s="63">
        <f t="shared" si="47"/>
        <v>0</v>
      </c>
      <c r="J60" s="63">
        <f t="shared" si="47"/>
        <v>0</v>
      </c>
      <c r="K60" s="63">
        <f t="shared" si="47"/>
        <v>0</v>
      </c>
      <c r="L60" s="63">
        <f t="shared" si="47"/>
        <v>0</v>
      </c>
      <c r="M60" s="63">
        <f t="shared" si="47"/>
        <v>0</v>
      </c>
      <c r="N60" s="63">
        <f t="shared" si="47"/>
        <v>14183</v>
      </c>
      <c r="O60" s="63">
        <f t="shared" si="47"/>
        <v>14183</v>
      </c>
      <c r="P60" s="63">
        <f t="shared" si="47"/>
        <v>27275</v>
      </c>
      <c r="Q60" s="63">
        <f t="shared" si="47"/>
        <v>95030.1</v>
      </c>
      <c r="R60" s="63">
        <f t="shared" si="47"/>
        <v>127799.1</v>
      </c>
      <c r="S60" s="63">
        <f t="shared" si="47"/>
        <v>255598.2</v>
      </c>
      <c r="T60" s="63">
        <f t="shared" si="47"/>
        <v>255598.2</v>
      </c>
      <c r="U60" s="63">
        <f t="shared" si="47"/>
        <v>255598.2</v>
      </c>
      <c r="V60" s="63">
        <f t="shared" si="47"/>
        <v>255598.2</v>
      </c>
      <c r="W60" s="63">
        <f t="shared" si="47"/>
        <v>255598.2</v>
      </c>
      <c r="X60" s="63">
        <f t="shared" si="47"/>
        <v>288367.2</v>
      </c>
      <c r="Y60" s="63">
        <f t="shared" si="47"/>
        <v>321136.2</v>
      </c>
      <c r="Z60" s="63">
        <f t="shared" si="47"/>
        <v>321136.2</v>
      </c>
      <c r="AA60" s="63">
        <f t="shared" si="47"/>
        <v>383397.3</v>
      </c>
      <c r="AB60" s="63">
        <f t="shared" si="47"/>
        <v>383397.3</v>
      </c>
      <c r="AC60" s="63">
        <f t="shared" si="47"/>
        <v>516445.2</v>
      </c>
      <c r="AD60" s="63">
        <f t="shared" si="47"/>
        <v>826312.32000000007</v>
      </c>
      <c r="AE60" s="63">
        <f t="shared" si="47"/>
        <v>929601.36</v>
      </c>
      <c r="AF60" s="63">
        <f t="shared" si="47"/>
        <v>929601.36</v>
      </c>
      <c r="AG60" s="63">
        <f t="shared" si="47"/>
        <v>1032890.4</v>
      </c>
      <c r="AH60" s="63">
        <f t="shared" si="47"/>
        <v>1032890.4</v>
      </c>
      <c r="AI60" s="63">
        <f t="shared" si="47"/>
        <v>1032890.4</v>
      </c>
      <c r="AJ60" s="63">
        <f t="shared" si="47"/>
        <v>929601.36</v>
      </c>
      <c r="AK60" s="63">
        <f t="shared" ref="AK60:BL60" si="48">AK48-AK57</f>
        <v>929601.36</v>
      </c>
      <c r="AL60" s="63">
        <f t="shared" si="48"/>
        <v>826312.32000000007</v>
      </c>
      <c r="AM60" s="63">
        <f t="shared" si="48"/>
        <v>723023.28</v>
      </c>
      <c r="AN60" s="63">
        <f t="shared" si="48"/>
        <v>619734.24</v>
      </c>
      <c r="AO60" s="63">
        <f t="shared" si="48"/>
        <v>958243.33199999994</v>
      </c>
      <c r="AP60" s="63">
        <f t="shared" si="48"/>
        <v>1529111.7</v>
      </c>
      <c r="AQ60" s="63">
        <f t="shared" si="48"/>
        <v>1722799.182</v>
      </c>
      <c r="AR60" s="63">
        <f t="shared" si="48"/>
        <v>1722799.182</v>
      </c>
      <c r="AS60" s="63">
        <f t="shared" si="48"/>
        <v>1911389.625</v>
      </c>
      <c r="AT60" s="63">
        <f t="shared" si="48"/>
        <v>1911389.625</v>
      </c>
      <c r="AU60" s="63">
        <f t="shared" si="48"/>
        <v>1911389.625</v>
      </c>
      <c r="AV60" s="63">
        <f t="shared" si="48"/>
        <v>1722799.182</v>
      </c>
      <c r="AW60" s="63">
        <f t="shared" si="48"/>
        <v>1722799.182</v>
      </c>
      <c r="AX60" s="63">
        <f t="shared" si="48"/>
        <v>1529111.7</v>
      </c>
      <c r="AY60" s="63">
        <f t="shared" si="48"/>
        <v>1340521.257</v>
      </c>
      <c r="AZ60" s="63">
        <f t="shared" si="48"/>
        <v>1146833.7749999999</v>
      </c>
      <c r="BA60" s="63">
        <f t="shared" si="48"/>
        <v>1626998.4269999999</v>
      </c>
      <c r="BB60" s="63">
        <f t="shared" si="48"/>
        <v>2603197.4832000001</v>
      </c>
      <c r="BC60" s="63">
        <f t="shared" si="48"/>
        <v>2928597.1686</v>
      </c>
      <c r="BD60" s="63">
        <f t="shared" si="48"/>
        <v>2928597.1686</v>
      </c>
      <c r="BE60" s="63">
        <f t="shared" si="48"/>
        <v>3253996.8539999998</v>
      </c>
      <c r="BF60" s="63">
        <f t="shared" si="48"/>
        <v>3253996.8539999998</v>
      </c>
      <c r="BG60" s="63">
        <f t="shared" si="48"/>
        <v>3253996.8539999998</v>
      </c>
      <c r="BH60" s="63">
        <f t="shared" si="48"/>
        <v>2928597.1686</v>
      </c>
      <c r="BI60" s="63">
        <f t="shared" si="48"/>
        <v>2928597.1686</v>
      </c>
      <c r="BJ60" s="63">
        <f t="shared" si="48"/>
        <v>2603197.4832000001</v>
      </c>
      <c r="BK60" s="63">
        <f t="shared" si="48"/>
        <v>2277797.7977999998</v>
      </c>
      <c r="BL60" s="63">
        <f t="shared" si="48"/>
        <v>1952398.1124</v>
      </c>
      <c r="BM60" s="118">
        <f>SUM(E60:BL60)</f>
        <v>65251955.307000004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</v>
      </c>
      <c r="I61" s="46">
        <f t="shared" si="49"/>
        <v>0</v>
      </c>
      <c r="J61" s="46">
        <f t="shared" si="49"/>
        <v>0</v>
      </c>
      <c r="K61" s="46">
        <f t="shared" si="49"/>
        <v>0</v>
      </c>
      <c r="L61" s="46">
        <f t="shared" si="49"/>
        <v>0</v>
      </c>
      <c r="M61" s="46">
        <f t="shared" si="49"/>
        <v>0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0.84386470588235296</v>
      </c>
      <c r="AD61" s="46">
        <f t="shared" si="49"/>
        <v>0.84386470588235296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0.84386470588235296</v>
      </c>
      <c r="AH61" s="46">
        <f t="shared" si="49"/>
        <v>0.84386470588235296</v>
      </c>
      <c r="AI61" s="46">
        <f t="shared" si="49"/>
        <v>0.84386470588235296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0.84386470588235296</v>
      </c>
      <c r="AM61" s="46">
        <f t="shared" si="49"/>
        <v>0.84386470588235296</v>
      </c>
      <c r="AN61" s="46">
        <f t="shared" si="49"/>
        <v>0.84386470588235296</v>
      </c>
      <c r="AO61" s="46">
        <f t="shared" si="49"/>
        <v>0.87128871794871787</v>
      </c>
      <c r="AP61" s="46">
        <f t="shared" si="49"/>
        <v>0.87128871794871787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0.87128871794871798</v>
      </c>
      <c r="AT61" s="46">
        <f t="shared" si="49"/>
        <v>0.87128871794871798</v>
      </c>
      <c r="AU61" s="46">
        <f t="shared" si="49"/>
        <v>0.87128871794871798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0.87128871794871787</v>
      </c>
      <c r="AY61" s="46">
        <f t="shared" si="49"/>
        <v>0.87128871794871798</v>
      </c>
      <c r="AZ61" s="46">
        <f t="shared" si="49"/>
        <v>0.87128871794871787</v>
      </c>
      <c r="BA61" s="46">
        <f t="shared" si="49"/>
        <v>0.92351265900383139</v>
      </c>
      <c r="BB61" s="46">
        <f t="shared" si="49"/>
        <v>0.9235126590038315</v>
      </c>
      <c r="BC61" s="46">
        <f t="shared" si="49"/>
        <v>0.92351265900383139</v>
      </c>
      <c r="BD61" s="46">
        <f t="shared" si="49"/>
        <v>0.92351265900383139</v>
      </c>
      <c r="BE61" s="46">
        <f t="shared" si="49"/>
        <v>0.92351265900383139</v>
      </c>
      <c r="BF61" s="46">
        <f t="shared" si="49"/>
        <v>0.92351265900383139</v>
      </c>
      <c r="BG61" s="46">
        <f t="shared" si="49"/>
        <v>0.92351265900383139</v>
      </c>
      <c r="BH61" s="46">
        <f t="shared" si="49"/>
        <v>0.92351265900383139</v>
      </c>
      <c r="BI61" s="46">
        <f t="shared" si="49"/>
        <v>0.92351265900383139</v>
      </c>
      <c r="BJ61" s="46">
        <f t="shared" si="49"/>
        <v>0.9235126590038315</v>
      </c>
      <c r="BK61" s="46">
        <f t="shared" si="49"/>
        <v>0.92351265900383139</v>
      </c>
      <c r="BL61" s="46">
        <f t="shared" si="49"/>
        <v>0.92351265900383139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8">
        <f>SUM(E66:BL66)</f>
        <v>2853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8">
        <f>SUM(E67:BL67)</f>
        <v>9727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0</v>
      </c>
      <c r="I71" s="108">
        <f>'COGS-PRICE-MARGIN_CWS'!$C12*I66</f>
        <v>0</v>
      </c>
      <c r="J71" s="108">
        <f>'COGS-PRICE-MARGIN_CWS'!$C12*J66</f>
        <v>0</v>
      </c>
      <c r="K71" s="108">
        <f>'COGS-PRICE-MARGIN_CWS'!$C12*K66</f>
        <v>0</v>
      </c>
      <c r="L71" s="108">
        <f>'COGS-PRICE-MARGIN_CWS'!$C12*L66</f>
        <v>0</v>
      </c>
      <c r="M71" s="108">
        <f>'COGS-PRICE-MARGIN_CWS'!$C12*M66</f>
        <v>0</v>
      </c>
      <c r="N71" s="108">
        <f>'COGS-PRICE-MARGIN_CWS'!$C12*N66</f>
        <v>2250</v>
      </c>
      <c r="O71" s="108">
        <f>'COGS-PRICE-MARGIN_CWS'!$C12*O66</f>
        <v>2250</v>
      </c>
      <c r="P71" s="108">
        <f>'COGS-PRICE-MARGIN_CWS'!$C12*P66</f>
        <v>4500</v>
      </c>
      <c r="Q71" s="108">
        <f>'COGS-PRICE-MARGIN_CWS'!$C33*Q66</f>
        <v>4250</v>
      </c>
      <c r="R71" s="108">
        <f>'COGS-PRICE-MARGIN_CWS'!$C33*R66</f>
        <v>5750</v>
      </c>
      <c r="S71" s="108">
        <f>'COGS-PRICE-MARGIN_CWS'!$C33*S66</f>
        <v>11500</v>
      </c>
      <c r="T71" s="108">
        <f>'COGS-PRICE-MARGIN_CWS'!$C33*T66</f>
        <v>11500</v>
      </c>
      <c r="U71" s="108">
        <f>'COGS-PRICE-MARGIN_CWS'!$C33*U66</f>
        <v>11500</v>
      </c>
      <c r="V71" s="108">
        <f>'COGS-PRICE-MARGIN_CWS'!$C33*V66</f>
        <v>11500</v>
      </c>
      <c r="W71" s="108">
        <f>'COGS-PRICE-MARGIN_CWS'!$C33*W66</f>
        <v>11500</v>
      </c>
      <c r="X71" s="108">
        <f>'COGS-PRICE-MARGIN_CWS'!$C33*X66</f>
        <v>13000</v>
      </c>
      <c r="Y71" s="108">
        <f>'COGS-PRICE-MARGIN_CWS'!$C33*Y66</f>
        <v>14500</v>
      </c>
      <c r="Z71" s="108">
        <f>'COGS-PRICE-MARGIN_CWS'!$C33*Z66</f>
        <v>14500</v>
      </c>
      <c r="AA71" s="108">
        <f>'COGS-PRICE-MARGIN_CWS'!$C33*AA66</f>
        <v>17500</v>
      </c>
      <c r="AB71" s="108">
        <f>'COGS-PRICE-MARGIN_CWS'!$C33*AB66</f>
        <v>17500</v>
      </c>
      <c r="AC71" s="108">
        <f>'COGS-PRICE-MARGIN_CWS'!$C54*AC66</f>
        <v>12000</v>
      </c>
      <c r="AD71" s="108">
        <f>'COGS-PRICE-MARGIN_CWS'!$C54*AD66</f>
        <v>19000</v>
      </c>
      <c r="AE71" s="108">
        <f>'COGS-PRICE-MARGIN_CWS'!$C54*AE66</f>
        <v>21500</v>
      </c>
      <c r="AF71" s="108">
        <f>'COGS-PRICE-MARGIN_CWS'!$C54*AF66</f>
        <v>21500</v>
      </c>
      <c r="AG71" s="108">
        <f>'COGS-PRICE-MARGIN_CWS'!$C54*AG66</f>
        <v>24000</v>
      </c>
      <c r="AH71" s="108">
        <f>'COGS-PRICE-MARGIN_CWS'!$C54*AH66</f>
        <v>24000</v>
      </c>
      <c r="AI71" s="108">
        <f>'COGS-PRICE-MARGIN_CWS'!$C54*AI66</f>
        <v>24000</v>
      </c>
      <c r="AJ71" s="108">
        <f>'COGS-PRICE-MARGIN_CWS'!$C54*AJ66</f>
        <v>21500</v>
      </c>
      <c r="AK71" s="108">
        <f>'COGS-PRICE-MARGIN_CWS'!$C54*AK66</f>
        <v>21500</v>
      </c>
      <c r="AL71" s="108">
        <f>'COGS-PRICE-MARGIN_CWS'!$C54*AL66</f>
        <v>19000</v>
      </c>
      <c r="AM71" s="108">
        <f>'COGS-PRICE-MARGIN_CWS'!$C54*AM66</f>
        <v>16750</v>
      </c>
      <c r="AN71" s="108">
        <f>'COGS-PRICE-MARGIN_CWS'!$C54*AN66</f>
        <v>14250</v>
      </c>
      <c r="AO71" s="108">
        <f>'COGS-PRICE-MARGIN_CWS'!$C75*AO66</f>
        <v>12950</v>
      </c>
      <c r="AP71" s="108">
        <f>'COGS-PRICE-MARGIN_CWS'!$C75*AP66</f>
        <v>21000</v>
      </c>
      <c r="AQ71" s="108">
        <f>'COGS-PRICE-MARGIN_CWS'!$C75*AQ66</f>
        <v>23450</v>
      </c>
      <c r="AR71" s="108">
        <f>'COGS-PRICE-MARGIN_CWS'!$C75*AR66</f>
        <v>23450</v>
      </c>
      <c r="AS71" s="108">
        <f>'COGS-PRICE-MARGIN_CWS'!$C75*AS66</f>
        <v>26250</v>
      </c>
      <c r="AT71" s="108">
        <f>'COGS-PRICE-MARGIN_CWS'!$C75*AT66</f>
        <v>26250</v>
      </c>
      <c r="AU71" s="108">
        <f>'COGS-PRICE-MARGIN_CWS'!$C75*AU66</f>
        <v>26250</v>
      </c>
      <c r="AV71" s="108">
        <f>'COGS-PRICE-MARGIN_CWS'!$C75*AV66</f>
        <v>23450</v>
      </c>
      <c r="AW71" s="108">
        <f>'COGS-PRICE-MARGIN_CWS'!$C75*AW66</f>
        <v>23450</v>
      </c>
      <c r="AX71" s="108">
        <f>'COGS-PRICE-MARGIN_CWS'!$C75*AX66</f>
        <v>21000</v>
      </c>
      <c r="AY71" s="108">
        <f>'COGS-PRICE-MARGIN_CWS'!$C75*AY66</f>
        <v>18200</v>
      </c>
      <c r="AZ71" s="108">
        <f>'COGS-PRICE-MARGIN_CWS'!$C75*AZ66</f>
        <v>15750</v>
      </c>
      <c r="BA71" s="108">
        <f>'COGS-PRICE-MARGIN_CWS'!$C96*BA66</f>
        <v>9450</v>
      </c>
      <c r="BB71" s="108">
        <f>'COGS-PRICE-MARGIN_CWS'!$C96*BB66</f>
        <v>15050</v>
      </c>
      <c r="BC71" s="108">
        <f>'COGS-PRICE-MARGIN_CWS'!$C96*BC66</f>
        <v>16800</v>
      </c>
      <c r="BD71" s="108">
        <f>'COGS-PRICE-MARGIN_CWS'!$C96*BD66</f>
        <v>16800</v>
      </c>
      <c r="BE71" s="108">
        <f>'COGS-PRICE-MARGIN_CWS'!$C96*BE66</f>
        <v>18900</v>
      </c>
      <c r="BF71" s="108">
        <f>'COGS-PRICE-MARGIN_CWS'!$C96*BF66</f>
        <v>18900</v>
      </c>
      <c r="BG71" s="108">
        <f>'COGS-PRICE-MARGIN_CWS'!$C96*BG66</f>
        <v>18900</v>
      </c>
      <c r="BH71" s="108">
        <f>'COGS-PRICE-MARGIN_CWS'!$C96*BH66</f>
        <v>16800</v>
      </c>
      <c r="BI71" s="108">
        <f>'COGS-PRICE-MARGIN_CWS'!$C96*BI66</f>
        <v>16800</v>
      </c>
      <c r="BJ71" s="108">
        <f>'COGS-PRICE-MARGIN_CWS'!$C96*BJ66</f>
        <v>15050</v>
      </c>
      <c r="BK71" s="108">
        <f>'COGS-PRICE-MARGIN_CWS'!$C96*BK66</f>
        <v>12950</v>
      </c>
      <c r="BL71" s="108">
        <f>'COGS-PRICE-MARGIN_CWS'!$C96*BL66</f>
        <v>11200</v>
      </c>
      <c r="BM71" s="118">
        <f>SUM(E71:BL71)</f>
        <v>841550</v>
      </c>
    </row>
    <row r="72" spans="2:66" x14ac:dyDescent="0.15">
      <c r="B72" s="47" t="s">
        <v>347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0</v>
      </c>
      <c r="I73" s="63">
        <f t="shared" si="53"/>
        <v>0</v>
      </c>
      <c r="J73" s="63">
        <f t="shared" si="53"/>
        <v>0</v>
      </c>
      <c r="K73" s="63">
        <f t="shared" si="53"/>
        <v>0</v>
      </c>
      <c r="L73" s="63">
        <f t="shared" si="53"/>
        <v>0</v>
      </c>
      <c r="M73" s="63">
        <f t="shared" si="53"/>
        <v>0</v>
      </c>
      <c r="N73" s="63">
        <f t="shared" si="53"/>
        <v>900</v>
      </c>
      <c r="O73" s="63">
        <f t="shared" si="53"/>
        <v>900</v>
      </c>
      <c r="P73" s="63">
        <f t="shared" si="53"/>
        <v>1800</v>
      </c>
      <c r="Q73" s="63">
        <f t="shared" si="53"/>
        <v>3187.5</v>
      </c>
      <c r="R73" s="63">
        <f t="shared" si="53"/>
        <v>4312.5</v>
      </c>
      <c r="S73" s="63">
        <f t="shared" si="53"/>
        <v>8625</v>
      </c>
      <c r="T73" s="63">
        <f t="shared" si="53"/>
        <v>8625</v>
      </c>
      <c r="U73" s="63">
        <f t="shared" si="53"/>
        <v>8625</v>
      </c>
      <c r="V73" s="63">
        <f t="shared" si="53"/>
        <v>8625</v>
      </c>
      <c r="W73" s="63">
        <f t="shared" si="53"/>
        <v>8625</v>
      </c>
      <c r="X73" s="63">
        <f t="shared" si="53"/>
        <v>9750</v>
      </c>
      <c r="Y73" s="63">
        <f t="shared" si="53"/>
        <v>10875</v>
      </c>
      <c r="Z73" s="63">
        <f t="shared" si="53"/>
        <v>10875</v>
      </c>
      <c r="AA73" s="63">
        <f t="shared" si="53"/>
        <v>13125</v>
      </c>
      <c r="AB73" s="63">
        <f t="shared" si="53"/>
        <v>13125</v>
      </c>
      <c r="AC73" s="63">
        <f t="shared" si="53"/>
        <v>10200</v>
      </c>
      <c r="AD73" s="63">
        <f t="shared" si="53"/>
        <v>16150</v>
      </c>
      <c r="AE73" s="63">
        <f t="shared" si="53"/>
        <v>18275</v>
      </c>
      <c r="AF73" s="63">
        <f t="shared" si="53"/>
        <v>18275</v>
      </c>
      <c r="AG73" s="63">
        <f t="shared" si="53"/>
        <v>20400</v>
      </c>
      <c r="AH73" s="63">
        <f t="shared" si="53"/>
        <v>20400</v>
      </c>
      <c r="AI73" s="63">
        <f t="shared" si="53"/>
        <v>20400</v>
      </c>
      <c r="AJ73" s="63">
        <f t="shared" si="53"/>
        <v>18275</v>
      </c>
      <c r="AK73" s="63">
        <f t="shared" ref="AK73:BL73" si="54">AK71*(1-AK72)</f>
        <v>18275</v>
      </c>
      <c r="AL73" s="63">
        <f t="shared" si="54"/>
        <v>16150</v>
      </c>
      <c r="AM73" s="63">
        <f t="shared" si="54"/>
        <v>14237.5</v>
      </c>
      <c r="AN73" s="63">
        <f t="shared" si="54"/>
        <v>12112.5</v>
      </c>
      <c r="AO73" s="63">
        <f t="shared" si="54"/>
        <v>11655</v>
      </c>
      <c r="AP73" s="63">
        <f t="shared" si="54"/>
        <v>18900</v>
      </c>
      <c r="AQ73" s="63">
        <f t="shared" si="54"/>
        <v>21105</v>
      </c>
      <c r="AR73" s="63">
        <f t="shared" si="54"/>
        <v>21105</v>
      </c>
      <c r="AS73" s="63">
        <f t="shared" si="54"/>
        <v>23625</v>
      </c>
      <c r="AT73" s="63">
        <f t="shared" si="54"/>
        <v>23625</v>
      </c>
      <c r="AU73" s="63">
        <f t="shared" si="54"/>
        <v>23625</v>
      </c>
      <c r="AV73" s="63">
        <f t="shared" si="54"/>
        <v>21105</v>
      </c>
      <c r="AW73" s="63">
        <f t="shared" si="54"/>
        <v>21105</v>
      </c>
      <c r="AX73" s="63">
        <f t="shared" si="54"/>
        <v>18900</v>
      </c>
      <c r="AY73" s="63">
        <f t="shared" si="54"/>
        <v>16380</v>
      </c>
      <c r="AZ73" s="63">
        <f t="shared" si="54"/>
        <v>14175</v>
      </c>
      <c r="BA73" s="63">
        <f t="shared" si="54"/>
        <v>8505</v>
      </c>
      <c r="BB73" s="63">
        <f t="shared" si="54"/>
        <v>13545</v>
      </c>
      <c r="BC73" s="63">
        <f t="shared" si="54"/>
        <v>15120</v>
      </c>
      <c r="BD73" s="63">
        <f t="shared" si="54"/>
        <v>15120</v>
      </c>
      <c r="BE73" s="63">
        <f t="shared" si="54"/>
        <v>17010</v>
      </c>
      <c r="BF73" s="63">
        <f t="shared" si="54"/>
        <v>17010</v>
      </c>
      <c r="BG73" s="63">
        <f t="shared" si="54"/>
        <v>17010</v>
      </c>
      <c r="BH73" s="63">
        <f t="shared" si="54"/>
        <v>15120</v>
      </c>
      <c r="BI73" s="63">
        <f t="shared" si="54"/>
        <v>15120</v>
      </c>
      <c r="BJ73" s="63">
        <f t="shared" si="54"/>
        <v>13545</v>
      </c>
      <c r="BK73" s="63">
        <f t="shared" si="54"/>
        <v>11655</v>
      </c>
      <c r="BL73" s="63">
        <f t="shared" si="54"/>
        <v>10080</v>
      </c>
      <c r="BM73" s="118">
        <f>SUM(E73:BL73)</f>
        <v>719270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225</v>
      </c>
      <c r="O74" s="63">
        <f>'REV-REC-MAINT_CWS'!P69</f>
        <v>225</v>
      </c>
      <c r="P74" s="63">
        <f>'REV-REC-MAINT_CWS'!Q69</f>
        <v>450</v>
      </c>
      <c r="Q74" s="63">
        <f>'REV-REC-MAINT_CWS'!R69</f>
        <v>425</v>
      </c>
      <c r="R74" s="63">
        <f>'REV-REC-MAINT_CWS'!S69</f>
        <v>575</v>
      </c>
      <c r="S74" s="63">
        <f>'REV-REC-MAINT_CWS'!T69</f>
        <v>1150</v>
      </c>
      <c r="T74" s="63">
        <f>'REV-REC-MAINT_CWS'!U69</f>
        <v>1150</v>
      </c>
      <c r="U74" s="63">
        <f>'REV-REC-MAINT_CWS'!V69</f>
        <v>1150</v>
      </c>
      <c r="V74" s="63">
        <f>'REV-REC-MAINT_CWS'!W69</f>
        <v>1150</v>
      </c>
      <c r="W74" s="63">
        <f>'REV-REC-MAINT_CWS'!X69</f>
        <v>1150</v>
      </c>
      <c r="X74" s="63">
        <f>'REV-REC-MAINT_CWS'!Y69</f>
        <v>1300</v>
      </c>
      <c r="Y74" s="63">
        <f>'REV-REC-MAINT_CWS'!Z69</f>
        <v>1450</v>
      </c>
      <c r="Z74" s="63">
        <f>'REV-REC-MAINT_CWS'!AA69</f>
        <v>1675</v>
      </c>
      <c r="AA74" s="63">
        <f>'REV-REC-MAINT_CWS'!AB69</f>
        <v>1975</v>
      </c>
      <c r="AB74" s="63">
        <f>'REV-REC-MAINT_CWS'!AC69</f>
        <v>2200</v>
      </c>
      <c r="AC74" s="63">
        <f>'REV-REC-MAINT_CWS'!AD69</f>
        <v>1625</v>
      </c>
      <c r="AD74" s="63">
        <f>'REV-REC-MAINT_CWS'!AE69</f>
        <v>2475</v>
      </c>
      <c r="AE74" s="63">
        <f>'REV-REC-MAINT_CWS'!AF69</f>
        <v>3300</v>
      </c>
      <c r="AF74" s="63">
        <f>'REV-REC-MAINT_CWS'!AG69</f>
        <v>3300</v>
      </c>
      <c r="AG74" s="63">
        <f>'REV-REC-MAINT_CWS'!AH69</f>
        <v>3550</v>
      </c>
      <c r="AH74" s="63">
        <f>'REV-REC-MAINT_CWS'!AI69</f>
        <v>3550</v>
      </c>
      <c r="AI74" s="63">
        <f>'REV-REC-MAINT_CWS'!AJ69</f>
        <v>3550</v>
      </c>
      <c r="AJ74" s="63">
        <f>'REV-REC-MAINT_CWS'!AK69</f>
        <v>3450</v>
      </c>
      <c r="AK74" s="63">
        <f>'REV-REC-MAINT_CWS'!AL69</f>
        <v>3600</v>
      </c>
      <c r="AL74" s="63">
        <f>'REV-REC-MAINT_CWS'!AM69</f>
        <v>3575</v>
      </c>
      <c r="AM74" s="63">
        <f>'REV-REC-MAINT_CWS'!AN69</f>
        <v>3650</v>
      </c>
      <c r="AN74" s="63">
        <f>'REV-REC-MAINT_CWS'!AO69</f>
        <v>3625</v>
      </c>
      <c r="AO74" s="63">
        <f>'REV-REC-MAINT_CWS'!AP69</f>
        <v>3570</v>
      </c>
      <c r="AP74" s="63">
        <f>'REV-REC-MAINT_CWS'!AQ69</f>
        <v>5565</v>
      </c>
      <c r="AQ74" s="63">
        <f>'REV-REC-MAINT_CWS'!AR69</f>
        <v>6965</v>
      </c>
      <c r="AR74" s="63">
        <f>'REV-REC-MAINT_CWS'!AS69</f>
        <v>6965</v>
      </c>
      <c r="AS74" s="63">
        <f>'REV-REC-MAINT_CWS'!AT69</f>
        <v>7595</v>
      </c>
      <c r="AT74" s="63">
        <f>'REV-REC-MAINT_CWS'!AU69</f>
        <v>7595</v>
      </c>
      <c r="AU74" s="63">
        <f>'REV-REC-MAINT_CWS'!AV69</f>
        <v>7595</v>
      </c>
      <c r="AV74" s="63">
        <f>'REV-REC-MAINT_CWS'!AW69</f>
        <v>7175</v>
      </c>
      <c r="AW74" s="63">
        <f>'REV-REC-MAINT_CWS'!AX69</f>
        <v>7385</v>
      </c>
      <c r="AX74" s="63">
        <f>'REV-REC-MAINT_CWS'!AY69</f>
        <v>7105</v>
      </c>
      <c r="AY74" s="63">
        <f>'REV-REC-MAINT_CWS'!AZ69</f>
        <v>6930</v>
      </c>
      <c r="AZ74" s="63">
        <f>'REV-REC-MAINT_CWS'!BA69</f>
        <v>6650</v>
      </c>
      <c r="BA74" s="63">
        <f>'REV-REC-MAINT_CWS'!BB69</f>
        <v>4515</v>
      </c>
      <c r="BB74" s="63">
        <f>'REV-REC-MAINT_CWS'!BC69</f>
        <v>7070</v>
      </c>
      <c r="BC74" s="63">
        <f>'REV-REC-MAINT_CWS'!BD69</f>
        <v>8645</v>
      </c>
      <c r="BD74" s="63">
        <f>'REV-REC-MAINT_CWS'!BE69</f>
        <v>8645</v>
      </c>
      <c r="BE74" s="63">
        <f>'REV-REC-MAINT_CWS'!BF69</f>
        <v>9485</v>
      </c>
      <c r="BF74" s="63">
        <f>'REV-REC-MAINT_CWS'!BG69</f>
        <v>9485</v>
      </c>
      <c r="BG74" s="63">
        <f>'REV-REC-MAINT_CWS'!BH69</f>
        <v>9485</v>
      </c>
      <c r="BH74" s="63">
        <f>'REV-REC-MAINT_CWS'!BI69</f>
        <v>8855</v>
      </c>
      <c r="BI74" s="63">
        <f>'REV-REC-MAINT_CWS'!BJ69</f>
        <v>9065</v>
      </c>
      <c r="BJ74" s="63">
        <f>'REV-REC-MAINT_CWS'!BK69</f>
        <v>8610</v>
      </c>
      <c r="BK74" s="63">
        <f>'REV-REC-MAINT_CWS'!BL69</f>
        <v>8225</v>
      </c>
      <c r="BL74" s="63">
        <f>'REV-REC-MAINT_CWS'!BM69</f>
        <v>7770</v>
      </c>
      <c r="BM74" s="118">
        <f>SUM(E74:BL74)</f>
        <v>236450</v>
      </c>
    </row>
    <row r="75" spans="2:66" x14ac:dyDescent="0.15">
      <c r="B75" s="47" t="s">
        <v>670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0</v>
      </c>
      <c r="I75" s="63">
        <f t="shared" si="55"/>
        <v>0</v>
      </c>
      <c r="J75" s="63">
        <f t="shared" si="55"/>
        <v>0</v>
      </c>
      <c r="K75" s="63">
        <f t="shared" si="55"/>
        <v>0</v>
      </c>
      <c r="L75" s="63">
        <f t="shared" si="55"/>
        <v>0</v>
      </c>
      <c r="M75" s="63">
        <f t="shared" si="55"/>
        <v>0</v>
      </c>
      <c r="N75" s="63">
        <f t="shared" si="55"/>
        <v>1125</v>
      </c>
      <c r="O75" s="63">
        <f t="shared" si="55"/>
        <v>1125</v>
      </c>
      <c r="P75" s="63">
        <f t="shared" si="55"/>
        <v>2250</v>
      </c>
      <c r="Q75" s="63">
        <f t="shared" si="55"/>
        <v>3612.5</v>
      </c>
      <c r="R75" s="63">
        <f t="shared" si="55"/>
        <v>4887.5</v>
      </c>
      <c r="S75" s="63">
        <f t="shared" si="55"/>
        <v>9775</v>
      </c>
      <c r="T75" s="63">
        <f t="shared" si="55"/>
        <v>9775</v>
      </c>
      <c r="U75" s="63">
        <f t="shared" si="55"/>
        <v>9775</v>
      </c>
      <c r="V75" s="63">
        <f t="shared" si="55"/>
        <v>9775</v>
      </c>
      <c r="W75" s="63">
        <f t="shared" si="55"/>
        <v>9775</v>
      </c>
      <c r="X75" s="63">
        <f t="shared" si="55"/>
        <v>11050</v>
      </c>
      <c r="Y75" s="63">
        <f t="shared" si="55"/>
        <v>12325</v>
      </c>
      <c r="Z75" s="63">
        <f t="shared" si="55"/>
        <v>12550</v>
      </c>
      <c r="AA75" s="63">
        <f t="shared" si="55"/>
        <v>15100</v>
      </c>
      <c r="AB75" s="63">
        <f t="shared" si="55"/>
        <v>15325</v>
      </c>
      <c r="AC75" s="63">
        <f t="shared" si="55"/>
        <v>11825</v>
      </c>
      <c r="AD75" s="63">
        <f t="shared" si="55"/>
        <v>18625</v>
      </c>
      <c r="AE75" s="63">
        <f t="shared" si="55"/>
        <v>21575</v>
      </c>
      <c r="AF75" s="63">
        <f t="shared" si="55"/>
        <v>21575</v>
      </c>
      <c r="AG75" s="63">
        <f t="shared" si="55"/>
        <v>23950</v>
      </c>
      <c r="AH75" s="63">
        <f t="shared" si="55"/>
        <v>23950</v>
      </c>
      <c r="AI75" s="63">
        <f t="shared" si="55"/>
        <v>23950</v>
      </c>
      <c r="AJ75" s="63">
        <f t="shared" si="55"/>
        <v>21725</v>
      </c>
      <c r="AK75" s="63">
        <f t="shared" si="55"/>
        <v>21875</v>
      </c>
      <c r="AL75" s="63">
        <f t="shared" si="55"/>
        <v>19725</v>
      </c>
      <c r="AM75" s="63">
        <f t="shared" si="55"/>
        <v>17887.5</v>
      </c>
      <c r="AN75" s="63">
        <f t="shared" si="55"/>
        <v>15737.5</v>
      </c>
      <c r="AO75" s="63">
        <f t="shared" si="55"/>
        <v>15225</v>
      </c>
      <c r="AP75" s="63">
        <f t="shared" si="55"/>
        <v>24465</v>
      </c>
      <c r="AQ75" s="63">
        <f t="shared" si="55"/>
        <v>28070</v>
      </c>
      <c r="AR75" s="63">
        <f t="shared" si="55"/>
        <v>28070</v>
      </c>
      <c r="AS75" s="63">
        <f t="shared" si="55"/>
        <v>31220</v>
      </c>
      <c r="AT75" s="63">
        <f t="shared" si="55"/>
        <v>31220</v>
      </c>
      <c r="AU75" s="63">
        <f t="shared" si="55"/>
        <v>31220</v>
      </c>
      <c r="AV75" s="63">
        <f t="shared" si="55"/>
        <v>28280</v>
      </c>
      <c r="AW75" s="63">
        <f t="shared" si="55"/>
        <v>28490</v>
      </c>
      <c r="AX75" s="63">
        <f t="shared" si="55"/>
        <v>26005</v>
      </c>
      <c r="AY75" s="63">
        <f t="shared" si="55"/>
        <v>23310</v>
      </c>
      <c r="AZ75" s="63">
        <f t="shared" si="55"/>
        <v>20825</v>
      </c>
      <c r="BA75" s="63">
        <f t="shared" si="55"/>
        <v>13020</v>
      </c>
      <c r="BB75" s="63">
        <f t="shared" si="55"/>
        <v>20615</v>
      </c>
      <c r="BC75" s="63">
        <f t="shared" si="55"/>
        <v>23765</v>
      </c>
      <c r="BD75" s="63">
        <f t="shared" si="55"/>
        <v>23765</v>
      </c>
      <c r="BE75" s="63">
        <f t="shared" si="55"/>
        <v>26495</v>
      </c>
      <c r="BF75" s="63">
        <f t="shared" si="55"/>
        <v>26495</v>
      </c>
      <c r="BG75" s="63">
        <f t="shared" si="55"/>
        <v>26495</v>
      </c>
      <c r="BH75" s="63">
        <f t="shared" si="55"/>
        <v>23975</v>
      </c>
      <c r="BI75" s="63">
        <f t="shared" si="55"/>
        <v>24185</v>
      </c>
      <c r="BJ75" s="63">
        <f t="shared" si="55"/>
        <v>22155</v>
      </c>
      <c r="BK75" s="63">
        <f t="shared" si="55"/>
        <v>19880</v>
      </c>
      <c r="BL75" s="63">
        <f t="shared" si="55"/>
        <v>17850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100</v>
      </c>
      <c r="O78" s="63">
        <f>'COGS-PRICE-MARGIN_CWS'!$C18*O67</f>
        <v>100</v>
      </c>
      <c r="P78" s="63">
        <f>'COGS-PRICE-MARGIN_CWS'!$C18*P67</f>
        <v>175</v>
      </c>
      <c r="Q78" s="63">
        <f>'COGS-PRICE-MARGIN_CWS'!$C39*Q67</f>
        <v>300</v>
      </c>
      <c r="R78" s="63">
        <f>'COGS-PRICE-MARGIN_CWS'!$C39*R67</f>
        <v>400</v>
      </c>
      <c r="S78" s="63">
        <f>'COGS-PRICE-MARGIN_CWS'!$C39*S67</f>
        <v>800</v>
      </c>
      <c r="T78" s="63">
        <f>'COGS-PRICE-MARGIN_CWS'!$C39*T67</f>
        <v>800</v>
      </c>
      <c r="U78" s="63">
        <f>'COGS-PRICE-MARGIN_CWS'!$C39*U67</f>
        <v>800</v>
      </c>
      <c r="V78" s="63">
        <f>'COGS-PRICE-MARGIN_CWS'!$C39*V67</f>
        <v>800</v>
      </c>
      <c r="W78" s="63">
        <f>'COGS-PRICE-MARGIN_CWS'!$C39*W67</f>
        <v>800</v>
      </c>
      <c r="X78" s="63">
        <f>'COGS-PRICE-MARGIN_CWS'!$C39*X67</f>
        <v>900</v>
      </c>
      <c r="Y78" s="63">
        <f>'COGS-PRICE-MARGIN_CWS'!$C39*Y67</f>
        <v>1000</v>
      </c>
      <c r="Z78" s="63">
        <f>'COGS-PRICE-MARGIN_CWS'!$C39*Z67</f>
        <v>1000</v>
      </c>
      <c r="AA78" s="63">
        <f>'COGS-PRICE-MARGIN_CWS'!$C39*AA67</f>
        <v>1175</v>
      </c>
      <c r="AB78" s="63">
        <f>'COGS-PRICE-MARGIN_CWS'!$C39*AB67</f>
        <v>1175</v>
      </c>
      <c r="AC78" s="63">
        <f>'COGS-PRICE-MARGIN_CWS'!$C60*AC67</f>
        <v>1800</v>
      </c>
      <c r="AD78" s="63">
        <f>'COGS-PRICE-MARGIN_CWS'!$C60*AD67</f>
        <v>2900</v>
      </c>
      <c r="AE78" s="63">
        <f>'COGS-PRICE-MARGIN_CWS'!$C60*AE67</f>
        <v>3250</v>
      </c>
      <c r="AF78" s="63">
        <f>'COGS-PRICE-MARGIN_CWS'!$C60*AF67</f>
        <v>3250</v>
      </c>
      <c r="AG78" s="63">
        <f>'COGS-PRICE-MARGIN_CWS'!$C60*AG67</f>
        <v>3600</v>
      </c>
      <c r="AH78" s="63">
        <f>'COGS-PRICE-MARGIN_CWS'!$C60*AH67</f>
        <v>3600</v>
      </c>
      <c r="AI78" s="63">
        <f>'COGS-PRICE-MARGIN_CWS'!$C60*AI67</f>
        <v>3600</v>
      </c>
      <c r="AJ78" s="63">
        <f>'COGS-PRICE-MARGIN_CWS'!$C60*AJ67</f>
        <v>3250</v>
      </c>
      <c r="AK78" s="63">
        <f>'COGS-PRICE-MARGIN_CWS'!$C60*AK67</f>
        <v>3250</v>
      </c>
      <c r="AL78" s="63">
        <f>'COGS-PRICE-MARGIN_CWS'!$C60*AL67</f>
        <v>2900</v>
      </c>
      <c r="AM78" s="63">
        <f>'COGS-PRICE-MARGIN_CWS'!$C60*AM67</f>
        <v>2525</v>
      </c>
      <c r="AN78" s="63">
        <f>'COGS-PRICE-MARGIN_CWS'!$C60*AN67</f>
        <v>2175</v>
      </c>
      <c r="AO78" s="63">
        <f>'COGS-PRICE-MARGIN_CWS'!$C81*AO67</f>
        <v>3775</v>
      </c>
      <c r="AP78" s="63">
        <f>'COGS-PRICE-MARGIN_CWS'!$C81*AP67</f>
        <v>6000</v>
      </c>
      <c r="AQ78" s="63">
        <f>'COGS-PRICE-MARGIN_CWS'!$C81*AQ67</f>
        <v>6775</v>
      </c>
      <c r="AR78" s="63">
        <f>'COGS-PRICE-MARGIN_CWS'!$C81*AR67</f>
        <v>6775</v>
      </c>
      <c r="AS78" s="63">
        <f>'COGS-PRICE-MARGIN_CWS'!$C81*AS67</f>
        <v>7500</v>
      </c>
      <c r="AT78" s="63">
        <f>'COGS-PRICE-MARGIN_CWS'!$C81*AT67</f>
        <v>7500</v>
      </c>
      <c r="AU78" s="63">
        <f>'COGS-PRICE-MARGIN_CWS'!$C81*AU67</f>
        <v>7500</v>
      </c>
      <c r="AV78" s="63">
        <f>'COGS-PRICE-MARGIN_CWS'!$C81*AV67</f>
        <v>6775</v>
      </c>
      <c r="AW78" s="63">
        <f>'COGS-PRICE-MARGIN_CWS'!$C81*AW67</f>
        <v>6775</v>
      </c>
      <c r="AX78" s="63">
        <f>'COGS-PRICE-MARGIN_CWS'!$C81*AX67</f>
        <v>6000</v>
      </c>
      <c r="AY78" s="63">
        <f>'COGS-PRICE-MARGIN_CWS'!$C81*AY67</f>
        <v>5275</v>
      </c>
      <c r="AZ78" s="63">
        <f>'COGS-PRICE-MARGIN_CWS'!$C81*AZ67</f>
        <v>4500</v>
      </c>
      <c r="BA78" s="63">
        <f>'COGS-PRICE-MARGIN_CWS'!$C102*BA67</f>
        <v>6075</v>
      </c>
      <c r="BB78" s="63">
        <f>'COGS-PRICE-MARGIN_CWS'!$C102*BB67</f>
        <v>9725</v>
      </c>
      <c r="BC78" s="63">
        <f>'COGS-PRICE-MARGIN_CWS'!$C102*BC67</f>
        <v>10950</v>
      </c>
      <c r="BD78" s="63">
        <f>'COGS-PRICE-MARGIN_CWS'!$C102*BD67</f>
        <v>10950</v>
      </c>
      <c r="BE78" s="63">
        <f>'COGS-PRICE-MARGIN_CWS'!$C102*BE67</f>
        <v>12150</v>
      </c>
      <c r="BF78" s="63">
        <f>'COGS-PRICE-MARGIN_CWS'!$C102*BF67</f>
        <v>12150</v>
      </c>
      <c r="BG78" s="63">
        <f>'COGS-PRICE-MARGIN_CWS'!$C102*BG67</f>
        <v>12150</v>
      </c>
      <c r="BH78" s="63">
        <f>'COGS-PRICE-MARGIN_CWS'!$C102*BH67</f>
        <v>10950</v>
      </c>
      <c r="BI78" s="63">
        <f>'COGS-PRICE-MARGIN_CWS'!$C102*BI67</f>
        <v>10950</v>
      </c>
      <c r="BJ78" s="63">
        <f>'COGS-PRICE-MARGIN_CWS'!$C102*BJ67</f>
        <v>9725</v>
      </c>
      <c r="BK78" s="63">
        <f>'COGS-PRICE-MARGIN_CWS'!$C102*BK67</f>
        <v>8525</v>
      </c>
      <c r="BL78" s="63">
        <f>'COGS-PRICE-MARGIN_CWS'!$C102*BL67</f>
        <v>7300</v>
      </c>
      <c r="BM78" s="118">
        <f>SUM(E78:BL78)</f>
        <v>243175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360</v>
      </c>
      <c r="O79" s="63">
        <f>'REV-REC-MAINT_CWS'!P142</f>
        <v>360</v>
      </c>
      <c r="P79" s="63">
        <f>'REV-REC-MAINT_CWS'!Q142</f>
        <v>630</v>
      </c>
      <c r="Q79" s="63">
        <f>'REV-REC-MAINT_CWS'!R142</f>
        <v>2025</v>
      </c>
      <c r="R79" s="63">
        <f>'REV-REC-MAINT_CWS'!S142</f>
        <v>2700</v>
      </c>
      <c r="S79" s="63">
        <f>'REV-REC-MAINT_CWS'!T142</f>
        <v>5400</v>
      </c>
      <c r="T79" s="63">
        <f>'REV-REC-MAINT_CWS'!U142</f>
        <v>5400</v>
      </c>
      <c r="U79" s="63">
        <f>'REV-REC-MAINT_CWS'!V142</f>
        <v>5400</v>
      </c>
      <c r="V79" s="63">
        <f>'REV-REC-MAINT_CWS'!W142</f>
        <v>5400</v>
      </c>
      <c r="W79" s="63">
        <f>'REV-REC-MAINT_CWS'!X142</f>
        <v>5400</v>
      </c>
      <c r="X79" s="63">
        <f>'REV-REC-MAINT_CWS'!Y142</f>
        <v>6075</v>
      </c>
      <c r="Y79" s="63">
        <f>'REV-REC-MAINT_CWS'!Z142</f>
        <v>6750</v>
      </c>
      <c r="Z79" s="63">
        <f>'REV-REC-MAINT_CWS'!AA142</f>
        <v>7425</v>
      </c>
      <c r="AA79" s="63">
        <f>'REV-REC-MAINT_CWS'!AB142</f>
        <v>8606.25</v>
      </c>
      <c r="AB79" s="63">
        <f>'REV-REC-MAINT_CWS'!AC142</f>
        <v>9112.5</v>
      </c>
      <c r="AC79" s="63">
        <f>'REV-REC-MAINT_CWS'!AD142</f>
        <v>16065</v>
      </c>
      <c r="AD79" s="63">
        <f>'REV-REC-MAINT_CWS'!AE142</f>
        <v>25245</v>
      </c>
      <c r="AE79" s="63">
        <f>'REV-REC-MAINT_CWS'!AF142</f>
        <v>30982.5</v>
      </c>
      <c r="AF79" s="63">
        <f>'REV-REC-MAINT_CWS'!AG142</f>
        <v>30982.5</v>
      </c>
      <c r="AG79" s="63">
        <f>'REV-REC-MAINT_CWS'!AH142</f>
        <v>33660</v>
      </c>
      <c r="AH79" s="63">
        <f>'REV-REC-MAINT_CWS'!AI142</f>
        <v>33660</v>
      </c>
      <c r="AI79" s="63">
        <f>'REV-REC-MAINT_CWS'!AJ142</f>
        <v>33660</v>
      </c>
      <c r="AJ79" s="63">
        <f>'REV-REC-MAINT_CWS'!AK142</f>
        <v>31747.5</v>
      </c>
      <c r="AK79" s="63">
        <f>'REV-REC-MAINT_CWS'!AL142</f>
        <v>32512.5</v>
      </c>
      <c r="AL79" s="63">
        <f>'REV-REC-MAINT_CWS'!AM142</f>
        <v>30600</v>
      </c>
      <c r="AM79" s="63">
        <f>'REV-REC-MAINT_CWS'!AN142</f>
        <v>29070</v>
      </c>
      <c r="AN79" s="63">
        <f>'REV-REC-MAINT_CWS'!AO142</f>
        <v>26966.25</v>
      </c>
      <c r="AO79" s="63">
        <f>'REV-REC-MAINT_CWS'!AP142</f>
        <v>47587.5</v>
      </c>
      <c r="AP79" s="63">
        <f>'REV-REC-MAINT_CWS'!AQ142</f>
        <v>75330</v>
      </c>
      <c r="AQ79" s="63">
        <f>'REV-REC-MAINT_CWS'!AR142</f>
        <v>87682.5</v>
      </c>
      <c r="AR79" s="63">
        <f>'REV-REC-MAINT_CWS'!AS142</f>
        <v>87682.5</v>
      </c>
      <c r="AS79" s="63">
        <f>'REV-REC-MAINT_CWS'!AT142</f>
        <v>96390</v>
      </c>
      <c r="AT79" s="63">
        <f>'REV-REC-MAINT_CWS'!AU142</f>
        <v>96390</v>
      </c>
      <c r="AU79" s="63">
        <f>'REV-REC-MAINT_CWS'!AV142</f>
        <v>96390</v>
      </c>
      <c r="AV79" s="63">
        <f>'REV-REC-MAINT_CWS'!AW142</f>
        <v>88492.5</v>
      </c>
      <c r="AW79" s="63">
        <f>'REV-REC-MAINT_CWS'!AX142</f>
        <v>89302.5</v>
      </c>
      <c r="AX79" s="63">
        <f>'REV-REC-MAINT_CWS'!AY142</f>
        <v>81000</v>
      </c>
      <c r="AY79" s="63">
        <f>'REV-REC-MAINT_CWS'!AZ142</f>
        <v>73507.5</v>
      </c>
      <c r="AZ79" s="63">
        <f>'REV-REC-MAINT_CWS'!BA142</f>
        <v>65002.5</v>
      </c>
      <c r="BA79" s="63">
        <f>'REV-REC-MAINT_CWS'!BB142</f>
        <v>96795</v>
      </c>
      <c r="BB79" s="63">
        <f>'REV-REC-MAINT_CWS'!BC142</f>
        <v>154102.5</v>
      </c>
      <c r="BC79" s="63">
        <f>'REV-REC-MAINT_CWS'!BD142</f>
        <v>176377.5</v>
      </c>
      <c r="BD79" s="63">
        <f>'REV-REC-MAINT_CWS'!BE142</f>
        <v>176377.5</v>
      </c>
      <c r="BE79" s="63">
        <f>'REV-REC-MAINT_CWS'!BF142</f>
        <v>194805</v>
      </c>
      <c r="BF79" s="63">
        <f>'REV-REC-MAINT_CWS'!BG142</f>
        <v>194805</v>
      </c>
      <c r="BG79" s="63">
        <f>'REV-REC-MAINT_CWS'!BH142</f>
        <v>194805</v>
      </c>
      <c r="BH79" s="63">
        <f>'REV-REC-MAINT_CWS'!BI142</f>
        <v>177187.5</v>
      </c>
      <c r="BI79" s="63">
        <f>'REV-REC-MAINT_CWS'!BJ142</f>
        <v>177997.5</v>
      </c>
      <c r="BJ79" s="63">
        <f>'REV-REC-MAINT_CWS'!BK142</f>
        <v>159772.5</v>
      </c>
      <c r="BK79" s="63">
        <f>'REV-REC-MAINT_CWS'!BL142</f>
        <v>142560</v>
      </c>
      <c r="BL79" s="63">
        <f>'REV-REC-MAINT_CWS'!BM142</f>
        <v>124132.5</v>
      </c>
      <c r="BM79" s="118">
        <f>SUM(E79:BL79)</f>
        <v>3380670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460</v>
      </c>
      <c r="O80" s="63">
        <f t="shared" si="56"/>
        <v>460</v>
      </c>
      <c r="P80" s="63">
        <f t="shared" si="56"/>
        <v>805</v>
      </c>
      <c r="Q80" s="63">
        <f t="shared" si="56"/>
        <v>2325</v>
      </c>
      <c r="R80" s="63">
        <f t="shared" si="56"/>
        <v>3100</v>
      </c>
      <c r="S80" s="63">
        <f t="shared" si="56"/>
        <v>6200</v>
      </c>
      <c r="T80" s="63">
        <f t="shared" si="56"/>
        <v>6200</v>
      </c>
      <c r="U80" s="63">
        <f t="shared" si="56"/>
        <v>6200</v>
      </c>
      <c r="V80" s="63">
        <f t="shared" si="56"/>
        <v>6200</v>
      </c>
      <c r="W80" s="63">
        <f t="shared" si="56"/>
        <v>6200</v>
      </c>
      <c r="X80" s="63">
        <f t="shared" si="56"/>
        <v>6975</v>
      </c>
      <c r="Y80" s="63">
        <f t="shared" si="56"/>
        <v>7750</v>
      </c>
      <c r="Z80" s="63">
        <f t="shared" si="56"/>
        <v>8425</v>
      </c>
      <c r="AA80" s="63">
        <f t="shared" si="56"/>
        <v>9781.25</v>
      </c>
      <c r="AB80" s="63">
        <f t="shared" si="56"/>
        <v>10287.5</v>
      </c>
      <c r="AC80" s="63">
        <f t="shared" si="56"/>
        <v>17865</v>
      </c>
      <c r="AD80" s="63">
        <f t="shared" si="56"/>
        <v>28145</v>
      </c>
      <c r="AE80" s="63">
        <f t="shared" si="56"/>
        <v>34232.5</v>
      </c>
      <c r="AF80" s="63">
        <f t="shared" si="56"/>
        <v>34232.5</v>
      </c>
      <c r="AG80" s="63">
        <f t="shared" si="56"/>
        <v>37260</v>
      </c>
      <c r="AH80" s="63">
        <f t="shared" si="56"/>
        <v>37260</v>
      </c>
      <c r="AI80" s="63">
        <f t="shared" si="56"/>
        <v>37260</v>
      </c>
      <c r="AJ80" s="63">
        <f t="shared" si="56"/>
        <v>34997.5</v>
      </c>
      <c r="AK80" s="63">
        <f t="shared" si="56"/>
        <v>35762.5</v>
      </c>
      <c r="AL80" s="63">
        <f t="shared" si="56"/>
        <v>33500</v>
      </c>
      <c r="AM80" s="63">
        <f t="shared" si="56"/>
        <v>31595</v>
      </c>
      <c r="AN80" s="63">
        <f t="shared" si="56"/>
        <v>29141.25</v>
      </c>
      <c r="AO80" s="63">
        <f t="shared" si="56"/>
        <v>51362.5</v>
      </c>
      <c r="AP80" s="63">
        <f t="shared" si="56"/>
        <v>81330</v>
      </c>
      <c r="AQ80" s="63">
        <f t="shared" si="56"/>
        <v>94457.5</v>
      </c>
      <c r="AR80" s="63">
        <f t="shared" si="56"/>
        <v>94457.5</v>
      </c>
      <c r="AS80" s="63">
        <f t="shared" si="56"/>
        <v>103890</v>
      </c>
      <c r="AT80" s="63">
        <f t="shared" si="56"/>
        <v>103890</v>
      </c>
      <c r="AU80" s="63">
        <f t="shared" si="56"/>
        <v>103890</v>
      </c>
      <c r="AV80" s="63">
        <f t="shared" si="56"/>
        <v>95267.5</v>
      </c>
      <c r="AW80" s="63">
        <f t="shared" si="56"/>
        <v>96077.5</v>
      </c>
      <c r="AX80" s="63">
        <f t="shared" si="56"/>
        <v>87000</v>
      </c>
      <c r="AY80" s="63">
        <f t="shared" si="56"/>
        <v>78782.5</v>
      </c>
      <c r="AZ80" s="63">
        <f t="shared" si="56"/>
        <v>69502.5</v>
      </c>
      <c r="BA80" s="63">
        <f t="shared" si="56"/>
        <v>102870</v>
      </c>
      <c r="BB80" s="63">
        <f t="shared" si="56"/>
        <v>163827.5</v>
      </c>
      <c r="BC80" s="63">
        <f t="shared" si="56"/>
        <v>187327.5</v>
      </c>
      <c r="BD80" s="63">
        <f t="shared" si="56"/>
        <v>187327.5</v>
      </c>
      <c r="BE80" s="63">
        <f t="shared" si="56"/>
        <v>206955</v>
      </c>
      <c r="BF80" s="63">
        <f t="shared" si="56"/>
        <v>206955</v>
      </c>
      <c r="BG80" s="63">
        <f t="shared" si="56"/>
        <v>206955</v>
      </c>
      <c r="BH80" s="63">
        <f t="shared" si="56"/>
        <v>188137.5</v>
      </c>
      <c r="BI80" s="63">
        <f t="shared" si="56"/>
        <v>188947.5</v>
      </c>
      <c r="BJ80" s="63">
        <f t="shared" si="56"/>
        <v>169497.5</v>
      </c>
      <c r="BK80" s="63">
        <f t="shared" si="56"/>
        <v>151085</v>
      </c>
      <c r="BL80" s="63">
        <f t="shared" si="56"/>
        <v>131432.5</v>
      </c>
      <c r="BN80" s="178">
        <f>BL80+BL75</f>
        <v>149282.5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0</v>
      </c>
      <c r="I82" s="63">
        <f t="shared" si="57"/>
        <v>0</v>
      </c>
      <c r="J82" s="63">
        <f t="shared" si="57"/>
        <v>0</v>
      </c>
      <c r="K82" s="63">
        <f t="shared" si="57"/>
        <v>0</v>
      </c>
      <c r="L82" s="63">
        <f t="shared" si="57"/>
        <v>0</v>
      </c>
      <c r="M82" s="63">
        <f t="shared" si="57"/>
        <v>0</v>
      </c>
      <c r="N82" s="63">
        <f t="shared" si="57"/>
        <v>27585</v>
      </c>
      <c r="O82" s="63">
        <f t="shared" si="57"/>
        <v>27585</v>
      </c>
      <c r="P82" s="63">
        <f t="shared" si="57"/>
        <v>53055</v>
      </c>
      <c r="Q82" s="63">
        <f t="shared" si="57"/>
        <v>125562.5</v>
      </c>
      <c r="R82" s="63">
        <f t="shared" si="57"/>
        <v>168862.5</v>
      </c>
      <c r="S82" s="63">
        <f t="shared" si="57"/>
        <v>337725</v>
      </c>
      <c r="T82" s="63">
        <f t="shared" si="57"/>
        <v>337725</v>
      </c>
      <c r="U82" s="63">
        <f t="shared" si="57"/>
        <v>337725</v>
      </c>
      <c r="V82" s="63">
        <f t="shared" si="57"/>
        <v>337725</v>
      </c>
      <c r="W82" s="63">
        <f t="shared" si="57"/>
        <v>337725</v>
      </c>
      <c r="X82" s="63">
        <f t="shared" si="57"/>
        <v>381025</v>
      </c>
      <c r="Y82" s="63">
        <f t="shared" si="57"/>
        <v>424325</v>
      </c>
      <c r="Z82" s="63">
        <f t="shared" si="57"/>
        <v>425225</v>
      </c>
      <c r="AA82" s="63">
        <f t="shared" si="57"/>
        <v>507506.25</v>
      </c>
      <c r="AB82" s="63">
        <f t="shared" si="57"/>
        <v>508237.5</v>
      </c>
      <c r="AC82" s="63">
        <f t="shared" si="57"/>
        <v>641690</v>
      </c>
      <c r="AD82" s="63">
        <f t="shared" si="57"/>
        <v>1025970</v>
      </c>
      <c r="AE82" s="63">
        <f t="shared" si="57"/>
        <v>1157407.5</v>
      </c>
      <c r="AF82" s="63">
        <f t="shared" si="57"/>
        <v>1157407.5</v>
      </c>
      <c r="AG82" s="63">
        <f t="shared" si="57"/>
        <v>1285210</v>
      </c>
      <c r="AH82" s="63">
        <f t="shared" si="57"/>
        <v>1285210</v>
      </c>
      <c r="AI82" s="63">
        <f t="shared" si="57"/>
        <v>1285210</v>
      </c>
      <c r="AJ82" s="63">
        <f t="shared" si="57"/>
        <v>1158322.5</v>
      </c>
      <c r="AK82" s="63">
        <f t="shared" ref="AK82:BL82" si="58">AK80+AK75+AK48</f>
        <v>1159237.5</v>
      </c>
      <c r="AL82" s="63">
        <f t="shared" si="58"/>
        <v>1032425</v>
      </c>
      <c r="AM82" s="63">
        <f t="shared" si="58"/>
        <v>906282.5</v>
      </c>
      <c r="AN82" s="63">
        <f t="shared" si="58"/>
        <v>779278.75</v>
      </c>
      <c r="AO82" s="63">
        <f t="shared" si="58"/>
        <v>1166387.5</v>
      </c>
      <c r="AP82" s="63">
        <f t="shared" si="58"/>
        <v>1860795</v>
      </c>
      <c r="AQ82" s="63">
        <f t="shared" si="58"/>
        <v>2099827.5</v>
      </c>
      <c r="AR82" s="63">
        <f t="shared" si="58"/>
        <v>2099827.5</v>
      </c>
      <c r="AS82" s="63">
        <f t="shared" si="58"/>
        <v>2328860</v>
      </c>
      <c r="AT82" s="63">
        <f t="shared" si="58"/>
        <v>2328860</v>
      </c>
      <c r="AU82" s="63">
        <f t="shared" si="58"/>
        <v>2328860</v>
      </c>
      <c r="AV82" s="63">
        <f t="shared" si="58"/>
        <v>2100847.5</v>
      </c>
      <c r="AW82" s="63">
        <f t="shared" si="58"/>
        <v>2101867.5</v>
      </c>
      <c r="AX82" s="63">
        <f t="shared" si="58"/>
        <v>1868005</v>
      </c>
      <c r="AY82" s="63">
        <f t="shared" si="58"/>
        <v>1640642.5</v>
      </c>
      <c r="AZ82" s="63">
        <f t="shared" si="58"/>
        <v>1406577.5</v>
      </c>
      <c r="BA82" s="63">
        <f t="shared" si="58"/>
        <v>1877640</v>
      </c>
      <c r="BB82" s="63">
        <f t="shared" si="58"/>
        <v>3003242.5</v>
      </c>
      <c r="BC82" s="63">
        <f t="shared" si="58"/>
        <v>3382242.5</v>
      </c>
      <c r="BD82" s="63">
        <f t="shared" si="58"/>
        <v>3382242.5</v>
      </c>
      <c r="BE82" s="63">
        <f t="shared" si="58"/>
        <v>3756950</v>
      </c>
      <c r="BF82" s="63">
        <f t="shared" si="58"/>
        <v>3756950</v>
      </c>
      <c r="BG82" s="63">
        <f t="shared" si="58"/>
        <v>3756950</v>
      </c>
      <c r="BH82" s="63">
        <f t="shared" si="58"/>
        <v>3383262.5</v>
      </c>
      <c r="BI82" s="63">
        <f t="shared" si="58"/>
        <v>3384282.5</v>
      </c>
      <c r="BJ82" s="63">
        <f t="shared" si="58"/>
        <v>3010452.5</v>
      </c>
      <c r="BK82" s="63">
        <f t="shared" si="58"/>
        <v>2637415</v>
      </c>
      <c r="BL82" s="63">
        <f t="shared" si="58"/>
        <v>2263382.5</v>
      </c>
      <c r="BM82" s="118">
        <f>SUM(E82:BL82)</f>
        <v>78137615</v>
      </c>
      <c r="BN82" s="178">
        <f>BM79+BM78+BM74+BM73+BM48</f>
        <v>78137615</v>
      </c>
    </row>
    <row r="83" spans="2:66" x14ac:dyDescent="0.15">
      <c r="B83" s="33" t="s">
        <v>671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0</v>
      </c>
      <c r="I83" s="63">
        <f t="shared" si="59"/>
        <v>0</v>
      </c>
      <c r="J83" s="63">
        <f t="shared" si="59"/>
        <v>0</v>
      </c>
      <c r="K83" s="63">
        <f t="shared" si="59"/>
        <v>0</v>
      </c>
      <c r="L83" s="63">
        <f t="shared" si="59"/>
        <v>0</v>
      </c>
      <c r="M83" s="63">
        <f t="shared" si="59"/>
        <v>0</v>
      </c>
      <c r="N83" s="63">
        <f t="shared" si="59"/>
        <v>15768</v>
      </c>
      <c r="O83" s="63">
        <f t="shared" si="59"/>
        <v>15768</v>
      </c>
      <c r="P83" s="63">
        <f t="shared" si="59"/>
        <v>30330</v>
      </c>
      <c r="Q83" s="63">
        <f t="shared" si="59"/>
        <v>100967.6</v>
      </c>
      <c r="R83" s="63">
        <f t="shared" si="59"/>
        <v>135786.6</v>
      </c>
      <c r="S83" s="63">
        <f t="shared" si="59"/>
        <v>271573.2</v>
      </c>
      <c r="T83" s="63">
        <f t="shared" si="59"/>
        <v>271573.2</v>
      </c>
      <c r="U83" s="63">
        <f t="shared" si="59"/>
        <v>271573.2</v>
      </c>
      <c r="V83" s="63">
        <f t="shared" si="59"/>
        <v>271573.2</v>
      </c>
      <c r="W83" s="63">
        <f t="shared" si="59"/>
        <v>271573.2</v>
      </c>
      <c r="X83" s="63">
        <f t="shared" si="59"/>
        <v>306392.2</v>
      </c>
      <c r="Y83" s="63">
        <f t="shared" si="59"/>
        <v>341211.2</v>
      </c>
      <c r="Z83" s="63">
        <f t="shared" si="59"/>
        <v>342111.2</v>
      </c>
      <c r="AA83" s="63">
        <f t="shared" si="59"/>
        <v>408278.55</v>
      </c>
      <c r="AB83" s="63">
        <f t="shared" si="59"/>
        <v>409009.8</v>
      </c>
      <c r="AC83" s="63">
        <f t="shared" si="59"/>
        <v>546135.19999999995</v>
      </c>
      <c r="AD83" s="63">
        <f t="shared" si="59"/>
        <v>873082.32000000007</v>
      </c>
      <c r="AE83" s="63">
        <f t="shared" si="59"/>
        <v>985408.86</v>
      </c>
      <c r="AF83" s="63">
        <f t="shared" si="59"/>
        <v>985408.86</v>
      </c>
      <c r="AG83" s="63">
        <f t="shared" si="59"/>
        <v>1094100.3999999999</v>
      </c>
      <c r="AH83" s="63">
        <f t="shared" si="59"/>
        <v>1094100.3999999999</v>
      </c>
      <c r="AI83" s="63">
        <f t="shared" si="59"/>
        <v>1094100.3999999999</v>
      </c>
      <c r="AJ83" s="63">
        <f t="shared" si="59"/>
        <v>986323.86</v>
      </c>
      <c r="AK83" s="63">
        <f t="shared" ref="AK83:BL83" si="60">AK60+AK75+AK80</f>
        <v>987238.86</v>
      </c>
      <c r="AL83" s="63">
        <f t="shared" si="60"/>
        <v>879537.32000000007</v>
      </c>
      <c r="AM83" s="63">
        <f t="shared" si="60"/>
        <v>772505.78</v>
      </c>
      <c r="AN83" s="63">
        <f t="shared" si="60"/>
        <v>664612.99</v>
      </c>
      <c r="AO83" s="63">
        <f t="shared" si="60"/>
        <v>1024830.8319999999</v>
      </c>
      <c r="AP83" s="63">
        <f t="shared" si="60"/>
        <v>1634906.7</v>
      </c>
      <c r="AQ83" s="63">
        <f t="shared" si="60"/>
        <v>1845326.682</v>
      </c>
      <c r="AR83" s="63">
        <f t="shared" si="60"/>
        <v>1845326.682</v>
      </c>
      <c r="AS83" s="63">
        <f t="shared" si="60"/>
        <v>2046499.625</v>
      </c>
      <c r="AT83" s="63">
        <f t="shared" si="60"/>
        <v>2046499.625</v>
      </c>
      <c r="AU83" s="63">
        <f t="shared" si="60"/>
        <v>2046499.625</v>
      </c>
      <c r="AV83" s="63">
        <f t="shared" si="60"/>
        <v>1846346.682</v>
      </c>
      <c r="AW83" s="63">
        <f t="shared" si="60"/>
        <v>1847366.682</v>
      </c>
      <c r="AX83" s="63">
        <f t="shared" si="60"/>
        <v>1642116.7</v>
      </c>
      <c r="AY83" s="63">
        <f t="shared" si="60"/>
        <v>1442613.757</v>
      </c>
      <c r="AZ83" s="63">
        <f t="shared" si="60"/>
        <v>1237161.2749999999</v>
      </c>
      <c r="BA83" s="63">
        <f t="shared" si="60"/>
        <v>1742888.4269999999</v>
      </c>
      <c r="BB83" s="63">
        <f t="shared" si="60"/>
        <v>2787639.9832000001</v>
      </c>
      <c r="BC83" s="63">
        <f t="shared" si="60"/>
        <v>3139689.6686</v>
      </c>
      <c r="BD83" s="63">
        <f t="shared" si="60"/>
        <v>3139689.6686</v>
      </c>
      <c r="BE83" s="63">
        <f t="shared" si="60"/>
        <v>3487446.8539999998</v>
      </c>
      <c r="BF83" s="63">
        <f t="shared" si="60"/>
        <v>3487446.8539999998</v>
      </c>
      <c r="BG83" s="63">
        <f t="shared" si="60"/>
        <v>3487446.8539999998</v>
      </c>
      <c r="BH83" s="63">
        <f t="shared" si="60"/>
        <v>3140709.6686</v>
      </c>
      <c r="BI83" s="63">
        <f t="shared" si="60"/>
        <v>3141729.6686</v>
      </c>
      <c r="BJ83" s="63">
        <f t="shared" si="60"/>
        <v>2794849.9832000001</v>
      </c>
      <c r="BK83" s="63">
        <f t="shared" si="60"/>
        <v>2448762.7977999998</v>
      </c>
      <c r="BL83" s="63">
        <f t="shared" si="60"/>
        <v>2101680.6124</v>
      </c>
      <c r="BM83" s="118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2" t="s">
        <v>318</v>
      </c>
      <c r="B2" s="362"/>
    </row>
    <row r="3" spans="1:63" x14ac:dyDescent="0.15">
      <c r="A3" s="10"/>
      <c r="B3" s="10"/>
    </row>
    <row r="4" spans="1:63" x14ac:dyDescent="0.15">
      <c r="A4" s="362" t="s">
        <v>372</v>
      </c>
      <c r="B4" s="36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1100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6">
        <f>SUM(C12:BJ12)</f>
        <v>78137615</v>
      </c>
    </row>
    <row r="13" spans="1:63" s="37" customFormat="1" x14ac:dyDescent="0.15">
      <c r="B13" s="37" t="s">
        <v>309</v>
      </c>
      <c r="N13" s="38">
        <f>SUM(C7:N11)</f>
        <v>108225</v>
      </c>
      <c r="Z13" s="38">
        <f>SUM(O7:Z11)</f>
        <v>4229368.75</v>
      </c>
      <c r="AL13" s="38">
        <f>SUM(AA7:AL11)</f>
        <v>12873651.25</v>
      </c>
      <c r="AX13" s="38">
        <f>SUM(AM7:AX11)</f>
        <v>23331357.5</v>
      </c>
      <c r="BJ13" s="38">
        <f>SUM(AY7:BJ11)</f>
        <v>37595012.5</v>
      </c>
      <c r="BK13" s="65">
        <f>SUM(C13:BJ13)</f>
        <v>78137615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649</v>
      </c>
    </row>
    <row r="17" spans="2:62" x14ac:dyDescent="0.15">
      <c r="C17" s="362" t="s">
        <v>35</v>
      </c>
      <c r="D17" s="362"/>
      <c r="E17" s="362"/>
      <c r="F17" s="362"/>
      <c r="G17" s="362"/>
      <c r="H17" s="362"/>
      <c r="I17" s="362"/>
      <c r="J17" s="362"/>
      <c r="K17" s="362"/>
      <c r="L17" s="362"/>
      <c r="M17" s="362"/>
      <c r="N17" s="362"/>
      <c r="O17" s="362" t="s">
        <v>36</v>
      </c>
      <c r="P17" s="362"/>
      <c r="Q17" s="362"/>
      <c r="R17" s="362"/>
      <c r="S17" s="362"/>
      <c r="T17" s="362"/>
      <c r="U17" s="362"/>
      <c r="V17" s="362"/>
      <c r="W17" s="362"/>
      <c r="X17" s="362"/>
      <c r="Y17" s="362"/>
      <c r="Z17" s="362"/>
      <c r="AA17" s="362" t="s">
        <v>37</v>
      </c>
      <c r="AB17" s="362"/>
      <c r="AC17" s="362"/>
      <c r="AD17" s="362"/>
      <c r="AE17" s="362"/>
      <c r="AF17" s="362"/>
      <c r="AG17" s="362"/>
      <c r="AH17" s="362"/>
      <c r="AI17" s="362"/>
      <c r="AJ17" s="362"/>
      <c r="AK17" s="362"/>
      <c r="AL17" s="362"/>
      <c r="AM17" s="362" t="s">
        <v>38</v>
      </c>
      <c r="AN17" s="362"/>
      <c r="AO17" s="362"/>
      <c r="AP17" s="362"/>
      <c r="AQ17" s="362"/>
      <c r="AR17" s="362"/>
      <c r="AS17" s="362"/>
      <c r="AT17" s="362"/>
      <c r="AU17" s="362"/>
      <c r="AV17" s="362"/>
      <c r="AW17" s="362"/>
      <c r="AX17" s="362"/>
      <c r="AY17" s="362" t="s">
        <v>39</v>
      </c>
      <c r="AZ17" s="362"/>
      <c r="BA17" s="362"/>
      <c r="BB17" s="362"/>
      <c r="BC17" s="362"/>
      <c r="BD17" s="362"/>
      <c r="BE17" s="362"/>
      <c r="BF17" s="362"/>
      <c r="BG17" s="362"/>
      <c r="BH17" s="362"/>
      <c r="BI17" s="362"/>
      <c r="BJ17" s="36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9360715.666666666</v>
      </c>
      <c r="G21" s="9">
        <f>'FIN-P&amp;L_CWS'!I205</f>
        <v>9396355.666666666</v>
      </c>
      <c r="H21" s="9">
        <f>'FIN-P&amp;L_CWS'!J205</f>
        <v>9397465.666666666</v>
      </c>
      <c r="I21" s="9">
        <f>'FIN-P&amp;L_CWS'!K205</f>
        <v>9430255.666666666</v>
      </c>
      <c r="J21" s="9">
        <f>'FIN-P&amp;L_CWS'!L205</f>
        <v>9397915.666666666</v>
      </c>
      <c r="K21" s="9">
        <f>'FIN-P&amp;L_CWS'!M205</f>
        <v>9392305.666666666</v>
      </c>
      <c r="L21" s="9">
        <f>'FIN-P&amp;L_CWS'!N205</f>
        <v>9380643.7066666652</v>
      </c>
      <c r="M21" s="9">
        <f>'FIN-P&amp;L_CWS'!O205</f>
        <v>9366668.7066666652</v>
      </c>
      <c r="N21" s="9">
        <f>'FIN-P&amp;L_CWS'!P205</f>
        <v>9367190.5666666664</v>
      </c>
      <c r="O21" s="9">
        <f>'FIN-P&amp;L_CWS'!Q205</f>
        <v>10826856.319666665</v>
      </c>
      <c r="P21" s="9">
        <f>'FIN-P&amp;L_CWS'!R205</f>
        <v>10813595.889666667</v>
      </c>
      <c r="Q21" s="9">
        <f>'FIN-P&amp;L_CWS'!S205</f>
        <v>10817119.487666667</v>
      </c>
      <c r="R21" s="9">
        <f>'FIN-P&amp;L_CWS'!T205</f>
        <v>10836684.487666667</v>
      </c>
      <c r="S21" s="9">
        <f>'FIN-P&amp;L_CWS'!U205</f>
        <v>10820719.487666667</v>
      </c>
      <c r="T21" s="9">
        <f>'FIN-P&amp;L_CWS'!V205</f>
        <v>10825429.487666667</v>
      </c>
      <c r="U21" s="9">
        <f>'FIN-P&amp;L_CWS'!W205</f>
        <v>9827291.1543333344</v>
      </c>
      <c r="V21" s="9">
        <f>'FIN-P&amp;L_CWS'!X205</f>
        <v>9828690.7243333329</v>
      </c>
      <c r="W21" s="9">
        <f>'FIN-P&amp;L_CWS'!Y205</f>
        <v>9826865.2943333331</v>
      </c>
      <c r="X21" s="9">
        <f>'FIN-P&amp;L_CWS'!Z205</f>
        <v>9845407.2943333331</v>
      </c>
      <c r="Y21" s="9">
        <f>'FIN-P&amp;L_CWS'!AA205</f>
        <v>9828877.3148333337</v>
      </c>
      <c r="Z21" s="9">
        <f>'FIN-P&amp;L_CWS'!AB205</f>
        <v>9832109.2523333337</v>
      </c>
      <c r="AA21" s="9">
        <f>'FIN-P&amp;L_CWS'!AC205</f>
        <v>8298366.9382916661</v>
      </c>
      <c r="AB21" s="9">
        <f>'FIN-P&amp;L_CWS'!AD205</f>
        <v>8308032.0185583336</v>
      </c>
      <c r="AC21" s="9">
        <f>'FIN-P&amp;L_CWS'!AE205</f>
        <v>8305281.8147583334</v>
      </c>
      <c r="AD21" s="9">
        <f>'FIN-P&amp;L_CWS'!AF205</f>
        <v>8327386.8147583334</v>
      </c>
      <c r="AE21" s="9">
        <f>'FIN-P&amp;L_CWS'!AG205</f>
        <v>8308542.5609583333</v>
      </c>
      <c r="AF21" s="9">
        <f>'FIN-P&amp;L_CWS'!AH205</f>
        <v>8314842.5609583333</v>
      </c>
      <c r="AG21" s="9">
        <f>'FIN-P&amp;L_CWS'!AI205</f>
        <v>8309897.5609583333</v>
      </c>
      <c r="AH21" s="9">
        <f>'FIN-P&amp;L_CWS'!AJ205</f>
        <v>8309109.2647583336</v>
      </c>
      <c r="AI21" s="9">
        <f>'FIN-P&amp;L_CWS'!AK205</f>
        <v>8305336.7147583328</v>
      </c>
      <c r="AJ21" s="9">
        <f>'FIN-P&amp;L_CWS'!AL205</f>
        <v>8322710.6685583331</v>
      </c>
      <c r="AK21" s="9">
        <f>'FIN-P&amp;L_CWS'!AM205</f>
        <v>8298894.7223583339</v>
      </c>
      <c r="AL21" s="9">
        <f>'FIN-P&amp;L_CWS'!AN205</f>
        <v>8298907.9386583343</v>
      </c>
      <c r="AM21" s="9">
        <f>'FIN-P&amp;L_CWS'!AO205</f>
        <v>10000630.24430896</v>
      </c>
      <c r="AN21" s="9">
        <f>'FIN-P&amp;L_CWS'!AP205</f>
        <v>10016377.520348961</v>
      </c>
      <c r="AO21" s="9">
        <f>'FIN-P&amp;L_CWS'!AQ205</f>
        <v>10018890.119808959</v>
      </c>
      <c r="AP21" s="9">
        <f>'FIN-P&amp;L_CWS'!AR205</f>
        <v>10040995.119808959</v>
      </c>
      <c r="AQ21" s="9">
        <f>'FIN-P&amp;L_CWS'!AS205</f>
        <v>10024925.308098959</v>
      </c>
      <c r="AR21" s="9">
        <f>'FIN-P&amp;L_CWS'!AT205</f>
        <v>10031225.308098959</v>
      </c>
      <c r="AS21" s="9">
        <f>'FIN-P&amp;L_CWS'!AU205</f>
        <v>10026280.308098959</v>
      </c>
      <c r="AT21" s="9">
        <f>'FIN-P&amp;L_CWS'!AV205</f>
        <v>10022720.71980896</v>
      </c>
      <c r="AU21" s="9">
        <f>'FIN-P&amp;L_CWS'!AW205</f>
        <v>10018951.31980896</v>
      </c>
      <c r="AV21" s="9">
        <f>'FIN-P&amp;L_CWS'!AX205</f>
        <v>10033398.820348959</v>
      </c>
      <c r="AW21" s="9">
        <f>'FIN-P&amp;L_CWS'!AY205</f>
        <v>10006808.732058959</v>
      </c>
      <c r="AX21" s="9">
        <f>'FIN-P&amp;L_CWS'!AZ205</f>
        <v>10003895.157598959</v>
      </c>
      <c r="AY21" s="9">
        <f>'FIN-P&amp;L_CWS'!BA205</f>
        <v>13625894.314746851</v>
      </c>
      <c r="AZ21" s="9">
        <f>'FIN-P&amp;L_CWS'!BB205</f>
        <v>13654681.861432848</v>
      </c>
      <c r="BA21" s="9">
        <f>'FIN-P&amp;L_CWS'!BC205</f>
        <v>13661443.351994848</v>
      </c>
      <c r="BB21" s="9">
        <f>'FIN-P&amp;L_CWS'!BD205</f>
        <v>13683548.351994848</v>
      </c>
      <c r="BC21" s="9">
        <f>'FIN-P&amp;L_CWS'!BE205</f>
        <v>13671876.067556851</v>
      </c>
      <c r="BD21" s="9">
        <f>'FIN-P&amp;L_CWS'!BF205</f>
        <v>13678176.067556851</v>
      </c>
      <c r="BE21" s="9">
        <f>'FIN-P&amp;L_CWS'!BG205</f>
        <v>13673231.067556851</v>
      </c>
      <c r="BF21" s="9">
        <f>'FIN-P&amp;L_CWS'!BH205</f>
        <v>13665273.951994848</v>
      </c>
      <c r="BG21" s="9">
        <f>'FIN-P&amp;L_CWS'!BI205</f>
        <v>13661504.551994849</v>
      </c>
      <c r="BH21" s="9">
        <f>'FIN-P&amp;L_CWS'!BJ205</f>
        <v>13671703.161432849</v>
      </c>
      <c r="BI21" s="9">
        <f>'FIN-P&amp;L_CWS'!BK205</f>
        <v>13640715.54587085</v>
      </c>
      <c r="BJ21" s="9">
        <f>'FIN-P&amp;L_CWS'!BL205</f>
        <v>13627983.080308851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-9360715.666666666</v>
      </c>
      <c r="G22" s="9">
        <f>'FIN-P&amp;L_CWS'!I207</f>
        <v>-9396355.666666666</v>
      </c>
      <c r="H22" s="9">
        <f>'FIN-P&amp;L_CWS'!J207</f>
        <v>-9397465.666666666</v>
      </c>
      <c r="I22" s="9">
        <f>'FIN-P&amp;L_CWS'!K207</f>
        <v>-9430255.666666666</v>
      </c>
      <c r="J22" s="9">
        <f>'FIN-P&amp;L_CWS'!L207</f>
        <v>-9397915.666666666</v>
      </c>
      <c r="K22" s="9">
        <f>'FIN-P&amp;L_CWS'!M207</f>
        <v>-9392305.666666666</v>
      </c>
      <c r="L22" s="9">
        <f>'FIN-P&amp;L_CWS'!N207</f>
        <v>-9364875.7066666652</v>
      </c>
      <c r="M22" s="9">
        <f>'FIN-P&amp;L_CWS'!O207</f>
        <v>-9350900.7066666652</v>
      </c>
      <c r="N22" s="9">
        <f>'FIN-P&amp;L_CWS'!P207</f>
        <v>-9336860.5666666664</v>
      </c>
      <c r="O22" s="9">
        <f>'FIN-P&amp;L_CWS'!Q207</f>
        <v>-10725888.719666665</v>
      </c>
      <c r="P22" s="9">
        <f>'FIN-P&amp;L_CWS'!R207</f>
        <v>-10677809.289666668</v>
      </c>
      <c r="Q22" s="9">
        <f>'FIN-P&amp;L_CWS'!S207</f>
        <v>-10545546.287666667</v>
      </c>
      <c r="R22" s="9">
        <f>'FIN-P&amp;L_CWS'!T207</f>
        <v>-10565111.287666667</v>
      </c>
      <c r="S22" s="9">
        <f>'FIN-P&amp;L_CWS'!U207</f>
        <v>-10549146.287666667</v>
      </c>
      <c r="T22" s="9">
        <f>'FIN-P&amp;L_CWS'!V207</f>
        <v>-10553856.287666667</v>
      </c>
      <c r="U22" s="9">
        <f>'FIN-P&amp;L_CWS'!W207</f>
        <v>-9555717.9543333352</v>
      </c>
      <c r="V22" s="9">
        <f>'FIN-P&amp;L_CWS'!X207</f>
        <v>-9522298.5243333336</v>
      </c>
      <c r="W22" s="9">
        <f>'FIN-P&amp;L_CWS'!Y207</f>
        <v>-9485654.0943333339</v>
      </c>
      <c r="X22" s="9">
        <f>'FIN-P&amp;L_CWS'!Z207</f>
        <v>-9503296.0943333339</v>
      </c>
      <c r="Y22" s="9">
        <f>'FIN-P&amp;L_CWS'!AA207</f>
        <v>-9420598.764833333</v>
      </c>
      <c r="Z22" s="9">
        <f>'FIN-P&amp;L_CWS'!AB207</f>
        <v>-9423099.452333333</v>
      </c>
      <c r="AA22" s="9">
        <f>'FIN-P&amp;L_CWS'!AC207</f>
        <v>-7752231.7382916659</v>
      </c>
      <c r="AB22" s="9">
        <f>'FIN-P&amp;L_CWS'!AD207</f>
        <v>-7434949.6985583333</v>
      </c>
      <c r="AC22" s="9">
        <f>'FIN-P&amp;L_CWS'!AE207</f>
        <v>-7319872.954758333</v>
      </c>
      <c r="AD22" s="9">
        <f>'FIN-P&amp;L_CWS'!AF207</f>
        <v>-7341977.954758333</v>
      </c>
      <c r="AE22" s="9">
        <f>'FIN-P&amp;L_CWS'!AG207</f>
        <v>-7214442.1609583329</v>
      </c>
      <c r="AF22" s="9">
        <f>'FIN-P&amp;L_CWS'!AH207</f>
        <v>-7220742.1609583329</v>
      </c>
      <c r="AG22" s="9">
        <f>'FIN-P&amp;L_CWS'!AI207</f>
        <v>-7215797.1609583329</v>
      </c>
      <c r="AH22" s="9">
        <f>'FIN-P&amp;L_CWS'!AJ207</f>
        <v>-7322785.4047583332</v>
      </c>
      <c r="AI22" s="9">
        <f>'FIN-P&amp;L_CWS'!AK207</f>
        <v>-7318097.8547583325</v>
      </c>
      <c r="AJ22" s="9">
        <f>'FIN-P&amp;L_CWS'!AL207</f>
        <v>-7443173.3485583328</v>
      </c>
      <c r="AK22" s="9">
        <f>'FIN-P&amp;L_CWS'!AM207</f>
        <v>-7526388.9423583336</v>
      </c>
      <c r="AL22" s="9">
        <f>'FIN-P&amp;L_CWS'!AN207</f>
        <v>-7634294.9486583341</v>
      </c>
      <c r="AM22" s="9">
        <f>'FIN-P&amp;L_CWS'!AO207</f>
        <v>-8975799.4123089593</v>
      </c>
      <c r="AN22" s="9">
        <f>'FIN-P&amp;L_CWS'!AP207</f>
        <v>-8381470.8203489603</v>
      </c>
      <c r="AO22" s="9">
        <f>'FIN-P&amp;L_CWS'!AQ207</f>
        <v>-8173563.4378089588</v>
      </c>
      <c r="AP22" s="9">
        <f>'FIN-P&amp;L_CWS'!AR207</f>
        <v>-8195668.4378089588</v>
      </c>
      <c r="AQ22" s="9">
        <f>'FIN-P&amp;L_CWS'!AS207</f>
        <v>-7978425.6830989588</v>
      </c>
      <c r="AR22" s="9">
        <f>'FIN-P&amp;L_CWS'!AT207</f>
        <v>-7984725.6830989588</v>
      </c>
      <c r="AS22" s="9">
        <f>'FIN-P&amp;L_CWS'!AU207</f>
        <v>-7979780.6830989588</v>
      </c>
      <c r="AT22" s="9">
        <f>'FIN-P&amp;L_CWS'!AV207</f>
        <v>-8176374.0378089603</v>
      </c>
      <c r="AU22" s="9">
        <f>'FIN-P&amp;L_CWS'!AW207</f>
        <v>-8171584.6378089599</v>
      </c>
      <c r="AV22" s="9">
        <f>'FIN-P&amp;L_CWS'!AX207</f>
        <v>-8391282.1203489602</v>
      </c>
      <c r="AW22" s="9">
        <f>'FIN-P&amp;L_CWS'!AY207</f>
        <v>-8564194.9750589598</v>
      </c>
      <c r="AX22" s="9">
        <f>'FIN-P&amp;L_CWS'!AZ207</f>
        <v>-8766733.8825989589</v>
      </c>
      <c r="AY22" s="9">
        <f>'FIN-P&amp;L_CWS'!BA207</f>
        <v>-11883005.887746852</v>
      </c>
      <c r="AZ22" s="9">
        <f>'FIN-P&amp;L_CWS'!BB207</f>
        <v>-10867041.878232848</v>
      </c>
      <c r="BA22" s="9">
        <f>'FIN-P&amp;L_CWS'!BC207</f>
        <v>-10521753.683394847</v>
      </c>
      <c r="BB22" s="9">
        <f>'FIN-P&amp;L_CWS'!BD207</f>
        <v>-10543858.683394847</v>
      </c>
      <c r="BC22" s="9">
        <f>'FIN-P&amp;L_CWS'!BE207</f>
        <v>-10184429.21355685</v>
      </c>
      <c r="BD22" s="9">
        <f>'FIN-P&amp;L_CWS'!BF207</f>
        <v>-10190729.21355685</v>
      </c>
      <c r="BE22" s="9">
        <f>'FIN-P&amp;L_CWS'!BG207</f>
        <v>-10185784.21355685</v>
      </c>
      <c r="BF22" s="9">
        <f>'FIN-P&amp;L_CWS'!BH207</f>
        <v>-10524564.283394847</v>
      </c>
      <c r="BG22" s="9">
        <f>'FIN-P&amp;L_CWS'!BI207</f>
        <v>-10519774.883394849</v>
      </c>
      <c r="BH22" s="9">
        <f>'FIN-P&amp;L_CWS'!BJ207</f>
        <v>-10876853.178232849</v>
      </c>
      <c r="BI22" s="9">
        <f>'FIN-P&amp;L_CWS'!BK207</f>
        <v>-11191952.748070851</v>
      </c>
      <c r="BJ22" s="9">
        <f>'FIN-P&amp;L_CWS'!BL207</f>
        <v>-11526302.467908852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-37504569.666666664</v>
      </c>
      <c r="G23" s="9">
        <f>'FIN-P&amp;L_CWS'!I208</f>
        <v>-46900925.333333328</v>
      </c>
      <c r="H23" s="9">
        <f>'FIN-P&amp;L_CWS'!J208</f>
        <v>-56298390.999999993</v>
      </c>
      <c r="I23" s="9">
        <f>'FIN-P&amp;L_CWS'!K208</f>
        <v>-65728646.666666657</v>
      </c>
      <c r="J23" s="9">
        <f>'FIN-P&amp;L_CWS'!L208</f>
        <v>-75126562.333333328</v>
      </c>
      <c r="K23" s="9">
        <f>'FIN-P&amp;L_CWS'!M208</f>
        <v>-84518868</v>
      </c>
      <c r="L23" s="9">
        <f>'FIN-P&amp;L_CWS'!N208</f>
        <v>-93883743.706666663</v>
      </c>
      <c r="M23" s="9">
        <f>'FIN-P&amp;L_CWS'!O208</f>
        <v>-103234644.41333333</v>
      </c>
      <c r="N23" s="9">
        <f>'FIN-P&amp;L_CWS'!P208</f>
        <v>-112571504.97999999</v>
      </c>
      <c r="O23" s="9">
        <f>'FIN-P&amp;L_CWS'!Q208</f>
        <v>-123297393.69966665</v>
      </c>
      <c r="P23" s="9">
        <f>'FIN-P&amp;L_CWS'!R208</f>
        <v>-133975202.98933332</v>
      </c>
      <c r="Q23" s="9">
        <f>'FIN-P&amp;L_CWS'!S208</f>
        <v>-144520749.27699998</v>
      </c>
      <c r="R23" s="9">
        <f>'FIN-P&amp;L_CWS'!T208</f>
        <v>-155085860.56466666</v>
      </c>
      <c r="S23" s="9">
        <f>'FIN-P&amp;L_CWS'!U208</f>
        <v>-165635006.85233334</v>
      </c>
      <c r="T23" s="9">
        <f>'FIN-P&amp;L_CWS'!V208</f>
        <v>-176188863.14000002</v>
      </c>
      <c r="U23" s="9">
        <f>'FIN-P&amp;L_CWS'!W208</f>
        <v>-185744581.09433335</v>
      </c>
      <c r="V23" s="9">
        <f>'FIN-P&amp;L_CWS'!X208</f>
        <v>-195266879.61866668</v>
      </c>
      <c r="W23" s="9">
        <f>'FIN-P&amp;L_CWS'!Y208</f>
        <v>-204752533.713</v>
      </c>
      <c r="X23" s="9">
        <f>'FIN-P&amp;L_CWS'!Z208</f>
        <v>-214255829.80733332</v>
      </c>
      <c r="Y23" s="9">
        <f>'FIN-P&amp;L_CWS'!AA208</f>
        <v>-223676428.57216665</v>
      </c>
      <c r="Z23" s="9">
        <f>'FIN-P&amp;L_CWS'!AB208</f>
        <v>-233099528.02449998</v>
      </c>
      <c r="AA23" s="9">
        <f>'FIN-P&amp;L_CWS'!AC208</f>
        <v>-240851759.76279163</v>
      </c>
      <c r="AB23" s="9">
        <f>'FIN-P&amp;L_CWS'!AD208</f>
        <v>-248286709.46134996</v>
      </c>
      <c r="AC23" s="9">
        <f>'FIN-P&amp;L_CWS'!AE208</f>
        <v>-255606582.41610831</v>
      </c>
      <c r="AD23" s="9">
        <f>'FIN-P&amp;L_CWS'!AF208</f>
        <v>-262948560.37086666</v>
      </c>
      <c r="AE23" s="9">
        <f>'FIN-P&amp;L_CWS'!AG208</f>
        <v>-270163002.53182501</v>
      </c>
      <c r="AF23" s="9">
        <f>'FIN-P&amp;L_CWS'!AH208</f>
        <v>-277383744.69278336</v>
      </c>
      <c r="AG23" s="9">
        <f>'FIN-P&amp;L_CWS'!AI208</f>
        <v>-284599541.85374171</v>
      </c>
      <c r="AH23" s="9">
        <f>'FIN-P&amp;L_CWS'!AJ208</f>
        <v>-291922327.25850004</v>
      </c>
      <c r="AI23" s="9">
        <f>'FIN-P&amp;L_CWS'!AK208</f>
        <v>-299240425.11325836</v>
      </c>
      <c r="AJ23" s="9">
        <f>'FIN-P&amp;L_CWS'!AL208</f>
        <v>-306683598.46181667</v>
      </c>
      <c r="AK23" s="9">
        <f>'FIN-P&amp;L_CWS'!AM208</f>
        <v>-314209987.40417498</v>
      </c>
      <c r="AL23" s="9">
        <f>'FIN-P&amp;L_CWS'!AN208</f>
        <v>-321844282.35283333</v>
      </c>
      <c r="AM23" s="9">
        <f>'FIN-P&amp;L_CWS'!AO208</f>
        <v>-330820081.76514226</v>
      </c>
      <c r="AN23" s="9">
        <f>'FIN-P&amp;L_CWS'!AP208</f>
        <v>-339201552.58549124</v>
      </c>
      <c r="AO23" s="9">
        <f>'FIN-P&amp;L_CWS'!AQ208</f>
        <v>-347375116.02330017</v>
      </c>
      <c r="AP23" s="9">
        <f>'FIN-P&amp;L_CWS'!AR208</f>
        <v>-355570784.4611091</v>
      </c>
      <c r="AQ23" s="9">
        <f>'FIN-P&amp;L_CWS'!AS208</f>
        <v>-363549210.14420807</v>
      </c>
      <c r="AR23" s="9">
        <f>'FIN-P&amp;L_CWS'!AT208</f>
        <v>-371533935.82730705</v>
      </c>
      <c r="AS23" s="9">
        <f>'FIN-P&amp;L_CWS'!AU208</f>
        <v>-379513716.51040602</v>
      </c>
      <c r="AT23" s="9">
        <f>'FIN-P&amp;L_CWS'!AV208</f>
        <v>-387690090.54821497</v>
      </c>
      <c r="AU23" s="9">
        <f>'FIN-P&amp;L_CWS'!AW208</f>
        <v>-395861675.18602395</v>
      </c>
      <c r="AV23" s="9">
        <f>'FIN-P&amp;L_CWS'!AX208</f>
        <v>-404252957.30637288</v>
      </c>
      <c r="AW23" s="9">
        <f>'FIN-P&amp;L_CWS'!AY208</f>
        <v>-412817152.28143185</v>
      </c>
      <c r="AX23" s="9">
        <f>'FIN-P&amp;L_CWS'!AZ208</f>
        <v>-421583886.16403079</v>
      </c>
      <c r="AY23" s="9">
        <f>'FIN-P&amp;L_CWS'!BA208</f>
        <v>-433466892.05177766</v>
      </c>
      <c r="AZ23" s="9">
        <f>'FIN-P&amp;L_CWS'!BB208</f>
        <v>-444333933.9300105</v>
      </c>
      <c r="BA23" s="9">
        <f>'FIN-P&amp;L_CWS'!BC208</f>
        <v>-454855687.61340535</v>
      </c>
      <c r="BB23" s="9">
        <f>'FIN-P&amp;L_CWS'!BD208</f>
        <v>-465399546.2968002</v>
      </c>
      <c r="BC23" s="9">
        <f>'FIN-P&amp;L_CWS'!BE208</f>
        <v>-475583975.51035702</v>
      </c>
      <c r="BD23" s="9">
        <f>'FIN-P&amp;L_CWS'!BF208</f>
        <v>-485774704.72391385</v>
      </c>
      <c r="BE23" s="9">
        <f>'FIN-P&amp;L_CWS'!BG208</f>
        <v>-495960488.93747067</v>
      </c>
      <c r="BF23" s="9">
        <f>'FIN-P&amp;L_CWS'!BH208</f>
        <v>-506485053.22086555</v>
      </c>
      <c r="BG23" s="9">
        <f>'FIN-P&amp;L_CWS'!BI208</f>
        <v>-517004828.10426039</v>
      </c>
      <c r="BH23" s="9">
        <f>'FIN-P&amp;L_CWS'!BJ208</f>
        <v>-527881681.28249323</v>
      </c>
      <c r="BI23" s="9">
        <f>'FIN-P&amp;L_CWS'!BK208</f>
        <v>-539073634.03056407</v>
      </c>
      <c r="BJ23" s="9">
        <f>'FIN-P&amp;L_CWS'!BL208</f>
        <v>-550599936.49847293</v>
      </c>
    </row>
    <row r="25" spans="2:62" x14ac:dyDescent="0.15">
      <c r="B25" s="14" t="s">
        <v>684</v>
      </c>
    </row>
    <row r="26" spans="2:62" x14ac:dyDescent="0.15">
      <c r="C26" s="362" t="s">
        <v>35</v>
      </c>
      <c r="D26" s="362"/>
      <c r="E26" s="362"/>
      <c r="F26" s="362"/>
      <c r="G26" s="362"/>
      <c r="H26" s="362"/>
      <c r="I26" s="362"/>
      <c r="J26" s="362"/>
      <c r="K26" s="362"/>
      <c r="L26" s="362"/>
      <c r="M26" s="362"/>
      <c r="N26" s="362"/>
      <c r="O26" s="362" t="s">
        <v>36</v>
      </c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 t="s">
        <v>37</v>
      </c>
      <c r="AB26" s="362"/>
      <c r="AC26" s="362"/>
      <c r="AD26" s="362"/>
      <c r="AE26" s="362"/>
      <c r="AF26" s="362"/>
      <c r="AG26" s="362"/>
      <c r="AH26" s="362"/>
      <c r="AI26" s="362"/>
      <c r="AJ26" s="362"/>
      <c r="AK26" s="362"/>
      <c r="AL26" s="362"/>
      <c r="AM26" s="362" t="s">
        <v>38</v>
      </c>
      <c r="AN26" s="362"/>
      <c r="AO26" s="362"/>
      <c r="AP26" s="362"/>
      <c r="AQ26" s="362"/>
      <c r="AR26" s="362"/>
      <c r="AS26" s="362"/>
      <c r="AT26" s="362"/>
      <c r="AU26" s="362"/>
      <c r="AV26" s="362"/>
      <c r="AW26" s="362"/>
      <c r="AX26" s="362"/>
      <c r="AY26" s="362" t="s">
        <v>39</v>
      </c>
      <c r="AZ26" s="362"/>
      <c r="BA26" s="362"/>
      <c r="BB26" s="362"/>
      <c r="BC26" s="362"/>
      <c r="BD26" s="362"/>
      <c r="BE26" s="362"/>
      <c r="BF26" s="362"/>
      <c r="BG26" s="362"/>
      <c r="BH26" s="362"/>
      <c r="BI26" s="362"/>
      <c r="BJ26" s="36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671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677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678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676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</v>
      </c>
      <c r="G31" s="98">
        <f>COGS_DB!I14</f>
        <v>0</v>
      </c>
      <c r="H31" s="98">
        <f>COGS_DB!J14</f>
        <v>0</v>
      </c>
      <c r="I31" s="98">
        <f>COGS_DB!K14</f>
        <v>0</v>
      </c>
      <c r="J31" s="98">
        <f>COGS_DB!L14</f>
        <v>0</v>
      </c>
      <c r="K31" s="98">
        <f>COGS_DB!M14</f>
        <v>0</v>
      </c>
      <c r="L31" s="98">
        <f>COGS_DB!N14</f>
        <v>0.57161500815660682</v>
      </c>
      <c r="M31" s="98">
        <f>COGS_DB!O14</f>
        <v>0.57161500815660682</v>
      </c>
      <c r="N31" s="98">
        <f>COGS_DB!P14</f>
        <v>0.57167090754877015</v>
      </c>
      <c r="O31" s="98">
        <f>COGS_DB!Q14</f>
        <v>0.80412224987556002</v>
      </c>
      <c r="P31" s="98">
        <f>COGS_DB!R14</f>
        <v>0.80412524983344436</v>
      </c>
      <c r="Q31" s="98">
        <f>COGS_DB!S14</f>
        <v>0.80412524983344436</v>
      </c>
      <c r="R31" s="98">
        <f>COGS_DB!T14</f>
        <v>0.80412524983344436</v>
      </c>
      <c r="S31" s="98">
        <f>COGS_DB!U14</f>
        <v>0.80412524983344436</v>
      </c>
      <c r="T31" s="98">
        <f>COGS_DB!V14</f>
        <v>0.80412524983344436</v>
      </c>
      <c r="U31" s="98">
        <f>COGS_DB!W14</f>
        <v>0.80412524983344436</v>
      </c>
      <c r="V31" s="98">
        <f>COGS_DB!X14</f>
        <v>0.80412623843579822</v>
      </c>
      <c r="W31" s="98">
        <f>COGS_DB!Y14</f>
        <v>0.80412702527543745</v>
      </c>
      <c r="X31" s="98">
        <f>COGS_DB!Z14</f>
        <v>0.80454159562584515</v>
      </c>
      <c r="Y31" s="98">
        <f>COGS_DB!AA14</f>
        <v>0.80447984630731151</v>
      </c>
      <c r="Z31" s="98">
        <f>COGS_DB!AB14</f>
        <v>0.8047611598907991</v>
      </c>
      <c r="AA31" s="98">
        <f>COGS_DB!AC14</f>
        <v>0.85108884352257308</v>
      </c>
      <c r="AB31" s="98">
        <f>COGS_DB!AD14</f>
        <v>0.85098230942425224</v>
      </c>
      <c r="AC31" s="98">
        <f>COGS_DB!AE14</f>
        <v>0.85139318692854504</v>
      </c>
      <c r="AD31" s="98">
        <f>COGS_DB!AF14</f>
        <v>0.85139318692854504</v>
      </c>
      <c r="AE31" s="98">
        <f>COGS_DB!AG14</f>
        <v>0.85130087689949496</v>
      </c>
      <c r="AF31" s="98">
        <f>COGS_DB!AH14</f>
        <v>0.85130087689949496</v>
      </c>
      <c r="AG31" s="98">
        <f>COGS_DB!AI14</f>
        <v>0.85130087689949496</v>
      </c>
      <c r="AH31" s="98">
        <f>COGS_DB!AJ14</f>
        <v>0.85151057671762398</v>
      </c>
      <c r="AI31" s="98">
        <f>COGS_DB!AK14</f>
        <v>0.85162778119237859</v>
      </c>
      <c r="AJ31" s="98">
        <f>COGS_DB!AL14</f>
        <v>0.85191400828147335</v>
      </c>
      <c r="AK31" s="98">
        <f>COGS_DB!AM14</f>
        <v>0.85238960257976959</v>
      </c>
      <c r="AL31" s="98">
        <f>COGS_DB!AN14</f>
        <v>0.85285655485922074</v>
      </c>
      <c r="AM31" s="98">
        <f>COGS_DB!AO14</f>
        <v>0.87863667263237988</v>
      </c>
      <c r="AN31" s="98">
        <f>COGS_DB!AP14</f>
        <v>0.87860656332374065</v>
      </c>
      <c r="AO31" s="98">
        <f>COGS_DB!AQ14</f>
        <v>0.87879917850394851</v>
      </c>
      <c r="AP31" s="98">
        <f>COGS_DB!AR14</f>
        <v>0.87879917850394851</v>
      </c>
      <c r="AQ31" s="98">
        <f>COGS_DB!AS14</f>
        <v>0.87875596858548821</v>
      </c>
      <c r="AR31" s="98">
        <f>COGS_DB!AT14</f>
        <v>0.87875596858548821</v>
      </c>
      <c r="AS31" s="98">
        <f>COGS_DB!AU14</f>
        <v>0.87875596858548821</v>
      </c>
      <c r="AT31" s="98">
        <f>COGS_DB!AV14</f>
        <v>0.87885802372613908</v>
      </c>
      <c r="AU31" s="98">
        <f>COGS_DB!AW14</f>
        <v>0.87891681183518944</v>
      </c>
      <c r="AV31" s="98">
        <f>COGS_DB!AX14</f>
        <v>0.87907510954199797</v>
      </c>
      <c r="AW31" s="98">
        <f>COGS_DB!AY14</f>
        <v>0.87929805365885616</v>
      </c>
      <c r="AX31" s="98">
        <f>COGS_DB!AZ14</f>
        <v>0.87955429046746436</v>
      </c>
      <c r="AY31" s="98">
        <f>COGS_DB!BA14</f>
        <v>0.92823354157346449</v>
      </c>
      <c r="AZ31" s="98">
        <f>COGS_DB!BB14</f>
        <v>0.92821008733061017</v>
      </c>
      <c r="BA31" s="98">
        <f>COGS_DB!BC14</f>
        <v>0.92828638650244621</v>
      </c>
      <c r="BB31" s="98">
        <f>COGS_DB!BD14</f>
        <v>0.92828638650244621</v>
      </c>
      <c r="BC31" s="98">
        <f>COGS_DB!BE14</f>
        <v>0.92826544244666542</v>
      </c>
      <c r="BD31" s="98">
        <f>COGS_DB!BF14</f>
        <v>0.92826544244666542</v>
      </c>
      <c r="BE31" s="98">
        <f>COGS_DB!BG14</f>
        <v>0.92826544244666542</v>
      </c>
      <c r="BF31" s="98">
        <f>COGS_DB!BH14</f>
        <v>0.92830800701985139</v>
      </c>
      <c r="BG31" s="98">
        <f>COGS_DB!BI14</f>
        <v>0.92832961450469931</v>
      </c>
      <c r="BH31" s="98">
        <f>COGS_DB!BJ14</f>
        <v>0.92838202336691911</v>
      </c>
      <c r="BI31" s="98">
        <f>COGS_DB!BK14</f>
        <v>0.9284707934852876</v>
      </c>
      <c r="BJ31" s="98">
        <f>COGS_DB!BL14</f>
        <v>0.92855741899568456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685</v>
      </c>
      <c r="C34" s="362"/>
      <c r="D34" s="362"/>
      <c r="E34" s="362"/>
      <c r="F34" s="362"/>
      <c r="G34" s="362"/>
      <c r="H34" s="362"/>
      <c r="I34" s="362"/>
      <c r="J34" s="362"/>
      <c r="K34" s="362"/>
      <c r="L34" s="362"/>
      <c r="M34" s="362"/>
      <c r="N34" s="362"/>
      <c r="O34" s="362" t="s">
        <v>36</v>
      </c>
      <c r="P34" s="362"/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 t="s">
        <v>37</v>
      </c>
      <c r="AB34" s="362"/>
      <c r="AC34" s="362"/>
      <c r="AD34" s="362"/>
      <c r="AE34" s="362"/>
      <c r="AF34" s="362"/>
      <c r="AG34" s="362"/>
      <c r="AH34" s="362"/>
      <c r="AI34" s="362"/>
      <c r="AJ34" s="362"/>
      <c r="AK34" s="362"/>
      <c r="AL34" s="362"/>
      <c r="AM34" s="362" t="s">
        <v>38</v>
      </c>
      <c r="AN34" s="362"/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 t="s">
        <v>39</v>
      </c>
      <c r="AZ34" s="362"/>
      <c r="BA34" s="362"/>
      <c r="BB34" s="362"/>
      <c r="BC34" s="362"/>
      <c r="BD34" s="362"/>
      <c r="BE34" s="362"/>
      <c r="BF34" s="362"/>
      <c r="BG34" s="362"/>
      <c r="BH34" s="362"/>
      <c r="BI34" s="362"/>
      <c r="BJ34" s="36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671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677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678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8"/>
      <c r="I39" s="98"/>
      <c r="J39" s="98"/>
      <c r="K39" s="98"/>
      <c r="L39" s="98"/>
      <c r="M39" s="98"/>
      <c r="N39" s="98"/>
      <c r="O39" s="98">
        <f>COGS_DB!Q22</f>
        <v>3612.5</v>
      </c>
      <c r="P39" s="98">
        <f>COGS_DB!R22</f>
        <v>4887.5</v>
      </c>
      <c r="Q39" s="98">
        <f>COGS_DB!S22</f>
        <v>9775</v>
      </c>
      <c r="R39" s="98">
        <f>COGS_DB!T22</f>
        <v>9775</v>
      </c>
      <c r="S39" s="98">
        <f>COGS_DB!U22</f>
        <v>9775</v>
      </c>
      <c r="T39" s="98">
        <f>COGS_DB!V22</f>
        <v>9775</v>
      </c>
      <c r="U39" s="98">
        <f>COGS_DB!W22</f>
        <v>9775</v>
      </c>
      <c r="V39" s="98">
        <f>COGS_DB!X22</f>
        <v>11050</v>
      </c>
      <c r="W39" s="98">
        <f>COGS_DB!Y22</f>
        <v>12325</v>
      </c>
      <c r="X39" s="98">
        <f>COGS_DB!Z22</f>
        <v>12550</v>
      </c>
      <c r="Y39" s="98">
        <f>COGS_DB!AA22</f>
        <v>15100</v>
      </c>
      <c r="Z39" s="98">
        <f>COGS_DB!AB22</f>
        <v>15325</v>
      </c>
      <c r="AA39" s="98">
        <f>COGS_DB!AC22</f>
        <v>11825</v>
      </c>
      <c r="AB39" s="98">
        <f>COGS_DB!AD22</f>
        <v>18625</v>
      </c>
      <c r="AC39" s="98">
        <f>COGS_DB!AE22</f>
        <v>21575</v>
      </c>
      <c r="AD39" s="98">
        <f>COGS_DB!AF22</f>
        <v>21575</v>
      </c>
      <c r="AE39" s="98">
        <f>COGS_DB!AG22</f>
        <v>23950</v>
      </c>
      <c r="AF39" s="98">
        <f>COGS_DB!AH22</f>
        <v>23950</v>
      </c>
      <c r="AG39" s="98">
        <f>COGS_DB!AI22</f>
        <v>23950</v>
      </c>
      <c r="AH39" s="98">
        <f>COGS_DB!AJ22</f>
        <v>21725</v>
      </c>
      <c r="AI39" s="98">
        <f>COGS_DB!AK22</f>
        <v>21875</v>
      </c>
      <c r="AJ39" s="98">
        <f>COGS_DB!AL22</f>
        <v>19725</v>
      </c>
      <c r="AK39" s="98">
        <f>COGS_DB!AM22</f>
        <v>17887.5</v>
      </c>
      <c r="AL39" s="98">
        <f>COGS_DB!AN22</f>
        <v>15737.5</v>
      </c>
      <c r="AM39" s="98">
        <f>COGS_DB!AO22</f>
        <v>15225</v>
      </c>
      <c r="AN39" s="98">
        <f>COGS_DB!AP22</f>
        <v>24465</v>
      </c>
      <c r="AO39" s="98">
        <f>COGS_DB!AQ22</f>
        <v>28070</v>
      </c>
      <c r="AP39" s="98">
        <f>COGS_DB!AR22</f>
        <v>28070</v>
      </c>
      <c r="AQ39" s="98">
        <f>COGS_DB!AS22</f>
        <v>31220</v>
      </c>
      <c r="AR39" s="98">
        <f>COGS_DB!AT22</f>
        <v>31220</v>
      </c>
      <c r="AS39" s="98">
        <f>COGS_DB!AU22</f>
        <v>31220</v>
      </c>
      <c r="AT39" s="98">
        <f>COGS_DB!AV22</f>
        <v>28280</v>
      </c>
      <c r="AU39" s="98">
        <f>COGS_DB!AW22</f>
        <v>28490</v>
      </c>
      <c r="AV39" s="98">
        <f>COGS_DB!AX22</f>
        <v>26005</v>
      </c>
      <c r="AW39" s="98">
        <f>COGS_DB!AY22</f>
        <v>23310</v>
      </c>
      <c r="AX39" s="98">
        <f>COGS_DB!AZ22</f>
        <v>20825</v>
      </c>
      <c r="AY39" s="98">
        <f>COGS_DB!BA22</f>
        <v>13020</v>
      </c>
      <c r="AZ39" s="98">
        <f>COGS_DB!BB22</f>
        <v>20615</v>
      </c>
      <c r="BA39" s="98">
        <f>COGS_DB!BC22</f>
        <v>23765</v>
      </c>
      <c r="BB39" s="98">
        <f>COGS_DB!BD22</f>
        <v>23765</v>
      </c>
      <c r="BC39" s="98">
        <f>COGS_DB!BE22</f>
        <v>26495</v>
      </c>
      <c r="BD39" s="98">
        <f>COGS_DB!BF22</f>
        <v>26495</v>
      </c>
      <c r="BE39" s="98">
        <f>COGS_DB!BG22</f>
        <v>26495</v>
      </c>
      <c r="BF39" s="98">
        <f>COGS_DB!BH22</f>
        <v>23975</v>
      </c>
      <c r="BG39" s="98">
        <f>COGS_DB!BI22</f>
        <v>24185</v>
      </c>
      <c r="BH39" s="98">
        <f>COGS_DB!BJ22</f>
        <v>22155</v>
      </c>
      <c r="BI39" s="98">
        <f>COGS_DB!BK22</f>
        <v>19880</v>
      </c>
      <c r="BJ39" s="98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682</v>
      </c>
      <c r="C42" s="116">
        <f>COGS_DB!E5</f>
        <v>0.5716424116424117</v>
      </c>
      <c r="D42" s="116">
        <f>COGS_DB!G5</f>
        <v>0.8042862543021343</v>
      </c>
      <c r="E42" s="116">
        <f>COGS_DB!I5</f>
        <v>0.85154980798473934</v>
      </c>
      <c r="F42" s="116">
        <f>COGS_DB!K5</f>
        <v>0.87888134528820272</v>
      </c>
      <c r="G42" s="116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683</v>
      </c>
      <c r="C43" s="116">
        <f>COGS_DB!F6</f>
        <v>0.40449064449064448</v>
      </c>
      <c r="D43" s="116">
        <f>COGS_DB!H6</f>
        <v>0.47708613726339183</v>
      </c>
      <c r="E43" s="116">
        <f>COGS_DB!J6</f>
        <v>0.33842355019520981</v>
      </c>
      <c r="F43" s="116">
        <f>COGS_DB!L6</f>
        <v>0.17675303003693632</v>
      </c>
      <c r="G43" s="116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686</v>
      </c>
      <c r="C44" s="98">
        <f>COGS_DB!F7</f>
        <v>0.16715176715176716</v>
      </c>
      <c r="D44" s="116">
        <f>COGS_DB!H7</f>
        <v>0.32720011703874252</v>
      </c>
      <c r="E44" s="98">
        <f>COGS_DB!J7</f>
        <v>0.51312625778952958</v>
      </c>
      <c r="F44" s="98">
        <f>COGS_DB!L7</f>
        <v>0.7021283152512664</v>
      </c>
      <c r="G44" s="98">
        <f>COGS_DB!N7</f>
        <v>0.8352542206602539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695</v>
      </c>
    </row>
    <row r="47" spans="2:66" x14ac:dyDescent="0.15">
      <c r="C47" s="75"/>
      <c r="D47" s="362" t="s">
        <v>35</v>
      </c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 t="s">
        <v>36</v>
      </c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 t="s">
        <v>37</v>
      </c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 t="s">
        <v>38</v>
      </c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 t="s">
        <v>39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  <c r="BM47" s="10" t="s">
        <v>664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5"/>
      <c r="D55" s="362" t="s">
        <v>35</v>
      </c>
      <c r="E55" s="362"/>
      <c r="F55" s="362"/>
      <c r="G55" s="362"/>
      <c r="H55" s="362"/>
      <c r="I55" s="362"/>
      <c r="J55" s="362"/>
      <c r="K55" s="362"/>
      <c r="L55" s="362"/>
      <c r="M55" s="362"/>
      <c r="N55" s="362"/>
      <c r="O55" s="362"/>
      <c r="P55" s="362" t="s">
        <v>36</v>
      </c>
      <c r="Q55" s="362"/>
      <c r="R55" s="362"/>
      <c r="S55" s="362"/>
      <c r="T55" s="362"/>
      <c r="U55" s="362"/>
      <c r="V55" s="362"/>
      <c r="W55" s="362"/>
      <c r="X55" s="362"/>
      <c r="Y55" s="362"/>
      <c r="Z55" s="362"/>
      <c r="AA55" s="362"/>
      <c r="AB55" s="362" t="s">
        <v>37</v>
      </c>
      <c r="AC55" s="362"/>
      <c r="AD55" s="362"/>
      <c r="AE55" s="362"/>
      <c r="AF55" s="362"/>
      <c r="AG55" s="362"/>
      <c r="AH55" s="362"/>
      <c r="AI55" s="362"/>
      <c r="AJ55" s="362"/>
      <c r="AK55" s="362"/>
      <c r="AL55" s="362"/>
      <c r="AM55" s="362"/>
      <c r="AN55" s="362" t="s">
        <v>38</v>
      </c>
      <c r="AO55" s="362"/>
      <c r="AP55" s="362"/>
      <c r="AQ55" s="362"/>
      <c r="AR55" s="362"/>
      <c r="AS55" s="362"/>
      <c r="AT55" s="362"/>
      <c r="AU55" s="362"/>
      <c r="AV55" s="362"/>
      <c r="AW55" s="362"/>
      <c r="AX55" s="362"/>
      <c r="AY55" s="362"/>
      <c r="AZ55" s="362" t="s">
        <v>39</v>
      </c>
      <c r="BA55" s="362"/>
      <c r="BB55" s="362"/>
      <c r="BC55" s="362"/>
      <c r="BD55" s="362"/>
      <c r="BE55" s="362"/>
      <c r="BF55" s="362"/>
      <c r="BG55" s="362"/>
      <c r="BH55" s="362"/>
      <c r="BI55" s="362"/>
      <c r="BJ55" s="362"/>
      <c r="BK55" s="362"/>
      <c r="BM55" s="10" t="s">
        <v>664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642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1102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0</v>
      </c>
      <c r="G72" s="169">
        <f>+'REV-SALES-FCAST_CWS'!G36</f>
        <v>0</v>
      </c>
      <c r="H72" s="169">
        <f>+'REV-SALES-FCAST_CWS'!H36</f>
        <v>0</v>
      </c>
      <c r="I72" s="169">
        <f>+'REV-SALES-FCAST_CWS'!I36</f>
        <v>0</v>
      </c>
      <c r="J72" s="169">
        <f>+'REV-SALES-FCAST_CWS'!J36</f>
        <v>0</v>
      </c>
      <c r="K72" s="169">
        <f>+'REV-SALES-FCAST_CWS'!K36</f>
        <v>0</v>
      </c>
      <c r="L72" s="169">
        <f>+'REV-SALES-FCAST_CWS'!L36</f>
        <v>13</v>
      </c>
      <c r="M72" s="169">
        <f>+'REV-SALES-FCAST_CWS'!M36</f>
        <v>13</v>
      </c>
      <c r="N72" s="169">
        <f>+'REV-SALES-FCAST_CWS'!N36</f>
        <v>25</v>
      </c>
    </row>
    <row r="73" spans="2:15" x14ac:dyDescent="0.15">
      <c r="B73" t="s">
        <v>36</v>
      </c>
      <c r="C73" s="169">
        <f>+'REV-SALES-FCAST_CWS'!C40</f>
        <v>29</v>
      </c>
      <c r="D73" s="169">
        <f>+'REV-SALES-FCAST_CWS'!D40</f>
        <v>39</v>
      </c>
      <c r="E73" s="169">
        <f>+'REV-SALES-FCAST_CWS'!E40</f>
        <v>78</v>
      </c>
      <c r="F73" s="169">
        <f>+'REV-SALES-FCAST_CWS'!F40</f>
        <v>78</v>
      </c>
      <c r="G73" s="169">
        <f>+'REV-SALES-FCAST_CWS'!G40</f>
        <v>78</v>
      </c>
      <c r="H73" s="169">
        <f>+'REV-SALES-FCAST_CWS'!H40</f>
        <v>78</v>
      </c>
      <c r="I73" s="169">
        <f>+'REV-SALES-FCAST_CWS'!I40</f>
        <v>78</v>
      </c>
      <c r="J73" s="169">
        <f>+'REV-SALES-FCAST_CWS'!J40</f>
        <v>88</v>
      </c>
      <c r="K73" s="169">
        <f>+'REV-SALES-FCAST_CWS'!K40</f>
        <v>98</v>
      </c>
      <c r="L73" s="169">
        <f>+'REV-SALES-FCAST_CWS'!L40</f>
        <v>98</v>
      </c>
      <c r="M73" s="169">
        <f>+'REV-SALES-FCAST_CWS'!M40</f>
        <v>117</v>
      </c>
      <c r="N73" s="169">
        <f>+'REV-SALES-FCAST_CWS'!N40</f>
        <v>117</v>
      </c>
    </row>
    <row r="74" spans="2:15" x14ac:dyDescent="0.15">
      <c r="B74" t="s">
        <v>37</v>
      </c>
      <c r="C74" s="169">
        <f>+'REV-SALES-FCAST_CWS'!C44</f>
        <v>120</v>
      </c>
      <c r="D74" s="169">
        <f>+'REV-SALES-FCAST_CWS'!D44</f>
        <v>192</v>
      </c>
      <c r="E74" s="169">
        <f>+'REV-SALES-FCAST_CWS'!E44</f>
        <v>216</v>
      </c>
      <c r="F74" s="169">
        <f>+'REV-SALES-FCAST_CWS'!F44</f>
        <v>216</v>
      </c>
      <c r="G74" s="169">
        <f>+'REV-SALES-FCAST_CWS'!G44</f>
        <v>240</v>
      </c>
      <c r="H74" s="169">
        <f>+'REV-SALES-FCAST_CWS'!H44</f>
        <v>240</v>
      </c>
      <c r="I74" s="169">
        <f>+'REV-SALES-FCAST_CWS'!I44</f>
        <v>240</v>
      </c>
      <c r="J74" s="169">
        <f>+'REV-SALES-FCAST_CWS'!J44</f>
        <v>216</v>
      </c>
      <c r="K74" s="169">
        <f>+'REV-SALES-FCAST_CWS'!K44</f>
        <v>216</v>
      </c>
      <c r="L74" s="169">
        <f>+'REV-SALES-FCAST_CWS'!L44</f>
        <v>192</v>
      </c>
      <c r="M74" s="169">
        <f>+'REV-SALES-FCAST_CWS'!M44</f>
        <v>168</v>
      </c>
      <c r="N74" s="169">
        <f>+'REV-SALES-FCAST_CWS'!N44</f>
        <v>144</v>
      </c>
    </row>
    <row r="75" spans="2:15" x14ac:dyDescent="0.15">
      <c r="B75" t="s">
        <v>38</v>
      </c>
      <c r="C75" s="169">
        <f>+'REV-SALES-FCAST_CWS'!C48</f>
        <v>188</v>
      </c>
      <c r="D75" s="169">
        <f>+'REV-SALES-FCAST_CWS'!D48</f>
        <v>300</v>
      </c>
      <c r="E75" s="169">
        <f>+'REV-SALES-FCAST_CWS'!E48</f>
        <v>338</v>
      </c>
      <c r="F75" s="169">
        <f>+'REV-SALES-FCAST_CWS'!F48</f>
        <v>338</v>
      </c>
      <c r="G75" s="169">
        <f>+'REV-SALES-FCAST_CWS'!G48</f>
        <v>375</v>
      </c>
      <c r="H75" s="169">
        <f>+'REV-SALES-FCAST_CWS'!H48</f>
        <v>375</v>
      </c>
      <c r="I75" s="169">
        <f>+'REV-SALES-FCAST_CWS'!I48</f>
        <v>375</v>
      </c>
      <c r="J75" s="169">
        <f>+'REV-SALES-FCAST_CWS'!J48</f>
        <v>338</v>
      </c>
      <c r="K75" s="169">
        <f>+'REV-SALES-FCAST_CWS'!K48</f>
        <v>338</v>
      </c>
      <c r="L75" s="169">
        <f>+'REV-SALES-FCAST_CWS'!L48</f>
        <v>300</v>
      </c>
      <c r="M75" s="169">
        <f>+'REV-SALES-FCAST_CWS'!M48</f>
        <v>263</v>
      </c>
      <c r="N75" s="169">
        <f>+'REV-SALES-FCAST_CWS'!N48</f>
        <v>225</v>
      </c>
    </row>
    <row r="76" spans="2:15" x14ac:dyDescent="0.15">
      <c r="B76" t="s">
        <v>39</v>
      </c>
      <c r="C76" s="169">
        <f>+'REV-SALES-FCAST_CWS'!C52</f>
        <v>270</v>
      </c>
      <c r="D76" s="169">
        <f>+'REV-SALES-FCAST_CWS'!D52</f>
        <v>432</v>
      </c>
      <c r="E76" s="169">
        <f>+'REV-SALES-FCAST_CWS'!E52</f>
        <v>486</v>
      </c>
      <c r="F76" s="169">
        <f>+'REV-SALES-FCAST_CWS'!F52</f>
        <v>486</v>
      </c>
      <c r="G76" s="169">
        <f>+'REV-SALES-FCAST_CWS'!G52</f>
        <v>540</v>
      </c>
      <c r="H76" s="169">
        <f>+'REV-SALES-FCAST_CWS'!H52</f>
        <v>540</v>
      </c>
      <c r="I76" s="169">
        <f>+'REV-SALES-FCAST_CWS'!I52</f>
        <v>540</v>
      </c>
      <c r="J76" s="169">
        <f>+'REV-SALES-FCAST_CWS'!J52</f>
        <v>486</v>
      </c>
      <c r="K76" s="169">
        <f>+'REV-SALES-FCAST_CWS'!K52</f>
        <v>486</v>
      </c>
      <c r="L76" s="169">
        <f>+'REV-SALES-FCAST_CWS'!L52</f>
        <v>432</v>
      </c>
      <c r="M76" s="169">
        <f>+'REV-SALES-FCAST_CWS'!M52</f>
        <v>378</v>
      </c>
      <c r="N76" s="169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656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0</v>
      </c>
      <c r="I6" s="169">
        <f>'REV-SALES-FCAST_CWS'!G36</f>
        <v>0</v>
      </c>
      <c r="J6" s="169">
        <f>'REV-SALES-FCAST_CWS'!H36</f>
        <v>0</v>
      </c>
      <c r="K6" s="169">
        <f>'REV-SALES-FCAST_CWS'!I36</f>
        <v>0</v>
      </c>
      <c r="L6" s="169">
        <f>'REV-SALES-FCAST_CWS'!J36</f>
        <v>0</v>
      </c>
      <c r="M6" s="169">
        <f>'REV-SALES-FCAST_CWS'!K36</f>
        <v>0</v>
      </c>
      <c r="N6" s="169">
        <f>'REV-SALES-FCAST_CWS'!L36</f>
        <v>13</v>
      </c>
      <c r="O6" s="169">
        <f>'REV-SALES-FCAST_CWS'!M36</f>
        <v>13</v>
      </c>
      <c r="P6" s="169">
        <f>'REV-SALES-FCAST_CWS'!N36</f>
        <v>25</v>
      </c>
      <c r="Q6" s="169">
        <f>'REV-SALES-FCAST_CWS'!C40</f>
        <v>29</v>
      </c>
      <c r="R6" s="169">
        <f>'REV-SALES-FCAST_CWS'!D40</f>
        <v>39</v>
      </c>
      <c r="S6" s="169">
        <f>'REV-SALES-FCAST_CWS'!E40</f>
        <v>78</v>
      </c>
      <c r="T6" s="169">
        <f>'REV-SALES-FCAST_CWS'!F40</f>
        <v>78</v>
      </c>
      <c r="U6" s="169">
        <f>'REV-SALES-FCAST_CWS'!G40</f>
        <v>78</v>
      </c>
      <c r="V6" s="169">
        <f>'REV-SALES-FCAST_CWS'!H40</f>
        <v>78</v>
      </c>
      <c r="W6" s="169">
        <f>'REV-SALES-FCAST_CWS'!I40</f>
        <v>78</v>
      </c>
      <c r="X6" s="169">
        <f>'REV-SALES-FCAST_CWS'!J40</f>
        <v>88</v>
      </c>
      <c r="Y6" s="169">
        <f>'REV-SALES-FCAST_CWS'!K40</f>
        <v>98</v>
      </c>
      <c r="Z6" s="169">
        <f>'REV-SALES-FCAST_CWS'!L40</f>
        <v>98</v>
      </c>
      <c r="AA6" s="169">
        <f>'REV-SALES-FCAST_CWS'!M40</f>
        <v>117</v>
      </c>
      <c r="AB6" s="169">
        <f>'REV-SALES-FCAST_CWS'!N40</f>
        <v>117</v>
      </c>
      <c r="AC6" s="169">
        <f>'REV-SALES-FCAST_CWS'!C44</f>
        <v>120</v>
      </c>
      <c r="AD6" s="169">
        <f>'REV-SALES-FCAST_CWS'!D44</f>
        <v>192</v>
      </c>
      <c r="AE6" s="169">
        <f>'REV-SALES-FCAST_CWS'!E44</f>
        <v>216</v>
      </c>
      <c r="AF6" s="169">
        <f>'REV-SALES-FCAST_CWS'!F44</f>
        <v>216</v>
      </c>
      <c r="AG6" s="169">
        <f>'REV-SALES-FCAST_CWS'!G44</f>
        <v>240</v>
      </c>
      <c r="AH6" s="169">
        <f>'REV-SALES-FCAST_CWS'!H44</f>
        <v>240</v>
      </c>
      <c r="AI6" s="169">
        <f>'REV-SALES-FCAST_CWS'!I44</f>
        <v>240</v>
      </c>
      <c r="AJ6" s="169">
        <f>'REV-SALES-FCAST_CWS'!J44</f>
        <v>216</v>
      </c>
      <c r="AK6" s="169">
        <f>'REV-SALES-FCAST_CWS'!K44</f>
        <v>216</v>
      </c>
      <c r="AL6" s="169">
        <f>'REV-SALES-FCAST_CWS'!L44</f>
        <v>192</v>
      </c>
      <c r="AM6" s="169">
        <f>'REV-SALES-FCAST_CWS'!M44</f>
        <v>168</v>
      </c>
      <c r="AN6" s="169">
        <f>'REV-SALES-FCAST_CWS'!N44</f>
        <v>144</v>
      </c>
      <c r="AO6" s="169">
        <f>'REV-SALES-FCAST_CWS'!C48</f>
        <v>188</v>
      </c>
      <c r="AP6" s="169">
        <f>'REV-SALES-FCAST_CWS'!D48</f>
        <v>300</v>
      </c>
      <c r="AQ6" s="169">
        <f>'REV-SALES-FCAST_CWS'!E48</f>
        <v>338</v>
      </c>
      <c r="AR6" s="169">
        <f>'REV-SALES-FCAST_CWS'!F48</f>
        <v>338</v>
      </c>
      <c r="AS6" s="169">
        <f>'REV-SALES-FCAST_CWS'!G48</f>
        <v>375</v>
      </c>
      <c r="AT6" s="169">
        <f>'REV-SALES-FCAST_CWS'!H48</f>
        <v>375</v>
      </c>
      <c r="AU6" s="169">
        <f>'REV-SALES-FCAST_CWS'!I48</f>
        <v>375</v>
      </c>
      <c r="AV6" s="169">
        <f>'REV-SALES-FCAST_CWS'!J48</f>
        <v>338</v>
      </c>
      <c r="AW6" s="169">
        <f>'REV-SALES-FCAST_CWS'!K48</f>
        <v>338</v>
      </c>
      <c r="AX6" s="169">
        <f>'REV-SALES-FCAST_CWS'!L48</f>
        <v>300</v>
      </c>
      <c r="AY6" s="169">
        <f>'REV-SALES-FCAST_CWS'!M48</f>
        <v>263</v>
      </c>
      <c r="AZ6" s="169">
        <f>'REV-SALES-FCAST_CWS'!N48</f>
        <v>225</v>
      </c>
      <c r="BA6" s="169">
        <f>'REV-SALES-FCAST_CWS'!C52</f>
        <v>270</v>
      </c>
      <c r="BB6" s="169">
        <f>'REV-SALES-FCAST_CWS'!D52</f>
        <v>432</v>
      </c>
      <c r="BC6" s="169">
        <f>'REV-SALES-FCAST_CWS'!E52</f>
        <v>486</v>
      </c>
      <c r="BD6" s="169">
        <f>'REV-SALES-FCAST_CWS'!F52</f>
        <v>486</v>
      </c>
      <c r="BE6" s="169">
        <f>'REV-SALES-FCAST_CWS'!G52</f>
        <v>540</v>
      </c>
      <c r="BF6" s="169">
        <f>'REV-SALES-FCAST_CWS'!H52</f>
        <v>540</v>
      </c>
      <c r="BG6" s="169">
        <f>'REV-SALES-FCAST_CWS'!I52</f>
        <v>540</v>
      </c>
      <c r="BH6" s="169">
        <f>'REV-SALES-FCAST_CWS'!J52</f>
        <v>486</v>
      </c>
      <c r="BI6" s="169">
        <f>'REV-SALES-FCAST_CWS'!K52</f>
        <v>486</v>
      </c>
      <c r="BJ6" s="169">
        <f>'REV-SALES-FCAST_CWS'!L52</f>
        <v>432</v>
      </c>
      <c r="BK6" s="169">
        <f>'REV-SALES-FCAST_CWS'!M52</f>
        <v>378</v>
      </c>
      <c r="BL6" s="169">
        <f>'REV-SALES-FCAST_CWS'!N52</f>
        <v>324</v>
      </c>
      <c r="BM6" s="317">
        <f>SUM(E6:BL6)</f>
        <v>12580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0</v>
      </c>
      <c r="I7" s="97">
        <f>'COGS-PRICE-MARGIN_CWS'!$C5*I6</f>
        <v>0</v>
      </c>
      <c r="J7" s="97">
        <f>'COGS-PRICE-MARGIN_CWS'!$C5*J6</f>
        <v>0</v>
      </c>
      <c r="K7" s="97">
        <f>'COGS-PRICE-MARGIN_CWS'!$C5*K6</f>
        <v>0</v>
      </c>
      <c r="L7" s="97">
        <f>'COGS-PRICE-MARGIN_CWS'!$C5*L6</f>
        <v>0</v>
      </c>
      <c r="M7" s="97">
        <f>'COGS-PRICE-MARGIN_CWS'!$C5*M6</f>
        <v>0</v>
      </c>
      <c r="N7" s="97">
        <f>'COGS-PRICE-MARGIN_CWS'!$C5*N6</f>
        <v>65000</v>
      </c>
      <c r="O7" s="97">
        <f>'COGS-PRICE-MARGIN_CWS'!$C5*O6</f>
        <v>65000</v>
      </c>
      <c r="P7" s="97">
        <f>'COGS-PRICE-MARGIN_CWS'!$C5*P6</f>
        <v>125000</v>
      </c>
      <c r="Q7" s="97">
        <f>'COGS-PRICE-MARGIN_CWS'!$C26*Q6</f>
        <v>159500</v>
      </c>
      <c r="R7" s="97">
        <f>'COGS-PRICE-MARGIN_CWS'!$C26*R6</f>
        <v>214500</v>
      </c>
      <c r="S7" s="97">
        <f>'COGS-PRICE-MARGIN_CWS'!$C26*S6</f>
        <v>429000</v>
      </c>
      <c r="T7" s="97">
        <f>'COGS-PRICE-MARGIN_CWS'!$C26*T6</f>
        <v>429000</v>
      </c>
      <c r="U7" s="97">
        <f>'COGS-PRICE-MARGIN_CWS'!$C26*U6</f>
        <v>429000</v>
      </c>
      <c r="V7" s="97">
        <f>'COGS-PRICE-MARGIN_CWS'!$C26*V6</f>
        <v>429000</v>
      </c>
      <c r="W7" s="97">
        <f>'COGS-PRICE-MARGIN_CWS'!$C26*W6</f>
        <v>429000</v>
      </c>
      <c r="X7" s="97">
        <f>'COGS-PRICE-MARGIN_CWS'!$C26*X6</f>
        <v>484000</v>
      </c>
      <c r="Y7" s="97">
        <f>'COGS-PRICE-MARGIN_CWS'!$C26*Y6</f>
        <v>539000</v>
      </c>
      <c r="Z7" s="97">
        <f>'COGS-PRICE-MARGIN_CWS'!$C26*Z6</f>
        <v>539000</v>
      </c>
      <c r="AA7" s="97">
        <f>'COGS-PRICE-MARGIN_CWS'!$C26*AA6</f>
        <v>643500</v>
      </c>
      <c r="AB7" s="97">
        <f>'COGS-PRICE-MARGIN_CWS'!$C26*AB6</f>
        <v>643500</v>
      </c>
      <c r="AC7" s="97">
        <f>'COGS-PRICE-MARGIN_CWS'!$C47*AC6</f>
        <v>720000</v>
      </c>
      <c r="AD7" s="97">
        <f>'COGS-PRICE-MARGIN_CWS'!$C47*AD6</f>
        <v>1152000</v>
      </c>
      <c r="AE7" s="97">
        <f>'COGS-PRICE-MARGIN_CWS'!$C47*AE6</f>
        <v>1296000</v>
      </c>
      <c r="AF7" s="97">
        <f>'COGS-PRICE-MARGIN_CWS'!$C47*AF6</f>
        <v>1296000</v>
      </c>
      <c r="AG7" s="97">
        <f>'COGS-PRICE-MARGIN_CWS'!$C47*AG6</f>
        <v>1440000</v>
      </c>
      <c r="AH7" s="97">
        <f>'COGS-PRICE-MARGIN_CWS'!$C47*AH6</f>
        <v>1440000</v>
      </c>
      <c r="AI7" s="97">
        <f>'COGS-PRICE-MARGIN_CWS'!$C47*AI6</f>
        <v>1440000</v>
      </c>
      <c r="AJ7" s="97">
        <f>'COGS-PRICE-MARGIN_CWS'!$C47*AJ6</f>
        <v>1296000</v>
      </c>
      <c r="AK7" s="97">
        <f>'COGS-PRICE-MARGIN_CWS'!$C47*AK6</f>
        <v>1296000</v>
      </c>
      <c r="AL7" s="97">
        <f>'COGS-PRICE-MARGIN_CWS'!$C47*AL6</f>
        <v>1152000</v>
      </c>
      <c r="AM7" s="97">
        <f>'COGS-PRICE-MARGIN_CWS'!$C47*AM6</f>
        <v>1008000</v>
      </c>
      <c r="AN7" s="97">
        <f>'COGS-PRICE-MARGIN_CWS'!$C47*AN6</f>
        <v>864000</v>
      </c>
      <c r="AO7" s="97">
        <f>'COGS-PRICE-MARGIN_CWS'!$C68*AO6</f>
        <v>1222000</v>
      </c>
      <c r="AP7" s="97">
        <f>'COGS-PRICE-MARGIN_CWS'!$C68*AP6</f>
        <v>1950000</v>
      </c>
      <c r="AQ7" s="97">
        <f>'COGS-PRICE-MARGIN_CWS'!$C68*AQ6</f>
        <v>2197000</v>
      </c>
      <c r="AR7" s="97">
        <f>'COGS-PRICE-MARGIN_CWS'!$C68*AR6</f>
        <v>2197000</v>
      </c>
      <c r="AS7" s="97">
        <f>'COGS-PRICE-MARGIN_CWS'!$C68*AS6</f>
        <v>2437500</v>
      </c>
      <c r="AT7" s="97">
        <f>'COGS-PRICE-MARGIN_CWS'!$C68*AT6</f>
        <v>2437500</v>
      </c>
      <c r="AU7" s="97">
        <f>'COGS-PRICE-MARGIN_CWS'!$C68*AU6</f>
        <v>2437500</v>
      </c>
      <c r="AV7" s="97">
        <f>'COGS-PRICE-MARGIN_CWS'!$C68*AV6</f>
        <v>2197000</v>
      </c>
      <c r="AW7" s="97">
        <f>'COGS-PRICE-MARGIN_CWS'!$C68*AW6</f>
        <v>2197000</v>
      </c>
      <c r="AX7" s="97">
        <f>'COGS-PRICE-MARGIN_CWS'!$C68*AX6</f>
        <v>1950000</v>
      </c>
      <c r="AY7" s="97">
        <f>'COGS-PRICE-MARGIN_CWS'!$C68*AY6</f>
        <v>1709500</v>
      </c>
      <c r="AZ7" s="97">
        <f>'COGS-PRICE-MARGIN_CWS'!$C68*AZ6</f>
        <v>1462500</v>
      </c>
      <c r="BA7" s="97">
        <f>'COGS-PRICE-MARGIN_CWS'!$C89*BA6</f>
        <v>1957500</v>
      </c>
      <c r="BB7" s="97">
        <f>'COGS-PRICE-MARGIN_CWS'!$C89*BB6</f>
        <v>3132000</v>
      </c>
      <c r="BC7" s="97">
        <f>'COGS-PRICE-MARGIN_CWS'!$C89*BC6</f>
        <v>3523500</v>
      </c>
      <c r="BD7" s="97">
        <f>'COGS-PRICE-MARGIN_CWS'!$C89*BD6</f>
        <v>3523500</v>
      </c>
      <c r="BE7" s="97">
        <f>'COGS-PRICE-MARGIN_CWS'!$C89*BE6</f>
        <v>3915000</v>
      </c>
      <c r="BF7" s="97">
        <f>'COGS-PRICE-MARGIN_CWS'!$C89*BF6</f>
        <v>3915000</v>
      </c>
      <c r="BG7" s="97">
        <f>'COGS-PRICE-MARGIN_CWS'!$C89*BG6</f>
        <v>3915000</v>
      </c>
      <c r="BH7" s="97">
        <f>'COGS-PRICE-MARGIN_CWS'!$C89*BH6</f>
        <v>3523500</v>
      </c>
      <c r="BI7" s="97">
        <f>'COGS-PRICE-MARGIN_CWS'!$C89*BI6</f>
        <v>3523500</v>
      </c>
      <c r="BJ7" s="97">
        <f>'COGS-PRICE-MARGIN_CWS'!$C89*BJ6</f>
        <v>3132000</v>
      </c>
      <c r="BK7" s="97">
        <f>'COGS-PRICE-MARGIN_CWS'!$C89*BK6</f>
        <v>2740500</v>
      </c>
      <c r="BL7" s="97">
        <f>'COGS-PRICE-MARGIN_CWS'!$C89*BL6</f>
        <v>2349000</v>
      </c>
      <c r="BM7" s="118">
        <f>SUM(E7:BL7)</f>
        <v>83567500</v>
      </c>
    </row>
    <row r="8" spans="2:65" x14ac:dyDescent="0.15">
      <c r="B8" s="47" t="s">
        <v>351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0</v>
      </c>
      <c r="I10" s="99">
        <f t="shared" si="0"/>
        <v>0</v>
      </c>
      <c r="J10" s="99">
        <f t="shared" si="0"/>
        <v>0</v>
      </c>
      <c r="K10" s="99">
        <f t="shared" si="0"/>
        <v>0</v>
      </c>
      <c r="L10" s="99">
        <f t="shared" si="0"/>
        <v>0</v>
      </c>
      <c r="M10" s="99">
        <f t="shared" si="0"/>
        <v>0</v>
      </c>
      <c r="N10" s="99">
        <f t="shared" si="0"/>
        <v>26000</v>
      </c>
      <c r="O10" s="99">
        <f t="shared" si="0"/>
        <v>26000</v>
      </c>
      <c r="P10" s="99">
        <f t="shared" si="0"/>
        <v>50000</v>
      </c>
      <c r="Q10" s="99">
        <f t="shared" si="0"/>
        <v>119625</v>
      </c>
      <c r="R10" s="99">
        <f t="shared" si="0"/>
        <v>160875</v>
      </c>
      <c r="S10" s="99">
        <f t="shared" si="0"/>
        <v>321750</v>
      </c>
      <c r="T10" s="99">
        <f t="shared" si="0"/>
        <v>321750</v>
      </c>
      <c r="U10" s="99">
        <f t="shared" si="0"/>
        <v>321750</v>
      </c>
      <c r="V10" s="99">
        <f t="shared" si="0"/>
        <v>321750</v>
      </c>
      <c r="W10" s="99">
        <f t="shared" si="0"/>
        <v>321750</v>
      </c>
      <c r="X10" s="99">
        <f t="shared" si="0"/>
        <v>363000</v>
      </c>
      <c r="Y10" s="99">
        <f t="shared" si="0"/>
        <v>404250</v>
      </c>
      <c r="Z10" s="99">
        <f t="shared" si="0"/>
        <v>404250</v>
      </c>
      <c r="AA10" s="99">
        <f t="shared" si="0"/>
        <v>482625</v>
      </c>
      <c r="AB10" s="99">
        <f t="shared" si="0"/>
        <v>482625</v>
      </c>
      <c r="AC10" s="99">
        <f t="shared" si="0"/>
        <v>612000</v>
      </c>
      <c r="AD10" s="99">
        <f t="shared" si="0"/>
        <v>979200</v>
      </c>
      <c r="AE10" s="99">
        <f t="shared" si="0"/>
        <v>1101600</v>
      </c>
      <c r="AF10" s="99">
        <f t="shared" si="0"/>
        <v>1101600</v>
      </c>
      <c r="AG10" s="99">
        <f t="shared" si="0"/>
        <v>1224000</v>
      </c>
      <c r="AH10" s="99">
        <f t="shared" si="0"/>
        <v>1224000</v>
      </c>
      <c r="AI10" s="99">
        <f t="shared" si="0"/>
        <v>1224000</v>
      </c>
      <c r="AJ10" s="99">
        <f t="shared" si="0"/>
        <v>1101600</v>
      </c>
      <c r="AK10" s="99">
        <f t="shared" ref="AK10:BL10" si="1">AK7*(1-AK8)</f>
        <v>1101600</v>
      </c>
      <c r="AL10" s="99">
        <f t="shared" si="1"/>
        <v>979200</v>
      </c>
      <c r="AM10" s="99">
        <f t="shared" si="1"/>
        <v>856800</v>
      </c>
      <c r="AN10" s="99">
        <f t="shared" si="1"/>
        <v>734400</v>
      </c>
      <c r="AO10" s="99">
        <f t="shared" si="1"/>
        <v>1099800</v>
      </c>
      <c r="AP10" s="99">
        <f t="shared" si="1"/>
        <v>1755000</v>
      </c>
      <c r="AQ10" s="99">
        <f t="shared" si="1"/>
        <v>1977300</v>
      </c>
      <c r="AR10" s="99">
        <f t="shared" si="1"/>
        <v>1977300</v>
      </c>
      <c r="AS10" s="99">
        <f t="shared" si="1"/>
        <v>2193750</v>
      </c>
      <c r="AT10" s="99">
        <f t="shared" si="1"/>
        <v>2193750</v>
      </c>
      <c r="AU10" s="99">
        <f t="shared" si="1"/>
        <v>2193750</v>
      </c>
      <c r="AV10" s="99">
        <f t="shared" si="1"/>
        <v>1977300</v>
      </c>
      <c r="AW10" s="99">
        <f t="shared" si="1"/>
        <v>1977300</v>
      </c>
      <c r="AX10" s="99">
        <f t="shared" si="1"/>
        <v>1755000</v>
      </c>
      <c r="AY10" s="99">
        <f t="shared" si="1"/>
        <v>1538550</v>
      </c>
      <c r="AZ10" s="99">
        <f t="shared" si="1"/>
        <v>1316250</v>
      </c>
      <c r="BA10" s="99">
        <f t="shared" si="1"/>
        <v>1761750</v>
      </c>
      <c r="BB10" s="99">
        <f t="shared" si="1"/>
        <v>2818800</v>
      </c>
      <c r="BC10" s="99">
        <f t="shared" si="1"/>
        <v>3171150</v>
      </c>
      <c r="BD10" s="99">
        <f t="shared" si="1"/>
        <v>3171150</v>
      </c>
      <c r="BE10" s="99">
        <f t="shared" si="1"/>
        <v>3523500</v>
      </c>
      <c r="BF10" s="99">
        <f t="shared" si="1"/>
        <v>3523500</v>
      </c>
      <c r="BG10" s="99">
        <f t="shared" si="1"/>
        <v>3523500</v>
      </c>
      <c r="BH10" s="99">
        <f t="shared" si="1"/>
        <v>3171150</v>
      </c>
      <c r="BI10" s="99">
        <f t="shared" si="1"/>
        <v>3171150</v>
      </c>
      <c r="BJ10" s="99">
        <f t="shared" si="1"/>
        <v>2818800</v>
      </c>
      <c r="BK10" s="99">
        <f t="shared" si="1"/>
        <v>2466450</v>
      </c>
      <c r="BL10" s="99">
        <f t="shared" si="1"/>
        <v>2114100</v>
      </c>
      <c r="BM10" s="118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0</v>
      </c>
      <c r="I14" s="97">
        <f>'COGS-PRICE-MARGIN_CWS'!$F5*I6</f>
        <v>0</v>
      </c>
      <c r="J14" s="97">
        <f>'COGS-PRICE-MARGIN_CWS'!$F5*J6</f>
        <v>0</v>
      </c>
      <c r="K14" s="97">
        <f>'COGS-PRICE-MARGIN_CWS'!$F5*K6</f>
        <v>0</v>
      </c>
      <c r="L14" s="97">
        <f>'COGS-PRICE-MARGIN_CWS'!$F5*L6</f>
        <v>0</v>
      </c>
      <c r="M14" s="97">
        <f>'COGS-PRICE-MARGIN_CWS'!$F5*M6</f>
        <v>0</v>
      </c>
      <c r="N14" s="97">
        <f>'COGS-PRICE-MARGIN_CWS'!$F5*N6</f>
        <v>9750</v>
      </c>
      <c r="O14" s="97">
        <f>'COGS-PRICE-MARGIN_CWS'!$F5*O6</f>
        <v>9750</v>
      </c>
      <c r="P14" s="97">
        <f>'COGS-PRICE-MARGIN_CWS'!$F5*P6</f>
        <v>18750</v>
      </c>
      <c r="Q14" s="97">
        <f>'COGS-PRICE-MARGIN_CWS'!$F26*Q6</f>
        <v>19575</v>
      </c>
      <c r="R14" s="97">
        <f>'COGS-PRICE-MARGIN_CWS'!$F26*R6</f>
        <v>26325</v>
      </c>
      <c r="S14" s="97">
        <f>'COGS-PRICE-MARGIN_CWS'!$F26*S6</f>
        <v>52650</v>
      </c>
      <c r="T14" s="97">
        <f>'COGS-PRICE-MARGIN_CWS'!$F26*T6</f>
        <v>52650</v>
      </c>
      <c r="U14" s="97">
        <f>'COGS-PRICE-MARGIN_CWS'!$F26*U6</f>
        <v>52650</v>
      </c>
      <c r="V14" s="97">
        <f>'COGS-PRICE-MARGIN_CWS'!$F26*V6</f>
        <v>52650</v>
      </c>
      <c r="W14" s="97">
        <f>'COGS-PRICE-MARGIN_CWS'!$F26*W6</f>
        <v>52650</v>
      </c>
      <c r="X14" s="97">
        <f>'COGS-PRICE-MARGIN_CWS'!$F26*X6</f>
        <v>59400</v>
      </c>
      <c r="Y14" s="97">
        <f>'COGS-PRICE-MARGIN_CWS'!$F26*Y6</f>
        <v>66150</v>
      </c>
      <c r="Z14" s="97">
        <f>'COGS-PRICE-MARGIN_CWS'!$F26*Z6</f>
        <v>66150</v>
      </c>
      <c r="AA14" s="97">
        <f>'COGS-PRICE-MARGIN_CWS'!$F26*AA6</f>
        <v>78975</v>
      </c>
      <c r="AB14" s="97">
        <f>'COGS-PRICE-MARGIN_CWS'!$F26*AB6</f>
        <v>78975</v>
      </c>
      <c r="AC14" s="97">
        <f>'COGS-PRICE-MARGIN_CWS'!$F47*AC6</f>
        <v>72900</v>
      </c>
      <c r="AD14" s="97">
        <f>'COGS-PRICE-MARGIN_CWS'!$F47*AD6</f>
        <v>116640</v>
      </c>
      <c r="AE14" s="97">
        <f>'COGS-PRICE-MARGIN_CWS'!$F47*AE6</f>
        <v>131220</v>
      </c>
      <c r="AF14" s="97">
        <f>'COGS-PRICE-MARGIN_CWS'!$F47*AF6</f>
        <v>131220</v>
      </c>
      <c r="AG14" s="97">
        <f>'COGS-PRICE-MARGIN_CWS'!$F47*AG6</f>
        <v>145800</v>
      </c>
      <c r="AH14" s="97">
        <f>'COGS-PRICE-MARGIN_CWS'!$F47*AH6</f>
        <v>145800</v>
      </c>
      <c r="AI14" s="97">
        <f>'COGS-PRICE-MARGIN_CWS'!$F47*AI6</f>
        <v>145800</v>
      </c>
      <c r="AJ14" s="97">
        <f>'COGS-PRICE-MARGIN_CWS'!$F47*AJ6</f>
        <v>131220</v>
      </c>
      <c r="AK14" s="97">
        <f>'COGS-PRICE-MARGIN_CWS'!$F47*AK6</f>
        <v>131220</v>
      </c>
      <c r="AL14" s="97">
        <f>'COGS-PRICE-MARGIN_CWS'!$F47*AL6</f>
        <v>116640</v>
      </c>
      <c r="AM14" s="97">
        <f>'COGS-PRICE-MARGIN_CWS'!$F47*AM6</f>
        <v>102060</v>
      </c>
      <c r="AN14" s="97">
        <f>'COGS-PRICE-MARGIN_CWS'!$F47*AN6</f>
        <v>87480</v>
      </c>
      <c r="AO14" s="97">
        <f>'COGS-PRICE-MARGIN_CWS'!$F68*AO6</f>
        <v>102789</v>
      </c>
      <c r="AP14" s="97">
        <f>'COGS-PRICE-MARGIN_CWS'!$F68*AP6</f>
        <v>164025</v>
      </c>
      <c r="AQ14" s="97">
        <f>'COGS-PRICE-MARGIN_CWS'!$F68*AQ6</f>
        <v>184801.5</v>
      </c>
      <c r="AR14" s="97">
        <f>'COGS-PRICE-MARGIN_CWS'!$F68*AR6</f>
        <v>184801.5</v>
      </c>
      <c r="AS14" s="97">
        <f>'COGS-PRICE-MARGIN_CWS'!$F68*AS6</f>
        <v>205031.25</v>
      </c>
      <c r="AT14" s="97">
        <f>'COGS-PRICE-MARGIN_CWS'!$F68*AT6</f>
        <v>205031.25</v>
      </c>
      <c r="AU14" s="97">
        <f>'COGS-PRICE-MARGIN_CWS'!$F68*AU6</f>
        <v>205031.25</v>
      </c>
      <c r="AV14" s="97">
        <f>'COGS-PRICE-MARGIN_CWS'!$F68*AV6</f>
        <v>184801.5</v>
      </c>
      <c r="AW14" s="97">
        <f>'COGS-PRICE-MARGIN_CWS'!$F68*AW6</f>
        <v>184801.5</v>
      </c>
      <c r="AX14" s="97">
        <f>'COGS-PRICE-MARGIN_CWS'!$F68*AX6</f>
        <v>164025</v>
      </c>
      <c r="AY14" s="97">
        <f>'COGS-PRICE-MARGIN_CWS'!$F68*AY6</f>
        <v>143795.25</v>
      </c>
      <c r="AZ14" s="97">
        <f>'COGS-PRICE-MARGIN_CWS'!$F68*AZ6</f>
        <v>123018.75</v>
      </c>
      <c r="BA14" s="97">
        <f>'COGS-PRICE-MARGIN_CWS'!$F89*BA6</f>
        <v>132860.25</v>
      </c>
      <c r="BB14" s="97">
        <f>'COGS-PRICE-MARGIN_CWS'!$F89*BB6</f>
        <v>212576.4</v>
      </c>
      <c r="BC14" s="97">
        <f>'COGS-PRICE-MARGIN_CWS'!$F89*BC6</f>
        <v>239148.44999999998</v>
      </c>
      <c r="BD14" s="97">
        <f>'COGS-PRICE-MARGIN_CWS'!$F89*BD6</f>
        <v>239148.44999999998</v>
      </c>
      <c r="BE14" s="97">
        <f>'COGS-PRICE-MARGIN_CWS'!$F89*BE6</f>
        <v>265720.5</v>
      </c>
      <c r="BF14" s="97">
        <f>'COGS-PRICE-MARGIN_CWS'!$F89*BF6</f>
        <v>265720.5</v>
      </c>
      <c r="BG14" s="97">
        <f>'COGS-PRICE-MARGIN_CWS'!$F89*BG6</f>
        <v>265720.5</v>
      </c>
      <c r="BH14" s="97">
        <f>'COGS-PRICE-MARGIN_CWS'!$F89*BH6</f>
        <v>239148.44999999998</v>
      </c>
      <c r="BI14" s="97">
        <f>'COGS-PRICE-MARGIN_CWS'!$F89*BI6</f>
        <v>239148.44999999998</v>
      </c>
      <c r="BJ14" s="97">
        <f>'COGS-PRICE-MARGIN_CWS'!$F89*BJ6</f>
        <v>212576.4</v>
      </c>
      <c r="BK14" s="97">
        <f>'COGS-PRICE-MARGIN_CWS'!$F89*BK6</f>
        <v>186004.35</v>
      </c>
      <c r="BL14" s="97">
        <f>'COGS-PRICE-MARGIN_CWS'!$F89*BL6</f>
        <v>159432.29999999999</v>
      </c>
      <c r="BM14" s="118">
        <f>SUM(E14:BL14)</f>
        <v>6864207.7500000009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1950</v>
      </c>
      <c r="O15" s="97">
        <f>'COGS-PRICE-MARGIN_CWS'!$F6*O6</f>
        <v>1950</v>
      </c>
      <c r="P15" s="97">
        <f>'COGS-PRICE-MARGIN_CWS'!$F6*P6</f>
        <v>3750</v>
      </c>
      <c r="Q15" s="97">
        <f>'COGS-PRICE-MARGIN_CWS'!$F27*Q6</f>
        <v>4785</v>
      </c>
      <c r="R15" s="97">
        <f>'COGS-PRICE-MARGIN_CWS'!$F27*R6</f>
        <v>6435</v>
      </c>
      <c r="S15" s="97">
        <f>'COGS-PRICE-MARGIN_CWS'!$F27*S6</f>
        <v>12870</v>
      </c>
      <c r="T15" s="97">
        <f>'COGS-PRICE-MARGIN_CWS'!$F27*T6</f>
        <v>12870</v>
      </c>
      <c r="U15" s="97">
        <f>'COGS-PRICE-MARGIN_CWS'!$F27*U6</f>
        <v>12870</v>
      </c>
      <c r="V15" s="97">
        <f>'COGS-PRICE-MARGIN_CWS'!$F27*V6</f>
        <v>12870</v>
      </c>
      <c r="W15" s="97">
        <f>'COGS-PRICE-MARGIN_CWS'!$F27*W6</f>
        <v>12870</v>
      </c>
      <c r="X15" s="97">
        <f>'COGS-PRICE-MARGIN_CWS'!$F27*X6</f>
        <v>14520</v>
      </c>
      <c r="Y15" s="97">
        <f>'COGS-PRICE-MARGIN_CWS'!$F27*Y6</f>
        <v>16170</v>
      </c>
      <c r="Z15" s="97">
        <f>'COGS-PRICE-MARGIN_CWS'!$F27*Z6</f>
        <v>16170</v>
      </c>
      <c r="AA15" s="97">
        <f>'COGS-PRICE-MARGIN_CWS'!$F27*AA6</f>
        <v>19305</v>
      </c>
      <c r="AB15" s="97">
        <f>'COGS-PRICE-MARGIN_CWS'!$F27*AB6</f>
        <v>19305</v>
      </c>
      <c r="AC15" s="97">
        <f>'COGS-PRICE-MARGIN_CWS'!$F48*AC6</f>
        <v>21780.000000000004</v>
      </c>
      <c r="AD15" s="97">
        <f>'COGS-PRICE-MARGIN_CWS'!$F48*AD6</f>
        <v>34848.000000000007</v>
      </c>
      <c r="AE15" s="97">
        <f>'COGS-PRICE-MARGIN_CWS'!$F48*AE6</f>
        <v>39204.000000000007</v>
      </c>
      <c r="AF15" s="97">
        <f>'COGS-PRICE-MARGIN_CWS'!$F48*AF6</f>
        <v>39204.000000000007</v>
      </c>
      <c r="AG15" s="97">
        <f>'COGS-PRICE-MARGIN_CWS'!$F48*AG6</f>
        <v>43560.000000000007</v>
      </c>
      <c r="AH15" s="97">
        <f>'COGS-PRICE-MARGIN_CWS'!$F48*AH6</f>
        <v>43560.000000000007</v>
      </c>
      <c r="AI15" s="97">
        <f>'COGS-PRICE-MARGIN_CWS'!$F48*AI6</f>
        <v>43560.000000000007</v>
      </c>
      <c r="AJ15" s="97">
        <f>'COGS-PRICE-MARGIN_CWS'!$F48*AJ6</f>
        <v>39204.000000000007</v>
      </c>
      <c r="AK15" s="97">
        <f>'COGS-PRICE-MARGIN_CWS'!$F48*AK6</f>
        <v>39204.000000000007</v>
      </c>
      <c r="AL15" s="97">
        <f>'COGS-PRICE-MARGIN_CWS'!$F48*AL6</f>
        <v>34848.000000000007</v>
      </c>
      <c r="AM15" s="97">
        <f>'COGS-PRICE-MARGIN_CWS'!$F48*AM6</f>
        <v>30492.000000000004</v>
      </c>
      <c r="AN15" s="97">
        <f>'COGS-PRICE-MARGIN_CWS'!$F48*AN6</f>
        <v>26136.000000000004</v>
      </c>
      <c r="AO15" s="97">
        <f>'COGS-PRICE-MARGIN_CWS'!$F69*AO6</f>
        <v>37534.200000000004</v>
      </c>
      <c r="AP15" s="97">
        <f>'COGS-PRICE-MARGIN_CWS'!$F69*AP6</f>
        <v>59895.000000000007</v>
      </c>
      <c r="AQ15" s="97">
        <f>'COGS-PRICE-MARGIN_CWS'!$F69*AQ6</f>
        <v>67481.700000000012</v>
      </c>
      <c r="AR15" s="97">
        <f>'COGS-PRICE-MARGIN_CWS'!$F69*AR6</f>
        <v>67481.700000000012</v>
      </c>
      <c r="AS15" s="97">
        <f>'COGS-PRICE-MARGIN_CWS'!$F69*AS6</f>
        <v>74868.750000000015</v>
      </c>
      <c r="AT15" s="97">
        <f>'COGS-PRICE-MARGIN_CWS'!$F69*AT6</f>
        <v>74868.750000000015</v>
      </c>
      <c r="AU15" s="97">
        <f>'COGS-PRICE-MARGIN_CWS'!$F69*AU6</f>
        <v>74868.750000000015</v>
      </c>
      <c r="AV15" s="97">
        <f>'COGS-PRICE-MARGIN_CWS'!$F69*AV6</f>
        <v>67481.700000000012</v>
      </c>
      <c r="AW15" s="97">
        <f>'COGS-PRICE-MARGIN_CWS'!$F69*AW6</f>
        <v>67481.700000000012</v>
      </c>
      <c r="AX15" s="97">
        <f>'COGS-PRICE-MARGIN_CWS'!$F69*AX6</f>
        <v>59895.000000000007</v>
      </c>
      <c r="AY15" s="97">
        <f>'COGS-PRICE-MARGIN_CWS'!$F69*AY6</f>
        <v>52507.950000000012</v>
      </c>
      <c r="AZ15" s="97">
        <f>'COGS-PRICE-MARGIN_CWS'!$F69*AZ6</f>
        <v>44921.250000000007</v>
      </c>
      <c r="BA15" s="97">
        <f>'COGS-PRICE-MARGIN_CWS'!$F90*BA6</f>
        <v>297</v>
      </c>
      <c r="BB15" s="97">
        <f>'COGS-PRICE-MARGIN_CWS'!$F90*BB6</f>
        <v>475.20000000000005</v>
      </c>
      <c r="BC15" s="97">
        <f>'COGS-PRICE-MARGIN_CWS'!$F90*BC6</f>
        <v>534.6</v>
      </c>
      <c r="BD15" s="97">
        <f>'COGS-PRICE-MARGIN_CWS'!$F90*BD6</f>
        <v>534.6</v>
      </c>
      <c r="BE15" s="97">
        <f>'COGS-PRICE-MARGIN_CWS'!$F90*BE6</f>
        <v>594</v>
      </c>
      <c r="BF15" s="97">
        <f>'COGS-PRICE-MARGIN_CWS'!$F90*BF6</f>
        <v>594</v>
      </c>
      <c r="BG15" s="97">
        <f>'COGS-PRICE-MARGIN_CWS'!$F90*BG6</f>
        <v>594</v>
      </c>
      <c r="BH15" s="97">
        <f>'COGS-PRICE-MARGIN_CWS'!$F90*BH6</f>
        <v>534.6</v>
      </c>
      <c r="BI15" s="97">
        <f>'COGS-PRICE-MARGIN_CWS'!$F90*BI6</f>
        <v>534.6</v>
      </c>
      <c r="BJ15" s="97">
        <f>'COGS-PRICE-MARGIN_CWS'!$F90*BJ6</f>
        <v>475.20000000000005</v>
      </c>
      <c r="BK15" s="97">
        <f>'COGS-PRICE-MARGIN_CWS'!$F90*BK6</f>
        <v>415.8</v>
      </c>
      <c r="BL15" s="97">
        <f>'COGS-PRICE-MARGIN_CWS'!$F90*BL6</f>
        <v>356.40000000000003</v>
      </c>
      <c r="BM15" s="118">
        <f>SUM(E15:BL15)</f>
        <v>1359516.45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97.5</v>
      </c>
      <c r="O16" s="97">
        <f>'COGS-PRICE-MARGIN_CWS'!$F7*O6</f>
        <v>97.5</v>
      </c>
      <c r="P16" s="97">
        <f>'COGS-PRICE-MARGIN_CWS'!$F7*P6</f>
        <v>187.5</v>
      </c>
      <c r="Q16" s="97">
        <f>'COGS-PRICE-MARGIN_CWS'!$F28*Q6</f>
        <v>195.75</v>
      </c>
      <c r="R16" s="97">
        <f>'COGS-PRICE-MARGIN_CWS'!$F28*R6</f>
        <v>263.25</v>
      </c>
      <c r="S16" s="97">
        <f>'COGS-PRICE-MARGIN_CWS'!$F28*S6</f>
        <v>526.5</v>
      </c>
      <c r="T16" s="97">
        <f>'COGS-PRICE-MARGIN_CWS'!$F28*T6</f>
        <v>526.5</v>
      </c>
      <c r="U16" s="97">
        <f>'COGS-PRICE-MARGIN_CWS'!$F28*U6</f>
        <v>526.5</v>
      </c>
      <c r="V16" s="97">
        <f>'COGS-PRICE-MARGIN_CWS'!$F28*V6</f>
        <v>526.5</v>
      </c>
      <c r="W16" s="97">
        <f>'COGS-PRICE-MARGIN_CWS'!$F28*W6</f>
        <v>526.5</v>
      </c>
      <c r="X16" s="97">
        <f>'COGS-PRICE-MARGIN_CWS'!$F28*X6</f>
        <v>594</v>
      </c>
      <c r="Y16" s="97">
        <f>'COGS-PRICE-MARGIN_CWS'!$F28*Y6</f>
        <v>661.5</v>
      </c>
      <c r="Z16" s="97">
        <f>'COGS-PRICE-MARGIN_CWS'!$F28*Z6</f>
        <v>661.5</v>
      </c>
      <c r="AA16" s="97">
        <f>'COGS-PRICE-MARGIN_CWS'!$F28*AA6</f>
        <v>789.75</v>
      </c>
      <c r="AB16" s="97">
        <f>'COGS-PRICE-MARGIN_CWS'!$F28*AB6</f>
        <v>789.75</v>
      </c>
      <c r="AC16" s="97">
        <f>'COGS-PRICE-MARGIN_CWS'!$F49*AC6</f>
        <v>729</v>
      </c>
      <c r="AD16" s="97">
        <f>'COGS-PRICE-MARGIN_CWS'!$F49*AD6</f>
        <v>1166.4000000000001</v>
      </c>
      <c r="AE16" s="97">
        <f>'COGS-PRICE-MARGIN_CWS'!$F49*AE6</f>
        <v>1312.2</v>
      </c>
      <c r="AF16" s="97">
        <f>'COGS-PRICE-MARGIN_CWS'!$F49*AF6</f>
        <v>1312.2</v>
      </c>
      <c r="AG16" s="97">
        <f>'COGS-PRICE-MARGIN_CWS'!$F49*AG6</f>
        <v>1458</v>
      </c>
      <c r="AH16" s="97">
        <f>'COGS-PRICE-MARGIN_CWS'!$F49*AH6</f>
        <v>1458</v>
      </c>
      <c r="AI16" s="97">
        <f>'COGS-PRICE-MARGIN_CWS'!$F49*AI6</f>
        <v>1458</v>
      </c>
      <c r="AJ16" s="97">
        <f>'COGS-PRICE-MARGIN_CWS'!$F49*AJ6</f>
        <v>1312.2</v>
      </c>
      <c r="AK16" s="97">
        <f>'COGS-PRICE-MARGIN_CWS'!$F49*AK6</f>
        <v>1312.2</v>
      </c>
      <c r="AL16" s="97">
        <f>'COGS-PRICE-MARGIN_CWS'!$F49*AL6</f>
        <v>1166.4000000000001</v>
      </c>
      <c r="AM16" s="97">
        <f>'COGS-PRICE-MARGIN_CWS'!$F49*AM6</f>
        <v>1020.6</v>
      </c>
      <c r="AN16" s="97">
        <f>'COGS-PRICE-MARGIN_CWS'!$F49*AN6</f>
        <v>874.80000000000007</v>
      </c>
      <c r="AO16" s="97">
        <f>'COGS-PRICE-MARGIN_CWS'!$F70*AO6</f>
        <v>1027.8900000000001</v>
      </c>
      <c r="AP16" s="97">
        <f>'COGS-PRICE-MARGIN_CWS'!$F70*AP6</f>
        <v>1640.25</v>
      </c>
      <c r="AQ16" s="97">
        <f>'COGS-PRICE-MARGIN_CWS'!$F70*AQ6</f>
        <v>1848.0150000000001</v>
      </c>
      <c r="AR16" s="97">
        <f>'COGS-PRICE-MARGIN_CWS'!$F70*AR6</f>
        <v>1848.0150000000001</v>
      </c>
      <c r="AS16" s="97">
        <f>'COGS-PRICE-MARGIN_CWS'!$F70*AS6</f>
        <v>2050.3125</v>
      </c>
      <c r="AT16" s="97">
        <f>'COGS-PRICE-MARGIN_CWS'!$F70*AT6</f>
        <v>2050.3125</v>
      </c>
      <c r="AU16" s="97">
        <f>'COGS-PRICE-MARGIN_CWS'!$F70*AU6</f>
        <v>2050.3125</v>
      </c>
      <c r="AV16" s="97">
        <f>'COGS-PRICE-MARGIN_CWS'!$F70*AV6</f>
        <v>1848.0150000000001</v>
      </c>
      <c r="AW16" s="97">
        <f>'COGS-PRICE-MARGIN_CWS'!$F70*AW6</f>
        <v>1848.0150000000001</v>
      </c>
      <c r="AX16" s="97">
        <f>'COGS-PRICE-MARGIN_CWS'!$F70*AX6</f>
        <v>1640.25</v>
      </c>
      <c r="AY16" s="97">
        <f>'COGS-PRICE-MARGIN_CWS'!$F70*AY6</f>
        <v>1437.9525000000001</v>
      </c>
      <c r="AZ16" s="97">
        <f>'COGS-PRICE-MARGIN_CWS'!$F70*AZ6</f>
        <v>1230.1875</v>
      </c>
      <c r="BA16" s="97">
        <f>'COGS-PRICE-MARGIN_CWS'!$F91*BA6</f>
        <v>1328.6025</v>
      </c>
      <c r="BB16" s="97">
        <f>'COGS-PRICE-MARGIN_CWS'!$F91*BB6</f>
        <v>2125.7640000000001</v>
      </c>
      <c r="BC16" s="97">
        <f>'COGS-PRICE-MARGIN_CWS'!$F91*BC6</f>
        <v>2391.4845</v>
      </c>
      <c r="BD16" s="97">
        <f>'COGS-PRICE-MARGIN_CWS'!$F91*BD6</f>
        <v>2391.4845</v>
      </c>
      <c r="BE16" s="97">
        <f>'COGS-PRICE-MARGIN_CWS'!$F91*BE6</f>
        <v>2657.2049999999999</v>
      </c>
      <c r="BF16" s="97">
        <f>'COGS-PRICE-MARGIN_CWS'!$F91*BF6</f>
        <v>2657.2049999999999</v>
      </c>
      <c r="BG16" s="97">
        <f>'COGS-PRICE-MARGIN_CWS'!$F91*BG6</f>
        <v>2657.2049999999999</v>
      </c>
      <c r="BH16" s="97">
        <f>'COGS-PRICE-MARGIN_CWS'!$F91*BH6</f>
        <v>2391.4845</v>
      </c>
      <c r="BI16" s="97">
        <f>'COGS-PRICE-MARGIN_CWS'!$F91*BI6</f>
        <v>2391.4845</v>
      </c>
      <c r="BJ16" s="97">
        <f>'COGS-PRICE-MARGIN_CWS'!$F91*BJ6</f>
        <v>2125.7640000000001</v>
      </c>
      <c r="BK16" s="97">
        <f>'COGS-PRICE-MARGIN_CWS'!$F91*BK6</f>
        <v>1860.0435</v>
      </c>
      <c r="BL16" s="97">
        <f>'COGS-PRICE-MARGIN_CWS'!$F91*BL6</f>
        <v>1594.3230000000001</v>
      </c>
      <c r="BM16" s="118">
        <f>SUM(E16:BL16)</f>
        <v>68642.077500000014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19.5</v>
      </c>
      <c r="O17" s="97">
        <f>'COGS-PRICE-MARGIN_CWS'!$F8*O6</f>
        <v>19.5</v>
      </c>
      <c r="P17" s="97">
        <f>'COGS-PRICE-MARGIN_CWS'!$F8*P6</f>
        <v>37.5</v>
      </c>
      <c r="Q17" s="97">
        <f>'COGS-PRICE-MARGIN_CWS'!$F29*Q6</f>
        <v>39.150000000000006</v>
      </c>
      <c r="R17" s="97">
        <f>'COGS-PRICE-MARGIN_CWS'!$F29*R6</f>
        <v>52.650000000000006</v>
      </c>
      <c r="S17" s="97">
        <f>'COGS-PRICE-MARGIN_CWS'!$F29*S6</f>
        <v>105.30000000000001</v>
      </c>
      <c r="T17" s="97">
        <f>'COGS-PRICE-MARGIN_CWS'!$F29*T6</f>
        <v>105.30000000000001</v>
      </c>
      <c r="U17" s="97">
        <f>'COGS-PRICE-MARGIN_CWS'!$F29*U6</f>
        <v>105.30000000000001</v>
      </c>
      <c r="V17" s="97">
        <f>'COGS-PRICE-MARGIN_CWS'!$F29*V6</f>
        <v>105.30000000000001</v>
      </c>
      <c r="W17" s="97">
        <f>'COGS-PRICE-MARGIN_CWS'!$F29*W6</f>
        <v>105.30000000000001</v>
      </c>
      <c r="X17" s="97">
        <f>'COGS-PRICE-MARGIN_CWS'!$F29*X6</f>
        <v>118.80000000000001</v>
      </c>
      <c r="Y17" s="97">
        <f>'COGS-PRICE-MARGIN_CWS'!$F29*Y6</f>
        <v>132.30000000000001</v>
      </c>
      <c r="Z17" s="97">
        <f>'COGS-PRICE-MARGIN_CWS'!$F29*Z6</f>
        <v>132.30000000000001</v>
      </c>
      <c r="AA17" s="97">
        <f>'COGS-PRICE-MARGIN_CWS'!$F29*AA6</f>
        <v>157.95000000000002</v>
      </c>
      <c r="AB17" s="97">
        <f>'COGS-PRICE-MARGIN_CWS'!$F29*AB6</f>
        <v>157.95000000000002</v>
      </c>
      <c r="AC17" s="97">
        <f>'COGS-PRICE-MARGIN_CWS'!$F50*AC6</f>
        <v>145.80000000000001</v>
      </c>
      <c r="AD17" s="97">
        <f>'COGS-PRICE-MARGIN_CWS'!$F50*AD6</f>
        <v>233.28000000000003</v>
      </c>
      <c r="AE17" s="97">
        <f>'COGS-PRICE-MARGIN_CWS'!$F50*AE6</f>
        <v>262.44</v>
      </c>
      <c r="AF17" s="97">
        <f>'COGS-PRICE-MARGIN_CWS'!$F50*AF6</f>
        <v>262.44</v>
      </c>
      <c r="AG17" s="97">
        <f>'COGS-PRICE-MARGIN_CWS'!$F50*AG6</f>
        <v>291.60000000000002</v>
      </c>
      <c r="AH17" s="97">
        <f>'COGS-PRICE-MARGIN_CWS'!$F50*AH6</f>
        <v>291.60000000000002</v>
      </c>
      <c r="AI17" s="97">
        <f>'COGS-PRICE-MARGIN_CWS'!$F50*AI6</f>
        <v>291.60000000000002</v>
      </c>
      <c r="AJ17" s="97">
        <f>'COGS-PRICE-MARGIN_CWS'!$F50*AJ6</f>
        <v>262.44</v>
      </c>
      <c r="AK17" s="97">
        <f>'COGS-PRICE-MARGIN_CWS'!$F50*AK6</f>
        <v>262.44</v>
      </c>
      <c r="AL17" s="97">
        <f>'COGS-PRICE-MARGIN_CWS'!$F50*AL6</f>
        <v>233.28000000000003</v>
      </c>
      <c r="AM17" s="97">
        <f>'COGS-PRICE-MARGIN_CWS'!$F50*AM6</f>
        <v>204.12</v>
      </c>
      <c r="AN17" s="97">
        <f>'COGS-PRICE-MARGIN_CWS'!$F50*AN6</f>
        <v>174.96</v>
      </c>
      <c r="AO17" s="97">
        <f>'COGS-PRICE-MARGIN_CWS'!$F71*AO6</f>
        <v>205.57800000000003</v>
      </c>
      <c r="AP17" s="97">
        <f>'COGS-PRICE-MARGIN_CWS'!$F71*AP6</f>
        <v>328.05000000000007</v>
      </c>
      <c r="AQ17" s="97">
        <f>'COGS-PRICE-MARGIN_CWS'!$F71*AQ6</f>
        <v>369.60300000000007</v>
      </c>
      <c r="AR17" s="97">
        <f>'COGS-PRICE-MARGIN_CWS'!$F71*AR6</f>
        <v>369.60300000000007</v>
      </c>
      <c r="AS17" s="97">
        <f>'COGS-PRICE-MARGIN_CWS'!$F71*AS6</f>
        <v>410.06250000000006</v>
      </c>
      <c r="AT17" s="97">
        <f>'COGS-PRICE-MARGIN_CWS'!$F71*AT6</f>
        <v>410.06250000000006</v>
      </c>
      <c r="AU17" s="97">
        <f>'COGS-PRICE-MARGIN_CWS'!$F71*AU6</f>
        <v>410.06250000000006</v>
      </c>
      <c r="AV17" s="97">
        <f>'COGS-PRICE-MARGIN_CWS'!$F71*AV6</f>
        <v>369.60300000000007</v>
      </c>
      <c r="AW17" s="97">
        <f>'COGS-PRICE-MARGIN_CWS'!$F71*AW6</f>
        <v>369.60300000000007</v>
      </c>
      <c r="AX17" s="97">
        <f>'COGS-PRICE-MARGIN_CWS'!$F71*AX6</f>
        <v>328.05000000000007</v>
      </c>
      <c r="AY17" s="97">
        <f>'COGS-PRICE-MARGIN_CWS'!$F71*AY6</f>
        <v>287.59050000000002</v>
      </c>
      <c r="AZ17" s="97">
        <f>'COGS-PRICE-MARGIN_CWS'!$F71*AZ6</f>
        <v>246.03750000000002</v>
      </c>
      <c r="BA17" s="97">
        <f>'COGS-PRICE-MARGIN_CWS'!$F92*BA6</f>
        <v>265.72050000000007</v>
      </c>
      <c r="BB17" s="97">
        <f>'COGS-PRICE-MARGIN_CWS'!$F92*BB6</f>
        <v>425.15280000000007</v>
      </c>
      <c r="BC17" s="97">
        <f>'COGS-PRICE-MARGIN_CWS'!$F92*BC6</f>
        <v>478.29690000000011</v>
      </c>
      <c r="BD17" s="97">
        <f>'COGS-PRICE-MARGIN_CWS'!$F92*BD6</f>
        <v>478.29690000000011</v>
      </c>
      <c r="BE17" s="97">
        <f>'COGS-PRICE-MARGIN_CWS'!$F92*BE6</f>
        <v>531.44100000000014</v>
      </c>
      <c r="BF17" s="97">
        <f>'COGS-PRICE-MARGIN_CWS'!$F92*BF6</f>
        <v>531.44100000000014</v>
      </c>
      <c r="BG17" s="97">
        <f>'COGS-PRICE-MARGIN_CWS'!$F92*BG6</f>
        <v>531.44100000000014</v>
      </c>
      <c r="BH17" s="97">
        <f>'COGS-PRICE-MARGIN_CWS'!$F92*BH6</f>
        <v>478.29690000000011</v>
      </c>
      <c r="BI17" s="97">
        <f>'COGS-PRICE-MARGIN_CWS'!$F92*BI6</f>
        <v>478.29690000000011</v>
      </c>
      <c r="BJ17" s="97">
        <f>'COGS-PRICE-MARGIN_CWS'!$F92*BJ6</f>
        <v>425.15280000000007</v>
      </c>
      <c r="BK17" s="97">
        <f>'COGS-PRICE-MARGIN_CWS'!$F92*BK6</f>
        <v>372.00870000000009</v>
      </c>
      <c r="BL17" s="97">
        <f>'COGS-PRICE-MARGIN_CWS'!$F92*BL6</f>
        <v>318.86460000000005</v>
      </c>
      <c r="BM17" s="118">
        <f>SUM(E17:BL17)</f>
        <v>13728.415500000001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0</v>
      </c>
      <c r="I19" s="99">
        <f t="shared" si="2"/>
        <v>0</v>
      </c>
      <c r="J19" s="99">
        <f t="shared" si="2"/>
        <v>0</v>
      </c>
      <c r="K19" s="99">
        <f t="shared" si="2"/>
        <v>0</v>
      </c>
      <c r="L19" s="99">
        <f t="shared" si="2"/>
        <v>0</v>
      </c>
      <c r="M19" s="99">
        <f t="shared" si="2"/>
        <v>0</v>
      </c>
      <c r="N19" s="99">
        <f t="shared" si="2"/>
        <v>11817</v>
      </c>
      <c r="O19" s="99">
        <f t="shared" si="2"/>
        <v>11817</v>
      </c>
      <c r="P19" s="99">
        <f t="shared" si="2"/>
        <v>22725</v>
      </c>
      <c r="Q19" s="99">
        <f>SUM(Q14:Q17)</f>
        <v>24594.9</v>
      </c>
      <c r="R19" s="99">
        <f t="shared" ref="R19:AC19" si="3">SUM(R14:R17)</f>
        <v>33075.9</v>
      </c>
      <c r="S19" s="99">
        <f t="shared" si="3"/>
        <v>66151.8</v>
      </c>
      <c r="T19" s="99">
        <f t="shared" si="3"/>
        <v>66151.8</v>
      </c>
      <c r="U19" s="99">
        <f t="shared" si="3"/>
        <v>66151.8</v>
      </c>
      <c r="V19" s="99">
        <f t="shared" si="3"/>
        <v>66151.8</v>
      </c>
      <c r="W19" s="99">
        <f t="shared" si="3"/>
        <v>66151.8</v>
      </c>
      <c r="X19" s="99">
        <f t="shared" si="3"/>
        <v>74632.800000000003</v>
      </c>
      <c r="Y19" s="99">
        <f t="shared" si="3"/>
        <v>83113.8</v>
      </c>
      <c r="Z19" s="99">
        <f t="shared" si="3"/>
        <v>83113.8</v>
      </c>
      <c r="AA19" s="99">
        <f t="shared" si="3"/>
        <v>99227.7</v>
      </c>
      <c r="AB19" s="99">
        <f t="shared" si="3"/>
        <v>99227.7</v>
      </c>
      <c r="AC19" s="99">
        <f t="shared" si="3"/>
        <v>95554.8</v>
      </c>
      <c r="AD19" s="99">
        <f t="shared" ref="AD19:BL19" si="4">SUM(AD14:AD17)</f>
        <v>152887.67999999999</v>
      </c>
      <c r="AE19" s="99">
        <f t="shared" si="4"/>
        <v>171998.64</v>
      </c>
      <c r="AF19" s="99">
        <f t="shared" si="4"/>
        <v>171998.64</v>
      </c>
      <c r="AG19" s="99">
        <f t="shared" si="4"/>
        <v>191109.6</v>
      </c>
      <c r="AH19" s="99">
        <f t="shared" si="4"/>
        <v>191109.6</v>
      </c>
      <c r="AI19" s="99">
        <f t="shared" si="4"/>
        <v>191109.6</v>
      </c>
      <c r="AJ19" s="99">
        <f t="shared" si="4"/>
        <v>171998.64</v>
      </c>
      <c r="AK19" s="99">
        <f t="shared" si="4"/>
        <v>171998.64</v>
      </c>
      <c r="AL19" s="99">
        <f t="shared" si="4"/>
        <v>152887.67999999999</v>
      </c>
      <c r="AM19" s="99">
        <f t="shared" si="4"/>
        <v>133776.72</v>
      </c>
      <c r="AN19" s="99">
        <f t="shared" si="4"/>
        <v>114665.76000000001</v>
      </c>
      <c r="AO19" s="99">
        <f t="shared" si="4"/>
        <v>141556.66800000003</v>
      </c>
      <c r="AP19" s="99">
        <f t="shared" si="4"/>
        <v>225888.3</v>
      </c>
      <c r="AQ19" s="99">
        <f t="shared" si="4"/>
        <v>254500.81800000003</v>
      </c>
      <c r="AR19" s="99">
        <f t="shared" si="4"/>
        <v>254500.81800000003</v>
      </c>
      <c r="AS19" s="99">
        <f t="shared" si="4"/>
        <v>282360.375</v>
      </c>
      <c r="AT19" s="99">
        <f t="shared" si="4"/>
        <v>282360.375</v>
      </c>
      <c r="AU19" s="99">
        <f t="shared" si="4"/>
        <v>282360.375</v>
      </c>
      <c r="AV19" s="99">
        <f t="shared" si="4"/>
        <v>254500.81800000003</v>
      </c>
      <c r="AW19" s="99">
        <f t="shared" si="4"/>
        <v>254500.81800000003</v>
      </c>
      <c r="AX19" s="99">
        <f t="shared" si="4"/>
        <v>225888.3</v>
      </c>
      <c r="AY19" s="99">
        <f t="shared" si="4"/>
        <v>198028.74300000002</v>
      </c>
      <c r="AZ19" s="99">
        <f t="shared" si="4"/>
        <v>169416.22500000001</v>
      </c>
      <c r="BA19" s="99">
        <f t="shared" si="4"/>
        <v>134751.573</v>
      </c>
      <c r="BB19" s="99">
        <f t="shared" si="4"/>
        <v>215602.51680000001</v>
      </c>
      <c r="BC19" s="99">
        <f t="shared" si="4"/>
        <v>242552.83139999997</v>
      </c>
      <c r="BD19" s="99">
        <f t="shared" si="4"/>
        <v>242552.83139999997</v>
      </c>
      <c r="BE19" s="99">
        <f t="shared" si="4"/>
        <v>269503.14600000001</v>
      </c>
      <c r="BF19" s="99">
        <f t="shared" si="4"/>
        <v>269503.14600000001</v>
      </c>
      <c r="BG19" s="99">
        <f t="shared" si="4"/>
        <v>269503.14600000001</v>
      </c>
      <c r="BH19" s="99">
        <f t="shared" si="4"/>
        <v>242552.83139999997</v>
      </c>
      <c r="BI19" s="99">
        <f t="shared" si="4"/>
        <v>242552.83139999997</v>
      </c>
      <c r="BJ19" s="99">
        <f t="shared" si="4"/>
        <v>215602.51680000001</v>
      </c>
      <c r="BK19" s="99">
        <f t="shared" si="4"/>
        <v>188652.2022</v>
      </c>
      <c r="BL19" s="99">
        <f t="shared" si="4"/>
        <v>161701.88759999999</v>
      </c>
      <c r="BM19" s="118">
        <f>SUM(E19:BL19)</f>
        <v>8306094.6929999972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0</v>
      </c>
      <c r="I21" s="99">
        <f t="shared" si="5"/>
        <v>0</v>
      </c>
      <c r="J21" s="99">
        <f t="shared" si="5"/>
        <v>0</v>
      </c>
      <c r="K21" s="99">
        <f t="shared" si="5"/>
        <v>0</v>
      </c>
      <c r="L21" s="99">
        <f t="shared" si="5"/>
        <v>0</v>
      </c>
      <c r="M21" s="99">
        <f t="shared" si="5"/>
        <v>0</v>
      </c>
      <c r="N21" s="99">
        <f t="shared" si="5"/>
        <v>14183</v>
      </c>
      <c r="O21" s="99">
        <f t="shared" si="5"/>
        <v>14183</v>
      </c>
      <c r="P21" s="99">
        <f t="shared" si="5"/>
        <v>27275</v>
      </c>
      <c r="Q21" s="99">
        <f t="shared" si="5"/>
        <v>95030.1</v>
      </c>
      <c r="R21" s="99">
        <f t="shared" si="5"/>
        <v>127799.1</v>
      </c>
      <c r="S21" s="99">
        <f t="shared" si="5"/>
        <v>255598.2</v>
      </c>
      <c r="T21" s="99">
        <f t="shared" si="5"/>
        <v>255598.2</v>
      </c>
      <c r="U21" s="99">
        <f t="shared" si="5"/>
        <v>255598.2</v>
      </c>
      <c r="V21" s="99">
        <f t="shared" si="5"/>
        <v>255598.2</v>
      </c>
      <c r="W21" s="99">
        <f t="shared" si="5"/>
        <v>255598.2</v>
      </c>
      <c r="X21" s="99">
        <f t="shared" si="5"/>
        <v>288367.2</v>
      </c>
      <c r="Y21" s="99">
        <f t="shared" si="5"/>
        <v>321136.2</v>
      </c>
      <c r="Z21" s="99">
        <f t="shared" si="5"/>
        <v>321136.2</v>
      </c>
      <c r="AA21" s="99">
        <f t="shared" si="5"/>
        <v>383397.3</v>
      </c>
      <c r="AB21" s="99">
        <f t="shared" si="5"/>
        <v>383397.3</v>
      </c>
      <c r="AC21" s="99">
        <f t="shared" si="5"/>
        <v>516445.2</v>
      </c>
      <c r="AD21" s="99">
        <f t="shared" si="5"/>
        <v>826312.32000000007</v>
      </c>
      <c r="AE21" s="99">
        <f t="shared" si="5"/>
        <v>929601.36</v>
      </c>
      <c r="AF21" s="99">
        <f t="shared" si="5"/>
        <v>929601.36</v>
      </c>
      <c r="AG21" s="99">
        <f t="shared" si="5"/>
        <v>1032890.4</v>
      </c>
      <c r="AH21" s="99">
        <f t="shared" si="5"/>
        <v>1032890.4</v>
      </c>
      <c r="AI21" s="99">
        <f t="shared" si="5"/>
        <v>1032890.4</v>
      </c>
      <c r="AJ21" s="99">
        <f t="shared" si="5"/>
        <v>929601.36</v>
      </c>
      <c r="AK21" s="99">
        <f t="shared" ref="AK21:BL21" si="6">AK10-AK19</f>
        <v>929601.36</v>
      </c>
      <c r="AL21" s="99">
        <f t="shared" si="6"/>
        <v>826312.32000000007</v>
      </c>
      <c r="AM21" s="99">
        <f t="shared" si="6"/>
        <v>723023.28</v>
      </c>
      <c r="AN21" s="99">
        <f t="shared" si="6"/>
        <v>619734.24</v>
      </c>
      <c r="AO21" s="99">
        <f t="shared" si="6"/>
        <v>958243.33199999994</v>
      </c>
      <c r="AP21" s="99">
        <f t="shared" si="6"/>
        <v>1529111.7</v>
      </c>
      <c r="AQ21" s="99">
        <f t="shared" si="6"/>
        <v>1722799.182</v>
      </c>
      <c r="AR21" s="99">
        <f t="shared" si="6"/>
        <v>1722799.182</v>
      </c>
      <c r="AS21" s="99">
        <f t="shared" si="6"/>
        <v>1911389.625</v>
      </c>
      <c r="AT21" s="99">
        <f t="shared" si="6"/>
        <v>1911389.625</v>
      </c>
      <c r="AU21" s="99">
        <f t="shared" si="6"/>
        <v>1911389.625</v>
      </c>
      <c r="AV21" s="99">
        <f t="shared" si="6"/>
        <v>1722799.182</v>
      </c>
      <c r="AW21" s="99">
        <f t="shared" si="6"/>
        <v>1722799.182</v>
      </c>
      <c r="AX21" s="99">
        <f t="shared" si="6"/>
        <v>1529111.7</v>
      </c>
      <c r="AY21" s="99">
        <f t="shared" si="6"/>
        <v>1340521.257</v>
      </c>
      <c r="AZ21" s="99">
        <f t="shared" si="6"/>
        <v>1146833.7749999999</v>
      </c>
      <c r="BA21" s="99">
        <f t="shared" si="6"/>
        <v>1626998.4269999999</v>
      </c>
      <c r="BB21" s="99">
        <f t="shared" si="6"/>
        <v>2603197.4832000001</v>
      </c>
      <c r="BC21" s="99">
        <f t="shared" si="6"/>
        <v>2928597.1686</v>
      </c>
      <c r="BD21" s="99">
        <f t="shared" si="6"/>
        <v>2928597.1686</v>
      </c>
      <c r="BE21" s="99">
        <f t="shared" si="6"/>
        <v>3253996.8539999998</v>
      </c>
      <c r="BF21" s="99">
        <f t="shared" si="6"/>
        <v>3253996.8539999998</v>
      </c>
      <c r="BG21" s="99">
        <f t="shared" si="6"/>
        <v>3253996.8539999998</v>
      </c>
      <c r="BH21" s="99">
        <f t="shared" si="6"/>
        <v>2928597.1686</v>
      </c>
      <c r="BI21" s="99">
        <f t="shared" si="6"/>
        <v>2928597.1686</v>
      </c>
      <c r="BJ21" s="99">
        <f t="shared" si="6"/>
        <v>2603197.4832000001</v>
      </c>
      <c r="BK21" s="99">
        <f t="shared" si="6"/>
        <v>2277797.7977999998</v>
      </c>
      <c r="BL21" s="99">
        <f t="shared" si="6"/>
        <v>1952398.1124</v>
      </c>
      <c r="BM21" s="118">
        <f>SUM(E21:BL21)</f>
        <v>65251955.307000004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</v>
      </c>
      <c r="I22" s="100">
        <f t="shared" si="7"/>
        <v>0</v>
      </c>
      <c r="J22" s="100">
        <f t="shared" si="7"/>
        <v>0</v>
      </c>
      <c r="K22" s="100">
        <f t="shared" si="7"/>
        <v>0</v>
      </c>
      <c r="L22" s="100">
        <f t="shared" si="7"/>
        <v>0</v>
      </c>
      <c r="M22" s="100">
        <f t="shared" si="7"/>
        <v>0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0.84386470588235296</v>
      </c>
      <c r="AD22" s="100">
        <f t="shared" si="7"/>
        <v>0.84386470588235296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0.84386470588235296</v>
      </c>
      <c r="AH22" s="100">
        <f t="shared" si="7"/>
        <v>0.84386470588235296</v>
      </c>
      <c r="AI22" s="100">
        <f t="shared" si="7"/>
        <v>0.84386470588235296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0.84386470588235296</v>
      </c>
      <c r="AM22" s="100">
        <f t="shared" si="7"/>
        <v>0.84386470588235296</v>
      </c>
      <c r="AN22" s="100">
        <f t="shared" si="7"/>
        <v>0.84386470588235296</v>
      </c>
      <c r="AO22" s="100">
        <f t="shared" si="7"/>
        <v>0.87128871794871787</v>
      </c>
      <c r="AP22" s="100">
        <f t="shared" si="7"/>
        <v>0.87128871794871787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0.87128871794871798</v>
      </c>
      <c r="AT22" s="100">
        <f t="shared" si="7"/>
        <v>0.87128871794871798</v>
      </c>
      <c r="AU22" s="100">
        <f t="shared" si="7"/>
        <v>0.87128871794871798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0.87128871794871787</v>
      </c>
      <c r="AY22" s="100">
        <f t="shared" si="7"/>
        <v>0.87128871794871798</v>
      </c>
      <c r="AZ22" s="100">
        <f t="shared" si="7"/>
        <v>0.87128871794871787</v>
      </c>
      <c r="BA22" s="100">
        <f t="shared" si="7"/>
        <v>0.92351265900383139</v>
      </c>
      <c r="BB22" s="100">
        <f t="shared" si="7"/>
        <v>0.9235126590038315</v>
      </c>
      <c r="BC22" s="100">
        <f t="shared" si="7"/>
        <v>0.92351265900383139</v>
      </c>
      <c r="BD22" s="100">
        <f t="shared" si="7"/>
        <v>0.92351265900383139</v>
      </c>
      <c r="BE22" s="100">
        <f t="shared" si="7"/>
        <v>0.92351265900383139</v>
      </c>
      <c r="BF22" s="100">
        <f t="shared" si="7"/>
        <v>0.92351265900383139</v>
      </c>
      <c r="BG22" s="100">
        <f t="shared" si="7"/>
        <v>0.92351265900383139</v>
      </c>
      <c r="BH22" s="100">
        <f t="shared" si="7"/>
        <v>0.92351265900383139</v>
      </c>
      <c r="BI22" s="100">
        <f t="shared" si="7"/>
        <v>0.92351265900383139</v>
      </c>
      <c r="BJ22" s="100">
        <f t="shared" si="7"/>
        <v>0.9235126590038315</v>
      </c>
      <c r="BK22" s="100">
        <f t="shared" si="7"/>
        <v>0.92351265900383139</v>
      </c>
      <c r="BL22" s="100">
        <f t="shared" si="7"/>
        <v>0.92351265900383139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0</v>
      </c>
      <c r="I27" s="102">
        <f t="shared" si="8"/>
        <v>0</v>
      </c>
      <c r="J27" s="102">
        <f t="shared" si="8"/>
        <v>0</v>
      </c>
      <c r="K27" s="102">
        <f t="shared" si="8"/>
        <v>0</v>
      </c>
      <c r="L27" s="102">
        <f t="shared" si="8"/>
        <v>0</v>
      </c>
      <c r="M27" s="102">
        <f t="shared" si="8"/>
        <v>0</v>
      </c>
      <c r="N27" s="102">
        <f t="shared" si="8"/>
        <v>9</v>
      </c>
      <c r="O27" s="102">
        <f t="shared" si="8"/>
        <v>9</v>
      </c>
      <c r="P27" s="102">
        <f t="shared" si="8"/>
        <v>18</v>
      </c>
      <c r="Q27" s="102">
        <f t="shared" si="8"/>
        <v>17</v>
      </c>
      <c r="R27" s="102">
        <f t="shared" si="8"/>
        <v>23</v>
      </c>
      <c r="S27" s="102">
        <f t="shared" si="8"/>
        <v>46</v>
      </c>
      <c r="T27" s="102">
        <f t="shared" si="8"/>
        <v>46</v>
      </c>
      <c r="U27" s="102">
        <f t="shared" si="8"/>
        <v>46</v>
      </c>
      <c r="V27" s="102">
        <f t="shared" si="8"/>
        <v>46</v>
      </c>
      <c r="W27" s="102">
        <f t="shared" si="8"/>
        <v>46</v>
      </c>
      <c r="X27" s="102">
        <f t="shared" si="8"/>
        <v>52</v>
      </c>
      <c r="Y27" s="102">
        <f t="shared" si="8"/>
        <v>58</v>
      </c>
      <c r="Z27" s="102">
        <f t="shared" si="8"/>
        <v>58</v>
      </c>
      <c r="AA27" s="102">
        <f t="shared" si="8"/>
        <v>70</v>
      </c>
      <c r="AB27" s="102">
        <f t="shared" si="8"/>
        <v>70</v>
      </c>
      <c r="AC27" s="102">
        <f t="shared" si="8"/>
        <v>48</v>
      </c>
      <c r="AD27" s="102">
        <f t="shared" si="8"/>
        <v>76</v>
      </c>
      <c r="AE27" s="102">
        <f t="shared" si="8"/>
        <v>86</v>
      </c>
      <c r="AF27" s="102">
        <f t="shared" si="8"/>
        <v>86</v>
      </c>
      <c r="AG27" s="102">
        <f t="shared" si="8"/>
        <v>96</v>
      </c>
      <c r="AH27" s="102">
        <f t="shared" si="8"/>
        <v>96</v>
      </c>
      <c r="AI27" s="102">
        <f t="shared" si="8"/>
        <v>96</v>
      </c>
      <c r="AJ27" s="102">
        <f t="shared" si="8"/>
        <v>86</v>
      </c>
      <c r="AK27" s="102">
        <f t="shared" ref="AK27:BL27" si="9">AK6-AK28</f>
        <v>86</v>
      </c>
      <c r="AL27" s="102">
        <f t="shared" si="9"/>
        <v>76</v>
      </c>
      <c r="AM27" s="102">
        <f t="shared" si="9"/>
        <v>67</v>
      </c>
      <c r="AN27" s="102">
        <f t="shared" si="9"/>
        <v>57</v>
      </c>
      <c r="AO27" s="102">
        <f t="shared" si="9"/>
        <v>37</v>
      </c>
      <c r="AP27" s="102">
        <f t="shared" si="9"/>
        <v>60</v>
      </c>
      <c r="AQ27" s="102">
        <f t="shared" si="9"/>
        <v>67</v>
      </c>
      <c r="AR27" s="102">
        <f t="shared" si="9"/>
        <v>67</v>
      </c>
      <c r="AS27" s="102">
        <f t="shared" si="9"/>
        <v>75</v>
      </c>
      <c r="AT27" s="102">
        <f t="shared" si="9"/>
        <v>75</v>
      </c>
      <c r="AU27" s="102">
        <f t="shared" si="9"/>
        <v>75</v>
      </c>
      <c r="AV27" s="102">
        <f t="shared" si="9"/>
        <v>67</v>
      </c>
      <c r="AW27" s="102">
        <f t="shared" si="9"/>
        <v>67</v>
      </c>
      <c r="AX27" s="102">
        <f t="shared" si="9"/>
        <v>60</v>
      </c>
      <c r="AY27" s="102">
        <f t="shared" si="9"/>
        <v>52</v>
      </c>
      <c r="AZ27" s="102">
        <f t="shared" si="9"/>
        <v>45</v>
      </c>
      <c r="BA27" s="102">
        <f t="shared" si="9"/>
        <v>27</v>
      </c>
      <c r="BB27" s="102">
        <f t="shared" si="9"/>
        <v>43</v>
      </c>
      <c r="BC27" s="102">
        <f t="shared" si="9"/>
        <v>48</v>
      </c>
      <c r="BD27" s="102">
        <f t="shared" si="9"/>
        <v>48</v>
      </c>
      <c r="BE27" s="102">
        <f t="shared" si="9"/>
        <v>54</v>
      </c>
      <c r="BF27" s="102">
        <f t="shared" si="9"/>
        <v>54</v>
      </c>
      <c r="BG27" s="102">
        <f t="shared" si="9"/>
        <v>54</v>
      </c>
      <c r="BH27" s="102">
        <f t="shared" si="9"/>
        <v>48</v>
      </c>
      <c r="BI27" s="102">
        <f t="shared" si="9"/>
        <v>48</v>
      </c>
      <c r="BJ27" s="102">
        <f t="shared" si="9"/>
        <v>43</v>
      </c>
      <c r="BK27" s="102">
        <f t="shared" si="9"/>
        <v>37</v>
      </c>
      <c r="BL27" s="102">
        <f t="shared" si="9"/>
        <v>32</v>
      </c>
      <c r="BM27" s="103">
        <f>SUM(E27:BL27)</f>
        <v>2853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4</v>
      </c>
      <c r="O28" s="102">
        <f t="shared" si="10"/>
        <v>4</v>
      </c>
      <c r="P28" s="102">
        <f t="shared" si="10"/>
        <v>7</v>
      </c>
      <c r="Q28" s="102">
        <f t="shared" si="10"/>
        <v>12</v>
      </c>
      <c r="R28" s="102">
        <f t="shared" si="10"/>
        <v>16</v>
      </c>
      <c r="S28" s="102">
        <f t="shared" si="10"/>
        <v>32</v>
      </c>
      <c r="T28" s="102">
        <f t="shared" si="10"/>
        <v>32</v>
      </c>
      <c r="U28" s="102">
        <f t="shared" si="10"/>
        <v>32</v>
      </c>
      <c r="V28" s="102">
        <f t="shared" si="10"/>
        <v>32</v>
      </c>
      <c r="W28" s="102">
        <f t="shared" si="10"/>
        <v>32</v>
      </c>
      <c r="X28" s="102">
        <f t="shared" si="10"/>
        <v>36</v>
      </c>
      <c r="Y28" s="102">
        <f t="shared" si="10"/>
        <v>40</v>
      </c>
      <c r="Z28" s="102">
        <f t="shared" si="10"/>
        <v>40</v>
      </c>
      <c r="AA28" s="102">
        <f t="shared" si="10"/>
        <v>47</v>
      </c>
      <c r="AB28" s="102">
        <f t="shared" si="10"/>
        <v>47</v>
      </c>
      <c r="AC28" s="102">
        <f t="shared" si="10"/>
        <v>72</v>
      </c>
      <c r="AD28" s="102">
        <f t="shared" si="10"/>
        <v>116</v>
      </c>
      <c r="AE28" s="102">
        <f t="shared" si="10"/>
        <v>130</v>
      </c>
      <c r="AF28" s="102">
        <f t="shared" si="10"/>
        <v>130</v>
      </c>
      <c r="AG28" s="102">
        <f t="shared" si="10"/>
        <v>144</v>
      </c>
      <c r="AH28" s="102">
        <f t="shared" si="10"/>
        <v>144</v>
      </c>
      <c r="AI28" s="102">
        <f t="shared" si="10"/>
        <v>144</v>
      </c>
      <c r="AJ28" s="102">
        <f t="shared" si="10"/>
        <v>130</v>
      </c>
      <c r="AK28" s="102">
        <f t="shared" si="10"/>
        <v>130</v>
      </c>
      <c r="AL28" s="102">
        <f t="shared" si="10"/>
        <v>116</v>
      </c>
      <c r="AM28" s="102">
        <f t="shared" si="10"/>
        <v>101</v>
      </c>
      <c r="AN28" s="102">
        <f t="shared" si="10"/>
        <v>87</v>
      </c>
      <c r="AO28" s="102">
        <f t="shared" si="10"/>
        <v>151</v>
      </c>
      <c r="AP28" s="102">
        <f t="shared" si="10"/>
        <v>240</v>
      </c>
      <c r="AQ28" s="102">
        <f t="shared" si="10"/>
        <v>271</v>
      </c>
      <c r="AR28" s="102">
        <f t="shared" si="10"/>
        <v>271</v>
      </c>
      <c r="AS28" s="102">
        <f t="shared" si="10"/>
        <v>300</v>
      </c>
      <c r="AT28" s="102">
        <f t="shared" si="10"/>
        <v>300</v>
      </c>
      <c r="AU28" s="102">
        <f t="shared" si="10"/>
        <v>300</v>
      </c>
      <c r="AV28" s="102">
        <f t="shared" si="10"/>
        <v>271</v>
      </c>
      <c r="AW28" s="102">
        <f t="shared" si="10"/>
        <v>271</v>
      </c>
      <c r="AX28" s="102">
        <f t="shared" si="10"/>
        <v>240</v>
      </c>
      <c r="AY28" s="102">
        <f t="shared" si="10"/>
        <v>211</v>
      </c>
      <c r="AZ28" s="102">
        <f t="shared" si="10"/>
        <v>180</v>
      </c>
      <c r="BA28" s="102">
        <f t="shared" si="10"/>
        <v>243</v>
      </c>
      <c r="BB28" s="102">
        <f t="shared" si="10"/>
        <v>389</v>
      </c>
      <c r="BC28" s="102">
        <f t="shared" si="10"/>
        <v>438</v>
      </c>
      <c r="BD28" s="102">
        <f t="shared" si="10"/>
        <v>438</v>
      </c>
      <c r="BE28" s="102">
        <f t="shared" si="10"/>
        <v>486</v>
      </c>
      <c r="BF28" s="102">
        <f t="shared" si="10"/>
        <v>486</v>
      </c>
      <c r="BG28" s="102">
        <f t="shared" si="10"/>
        <v>486</v>
      </c>
      <c r="BH28" s="102">
        <f t="shared" si="10"/>
        <v>438</v>
      </c>
      <c r="BI28" s="102">
        <f t="shared" si="10"/>
        <v>438</v>
      </c>
      <c r="BJ28" s="102">
        <f t="shared" si="10"/>
        <v>389</v>
      </c>
      <c r="BK28" s="102">
        <f t="shared" si="10"/>
        <v>341</v>
      </c>
      <c r="BL28" s="102">
        <f t="shared" si="10"/>
        <v>292</v>
      </c>
      <c r="BM28" s="103">
        <f>SUM(E28:BL28)</f>
        <v>9727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0</v>
      </c>
      <c r="I32" s="90">
        <f>'COGS-PRICE-MARGIN_CWS'!$C12*I27</f>
        <v>0</v>
      </c>
      <c r="J32" s="90">
        <f>'COGS-PRICE-MARGIN_CWS'!$C12*J27</f>
        <v>0</v>
      </c>
      <c r="K32" s="90">
        <f>'COGS-PRICE-MARGIN_CWS'!$C12*K27</f>
        <v>0</v>
      </c>
      <c r="L32" s="90">
        <f>'COGS-PRICE-MARGIN_CWS'!$C12*L27</f>
        <v>0</v>
      </c>
      <c r="M32" s="90">
        <f>'COGS-PRICE-MARGIN_CWS'!$C12*M27</f>
        <v>0</v>
      </c>
      <c r="N32" s="90">
        <f>'COGS-PRICE-MARGIN_CWS'!$C12*N27</f>
        <v>2250</v>
      </c>
      <c r="O32" s="90">
        <f>'COGS-PRICE-MARGIN_CWS'!$C12*O27</f>
        <v>2250</v>
      </c>
      <c r="P32" s="90">
        <f>'COGS-PRICE-MARGIN_CWS'!$C12*P27</f>
        <v>4500</v>
      </c>
      <c r="Q32" s="90">
        <f>'COGS-PRICE-MARGIN_CWS'!$C33*Q27</f>
        <v>4250</v>
      </c>
      <c r="R32" s="90">
        <f>'COGS-PRICE-MARGIN_CWS'!$C33*R27</f>
        <v>5750</v>
      </c>
      <c r="S32" s="90">
        <f>'COGS-PRICE-MARGIN_CWS'!$C33*S27</f>
        <v>11500</v>
      </c>
      <c r="T32" s="90">
        <f>'COGS-PRICE-MARGIN_CWS'!$C33*T27</f>
        <v>11500</v>
      </c>
      <c r="U32" s="90">
        <f>'COGS-PRICE-MARGIN_CWS'!$C33*U27</f>
        <v>11500</v>
      </c>
      <c r="V32" s="90">
        <f>'COGS-PRICE-MARGIN_CWS'!$C33*V27</f>
        <v>11500</v>
      </c>
      <c r="W32" s="90">
        <f>'COGS-PRICE-MARGIN_CWS'!$C33*W27</f>
        <v>11500</v>
      </c>
      <c r="X32" s="90">
        <f>'COGS-PRICE-MARGIN_CWS'!$C33*X27</f>
        <v>13000</v>
      </c>
      <c r="Y32" s="90">
        <f>'COGS-PRICE-MARGIN_CWS'!$C33*Y27</f>
        <v>14500</v>
      </c>
      <c r="Z32" s="90">
        <f>'COGS-PRICE-MARGIN_CWS'!$C33*Z27</f>
        <v>14500</v>
      </c>
      <c r="AA32" s="90">
        <f>'COGS-PRICE-MARGIN_CWS'!$C33*AA27</f>
        <v>17500</v>
      </c>
      <c r="AB32" s="90">
        <f>'COGS-PRICE-MARGIN_CWS'!$C33*AB27</f>
        <v>17500</v>
      </c>
      <c r="AC32" s="90">
        <f>'COGS-PRICE-MARGIN_CWS'!$C54*AC27</f>
        <v>12000</v>
      </c>
      <c r="AD32" s="90">
        <f>'COGS-PRICE-MARGIN_CWS'!$C54*AD27</f>
        <v>19000</v>
      </c>
      <c r="AE32" s="90">
        <f>'COGS-PRICE-MARGIN_CWS'!$C54*AE27</f>
        <v>21500</v>
      </c>
      <c r="AF32" s="90">
        <f>'COGS-PRICE-MARGIN_CWS'!$C54*AF27</f>
        <v>21500</v>
      </c>
      <c r="AG32" s="90">
        <f>'COGS-PRICE-MARGIN_CWS'!$C54*AG27</f>
        <v>24000</v>
      </c>
      <c r="AH32" s="90">
        <f>'COGS-PRICE-MARGIN_CWS'!$C54*AH27</f>
        <v>24000</v>
      </c>
      <c r="AI32" s="90">
        <f>'COGS-PRICE-MARGIN_CWS'!$C54*AI27</f>
        <v>24000</v>
      </c>
      <c r="AJ32" s="90">
        <f>'COGS-PRICE-MARGIN_CWS'!$C54*AJ27</f>
        <v>21500</v>
      </c>
      <c r="AK32" s="90">
        <f>'COGS-PRICE-MARGIN_CWS'!$C54*AK27</f>
        <v>21500</v>
      </c>
      <c r="AL32" s="90">
        <f>'COGS-PRICE-MARGIN_CWS'!$C54*AL27</f>
        <v>19000</v>
      </c>
      <c r="AM32" s="90">
        <f>'COGS-PRICE-MARGIN_CWS'!$C54*AM27</f>
        <v>16750</v>
      </c>
      <c r="AN32" s="90">
        <f>'COGS-PRICE-MARGIN_CWS'!$C54*AN27</f>
        <v>14250</v>
      </c>
      <c r="AO32" s="90">
        <f>'COGS-PRICE-MARGIN_CWS'!$C75*AO27</f>
        <v>12950</v>
      </c>
      <c r="AP32" s="90">
        <f>'COGS-PRICE-MARGIN_CWS'!$C75*AP27</f>
        <v>21000</v>
      </c>
      <c r="AQ32" s="90">
        <f>'COGS-PRICE-MARGIN_CWS'!$C75*AQ27</f>
        <v>23450</v>
      </c>
      <c r="AR32" s="90">
        <f>'COGS-PRICE-MARGIN_CWS'!$C75*AR27</f>
        <v>23450</v>
      </c>
      <c r="AS32" s="90">
        <f>'COGS-PRICE-MARGIN_CWS'!$C75*AS27</f>
        <v>26250</v>
      </c>
      <c r="AT32" s="90">
        <f>'COGS-PRICE-MARGIN_CWS'!$C75*AT27</f>
        <v>26250</v>
      </c>
      <c r="AU32" s="90">
        <f>'COGS-PRICE-MARGIN_CWS'!$C75*AU27</f>
        <v>26250</v>
      </c>
      <c r="AV32" s="90">
        <f>'COGS-PRICE-MARGIN_CWS'!$C75*AV27</f>
        <v>23450</v>
      </c>
      <c r="AW32" s="90">
        <f>'COGS-PRICE-MARGIN_CWS'!$C75*AW27</f>
        <v>23450</v>
      </c>
      <c r="AX32" s="90">
        <f>'COGS-PRICE-MARGIN_CWS'!$C75*AX27</f>
        <v>21000</v>
      </c>
      <c r="AY32" s="90">
        <f>'COGS-PRICE-MARGIN_CWS'!$C75*AY27</f>
        <v>18200</v>
      </c>
      <c r="AZ32" s="90">
        <f>'COGS-PRICE-MARGIN_CWS'!$C75*AZ27</f>
        <v>15750</v>
      </c>
      <c r="BA32" s="90">
        <f>'COGS-PRICE-MARGIN_CWS'!$C96*BA27</f>
        <v>9450</v>
      </c>
      <c r="BB32" s="90">
        <f>'COGS-PRICE-MARGIN_CWS'!$C96*BB27</f>
        <v>15050</v>
      </c>
      <c r="BC32" s="90">
        <f>'COGS-PRICE-MARGIN_CWS'!$C96*BC27</f>
        <v>16800</v>
      </c>
      <c r="BD32" s="90">
        <f>'COGS-PRICE-MARGIN_CWS'!$C96*BD27</f>
        <v>16800</v>
      </c>
      <c r="BE32" s="90">
        <f>'COGS-PRICE-MARGIN_CWS'!$C96*BE27</f>
        <v>18900</v>
      </c>
      <c r="BF32" s="90">
        <f>'COGS-PRICE-MARGIN_CWS'!$C96*BF27</f>
        <v>18900</v>
      </c>
      <c r="BG32" s="90">
        <f>'COGS-PRICE-MARGIN_CWS'!$C96*BG27</f>
        <v>18900</v>
      </c>
      <c r="BH32" s="90">
        <f>'COGS-PRICE-MARGIN_CWS'!$C96*BH27</f>
        <v>16800</v>
      </c>
      <c r="BI32" s="90">
        <f>'COGS-PRICE-MARGIN_CWS'!$C96*BI27</f>
        <v>16800</v>
      </c>
      <c r="BJ32" s="90">
        <f>'COGS-PRICE-MARGIN_CWS'!$C96*BJ27</f>
        <v>15050</v>
      </c>
      <c r="BK32" s="90">
        <f>'COGS-PRICE-MARGIN_CWS'!$C96*BK27</f>
        <v>12950</v>
      </c>
      <c r="BL32" s="90">
        <f>'COGS-PRICE-MARGIN_CWS'!$C96*BL27</f>
        <v>11200</v>
      </c>
      <c r="BM32" s="118">
        <f>SUM(E32:BL32)</f>
        <v>841550</v>
      </c>
    </row>
    <row r="33" spans="2:66" x14ac:dyDescent="0.15">
      <c r="B33" s="47" t="s">
        <v>347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0</v>
      </c>
      <c r="I34" s="90">
        <f t="shared" si="11"/>
        <v>0</v>
      </c>
      <c r="J34" s="90">
        <f t="shared" si="11"/>
        <v>0</v>
      </c>
      <c r="K34" s="90">
        <f t="shared" si="11"/>
        <v>0</v>
      </c>
      <c r="L34" s="90">
        <f t="shared" si="11"/>
        <v>0</v>
      </c>
      <c r="M34" s="90">
        <f t="shared" si="11"/>
        <v>0</v>
      </c>
      <c r="N34" s="90">
        <f t="shared" si="11"/>
        <v>900</v>
      </c>
      <c r="O34" s="90">
        <f t="shared" si="11"/>
        <v>900</v>
      </c>
      <c r="P34" s="90">
        <f t="shared" si="11"/>
        <v>1800</v>
      </c>
      <c r="Q34" s="90">
        <f t="shared" si="11"/>
        <v>3187.5</v>
      </c>
      <c r="R34" s="90">
        <f t="shared" si="11"/>
        <v>4312.5</v>
      </c>
      <c r="S34" s="90">
        <f t="shared" si="11"/>
        <v>8625</v>
      </c>
      <c r="T34" s="90">
        <f t="shared" si="11"/>
        <v>8625</v>
      </c>
      <c r="U34" s="90">
        <f t="shared" si="11"/>
        <v>8625</v>
      </c>
      <c r="V34" s="90">
        <f t="shared" si="11"/>
        <v>8625</v>
      </c>
      <c r="W34" s="90">
        <f t="shared" si="11"/>
        <v>8625</v>
      </c>
      <c r="X34" s="90">
        <f t="shared" si="11"/>
        <v>9750</v>
      </c>
      <c r="Y34" s="90">
        <f t="shared" si="11"/>
        <v>10875</v>
      </c>
      <c r="Z34" s="90">
        <f t="shared" si="11"/>
        <v>10875</v>
      </c>
      <c r="AA34" s="90">
        <f t="shared" si="11"/>
        <v>13125</v>
      </c>
      <c r="AB34" s="90">
        <f t="shared" si="11"/>
        <v>13125</v>
      </c>
      <c r="AC34" s="90">
        <f t="shared" si="11"/>
        <v>10200</v>
      </c>
      <c r="AD34" s="90">
        <f t="shared" si="11"/>
        <v>16150</v>
      </c>
      <c r="AE34" s="90">
        <f t="shared" si="11"/>
        <v>18275</v>
      </c>
      <c r="AF34" s="90">
        <f t="shared" si="11"/>
        <v>18275</v>
      </c>
      <c r="AG34" s="90">
        <f t="shared" si="11"/>
        <v>20400</v>
      </c>
      <c r="AH34" s="90">
        <f t="shared" si="11"/>
        <v>20400</v>
      </c>
      <c r="AI34" s="90">
        <f t="shared" si="11"/>
        <v>20400</v>
      </c>
      <c r="AJ34" s="90">
        <f t="shared" si="11"/>
        <v>18275</v>
      </c>
      <c r="AK34" s="90">
        <f t="shared" ref="AK34:BL34" si="12">AK32*(1-AK33)</f>
        <v>18275</v>
      </c>
      <c r="AL34" s="90">
        <f t="shared" si="12"/>
        <v>16150</v>
      </c>
      <c r="AM34" s="90">
        <f t="shared" si="12"/>
        <v>14237.5</v>
      </c>
      <c r="AN34" s="90">
        <f t="shared" si="12"/>
        <v>12112.5</v>
      </c>
      <c r="AO34" s="90">
        <f t="shared" si="12"/>
        <v>11655</v>
      </c>
      <c r="AP34" s="90">
        <f t="shared" si="12"/>
        <v>18900</v>
      </c>
      <c r="AQ34" s="90">
        <f t="shared" si="12"/>
        <v>21105</v>
      </c>
      <c r="AR34" s="90">
        <f t="shared" si="12"/>
        <v>21105</v>
      </c>
      <c r="AS34" s="90">
        <f t="shared" si="12"/>
        <v>23625</v>
      </c>
      <c r="AT34" s="90">
        <f t="shared" si="12"/>
        <v>23625</v>
      </c>
      <c r="AU34" s="90">
        <f t="shared" si="12"/>
        <v>23625</v>
      </c>
      <c r="AV34" s="90">
        <f t="shared" si="12"/>
        <v>21105</v>
      </c>
      <c r="AW34" s="90">
        <f t="shared" si="12"/>
        <v>21105</v>
      </c>
      <c r="AX34" s="90">
        <f t="shared" si="12"/>
        <v>18900</v>
      </c>
      <c r="AY34" s="90">
        <f t="shared" si="12"/>
        <v>16380</v>
      </c>
      <c r="AZ34" s="90">
        <f t="shared" si="12"/>
        <v>14175</v>
      </c>
      <c r="BA34" s="90">
        <f t="shared" si="12"/>
        <v>8505</v>
      </c>
      <c r="BB34" s="90">
        <f t="shared" si="12"/>
        <v>13545</v>
      </c>
      <c r="BC34" s="90">
        <f t="shared" si="12"/>
        <v>15120</v>
      </c>
      <c r="BD34" s="90">
        <f t="shared" si="12"/>
        <v>15120</v>
      </c>
      <c r="BE34" s="90">
        <f t="shared" si="12"/>
        <v>17010</v>
      </c>
      <c r="BF34" s="90">
        <f t="shared" si="12"/>
        <v>17010</v>
      </c>
      <c r="BG34" s="90">
        <f t="shared" si="12"/>
        <v>17010</v>
      </c>
      <c r="BH34" s="90">
        <f t="shared" si="12"/>
        <v>15120</v>
      </c>
      <c r="BI34" s="90">
        <f t="shared" si="12"/>
        <v>15120</v>
      </c>
      <c r="BJ34" s="90">
        <f t="shared" si="12"/>
        <v>13545</v>
      </c>
      <c r="BK34" s="90">
        <f t="shared" si="12"/>
        <v>11655</v>
      </c>
      <c r="BL34" s="90">
        <f t="shared" si="12"/>
        <v>10080</v>
      </c>
      <c r="BM34" s="118">
        <f>SUM(E34:BL34)</f>
        <v>719270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225</v>
      </c>
      <c r="O35" s="90">
        <f>'REV-REC-MAINT_CWS'!P69</f>
        <v>225</v>
      </c>
      <c r="P35" s="90">
        <f>'REV-REC-MAINT_CWS'!Q69</f>
        <v>450</v>
      </c>
      <c r="Q35" s="90">
        <f>'REV-REC-MAINT_CWS'!R69</f>
        <v>425</v>
      </c>
      <c r="R35" s="90">
        <f>'REV-REC-MAINT_CWS'!S69</f>
        <v>575</v>
      </c>
      <c r="S35" s="90">
        <f>'REV-REC-MAINT_CWS'!T69</f>
        <v>1150</v>
      </c>
      <c r="T35" s="90">
        <f>'REV-REC-MAINT_CWS'!U69</f>
        <v>1150</v>
      </c>
      <c r="U35" s="90">
        <f>'REV-REC-MAINT_CWS'!V69</f>
        <v>1150</v>
      </c>
      <c r="V35" s="90">
        <f>'REV-REC-MAINT_CWS'!W69</f>
        <v>1150</v>
      </c>
      <c r="W35" s="90">
        <f>'REV-REC-MAINT_CWS'!X69</f>
        <v>1150</v>
      </c>
      <c r="X35" s="90">
        <f>'REV-REC-MAINT_CWS'!Y69</f>
        <v>1300</v>
      </c>
      <c r="Y35" s="90">
        <f>'REV-REC-MAINT_CWS'!Z69</f>
        <v>1450</v>
      </c>
      <c r="Z35" s="90">
        <f>'REV-REC-MAINT_CWS'!AA69</f>
        <v>1675</v>
      </c>
      <c r="AA35" s="90">
        <f>'REV-REC-MAINT_CWS'!AB69</f>
        <v>1975</v>
      </c>
      <c r="AB35" s="90">
        <f>'REV-REC-MAINT_CWS'!AC69</f>
        <v>2200</v>
      </c>
      <c r="AC35" s="90">
        <f>'REV-REC-MAINT_CWS'!AD69</f>
        <v>1625</v>
      </c>
      <c r="AD35" s="90">
        <f>'REV-REC-MAINT_CWS'!AE69</f>
        <v>2475</v>
      </c>
      <c r="AE35" s="90">
        <f>'REV-REC-MAINT_CWS'!AF69</f>
        <v>3300</v>
      </c>
      <c r="AF35" s="90">
        <f>'REV-REC-MAINT_CWS'!AG69</f>
        <v>3300</v>
      </c>
      <c r="AG35" s="90">
        <f>'REV-REC-MAINT_CWS'!AH69</f>
        <v>3550</v>
      </c>
      <c r="AH35" s="90">
        <f>'REV-REC-MAINT_CWS'!AI69</f>
        <v>3550</v>
      </c>
      <c r="AI35" s="90">
        <f>'REV-REC-MAINT_CWS'!AJ69</f>
        <v>3550</v>
      </c>
      <c r="AJ35" s="90">
        <f>'REV-REC-MAINT_CWS'!AK69</f>
        <v>3450</v>
      </c>
      <c r="AK35" s="90">
        <f>'REV-REC-MAINT_CWS'!AL69</f>
        <v>3600</v>
      </c>
      <c r="AL35" s="90">
        <f>'REV-REC-MAINT_CWS'!AM69</f>
        <v>3575</v>
      </c>
      <c r="AM35" s="90">
        <f>'REV-REC-MAINT_CWS'!AN69</f>
        <v>3650</v>
      </c>
      <c r="AN35" s="90">
        <f>'REV-REC-MAINT_CWS'!AO69</f>
        <v>3625</v>
      </c>
      <c r="AO35" s="90">
        <f>'REV-REC-MAINT_CWS'!AP69</f>
        <v>3570</v>
      </c>
      <c r="AP35" s="90">
        <f>'REV-REC-MAINT_CWS'!AQ69</f>
        <v>5565</v>
      </c>
      <c r="AQ35" s="90">
        <f>'REV-REC-MAINT_CWS'!AR69</f>
        <v>6965</v>
      </c>
      <c r="AR35" s="90">
        <f>'REV-REC-MAINT_CWS'!AS69</f>
        <v>6965</v>
      </c>
      <c r="AS35" s="90">
        <f>'REV-REC-MAINT_CWS'!AT69</f>
        <v>7595</v>
      </c>
      <c r="AT35" s="90">
        <f>'REV-REC-MAINT_CWS'!AU69</f>
        <v>7595</v>
      </c>
      <c r="AU35" s="90">
        <f>'REV-REC-MAINT_CWS'!AV69</f>
        <v>7595</v>
      </c>
      <c r="AV35" s="90">
        <f>'REV-REC-MAINT_CWS'!AW69</f>
        <v>7175</v>
      </c>
      <c r="AW35" s="90">
        <f>'REV-REC-MAINT_CWS'!AX69</f>
        <v>7385</v>
      </c>
      <c r="AX35" s="90">
        <f>'REV-REC-MAINT_CWS'!AY69</f>
        <v>7105</v>
      </c>
      <c r="AY35" s="90">
        <f>'REV-REC-MAINT_CWS'!AZ69</f>
        <v>6930</v>
      </c>
      <c r="AZ35" s="90">
        <f>'REV-REC-MAINT_CWS'!BA69</f>
        <v>6650</v>
      </c>
      <c r="BA35" s="90">
        <f>'REV-REC-MAINT_CWS'!BB69</f>
        <v>4515</v>
      </c>
      <c r="BB35" s="90">
        <f>'REV-REC-MAINT_CWS'!BC69</f>
        <v>7070</v>
      </c>
      <c r="BC35" s="90">
        <f>'REV-REC-MAINT_CWS'!BD69</f>
        <v>8645</v>
      </c>
      <c r="BD35" s="90">
        <f>'REV-REC-MAINT_CWS'!BE69</f>
        <v>8645</v>
      </c>
      <c r="BE35" s="90">
        <f>'REV-REC-MAINT_CWS'!BF69</f>
        <v>9485</v>
      </c>
      <c r="BF35" s="90">
        <f>'REV-REC-MAINT_CWS'!BG69</f>
        <v>9485</v>
      </c>
      <c r="BG35" s="90">
        <f>'REV-REC-MAINT_CWS'!BH69</f>
        <v>9485</v>
      </c>
      <c r="BH35" s="90">
        <f>'REV-REC-MAINT_CWS'!BI69</f>
        <v>8855</v>
      </c>
      <c r="BI35" s="90">
        <f>'REV-REC-MAINT_CWS'!BJ69</f>
        <v>9065</v>
      </c>
      <c r="BJ35" s="90">
        <f>'REV-REC-MAINT_CWS'!BK69</f>
        <v>8610</v>
      </c>
      <c r="BK35" s="90">
        <f>'REV-REC-MAINT_CWS'!BL69</f>
        <v>8225</v>
      </c>
      <c r="BL35" s="90">
        <f>'REV-REC-MAINT_CWS'!BM69</f>
        <v>7770</v>
      </c>
      <c r="BM35" s="118">
        <f>SUM(E35:BL35)</f>
        <v>236450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100</v>
      </c>
      <c r="O38" s="90">
        <f>'COGS-PRICE-MARGIN_CWS'!$C18*O28</f>
        <v>100</v>
      </c>
      <c r="P38" s="90">
        <f>'COGS-PRICE-MARGIN_CWS'!$C18*P28</f>
        <v>175</v>
      </c>
      <c r="Q38" s="90">
        <f>'COGS-PRICE-MARGIN_CWS'!$C39*Q28</f>
        <v>300</v>
      </c>
      <c r="R38" s="90">
        <f>'COGS-PRICE-MARGIN_CWS'!$C39*R28</f>
        <v>400</v>
      </c>
      <c r="S38" s="90">
        <f>'COGS-PRICE-MARGIN_CWS'!$C39*S28</f>
        <v>800</v>
      </c>
      <c r="T38" s="90">
        <f>'COGS-PRICE-MARGIN_CWS'!$C39*T28</f>
        <v>800</v>
      </c>
      <c r="U38" s="90">
        <f>'COGS-PRICE-MARGIN_CWS'!$C39*U28</f>
        <v>800</v>
      </c>
      <c r="V38" s="90">
        <f>'COGS-PRICE-MARGIN_CWS'!$C39*V28</f>
        <v>800</v>
      </c>
      <c r="W38" s="90">
        <f>'COGS-PRICE-MARGIN_CWS'!$C39*W28</f>
        <v>800</v>
      </c>
      <c r="X38" s="90">
        <f>'COGS-PRICE-MARGIN_CWS'!$C39*X28</f>
        <v>900</v>
      </c>
      <c r="Y38" s="90">
        <f>'COGS-PRICE-MARGIN_CWS'!$C39*Y28</f>
        <v>1000</v>
      </c>
      <c r="Z38" s="90">
        <f>'COGS-PRICE-MARGIN_CWS'!$C39*Z28</f>
        <v>1000</v>
      </c>
      <c r="AA38" s="90">
        <f>'COGS-PRICE-MARGIN_CWS'!$C39*AA28</f>
        <v>1175</v>
      </c>
      <c r="AB38" s="90">
        <f>'COGS-PRICE-MARGIN_CWS'!$C39*AB28</f>
        <v>1175</v>
      </c>
      <c r="AC38" s="90">
        <f>'COGS-PRICE-MARGIN_CWS'!$C60*AC28</f>
        <v>1800</v>
      </c>
      <c r="AD38" s="90">
        <f>'COGS-PRICE-MARGIN_CWS'!$C60*AD28</f>
        <v>2900</v>
      </c>
      <c r="AE38" s="90">
        <f>'COGS-PRICE-MARGIN_CWS'!$C60*AE28</f>
        <v>3250</v>
      </c>
      <c r="AF38" s="90">
        <f>'COGS-PRICE-MARGIN_CWS'!$C60*AF28</f>
        <v>3250</v>
      </c>
      <c r="AG38" s="90">
        <f>'COGS-PRICE-MARGIN_CWS'!$C60*AG28</f>
        <v>3600</v>
      </c>
      <c r="AH38" s="90">
        <f>'COGS-PRICE-MARGIN_CWS'!$C60*AH28</f>
        <v>3600</v>
      </c>
      <c r="AI38" s="90">
        <f>'COGS-PRICE-MARGIN_CWS'!$C60*AI28</f>
        <v>3600</v>
      </c>
      <c r="AJ38" s="90">
        <f>'COGS-PRICE-MARGIN_CWS'!$C60*AJ28</f>
        <v>3250</v>
      </c>
      <c r="AK38" s="90">
        <f>'COGS-PRICE-MARGIN_CWS'!$C60*AK28</f>
        <v>3250</v>
      </c>
      <c r="AL38" s="90">
        <f>'COGS-PRICE-MARGIN_CWS'!$C60*AL28</f>
        <v>2900</v>
      </c>
      <c r="AM38" s="90">
        <f>'COGS-PRICE-MARGIN_CWS'!$C60*AM28</f>
        <v>2525</v>
      </c>
      <c r="AN38" s="90">
        <f>'COGS-PRICE-MARGIN_CWS'!$C60*AN28</f>
        <v>2175</v>
      </c>
      <c r="AO38" s="90">
        <f>'COGS-PRICE-MARGIN_CWS'!$C81*AO28</f>
        <v>3775</v>
      </c>
      <c r="AP38" s="90">
        <f>'COGS-PRICE-MARGIN_CWS'!$C81*AP28</f>
        <v>6000</v>
      </c>
      <c r="AQ38" s="90">
        <f>'COGS-PRICE-MARGIN_CWS'!$C81*AQ28</f>
        <v>6775</v>
      </c>
      <c r="AR38" s="90">
        <f>'COGS-PRICE-MARGIN_CWS'!$C81*AR28</f>
        <v>6775</v>
      </c>
      <c r="AS38" s="90">
        <f>'COGS-PRICE-MARGIN_CWS'!$C81*AS28</f>
        <v>7500</v>
      </c>
      <c r="AT38" s="90">
        <f>'COGS-PRICE-MARGIN_CWS'!$C81*AT28</f>
        <v>7500</v>
      </c>
      <c r="AU38" s="90">
        <f>'COGS-PRICE-MARGIN_CWS'!$C81*AU28</f>
        <v>7500</v>
      </c>
      <c r="AV38" s="90">
        <f>'COGS-PRICE-MARGIN_CWS'!$C81*AV28</f>
        <v>6775</v>
      </c>
      <c r="AW38" s="90">
        <f>'COGS-PRICE-MARGIN_CWS'!$C81*AW28</f>
        <v>6775</v>
      </c>
      <c r="AX38" s="90">
        <f>'COGS-PRICE-MARGIN_CWS'!$C81*AX28</f>
        <v>6000</v>
      </c>
      <c r="AY38" s="90">
        <f>'COGS-PRICE-MARGIN_CWS'!$C81*AY28</f>
        <v>5275</v>
      </c>
      <c r="AZ38" s="90">
        <f>'COGS-PRICE-MARGIN_CWS'!$C81*AZ28</f>
        <v>4500</v>
      </c>
      <c r="BA38" s="90">
        <f>'COGS-PRICE-MARGIN_CWS'!$C102*BA28</f>
        <v>6075</v>
      </c>
      <c r="BB38" s="90">
        <f>'COGS-PRICE-MARGIN_CWS'!$C102*BB28</f>
        <v>9725</v>
      </c>
      <c r="BC38" s="90">
        <f>'COGS-PRICE-MARGIN_CWS'!$C102*BC28</f>
        <v>10950</v>
      </c>
      <c r="BD38" s="90">
        <f>'COGS-PRICE-MARGIN_CWS'!$C102*BD28</f>
        <v>10950</v>
      </c>
      <c r="BE38" s="90">
        <f>'COGS-PRICE-MARGIN_CWS'!$C102*BE28</f>
        <v>12150</v>
      </c>
      <c r="BF38" s="90">
        <f>'COGS-PRICE-MARGIN_CWS'!$C102*BF28</f>
        <v>12150</v>
      </c>
      <c r="BG38" s="90">
        <f>'COGS-PRICE-MARGIN_CWS'!$C102*BG28</f>
        <v>12150</v>
      </c>
      <c r="BH38" s="90">
        <f>'COGS-PRICE-MARGIN_CWS'!$C102*BH28</f>
        <v>10950</v>
      </c>
      <c r="BI38" s="90">
        <f>'COGS-PRICE-MARGIN_CWS'!$C102*BI28</f>
        <v>10950</v>
      </c>
      <c r="BJ38" s="90">
        <f>'COGS-PRICE-MARGIN_CWS'!$C102*BJ28</f>
        <v>9725</v>
      </c>
      <c r="BK38" s="90">
        <f>'COGS-PRICE-MARGIN_CWS'!$C102*BK28</f>
        <v>8525</v>
      </c>
      <c r="BL38" s="90">
        <f>'COGS-PRICE-MARGIN_CWS'!$C102*BL28</f>
        <v>7300</v>
      </c>
      <c r="BM38" s="118">
        <f>SUM(E38:BL38)</f>
        <v>243175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8">
        <f>SUM(E39:BL39)</f>
        <v>3380670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0</v>
      </c>
      <c r="I41" s="97">
        <f t="shared" si="13"/>
        <v>0</v>
      </c>
      <c r="J41" s="97">
        <f t="shared" si="13"/>
        <v>0</v>
      </c>
      <c r="K41" s="97">
        <f t="shared" si="13"/>
        <v>0</v>
      </c>
      <c r="L41" s="97">
        <f t="shared" si="13"/>
        <v>0</v>
      </c>
      <c r="M41" s="97">
        <f t="shared" si="13"/>
        <v>0</v>
      </c>
      <c r="N41" s="97">
        <f t="shared" si="13"/>
        <v>27585</v>
      </c>
      <c r="O41" s="97">
        <f t="shared" si="13"/>
        <v>27585</v>
      </c>
      <c r="P41" s="97">
        <f t="shared" si="13"/>
        <v>53055</v>
      </c>
      <c r="Q41" s="97">
        <f t="shared" si="13"/>
        <v>125562.5</v>
      </c>
      <c r="R41" s="97">
        <f t="shared" si="13"/>
        <v>168862.5</v>
      </c>
      <c r="S41" s="97">
        <f t="shared" si="13"/>
        <v>337725</v>
      </c>
      <c r="T41" s="97">
        <f t="shared" si="13"/>
        <v>337725</v>
      </c>
      <c r="U41" s="97">
        <f t="shared" si="13"/>
        <v>337725</v>
      </c>
      <c r="V41" s="97">
        <f t="shared" si="13"/>
        <v>337725</v>
      </c>
      <c r="W41" s="97">
        <f t="shared" si="13"/>
        <v>337725</v>
      </c>
      <c r="X41" s="97">
        <f t="shared" si="13"/>
        <v>381025</v>
      </c>
      <c r="Y41" s="97">
        <f t="shared" si="13"/>
        <v>424325</v>
      </c>
      <c r="Z41" s="97">
        <f t="shared" si="13"/>
        <v>425225</v>
      </c>
      <c r="AA41" s="97">
        <f t="shared" si="13"/>
        <v>507506.25</v>
      </c>
      <c r="AB41" s="97">
        <f t="shared" si="13"/>
        <v>508237.5</v>
      </c>
      <c r="AC41" s="97">
        <f t="shared" si="13"/>
        <v>641690</v>
      </c>
      <c r="AD41" s="97">
        <f t="shared" si="13"/>
        <v>1025970</v>
      </c>
      <c r="AE41" s="97">
        <f t="shared" si="13"/>
        <v>1157407.5</v>
      </c>
      <c r="AF41" s="97">
        <f t="shared" si="13"/>
        <v>1157407.5</v>
      </c>
      <c r="AG41" s="97">
        <f t="shared" si="13"/>
        <v>1285210</v>
      </c>
      <c r="AH41" s="97">
        <f t="shared" si="13"/>
        <v>1285210</v>
      </c>
      <c r="AI41" s="97">
        <f t="shared" si="13"/>
        <v>1285210</v>
      </c>
      <c r="AJ41" s="97">
        <f t="shared" si="13"/>
        <v>1158322.5</v>
      </c>
      <c r="AK41" s="97">
        <f t="shared" ref="AK41:BL41" si="14">AK39+AK38+AK35+AK34+AK10</f>
        <v>1159237.5</v>
      </c>
      <c r="AL41" s="97">
        <f t="shared" si="14"/>
        <v>1032425</v>
      </c>
      <c r="AM41" s="97">
        <f t="shared" si="14"/>
        <v>906282.5</v>
      </c>
      <c r="AN41" s="97">
        <f t="shared" si="14"/>
        <v>779278.75</v>
      </c>
      <c r="AO41" s="97">
        <f t="shared" si="14"/>
        <v>1166387.5</v>
      </c>
      <c r="AP41" s="97">
        <f t="shared" si="14"/>
        <v>1860795</v>
      </c>
      <c r="AQ41" s="97">
        <f t="shared" si="14"/>
        <v>2099827.5</v>
      </c>
      <c r="AR41" s="97">
        <f t="shared" si="14"/>
        <v>2099827.5</v>
      </c>
      <c r="AS41" s="97">
        <f t="shared" si="14"/>
        <v>2328860</v>
      </c>
      <c r="AT41" s="97">
        <f t="shared" si="14"/>
        <v>2328860</v>
      </c>
      <c r="AU41" s="97">
        <f t="shared" si="14"/>
        <v>2328860</v>
      </c>
      <c r="AV41" s="97">
        <f t="shared" si="14"/>
        <v>2100847.5</v>
      </c>
      <c r="AW41" s="97">
        <f t="shared" si="14"/>
        <v>2101867.5</v>
      </c>
      <c r="AX41" s="97">
        <f t="shared" si="14"/>
        <v>1868005</v>
      </c>
      <c r="AY41" s="97">
        <f t="shared" si="14"/>
        <v>1640642.5</v>
      </c>
      <c r="AZ41" s="97">
        <f t="shared" si="14"/>
        <v>1406577.5</v>
      </c>
      <c r="BA41" s="97">
        <f t="shared" si="14"/>
        <v>1877640</v>
      </c>
      <c r="BB41" s="97">
        <f t="shared" si="14"/>
        <v>3003242.5</v>
      </c>
      <c r="BC41" s="97">
        <f t="shared" si="14"/>
        <v>3382242.5</v>
      </c>
      <c r="BD41" s="97">
        <f t="shared" si="14"/>
        <v>3382242.5</v>
      </c>
      <c r="BE41" s="97">
        <f t="shared" si="14"/>
        <v>3756950</v>
      </c>
      <c r="BF41" s="97">
        <f t="shared" si="14"/>
        <v>3756950</v>
      </c>
      <c r="BG41" s="97">
        <f t="shared" si="14"/>
        <v>3756950</v>
      </c>
      <c r="BH41" s="97">
        <f t="shared" si="14"/>
        <v>3383262.5</v>
      </c>
      <c r="BI41" s="97">
        <f t="shared" si="14"/>
        <v>3384282.5</v>
      </c>
      <c r="BJ41" s="97">
        <f t="shared" si="14"/>
        <v>3010452.5</v>
      </c>
      <c r="BK41" s="97">
        <f t="shared" si="14"/>
        <v>2637415</v>
      </c>
      <c r="BL41" s="97">
        <f t="shared" si="14"/>
        <v>2263382.5</v>
      </c>
      <c r="BM41" s="118">
        <f>SUM(E41:BL41)</f>
        <v>78137615</v>
      </c>
      <c r="BN41" s="97">
        <f>BM39+BM38+BM35+BM34+BM10</f>
        <v>78137615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0</v>
      </c>
      <c r="I42" s="97">
        <f t="shared" si="15"/>
        <v>0</v>
      </c>
      <c r="J42" s="97">
        <f t="shared" si="15"/>
        <v>0</v>
      </c>
      <c r="K42" s="97">
        <f t="shared" si="15"/>
        <v>0</v>
      </c>
      <c r="L42" s="97">
        <f t="shared" si="15"/>
        <v>0</v>
      </c>
      <c r="M42" s="97">
        <f t="shared" si="15"/>
        <v>0</v>
      </c>
      <c r="N42" s="97">
        <f t="shared" si="15"/>
        <v>15768</v>
      </c>
      <c r="O42" s="97">
        <f t="shared" si="15"/>
        <v>15768</v>
      </c>
      <c r="P42" s="97">
        <f t="shared" si="15"/>
        <v>30330</v>
      </c>
      <c r="Q42" s="97">
        <f t="shared" si="15"/>
        <v>100967.6</v>
      </c>
      <c r="R42" s="97">
        <f t="shared" si="15"/>
        <v>135786.6</v>
      </c>
      <c r="S42" s="97">
        <f t="shared" si="15"/>
        <v>271573.2</v>
      </c>
      <c r="T42" s="97">
        <f t="shared" si="15"/>
        <v>271573.2</v>
      </c>
      <c r="U42" s="97">
        <f t="shared" si="15"/>
        <v>271573.2</v>
      </c>
      <c r="V42" s="97">
        <f t="shared" si="15"/>
        <v>271573.2</v>
      </c>
      <c r="W42" s="97">
        <f t="shared" si="15"/>
        <v>271573.2</v>
      </c>
      <c r="X42" s="97">
        <f t="shared" si="15"/>
        <v>306392.2</v>
      </c>
      <c r="Y42" s="97">
        <f t="shared" si="15"/>
        <v>341211.2</v>
      </c>
      <c r="Z42" s="97">
        <f t="shared" si="15"/>
        <v>342111.2</v>
      </c>
      <c r="AA42" s="97">
        <f t="shared" si="15"/>
        <v>408278.55</v>
      </c>
      <c r="AB42" s="97">
        <f t="shared" si="15"/>
        <v>409009.8</v>
      </c>
      <c r="AC42" s="97">
        <f t="shared" si="15"/>
        <v>546135.19999999995</v>
      </c>
      <c r="AD42" s="97">
        <f t="shared" si="15"/>
        <v>873082.32000000007</v>
      </c>
      <c r="AE42" s="97">
        <f t="shared" si="15"/>
        <v>985408.86</v>
      </c>
      <c r="AF42" s="97">
        <f t="shared" si="15"/>
        <v>985408.86</v>
      </c>
      <c r="AG42" s="97">
        <f t="shared" si="15"/>
        <v>1094100.3999999999</v>
      </c>
      <c r="AH42" s="97">
        <f t="shared" si="15"/>
        <v>1094100.3999999999</v>
      </c>
      <c r="AI42" s="97">
        <f t="shared" si="15"/>
        <v>1094100.3999999999</v>
      </c>
      <c r="AJ42" s="97">
        <f t="shared" si="15"/>
        <v>986323.86</v>
      </c>
      <c r="AK42" s="97">
        <f t="shared" ref="AK42:BL42" si="16">AK21+AK34+AK35+AK38+AK39</f>
        <v>987238.86</v>
      </c>
      <c r="AL42" s="97">
        <f t="shared" si="16"/>
        <v>879537.32000000007</v>
      </c>
      <c r="AM42" s="97">
        <f t="shared" si="16"/>
        <v>772505.78</v>
      </c>
      <c r="AN42" s="97">
        <f t="shared" si="16"/>
        <v>664612.99</v>
      </c>
      <c r="AO42" s="97">
        <f t="shared" si="16"/>
        <v>1024830.8319999999</v>
      </c>
      <c r="AP42" s="97">
        <f t="shared" si="16"/>
        <v>1634906.7</v>
      </c>
      <c r="AQ42" s="97">
        <f t="shared" si="16"/>
        <v>1845326.682</v>
      </c>
      <c r="AR42" s="97">
        <f t="shared" si="16"/>
        <v>1845326.682</v>
      </c>
      <c r="AS42" s="97">
        <f t="shared" si="16"/>
        <v>2046499.625</v>
      </c>
      <c r="AT42" s="97">
        <f t="shared" si="16"/>
        <v>2046499.625</v>
      </c>
      <c r="AU42" s="97">
        <f t="shared" si="16"/>
        <v>2046499.625</v>
      </c>
      <c r="AV42" s="97">
        <f t="shared" si="16"/>
        <v>1846346.682</v>
      </c>
      <c r="AW42" s="97">
        <f t="shared" si="16"/>
        <v>1847366.682</v>
      </c>
      <c r="AX42" s="97">
        <f t="shared" si="16"/>
        <v>1642116.7</v>
      </c>
      <c r="AY42" s="97">
        <f t="shared" si="16"/>
        <v>1442613.757</v>
      </c>
      <c r="AZ42" s="97">
        <f t="shared" si="16"/>
        <v>1237161.2749999999</v>
      </c>
      <c r="BA42" s="97">
        <f t="shared" si="16"/>
        <v>1742888.4269999999</v>
      </c>
      <c r="BB42" s="97">
        <f t="shared" si="16"/>
        <v>2787639.9832000001</v>
      </c>
      <c r="BC42" s="97">
        <f t="shared" si="16"/>
        <v>3139689.6686</v>
      </c>
      <c r="BD42" s="97">
        <f t="shared" si="16"/>
        <v>3139689.6686</v>
      </c>
      <c r="BE42" s="97">
        <f t="shared" si="16"/>
        <v>3487446.8539999998</v>
      </c>
      <c r="BF42" s="97">
        <f t="shared" si="16"/>
        <v>3487446.8539999998</v>
      </c>
      <c r="BG42" s="97">
        <f t="shared" si="16"/>
        <v>3487446.8539999998</v>
      </c>
      <c r="BH42" s="97">
        <f t="shared" si="16"/>
        <v>3140709.6686</v>
      </c>
      <c r="BI42" s="97">
        <f t="shared" si="16"/>
        <v>3141729.6686</v>
      </c>
      <c r="BJ42" s="97">
        <f t="shared" si="16"/>
        <v>2794849.9832000001</v>
      </c>
      <c r="BK42" s="97">
        <f t="shared" si="16"/>
        <v>2448762.7977999998</v>
      </c>
      <c r="BL42" s="97">
        <f t="shared" si="16"/>
        <v>2101680.6124</v>
      </c>
      <c r="BM42" s="118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2"/>
      <c r="G2" s="362"/>
      <c r="H2" s="362"/>
      <c r="I2" s="362"/>
      <c r="J2" s="362"/>
      <c r="K2" s="362"/>
      <c r="L2" s="362"/>
      <c r="M2" s="362"/>
      <c r="N2" s="362"/>
      <c r="O2" s="362"/>
      <c r="P2" s="362"/>
      <c r="Q2" s="362"/>
      <c r="R2" s="10"/>
      <c r="S2" s="362" t="s">
        <v>36</v>
      </c>
      <c r="T2" s="362"/>
      <c r="U2" s="362"/>
      <c r="V2" s="362"/>
      <c r="W2" s="362"/>
      <c r="X2" s="362"/>
      <c r="Y2" s="362"/>
      <c r="Z2" s="362"/>
      <c r="AA2" s="362"/>
      <c r="AB2" s="362"/>
      <c r="AC2" s="362"/>
      <c r="AD2" s="362"/>
      <c r="AE2" s="10"/>
      <c r="AF2" s="362" t="s">
        <v>37</v>
      </c>
      <c r="AG2" s="362"/>
      <c r="AH2" s="362"/>
      <c r="AI2" s="362"/>
      <c r="AJ2" s="362"/>
      <c r="AK2" s="362"/>
      <c r="AL2" s="362"/>
      <c r="AM2" s="362"/>
      <c r="AN2" s="362"/>
      <c r="AO2" s="362"/>
      <c r="AP2" s="362"/>
      <c r="AQ2" s="362"/>
      <c r="AR2" s="10"/>
      <c r="AS2" s="362" t="s">
        <v>38</v>
      </c>
      <c r="AT2" s="362"/>
      <c r="AU2" s="362"/>
      <c r="AV2" s="362"/>
      <c r="AW2" s="362"/>
      <c r="AX2" s="362"/>
      <c r="AY2" s="362"/>
      <c r="AZ2" s="362"/>
      <c r="BA2" s="362"/>
      <c r="BB2" s="362"/>
      <c r="BC2" s="362"/>
      <c r="BD2" s="362"/>
      <c r="BE2" s="10"/>
      <c r="BF2" s="362" t="s">
        <v>39</v>
      </c>
      <c r="BG2" s="362"/>
      <c r="BH2" s="362"/>
      <c r="BI2" s="362"/>
      <c r="BJ2" s="362"/>
      <c r="BK2" s="362"/>
      <c r="BL2" s="362"/>
      <c r="BM2" s="362"/>
    </row>
    <row r="3" spans="1:66" ht="14.25" customHeight="1" x14ac:dyDescent="0.15">
      <c r="B3" s="302" t="s">
        <v>663</v>
      </c>
      <c r="C3" s="10" t="s">
        <v>1101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663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0</v>
      </c>
      <c r="E9" s="67"/>
      <c r="F9" s="102"/>
      <c r="G9" s="102"/>
      <c r="H9" s="45"/>
      <c r="I9" s="101">
        <f>$D9</f>
        <v>0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0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0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0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0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0</v>
      </c>
      <c r="E10" s="67"/>
      <c r="F10" s="102"/>
      <c r="G10" s="102"/>
      <c r="H10" s="102"/>
      <c r="I10" s="45"/>
      <c r="J10" s="101">
        <f>$D10</f>
        <v>0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0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0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0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0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0</v>
      </c>
      <c r="E11" s="67"/>
      <c r="F11" s="102"/>
      <c r="G11" s="102"/>
      <c r="H11" s="102"/>
      <c r="I11" s="102"/>
      <c r="J11" s="45"/>
      <c r="K11" s="101">
        <f>$D11</f>
        <v>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0</v>
      </c>
      <c r="BH11" s="101"/>
      <c r="BI11" s="101"/>
      <c r="BJ11" s="101"/>
      <c r="BK11" s="101"/>
      <c r="BL11" s="101"/>
      <c r="BM11" s="101"/>
      <c r="BN11" s="105">
        <f t="shared" si="0"/>
        <v>0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0</v>
      </c>
      <c r="E12" s="67"/>
      <c r="F12" s="102"/>
      <c r="G12" s="102"/>
      <c r="H12" s="102"/>
      <c r="I12" s="102"/>
      <c r="J12" s="102"/>
      <c r="K12" s="45"/>
      <c r="L12" s="101">
        <f>$D12</f>
        <v>0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0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0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0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0</v>
      </c>
      <c r="BI12" s="101"/>
      <c r="BJ12" s="101"/>
      <c r="BK12" s="101"/>
      <c r="BL12" s="101"/>
      <c r="BM12" s="101"/>
      <c r="BN12" s="105">
        <f t="shared" si="0"/>
        <v>0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0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0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0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0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0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0</v>
      </c>
      <c r="BJ13" s="101"/>
      <c r="BK13" s="101"/>
      <c r="BL13" s="101"/>
      <c r="BM13" s="101"/>
      <c r="BN13" s="105">
        <f t="shared" si="0"/>
        <v>0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0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0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0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0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0</v>
      </c>
      <c r="BK14" s="101"/>
      <c r="BL14" s="101"/>
      <c r="BM14" s="101"/>
      <c r="BN14" s="105">
        <f t="shared" si="0"/>
        <v>0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9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9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9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9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9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9</v>
      </c>
      <c r="BL15" s="101"/>
      <c r="BM15" s="101"/>
      <c r="BN15" s="105">
        <f t="shared" si="0"/>
        <v>9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9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9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9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9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9</v>
      </c>
      <c r="BM16" s="101"/>
      <c r="BN16" s="105">
        <f t="shared" si="0"/>
        <v>9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18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18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18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18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18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18</v>
      </c>
      <c r="BN17" s="105">
        <f t="shared" si="0"/>
        <v>18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17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17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17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17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17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17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23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23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23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23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23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23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46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46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46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46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46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46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46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46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46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46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46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46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46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46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46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46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46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46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46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46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46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46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46</v>
      </c>
      <c r="BH23" s="101"/>
      <c r="BI23" s="101"/>
      <c r="BJ23" s="101"/>
      <c r="BK23" s="101"/>
      <c r="BL23" s="101"/>
      <c r="BM23" s="101"/>
      <c r="BN23" s="105">
        <f t="shared" si="0"/>
        <v>46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46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46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46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46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46</v>
      </c>
      <c r="BI24" s="101"/>
      <c r="BJ24" s="101"/>
      <c r="BK24" s="101"/>
      <c r="BL24" s="101"/>
      <c r="BM24" s="101"/>
      <c r="BN24" s="105">
        <f t="shared" si="0"/>
        <v>46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52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52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52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52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52</v>
      </c>
      <c r="BJ25" s="101"/>
      <c r="BK25" s="101"/>
      <c r="BL25" s="101"/>
      <c r="BM25" s="101"/>
      <c r="BN25" s="105">
        <f t="shared" si="0"/>
        <v>52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58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58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58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58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58</v>
      </c>
      <c r="BK26" s="101"/>
      <c r="BL26" s="101"/>
      <c r="BM26" s="101"/>
      <c r="BN26" s="105">
        <f t="shared" si="0"/>
        <v>58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58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58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58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58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58</v>
      </c>
      <c r="BL27" s="101"/>
      <c r="BM27" s="101"/>
      <c r="BN27" s="105">
        <f t="shared" si="0"/>
        <v>58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70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70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70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70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70</v>
      </c>
      <c r="BM28" s="101"/>
      <c r="BN28" s="105">
        <f t="shared" si="0"/>
        <v>70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70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70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70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70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70</v>
      </c>
      <c r="BN29" s="105">
        <f t="shared" si="0"/>
        <v>70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48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48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48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48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48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76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76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76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76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76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86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86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86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86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86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86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86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86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86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86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96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96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96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96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96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96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96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96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96</v>
      </c>
      <c r="BH35" s="101"/>
      <c r="BI35" s="101"/>
      <c r="BJ35" s="101"/>
      <c r="BK35" s="101"/>
      <c r="BL35" s="101"/>
      <c r="BM35" s="101"/>
      <c r="BN35" s="105">
        <f t="shared" si="0"/>
        <v>96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96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96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96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96</v>
      </c>
      <c r="BI36" s="101"/>
      <c r="BJ36" s="101"/>
      <c r="BK36" s="101"/>
      <c r="BL36" s="101"/>
      <c r="BM36" s="101"/>
      <c r="BN36" s="105">
        <f t="shared" si="0"/>
        <v>96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86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86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86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86</v>
      </c>
      <c r="BJ37" s="101"/>
      <c r="BK37" s="101"/>
      <c r="BL37" s="101"/>
      <c r="BM37" s="101"/>
      <c r="BN37" s="105">
        <f t="shared" si="0"/>
        <v>86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86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86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86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86</v>
      </c>
      <c r="BK38" s="101"/>
      <c r="BL38" s="101"/>
      <c r="BM38" s="101"/>
      <c r="BN38" s="105">
        <f t="shared" si="0"/>
        <v>86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76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76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76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76</v>
      </c>
      <c r="BL39" s="101"/>
      <c r="BM39" s="101"/>
      <c r="BN39" s="105">
        <f t="shared" si="0"/>
        <v>76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67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67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67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67</v>
      </c>
      <c r="BM40" s="101"/>
      <c r="BN40" s="105">
        <f t="shared" si="0"/>
        <v>67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57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57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57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57</v>
      </c>
      <c r="BN41" s="105">
        <f t="shared" si="0"/>
        <v>57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37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37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37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60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60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60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60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67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67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67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67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67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67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67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67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75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75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75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75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75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75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75</v>
      </c>
      <c r="BH47" s="101"/>
      <c r="BI47" s="101"/>
      <c r="BJ47" s="101"/>
      <c r="BK47" s="101"/>
      <c r="BL47" s="101"/>
      <c r="BM47" s="101"/>
      <c r="BN47" s="105">
        <f t="shared" si="0"/>
        <v>75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75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75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75</v>
      </c>
      <c r="BI48" s="101"/>
      <c r="BJ48" s="101"/>
      <c r="BK48" s="101"/>
      <c r="BL48" s="101"/>
      <c r="BM48" s="101"/>
      <c r="BN48" s="105">
        <f t="shared" si="0"/>
        <v>75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67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67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67</v>
      </c>
      <c r="BJ49" s="101"/>
      <c r="BK49" s="101"/>
      <c r="BL49" s="101"/>
      <c r="BM49" s="101"/>
      <c r="BN49" s="105">
        <f t="shared" si="0"/>
        <v>67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67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67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67</v>
      </c>
      <c r="BK50" s="101"/>
      <c r="BL50" s="101"/>
      <c r="BM50" s="101"/>
      <c r="BN50" s="105">
        <f t="shared" si="0"/>
        <v>67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60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60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60</v>
      </c>
      <c r="BL51" s="101"/>
      <c r="BM51" s="101"/>
      <c r="BN51" s="105">
        <f t="shared" si="0"/>
        <v>60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52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52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52</v>
      </c>
      <c r="BM52" s="101"/>
      <c r="BN52" s="105">
        <f t="shared" si="0"/>
        <v>52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45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45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45</v>
      </c>
      <c r="BN53" s="105">
        <f t="shared" si="0"/>
        <v>45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27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27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27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43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43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48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48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48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48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48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48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54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54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54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54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54</v>
      </c>
      <c r="BH59" s="101"/>
      <c r="BI59" s="101"/>
      <c r="BJ59" s="101"/>
      <c r="BK59" s="101"/>
      <c r="BL59" s="101"/>
      <c r="BM59" s="101"/>
      <c r="BN59" s="105">
        <f t="shared" si="0"/>
        <v>54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54</v>
      </c>
      <c r="BI60" s="101"/>
      <c r="BJ60" s="101"/>
      <c r="BK60" s="101"/>
      <c r="BL60" s="101"/>
      <c r="BM60" s="101"/>
      <c r="BN60" s="105">
        <f t="shared" si="0"/>
        <v>54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48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48</v>
      </c>
      <c r="BJ61" s="101"/>
      <c r="BK61" s="101"/>
      <c r="BL61" s="101"/>
      <c r="BM61" s="101"/>
      <c r="BN61" s="105">
        <f t="shared" si="0"/>
        <v>48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48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48</v>
      </c>
      <c r="BK62" s="101"/>
      <c r="BL62" s="101"/>
      <c r="BM62" s="101"/>
      <c r="BN62" s="105">
        <f t="shared" si="0"/>
        <v>48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43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43</v>
      </c>
      <c r="BL63" s="101"/>
      <c r="BM63" s="101"/>
      <c r="BN63" s="105">
        <f t="shared" si="0"/>
        <v>43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37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37</v>
      </c>
      <c r="BM64" s="101"/>
      <c r="BN64" s="105">
        <f t="shared" si="0"/>
        <v>37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32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32</v>
      </c>
      <c r="BN65" s="105">
        <f t="shared" si="0"/>
        <v>32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68" t="s">
        <v>658</v>
      </c>
      <c r="B67" s="368"/>
      <c r="C67" s="368"/>
      <c r="D67" s="368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0</v>
      </c>
      <c r="J67" s="102">
        <f t="shared" si="1"/>
        <v>0</v>
      </c>
      <c r="K67" s="102">
        <f t="shared" si="1"/>
        <v>0</v>
      </c>
      <c r="L67" s="102">
        <f t="shared" si="1"/>
        <v>0</v>
      </c>
      <c r="M67" s="102">
        <f t="shared" si="1"/>
        <v>0</v>
      </c>
      <c r="N67" s="102">
        <f t="shared" si="1"/>
        <v>0</v>
      </c>
      <c r="O67" s="102">
        <f t="shared" si="1"/>
        <v>9</v>
      </c>
      <c r="P67" s="102">
        <f t="shared" si="1"/>
        <v>9</v>
      </c>
      <c r="Q67" s="102">
        <f t="shared" si="1"/>
        <v>18</v>
      </c>
      <c r="R67" s="102">
        <f t="shared" si="1"/>
        <v>17</v>
      </c>
      <c r="S67" s="102">
        <f t="shared" si="1"/>
        <v>23</v>
      </c>
      <c r="T67" s="102">
        <f t="shared" si="1"/>
        <v>46</v>
      </c>
      <c r="U67" s="102">
        <f t="shared" si="1"/>
        <v>46</v>
      </c>
      <c r="V67" s="102">
        <f t="shared" si="1"/>
        <v>46</v>
      </c>
      <c r="W67" s="102">
        <f t="shared" si="1"/>
        <v>46</v>
      </c>
      <c r="X67" s="102">
        <f t="shared" si="1"/>
        <v>46</v>
      </c>
      <c r="Y67" s="102">
        <f t="shared" si="1"/>
        <v>52</v>
      </c>
      <c r="Z67" s="102">
        <f t="shared" si="1"/>
        <v>58</v>
      </c>
      <c r="AA67" s="102">
        <f t="shared" si="1"/>
        <v>67</v>
      </c>
      <c r="AB67" s="102">
        <f t="shared" si="1"/>
        <v>79</v>
      </c>
      <c r="AC67" s="102">
        <f t="shared" si="1"/>
        <v>88</v>
      </c>
      <c r="AD67" s="102">
        <f t="shared" si="1"/>
        <v>65</v>
      </c>
      <c r="AE67" s="102">
        <f t="shared" si="1"/>
        <v>99</v>
      </c>
      <c r="AF67" s="102">
        <f t="shared" si="1"/>
        <v>132</v>
      </c>
      <c r="AG67" s="102">
        <f t="shared" si="1"/>
        <v>132</v>
      </c>
      <c r="AH67" s="102">
        <f t="shared" si="1"/>
        <v>142</v>
      </c>
      <c r="AI67" s="102">
        <f t="shared" si="1"/>
        <v>142</v>
      </c>
      <c r="AJ67" s="102">
        <f t="shared" si="1"/>
        <v>142</v>
      </c>
      <c r="AK67" s="102">
        <f t="shared" si="1"/>
        <v>138</v>
      </c>
      <c r="AL67" s="102">
        <f t="shared" si="1"/>
        <v>144</v>
      </c>
      <c r="AM67" s="102">
        <f t="shared" si="1"/>
        <v>143</v>
      </c>
      <c r="AN67" s="102">
        <f t="shared" si="1"/>
        <v>146</v>
      </c>
      <c r="AO67" s="102">
        <f t="shared" si="1"/>
        <v>145</v>
      </c>
      <c r="AP67" s="102">
        <f t="shared" si="1"/>
        <v>102</v>
      </c>
      <c r="AQ67" s="102">
        <f t="shared" si="1"/>
        <v>159</v>
      </c>
      <c r="AR67" s="102">
        <f t="shared" si="1"/>
        <v>199</v>
      </c>
      <c r="AS67" s="102">
        <f t="shared" si="1"/>
        <v>199</v>
      </c>
      <c r="AT67" s="102">
        <f t="shared" si="1"/>
        <v>217</v>
      </c>
      <c r="AU67" s="102">
        <f t="shared" si="1"/>
        <v>217</v>
      </c>
      <c r="AV67" s="102">
        <f t="shared" si="1"/>
        <v>217</v>
      </c>
      <c r="AW67" s="102">
        <f t="shared" si="1"/>
        <v>205</v>
      </c>
      <c r="AX67" s="102">
        <f t="shared" si="1"/>
        <v>211</v>
      </c>
      <c r="AY67" s="102">
        <f t="shared" si="1"/>
        <v>203</v>
      </c>
      <c r="AZ67" s="102">
        <f t="shared" si="1"/>
        <v>198</v>
      </c>
      <c r="BA67" s="102">
        <f t="shared" si="1"/>
        <v>190</v>
      </c>
      <c r="BB67" s="102">
        <f t="shared" si="1"/>
        <v>129</v>
      </c>
      <c r="BC67" s="102">
        <f t="shared" si="1"/>
        <v>202</v>
      </c>
      <c r="BD67" s="102">
        <f t="shared" si="1"/>
        <v>247</v>
      </c>
      <c r="BE67" s="102">
        <f t="shared" si="1"/>
        <v>247</v>
      </c>
      <c r="BF67" s="102">
        <f t="shared" si="1"/>
        <v>271</v>
      </c>
      <c r="BG67" s="102">
        <f t="shared" si="1"/>
        <v>271</v>
      </c>
      <c r="BH67" s="102">
        <f t="shared" si="1"/>
        <v>271</v>
      </c>
      <c r="BI67" s="102">
        <f t="shared" si="1"/>
        <v>253</v>
      </c>
      <c r="BJ67" s="102">
        <f t="shared" si="1"/>
        <v>259</v>
      </c>
      <c r="BK67" s="102">
        <f t="shared" si="1"/>
        <v>246</v>
      </c>
      <c r="BL67" s="102">
        <f t="shared" si="1"/>
        <v>235</v>
      </c>
      <c r="BM67" s="102">
        <f>SUM(BM6:BM66)</f>
        <v>222</v>
      </c>
      <c r="BN67" s="105">
        <f>SUM(BN5:BN66)</f>
        <v>2853</v>
      </c>
    </row>
    <row r="68" spans="1:72" ht="14.25" customHeight="1" x14ac:dyDescent="0.15">
      <c r="A68" s="368" t="s">
        <v>660</v>
      </c>
      <c r="B68" s="368"/>
      <c r="C68" s="368"/>
      <c r="D68" s="368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68" t="s">
        <v>659</v>
      </c>
      <c r="B69" s="368"/>
      <c r="C69" s="368"/>
      <c r="D69" s="368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225</v>
      </c>
      <c r="P69" s="102">
        <f t="shared" si="2"/>
        <v>225</v>
      </c>
      <c r="Q69" s="102">
        <f t="shared" si="2"/>
        <v>450</v>
      </c>
      <c r="R69" s="102">
        <f t="shared" si="2"/>
        <v>425</v>
      </c>
      <c r="S69" s="102">
        <f t="shared" si="2"/>
        <v>575</v>
      </c>
      <c r="T69" s="102">
        <f t="shared" si="2"/>
        <v>1150</v>
      </c>
      <c r="U69" s="102">
        <f t="shared" si="2"/>
        <v>1150</v>
      </c>
      <c r="V69" s="102">
        <f t="shared" si="2"/>
        <v>1150</v>
      </c>
      <c r="W69" s="102">
        <f t="shared" si="2"/>
        <v>1150</v>
      </c>
      <c r="X69" s="102">
        <f t="shared" si="2"/>
        <v>1150</v>
      </c>
      <c r="Y69" s="102">
        <f t="shared" si="2"/>
        <v>1300</v>
      </c>
      <c r="Z69" s="102">
        <f t="shared" si="2"/>
        <v>1450</v>
      </c>
      <c r="AA69" s="102">
        <f t="shared" si="2"/>
        <v>1675</v>
      </c>
      <c r="AB69" s="102">
        <f t="shared" si="2"/>
        <v>1975</v>
      </c>
      <c r="AC69" s="102">
        <f t="shared" si="2"/>
        <v>2200</v>
      </c>
      <c r="AD69" s="102">
        <f t="shared" si="2"/>
        <v>1625</v>
      </c>
      <c r="AE69" s="102">
        <f t="shared" si="2"/>
        <v>2475</v>
      </c>
      <c r="AF69" s="102">
        <f t="shared" si="2"/>
        <v>3300</v>
      </c>
      <c r="AG69" s="102">
        <f t="shared" si="2"/>
        <v>3300</v>
      </c>
      <c r="AH69" s="102">
        <f t="shared" si="2"/>
        <v>3550</v>
      </c>
      <c r="AI69" s="102">
        <f t="shared" si="2"/>
        <v>3550</v>
      </c>
      <c r="AJ69" s="102">
        <f t="shared" si="2"/>
        <v>3550</v>
      </c>
      <c r="AK69" s="102">
        <f t="shared" si="2"/>
        <v>3450</v>
      </c>
      <c r="AL69" s="102">
        <f t="shared" ref="AL69:BM69" si="3">AL68*AL67</f>
        <v>3600</v>
      </c>
      <c r="AM69" s="102">
        <f t="shared" si="3"/>
        <v>3575</v>
      </c>
      <c r="AN69" s="102">
        <f t="shared" si="3"/>
        <v>3650</v>
      </c>
      <c r="AO69" s="102">
        <f t="shared" si="3"/>
        <v>3625</v>
      </c>
      <c r="AP69" s="102">
        <f t="shared" si="3"/>
        <v>3570</v>
      </c>
      <c r="AQ69" s="102">
        <f t="shared" si="3"/>
        <v>5565</v>
      </c>
      <c r="AR69" s="102">
        <f t="shared" si="3"/>
        <v>6965</v>
      </c>
      <c r="AS69" s="102">
        <f t="shared" si="3"/>
        <v>6965</v>
      </c>
      <c r="AT69" s="102">
        <f t="shared" si="3"/>
        <v>7595</v>
      </c>
      <c r="AU69" s="102">
        <f t="shared" si="3"/>
        <v>7595</v>
      </c>
      <c r="AV69" s="102">
        <f t="shared" si="3"/>
        <v>7595</v>
      </c>
      <c r="AW69" s="102">
        <f t="shared" si="3"/>
        <v>7175</v>
      </c>
      <c r="AX69" s="102">
        <f t="shared" si="3"/>
        <v>7385</v>
      </c>
      <c r="AY69" s="102">
        <f t="shared" si="3"/>
        <v>7105</v>
      </c>
      <c r="AZ69" s="102">
        <f t="shared" si="3"/>
        <v>6930</v>
      </c>
      <c r="BA69" s="102">
        <f t="shared" si="3"/>
        <v>6650</v>
      </c>
      <c r="BB69" s="102">
        <f t="shared" si="3"/>
        <v>4515</v>
      </c>
      <c r="BC69" s="102">
        <f t="shared" si="3"/>
        <v>7070</v>
      </c>
      <c r="BD69" s="102">
        <f t="shared" si="3"/>
        <v>8645</v>
      </c>
      <c r="BE69" s="102">
        <f t="shared" si="3"/>
        <v>8645</v>
      </c>
      <c r="BF69" s="102">
        <f t="shared" si="3"/>
        <v>9485</v>
      </c>
      <c r="BG69" s="102">
        <f t="shared" si="3"/>
        <v>9485</v>
      </c>
      <c r="BH69" s="102">
        <f t="shared" si="3"/>
        <v>9485</v>
      </c>
      <c r="BI69" s="102">
        <f t="shared" si="3"/>
        <v>8855</v>
      </c>
      <c r="BJ69" s="102">
        <f t="shared" si="3"/>
        <v>9065</v>
      </c>
      <c r="BK69" s="102">
        <f t="shared" si="3"/>
        <v>8610</v>
      </c>
      <c r="BL69" s="102">
        <f t="shared" si="3"/>
        <v>8225</v>
      </c>
      <c r="BM69" s="102">
        <f t="shared" si="3"/>
        <v>7770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36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614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1570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2317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2853</v>
      </c>
      <c r="BN70" s="105">
        <f>SUM(F70:BM70)</f>
        <v>7390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900</v>
      </c>
      <c r="AC71" s="90">
        <f>SUM(R69:AC69)</f>
        <v>15350</v>
      </c>
      <c r="AO71" s="90">
        <f>SUM(AD69:AO69)</f>
        <v>39250</v>
      </c>
      <c r="BA71" s="90">
        <f>SUM(AP69:BA69)</f>
        <v>81095</v>
      </c>
      <c r="BM71" s="90">
        <f>SUM(BB69:BM69)</f>
        <v>99855</v>
      </c>
      <c r="BN71" s="105">
        <f>SUM(F71:BM71)</f>
        <v>236450</v>
      </c>
    </row>
    <row r="74" spans="1:72" ht="14.25" customHeight="1" x14ac:dyDescent="0.2">
      <c r="H74" s="68" t="s">
        <v>657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2"/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10"/>
      <c r="S75" s="362" t="s">
        <v>36</v>
      </c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10"/>
      <c r="AF75" s="362" t="s">
        <v>37</v>
      </c>
      <c r="AG75" s="362"/>
      <c r="AH75" s="362"/>
      <c r="AI75" s="362"/>
      <c r="AJ75" s="362"/>
      <c r="AK75" s="362"/>
      <c r="AL75" s="362"/>
      <c r="AM75" s="362"/>
      <c r="AN75" s="362"/>
      <c r="AO75" s="362"/>
      <c r="AP75" s="362"/>
      <c r="AQ75" s="362"/>
      <c r="AR75" s="10"/>
      <c r="AS75" s="362" t="s">
        <v>38</v>
      </c>
      <c r="AT75" s="362"/>
      <c r="AU75" s="362"/>
      <c r="AV75" s="362"/>
      <c r="AW75" s="362"/>
      <c r="AX75" s="362"/>
      <c r="AY75" s="362"/>
      <c r="AZ75" s="362"/>
      <c r="BA75" s="362"/>
      <c r="BB75" s="362"/>
      <c r="BC75" s="362"/>
      <c r="BD75" s="362"/>
      <c r="BE75" s="10"/>
      <c r="BF75" s="362" t="s">
        <v>39</v>
      </c>
      <c r="BG75" s="362"/>
      <c r="BH75" s="362"/>
      <c r="BI75" s="362"/>
      <c r="BJ75" s="362"/>
      <c r="BK75" s="362"/>
      <c r="BL75" s="362"/>
      <c r="BM75" s="362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4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4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4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4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4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4</v>
      </c>
      <c r="BL88" s="101"/>
      <c r="BM88" s="101"/>
      <c r="BN88" s="105">
        <f t="shared" si="4"/>
        <v>4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4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4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4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4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4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4</v>
      </c>
      <c r="BM89" s="101"/>
      <c r="BN89" s="105">
        <f t="shared" si="4"/>
        <v>4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7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7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7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7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7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7</v>
      </c>
      <c r="BN90" s="105">
        <f t="shared" si="4"/>
        <v>7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12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12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12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12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12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12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16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16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16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16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16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32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32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32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32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32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32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32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32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32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32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32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32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32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32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32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32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32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32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32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32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32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32</v>
      </c>
      <c r="BH96" s="101"/>
      <c r="BI96" s="101"/>
      <c r="BJ96" s="101"/>
      <c r="BK96" s="101"/>
      <c r="BL96" s="101"/>
      <c r="BM96" s="101"/>
      <c r="BN96" s="105">
        <f t="shared" si="4"/>
        <v>32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32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32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32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32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32</v>
      </c>
      <c r="BI97" s="101"/>
      <c r="BJ97" s="101"/>
      <c r="BK97" s="101"/>
      <c r="BL97" s="101"/>
      <c r="BM97" s="101"/>
      <c r="BN97" s="105">
        <f t="shared" si="4"/>
        <v>32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36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36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36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36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36</v>
      </c>
      <c r="BJ98" s="101"/>
      <c r="BK98" s="101"/>
      <c r="BL98" s="101"/>
      <c r="BM98" s="101"/>
      <c r="BN98" s="105">
        <f t="shared" si="4"/>
        <v>36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40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40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40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40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40</v>
      </c>
      <c r="BK99" s="101"/>
      <c r="BL99" s="101"/>
      <c r="BM99" s="101"/>
      <c r="BN99" s="105">
        <f t="shared" si="4"/>
        <v>40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40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40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40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40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40</v>
      </c>
      <c r="BL100" s="101"/>
      <c r="BM100" s="101"/>
      <c r="BN100" s="105">
        <f t="shared" si="4"/>
        <v>40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47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47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47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47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47</v>
      </c>
      <c r="BM101" s="101"/>
      <c r="BN101" s="105">
        <f t="shared" si="4"/>
        <v>47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47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47</v>
      </c>
      <c r="BN102" s="105">
        <f t="shared" si="4"/>
        <v>47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72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72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72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72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72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116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116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116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116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116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130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130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130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130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130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130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130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130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130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130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144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144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144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144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144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144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144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144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144</v>
      </c>
      <c r="BH108" s="101"/>
      <c r="BI108" s="101"/>
      <c r="BJ108" s="101"/>
      <c r="BK108" s="101"/>
      <c r="BL108" s="101"/>
      <c r="BM108" s="101"/>
      <c r="BN108" s="105">
        <f t="shared" si="4"/>
        <v>144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144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144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144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144</v>
      </c>
      <c r="BI109" s="101"/>
      <c r="BJ109" s="101"/>
      <c r="BK109" s="101"/>
      <c r="BL109" s="101"/>
      <c r="BM109" s="101"/>
      <c r="BN109" s="105">
        <f t="shared" si="4"/>
        <v>144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130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130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130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130</v>
      </c>
      <c r="BJ110" s="101"/>
      <c r="BK110" s="101"/>
      <c r="BL110" s="101"/>
      <c r="BM110" s="101"/>
      <c r="BN110" s="105">
        <f t="shared" si="4"/>
        <v>130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130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130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130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130</v>
      </c>
      <c r="BK111" s="101"/>
      <c r="BL111" s="101"/>
      <c r="BM111" s="101"/>
      <c r="BN111" s="105">
        <f t="shared" si="4"/>
        <v>130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116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116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116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116</v>
      </c>
      <c r="BL112" s="101"/>
      <c r="BM112" s="101"/>
      <c r="BN112" s="105">
        <f t="shared" si="4"/>
        <v>116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101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101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101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101</v>
      </c>
      <c r="BM113" s="101"/>
      <c r="BN113" s="105">
        <f t="shared" si="4"/>
        <v>101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87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87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87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87</v>
      </c>
      <c r="BN114" s="105">
        <f t="shared" si="4"/>
        <v>87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151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151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151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151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240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240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240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240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271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271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271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271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271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271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271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271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300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300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300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300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300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300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300</v>
      </c>
      <c r="BH120" s="101"/>
      <c r="BI120" s="101"/>
      <c r="BJ120" s="101"/>
      <c r="BK120" s="101"/>
      <c r="BL120" s="101"/>
      <c r="BM120" s="101"/>
      <c r="BN120" s="105">
        <f t="shared" si="4"/>
        <v>300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300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300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300</v>
      </c>
      <c r="BI121" s="101"/>
      <c r="BJ121" s="101"/>
      <c r="BK121" s="101"/>
      <c r="BL121" s="101"/>
      <c r="BM121" s="101"/>
      <c r="BN121" s="105">
        <f t="shared" si="4"/>
        <v>300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271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271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271</v>
      </c>
      <c r="BJ122" s="101"/>
      <c r="BK122" s="101"/>
      <c r="BL122" s="101"/>
      <c r="BM122" s="101"/>
      <c r="BN122" s="105">
        <f t="shared" si="4"/>
        <v>271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271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271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271</v>
      </c>
      <c r="BK123" s="101"/>
      <c r="BL123" s="101"/>
      <c r="BM123" s="101"/>
      <c r="BN123" s="105">
        <f t="shared" si="4"/>
        <v>271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240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240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240</v>
      </c>
      <c r="BL124" s="101"/>
      <c r="BM124" s="101"/>
      <c r="BN124" s="105">
        <f t="shared" si="4"/>
        <v>240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211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211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211</v>
      </c>
      <c r="BM125" s="101"/>
      <c r="BN125" s="105">
        <f t="shared" si="4"/>
        <v>211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180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180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180</v>
      </c>
      <c r="BN126" s="105">
        <f t="shared" si="4"/>
        <v>180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243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243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243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389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389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389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438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438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438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438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438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438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486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486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486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486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486</v>
      </c>
      <c r="BH132" s="101"/>
      <c r="BI132" s="101"/>
      <c r="BJ132" s="101"/>
      <c r="BK132" s="101"/>
      <c r="BL132" s="101"/>
      <c r="BM132" s="101"/>
      <c r="BN132" s="105">
        <f t="shared" si="4"/>
        <v>486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486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486</v>
      </c>
      <c r="BI133" s="101"/>
      <c r="BJ133" s="101"/>
      <c r="BK133" s="101"/>
      <c r="BL133" s="101"/>
      <c r="BM133" s="101"/>
      <c r="BN133" s="105">
        <f t="shared" si="4"/>
        <v>486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438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438</v>
      </c>
      <c r="BJ134" s="101"/>
      <c r="BK134" s="101"/>
      <c r="BL134" s="101"/>
      <c r="BM134" s="101"/>
      <c r="BN134" s="105">
        <f t="shared" si="4"/>
        <v>438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438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438</v>
      </c>
      <c r="BK135" s="101"/>
      <c r="BL135" s="101"/>
      <c r="BM135" s="101"/>
      <c r="BN135" s="105">
        <f t="shared" si="4"/>
        <v>438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389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389</v>
      </c>
      <c r="BL136" s="101"/>
      <c r="BM136" s="101"/>
      <c r="BN136" s="105">
        <f t="shared" si="4"/>
        <v>389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341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341</v>
      </c>
      <c r="BM137" s="101"/>
      <c r="BN137" s="105">
        <f t="shared" si="4"/>
        <v>341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292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292</v>
      </c>
      <c r="BN138" s="105">
        <f t="shared" si="4"/>
        <v>292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68" t="s">
        <v>661</v>
      </c>
      <c r="B140" s="368"/>
      <c r="C140" s="368"/>
      <c r="D140" s="368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4</v>
      </c>
      <c r="P140" s="169">
        <f t="shared" si="5"/>
        <v>4</v>
      </c>
      <c r="Q140" s="169">
        <f t="shared" si="5"/>
        <v>7</v>
      </c>
      <c r="R140" s="169">
        <f t="shared" si="5"/>
        <v>12</v>
      </c>
      <c r="S140" s="169">
        <f t="shared" si="5"/>
        <v>16</v>
      </c>
      <c r="T140" s="169">
        <f t="shared" si="5"/>
        <v>32</v>
      </c>
      <c r="U140" s="169">
        <f t="shared" si="5"/>
        <v>32</v>
      </c>
      <c r="V140" s="169">
        <f t="shared" si="5"/>
        <v>32</v>
      </c>
      <c r="W140" s="169">
        <f t="shared" si="5"/>
        <v>32</v>
      </c>
      <c r="X140" s="169">
        <f t="shared" si="5"/>
        <v>32</v>
      </c>
      <c r="Y140" s="169">
        <f t="shared" si="5"/>
        <v>36</v>
      </c>
      <c r="Z140" s="169">
        <f t="shared" si="5"/>
        <v>40</v>
      </c>
      <c r="AA140" s="169">
        <f t="shared" si="5"/>
        <v>44</v>
      </c>
      <c r="AB140" s="169">
        <f t="shared" si="5"/>
        <v>51</v>
      </c>
      <c r="AC140" s="169">
        <f t="shared" si="5"/>
        <v>54</v>
      </c>
      <c r="AD140" s="169">
        <f t="shared" si="5"/>
        <v>84</v>
      </c>
      <c r="AE140" s="169">
        <f t="shared" si="5"/>
        <v>132</v>
      </c>
      <c r="AF140" s="169">
        <f t="shared" si="5"/>
        <v>162</v>
      </c>
      <c r="AG140" s="169">
        <f t="shared" si="5"/>
        <v>162</v>
      </c>
      <c r="AH140" s="169">
        <f t="shared" si="5"/>
        <v>176</v>
      </c>
      <c r="AI140" s="169">
        <f t="shared" si="5"/>
        <v>176</v>
      </c>
      <c r="AJ140" s="169">
        <f t="shared" si="5"/>
        <v>176</v>
      </c>
      <c r="AK140" s="169">
        <f t="shared" si="5"/>
        <v>166</v>
      </c>
      <c r="AL140" s="169">
        <f t="shared" si="5"/>
        <v>170</v>
      </c>
      <c r="AM140" s="169">
        <f t="shared" si="5"/>
        <v>160</v>
      </c>
      <c r="AN140" s="169">
        <f t="shared" si="5"/>
        <v>152</v>
      </c>
      <c r="AO140" s="169">
        <f t="shared" si="5"/>
        <v>141</v>
      </c>
      <c r="AP140" s="169">
        <f t="shared" si="5"/>
        <v>235</v>
      </c>
      <c r="AQ140" s="169">
        <f t="shared" si="5"/>
        <v>372</v>
      </c>
      <c r="AR140" s="169">
        <f t="shared" si="5"/>
        <v>433</v>
      </c>
      <c r="AS140" s="169">
        <f t="shared" si="5"/>
        <v>433</v>
      </c>
      <c r="AT140" s="169">
        <f t="shared" si="5"/>
        <v>476</v>
      </c>
      <c r="AU140" s="169">
        <f t="shared" si="5"/>
        <v>476</v>
      </c>
      <c r="AV140" s="169">
        <f t="shared" si="5"/>
        <v>476</v>
      </c>
      <c r="AW140" s="169">
        <f t="shared" si="5"/>
        <v>437</v>
      </c>
      <c r="AX140" s="169">
        <f t="shared" si="5"/>
        <v>441</v>
      </c>
      <c r="AY140" s="169">
        <f t="shared" si="5"/>
        <v>400</v>
      </c>
      <c r="AZ140" s="169">
        <f t="shared" si="5"/>
        <v>363</v>
      </c>
      <c r="BA140" s="169">
        <f t="shared" si="5"/>
        <v>321</v>
      </c>
      <c r="BB140" s="169">
        <f t="shared" si="5"/>
        <v>478</v>
      </c>
      <c r="BC140" s="169">
        <f t="shared" si="5"/>
        <v>761</v>
      </c>
      <c r="BD140" s="169">
        <f t="shared" si="5"/>
        <v>871</v>
      </c>
      <c r="BE140" s="169">
        <f t="shared" si="5"/>
        <v>871</v>
      </c>
      <c r="BF140" s="169">
        <f t="shared" si="5"/>
        <v>962</v>
      </c>
      <c r="BG140" s="169">
        <f t="shared" si="5"/>
        <v>962</v>
      </c>
      <c r="BH140" s="169">
        <f t="shared" si="5"/>
        <v>962</v>
      </c>
      <c r="BI140" s="169">
        <f t="shared" si="5"/>
        <v>875</v>
      </c>
      <c r="BJ140" s="169">
        <f t="shared" si="5"/>
        <v>879</v>
      </c>
      <c r="BK140" s="169">
        <f t="shared" si="5"/>
        <v>789</v>
      </c>
      <c r="BL140" s="169">
        <f t="shared" si="5"/>
        <v>704</v>
      </c>
      <c r="BM140" s="169">
        <f t="shared" si="5"/>
        <v>613</v>
      </c>
      <c r="BN140" s="105">
        <f>SUM(BN78:BN139)</f>
        <v>9727</v>
      </c>
    </row>
    <row r="141" spans="1:72" ht="14.25" customHeight="1" x14ac:dyDescent="0.15">
      <c r="A141" s="368" t="s">
        <v>368</v>
      </c>
      <c r="B141" s="368"/>
      <c r="C141" s="368"/>
      <c r="D141" s="368"/>
      <c r="E141" s="104" t="s">
        <v>324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68" t="s">
        <v>662</v>
      </c>
      <c r="B142" s="368"/>
      <c r="C142" s="368"/>
      <c r="D142" s="368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360</v>
      </c>
      <c r="P142" s="102">
        <f t="shared" si="6"/>
        <v>360</v>
      </c>
      <c r="Q142" s="102">
        <f t="shared" si="6"/>
        <v>630</v>
      </c>
      <c r="R142" s="102">
        <f t="shared" si="6"/>
        <v>2025</v>
      </c>
      <c r="S142" s="102">
        <f t="shared" si="6"/>
        <v>2700</v>
      </c>
      <c r="T142" s="102">
        <f t="shared" si="6"/>
        <v>5400</v>
      </c>
      <c r="U142" s="102">
        <f t="shared" si="6"/>
        <v>5400</v>
      </c>
      <c r="V142" s="102">
        <f t="shared" si="6"/>
        <v>5400</v>
      </c>
      <c r="W142" s="102">
        <f t="shared" si="6"/>
        <v>5400</v>
      </c>
      <c r="X142" s="102">
        <f t="shared" si="6"/>
        <v>5400</v>
      </c>
      <c r="Y142" s="102">
        <f t="shared" si="6"/>
        <v>6075</v>
      </c>
      <c r="Z142" s="102">
        <f t="shared" si="6"/>
        <v>6750</v>
      </c>
      <c r="AA142" s="102">
        <f t="shared" si="6"/>
        <v>7425</v>
      </c>
      <c r="AB142" s="102">
        <f t="shared" si="6"/>
        <v>8606.25</v>
      </c>
      <c r="AC142" s="102">
        <f t="shared" si="6"/>
        <v>9112.5</v>
      </c>
      <c r="AD142" s="102">
        <f t="shared" si="6"/>
        <v>16065</v>
      </c>
      <c r="AE142" s="102">
        <f t="shared" si="6"/>
        <v>25245</v>
      </c>
      <c r="AF142" s="102">
        <f t="shared" si="6"/>
        <v>30982.5</v>
      </c>
      <c r="AG142" s="102">
        <f t="shared" si="6"/>
        <v>30982.5</v>
      </c>
      <c r="AH142" s="102">
        <f t="shared" si="6"/>
        <v>33660</v>
      </c>
      <c r="AI142" s="102">
        <f t="shared" si="6"/>
        <v>33660</v>
      </c>
      <c r="AJ142" s="102">
        <f t="shared" si="6"/>
        <v>33660</v>
      </c>
      <c r="AK142" s="102">
        <f t="shared" si="6"/>
        <v>31747.5</v>
      </c>
      <c r="AL142" s="102">
        <f t="shared" ref="AL142:BL142" si="7">AL141*AL140</f>
        <v>32512.5</v>
      </c>
      <c r="AM142" s="102">
        <f t="shared" si="7"/>
        <v>30600</v>
      </c>
      <c r="AN142" s="102">
        <f t="shared" si="7"/>
        <v>29070</v>
      </c>
      <c r="AO142" s="300">
        <f t="shared" si="7"/>
        <v>26966.25</v>
      </c>
      <c r="AP142" s="300">
        <f t="shared" si="7"/>
        <v>47587.5</v>
      </c>
      <c r="AQ142" s="102">
        <f t="shared" si="7"/>
        <v>75330</v>
      </c>
      <c r="AR142" s="102">
        <f t="shared" si="7"/>
        <v>87682.5</v>
      </c>
      <c r="AS142" s="102">
        <f t="shared" si="7"/>
        <v>87682.5</v>
      </c>
      <c r="AT142" s="102">
        <f t="shared" si="7"/>
        <v>96390</v>
      </c>
      <c r="AU142" s="102">
        <f t="shared" si="7"/>
        <v>96390</v>
      </c>
      <c r="AV142" s="102">
        <f t="shared" si="7"/>
        <v>96390</v>
      </c>
      <c r="AW142" s="102">
        <f t="shared" si="7"/>
        <v>88492.5</v>
      </c>
      <c r="AX142" s="102">
        <f t="shared" si="7"/>
        <v>89302.5</v>
      </c>
      <c r="AY142" s="102">
        <f t="shared" si="7"/>
        <v>81000</v>
      </c>
      <c r="AZ142" s="102">
        <f t="shared" si="7"/>
        <v>73507.5</v>
      </c>
      <c r="BA142" s="102">
        <f t="shared" si="7"/>
        <v>65002.5</v>
      </c>
      <c r="BB142" s="102">
        <f t="shared" si="7"/>
        <v>96795</v>
      </c>
      <c r="BC142" s="102">
        <f t="shared" si="7"/>
        <v>154102.5</v>
      </c>
      <c r="BD142" s="102">
        <f t="shared" si="7"/>
        <v>176377.5</v>
      </c>
      <c r="BE142" s="102">
        <f t="shared" si="7"/>
        <v>176377.5</v>
      </c>
      <c r="BF142" s="102">
        <f t="shared" si="7"/>
        <v>194805</v>
      </c>
      <c r="BG142" s="102">
        <f t="shared" si="7"/>
        <v>194805</v>
      </c>
      <c r="BH142" s="102">
        <f t="shared" si="7"/>
        <v>194805</v>
      </c>
      <c r="BI142" s="102">
        <f t="shared" si="7"/>
        <v>177187.5</v>
      </c>
      <c r="BJ142" s="102">
        <f t="shared" si="7"/>
        <v>177997.5</v>
      </c>
      <c r="BK142" s="102">
        <f t="shared" si="7"/>
        <v>159772.5</v>
      </c>
      <c r="BL142" s="102">
        <f t="shared" si="7"/>
        <v>142560</v>
      </c>
      <c r="BM142" s="102">
        <f>BM141*BM140</f>
        <v>124132.5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15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413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1857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4863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9727</v>
      </c>
      <c r="BN143" s="105">
        <f>SUM(F143:BM143)</f>
        <v>16875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1350</v>
      </c>
      <c r="AC144" s="90">
        <f>SUM(R142:AC142)</f>
        <v>69693.75</v>
      </c>
      <c r="AO144" s="90">
        <f>SUM(AD142:AO142)</f>
        <v>355151.25</v>
      </c>
      <c r="BA144" s="90">
        <f>SUM(AP142:BA142)</f>
        <v>984757.5</v>
      </c>
      <c r="BM144" s="90">
        <f>SUM(BB142:BM142)</f>
        <v>1969717.5</v>
      </c>
      <c r="BN144" s="105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53055</v>
      </c>
      <c r="F6" s="66">
        <f>E9</f>
        <v>508237.5</v>
      </c>
      <c r="G6" s="66">
        <f>F9</f>
        <v>779278.75</v>
      </c>
      <c r="H6" s="66">
        <f>G9</f>
        <v>1406577.5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53055</v>
      </c>
      <c r="E9" s="66">
        <f>E6+E7-E8</f>
        <v>508237.5</v>
      </c>
      <c r="F9" s="66">
        <f>F6+F7-F8</f>
        <v>779278.75</v>
      </c>
      <c r="G9" s="66">
        <f>G6+G7-G8</f>
        <v>1406577.5</v>
      </c>
      <c r="H9" s="66">
        <f>H6+H7-H8</f>
        <v>2263382.5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53055</v>
      </c>
      <c r="E10" s="140">
        <f>E7-E8</f>
        <v>455182.5</v>
      </c>
      <c r="F10" s="140">
        <f>F7-F8</f>
        <v>271041.25</v>
      </c>
      <c r="G10" s="140">
        <f>G7-G8</f>
        <v>627298.75</v>
      </c>
      <c r="H10" s="140">
        <f>H7-H8</f>
        <v>856805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2" t="s">
        <v>35</v>
      </c>
      <c r="E11" s="362"/>
      <c r="F11" s="362"/>
      <c r="G11" s="362"/>
      <c r="H11" s="362"/>
      <c r="I11" s="362"/>
      <c r="J11" s="362"/>
      <c r="K11" s="362"/>
      <c r="L11" s="362"/>
      <c r="M11" s="362"/>
      <c r="N11" s="362"/>
      <c r="O11" s="362"/>
      <c r="P11" s="362" t="s">
        <v>36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2"/>
      <c r="AA11" s="362"/>
      <c r="AB11" s="362" t="s">
        <v>37</v>
      </c>
      <c r="AC11" s="362"/>
      <c r="AD11" s="362"/>
      <c r="AE11" s="362"/>
      <c r="AF11" s="362"/>
      <c r="AG11" s="362"/>
      <c r="AH11" s="362"/>
      <c r="AI11" s="362"/>
      <c r="AJ11" s="362"/>
      <c r="AK11" s="362"/>
      <c r="AL11" s="362"/>
      <c r="AM11" s="362"/>
      <c r="AN11" s="362" t="s">
        <v>38</v>
      </c>
      <c r="AO11" s="362"/>
      <c r="AP11" s="362"/>
      <c r="AQ11" s="362"/>
      <c r="AR11" s="362"/>
      <c r="AS11" s="362"/>
      <c r="AT11" s="362"/>
      <c r="AU11" s="362"/>
      <c r="AV11" s="362"/>
      <c r="AW11" s="362"/>
      <c r="AX11" s="362"/>
      <c r="AY11" s="362"/>
      <c r="AZ11" s="362" t="s">
        <v>39</v>
      </c>
      <c r="BA11" s="362"/>
      <c r="BB11" s="362"/>
      <c r="BC11" s="362"/>
      <c r="BD11" s="362"/>
      <c r="BE11" s="362"/>
      <c r="BF11" s="362"/>
      <c r="BG11" s="362"/>
      <c r="BH11" s="362"/>
      <c r="BI11" s="362"/>
      <c r="BJ11" s="362"/>
      <c r="BK11" s="36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8">
        <f>SUM(C14:BK14)</f>
        <v>78137615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27585</v>
      </c>
      <c r="O16" s="66">
        <f t="shared" si="0"/>
        <v>27585</v>
      </c>
      <c r="P16" s="66">
        <f t="shared" si="0"/>
        <v>53055</v>
      </c>
      <c r="Q16" s="66">
        <f t="shared" si="0"/>
        <v>125562.5</v>
      </c>
      <c r="R16" s="66">
        <f t="shared" si="0"/>
        <v>168862.5</v>
      </c>
      <c r="S16" s="66">
        <f t="shared" si="0"/>
        <v>337725</v>
      </c>
      <c r="T16" s="66">
        <f t="shared" si="0"/>
        <v>337725</v>
      </c>
      <c r="U16" s="66">
        <f t="shared" si="0"/>
        <v>337725</v>
      </c>
      <c r="V16" s="66">
        <f t="shared" si="0"/>
        <v>337725</v>
      </c>
      <c r="W16" s="66">
        <f t="shared" si="0"/>
        <v>337725</v>
      </c>
      <c r="X16" s="66">
        <f t="shared" si="0"/>
        <v>381025</v>
      </c>
      <c r="Y16" s="66">
        <f t="shared" si="0"/>
        <v>424325</v>
      </c>
      <c r="Z16" s="66">
        <f t="shared" si="0"/>
        <v>425225</v>
      </c>
      <c r="AA16" s="66">
        <f t="shared" si="0"/>
        <v>507506.25</v>
      </c>
      <c r="AB16" s="66">
        <f t="shared" si="0"/>
        <v>508237.5</v>
      </c>
      <c r="AC16" s="66">
        <f t="shared" si="0"/>
        <v>641690</v>
      </c>
      <c r="AD16" s="66">
        <f t="shared" si="0"/>
        <v>1025970</v>
      </c>
      <c r="AE16" s="66">
        <f t="shared" si="0"/>
        <v>1157407.5</v>
      </c>
      <c r="AF16" s="66">
        <f t="shared" si="0"/>
        <v>1157407.5</v>
      </c>
      <c r="AG16" s="66">
        <f t="shared" si="0"/>
        <v>1285210</v>
      </c>
      <c r="AH16" s="66">
        <f t="shared" si="0"/>
        <v>1285210</v>
      </c>
      <c r="AI16" s="66">
        <f t="shared" si="0"/>
        <v>1285210</v>
      </c>
      <c r="AJ16" s="66">
        <f t="shared" ref="AJ16:BK16" si="1">AI19</f>
        <v>1158322.5</v>
      </c>
      <c r="AK16" s="66">
        <f t="shared" si="1"/>
        <v>1159237.5</v>
      </c>
      <c r="AL16" s="66">
        <f t="shared" si="1"/>
        <v>1032425</v>
      </c>
      <c r="AM16" s="66">
        <f t="shared" si="1"/>
        <v>906282.5</v>
      </c>
      <c r="AN16" s="66">
        <f t="shared" si="1"/>
        <v>779278.75</v>
      </c>
      <c r="AO16" s="66">
        <f t="shared" si="1"/>
        <v>1166387.5</v>
      </c>
      <c r="AP16" s="66">
        <f t="shared" si="1"/>
        <v>1860795</v>
      </c>
      <c r="AQ16" s="66">
        <f t="shared" si="1"/>
        <v>2099827.5</v>
      </c>
      <c r="AR16" s="66">
        <f t="shared" si="1"/>
        <v>2099827.5</v>
      </c>
      <c r="AS16" s="66">
        <f t="shared" si="1"/>
        <v>2328860</v>
      </c>
      <c r="AT16" s="66">
        <f t="shared" si="1"/>
        <v>2328860</v>
      </c>
      <c r="AU16" s="66">
        <f t="shared" si="1"/>
        <v>2328860</v>
      </c>
      <c r="AV16" s="66">
        <f t="shared" si="1"/>
        <v>2100847.5</v>
      </c>
      <c r="AW16" s="66">
        <f t="shared" si="1"/>
        <v>2101867.5</v>
      </c>
      <c r="AX16" s="66">
        <f t="shared" si="1"/>
        <v>1868005</v>
      </c>
      <c r="AY16" s="66">
        <f t="shared" si="1"/>
        <v>1640642.5</v>
      </c>
      <c r="AZ16" s="66">
        <f t="shared" si="1"/>
        <v>1406577.5</v>
      </c>
      <c r="BA16" s="66">
        <f t="shared" si="1"/>
        <v>1877640</v>
      </c>
      <c r="BB16" s="66">
        <f t="shared" si="1"/>
        <v>3003242.5</v>
      </c>
      <c r="BC16" s="66">
        <f t="shared" si="1"/>
        <v>3382242.5</v>
      </c>
      <c r="BD16" s="66">
        <f t="shared" si="1"/>
        <v>3382242.5</v>
      </c>
      <c r="BE16" s="66">
        <f t="shared" si="1"/>
        <v>3756950</v>
      </c>
      <c r="BF16" s="66">
        <f t="shared" si="1"/>
        <v>3756950</v>
      </c>
      <c r="BG16" s="66">
        <f t="shared" si="1"/>
        <v>3756950</v>
      </c>
      <c r="BH16" s="66">
        <f t="shared" si="1"/>
        <v>3383262.5</v>
      </c>
      <c r="BI16" s="66">
        <f t="shared" si="1"/>
        <v>3384282.5</v>
      </c>
      <c r="BJ16" s="66">
        <f t="shared" si="1"/>
        <v>3010452.5</v>
      </c>
      <c r="BK16" s="66">
        <f t="shared" si="1"/>
        <v>2637415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0</v>
      </c>
      <c r="H17" s="140">
        <f t="shared" si="2"/>
        <v>0</v>
      </c>
      <c r="I17" s="140">
        <f t="shared" si="2"/>
        <v>0</v>
      </c>
      <c r="J17" s="140">
        <f t="shared" si="2"/>
        <v>0</v>
      </c>
      <c r="K17" s="140">
        <f t="shared" si="2"/>
        <v>0</v>
      </c>
      <c r="L17" s="140">
        <f t="shared" si="2"/>
        <v>0</v>
      </c>
      <c r="M17" s="140">
        <f t="shared" si="2"/>
        <v>27585</v>
      </c>
      <c r="N17" s="140">
        <f t="shared" si="2"/>
        <v>27585</v>
      </c>
      <c r="O17" s="140">
        <f t="shared" si="2"/>
        <v>53055</v>
      </c>
      <c r="P17" s="140">
        <f t="shared" si="2"/>
        <v>125562.5</v>
      </c>
      <c r="Q17" s="140">
        <f t="shared" si="2"/>
        <v>168862.5</v>
      </c>
      <c r="R17" s="140">
        <f t="shared" si="2"/>
        <v>337725</v>
      </c>
      <c r="S17" s="140">
        <f t="shared" si="2"/>
        <v>337725</v>
      </c>
      <c r="T17" s="140">
        <f t="shared" si="2"/>
        <v>337725</v>
      </c>
      <c r="U17" s="140">
        <f t="shared" si="2"/>
        <v>337725</v>
      </c>
      <c r="V17" s="140">
        <f t="shared" si="2"/>
        <v>337725</v>
      </c>
      <c r="W17" s="140">
        <f t="shared" si="2"/>
        <v>381025</v>
      </c>
      <c r="X17" s="140">
        <f t="shared" si="2"/>
        <v>424325</v>
      </c>
      <c r="Y17" s="140">
        <f t="shared" si="2"/>
        <v>425225</v>
      </c>
      <c r="Z17" s="140">
        <f t="shared" si="2"/>
        <v>507506.25</v>
      </c>
      <c r="AA17" s="140">
        <f t="shared" si="2"/>
        <v>508237.5</v>
      </c>
      <c r="AB17" s="140">
        <f t="shared" si="2"/>
        <v>641690</v>
      </c>
      <c r="AC17" s="140">
        <f t="shared" si="2"/>
        <v>1025970</v>
      </c>
      <c r="AD17" s="140">
        <f t="shared" si="2"/>
        <v>1157407.5</v>
      </c>
      <c r="AE17" s="140">
        <f t="shared" si="2"/>
        <v>1157407.5</v>
      </c>
      <c r="AF17" s="140">
        <f t="shared" si="2"/>
        <v>1285210</v>
      </c>
      <c r="AG17" s="140">
        <f t="shared" si="2"/>
        <v>1285210</v>
      </c>
      <c r="AH17" s="140">
        <f t="shared" si="2"/>
        <v>1285210</v>
      </c>
      <c r="AI17" s="140">
        <f t="shared" ref="AI17:BK17" si="3">AI14</f>
        <v>1158322.5</v>
      </c>
      <c r="AJ17" s="140">
        <f t="shared" si="3"/>
        <v>1159237.5</v>
      </c>
      <c r="AK17" s="140">
        <f t="shared" si="3"/>
        <v>1032425</v>
      </c>
      <c r="AL17" s="140">
        <f t="shared" si="3"/>
        <v>906282.5</v>
      </c>
      <c r="AM17" s="140">
        <f t="shared" si="3"/>
        <v>779278.75</v>
      </c>
      <c r="AN17" s="140">
        <f t="shared" si="3"/>
        <v>1166387.5</v>
      </c>
      <c r="AO17" s="140">
        <f t="shared" si="3"/>
        <v>1860795</v>
      </c>
      <c r="AP17" s="140">
        <f t="shared" si="3"/>
        <v>2099827.5</v>
      </c>
      <c r="AQ17" s="140">
        <f t="shared" si="3"/>
        <v>2099827.5</v>
      </c>
      <c r="AR17" s="140">
        <f t="shared" si="3"/>
        <v>2328860</v>
      </c>
      <c r="AS17" s="140">
        <f t="shared" si="3"/>
        <v>2328860</v>
      </c>
      <c r="AT17" s="140">
        <f t="shared" si="3"/>
        <v>2328860</v>
      </c>
      <c r="AU17" s="140">
        <f t="shared" si="3"/>
        <v>2100847.5</v>
      </c>
      <c r="AV17" s="140">
        <f t="shared" si="3"/>
        <v>2101867.5</v>
      </c>
      <c r="AW17" s="140">
        <f t="shared" si="3"/>
        <v>1868005</v>
      </c>
      <c r="AX17" s="140">
        <f t="shared" si="3"/>
        <v>1640642.5</v>
      </c>
      <c r="AY17" s="140">
        <f t="shared" si="3"/>
        <v>1406577.5</v>
      </c>
      <c r="AZ17" s="140">
        <f t="shared" si="3"/>
        <v>1877640</v>
      </c>
      <c r="BA17" s="140">
        <f t="shared" si="3"/>
        <v>3003242.5</v>
      </c>
      <c r="BB17" s="140">
        <f t="shared" si="3"/>
        <v>3382242.5</v>
      </c>
      <c r="BC17" s="140">
        <f t="shared" si="3"/>
        <v>3382242.5</v>
      </c>
      <c r="BD17" s="140">
        <f t="shared" si="3"/>
        <v>3756950</v>
      </c>
      <c r="BE17" s="140">
        <f t="shared" si="3"/>
        <v>3756950</v>
      </c>
      <c r="BF17" s="140">
        <f t="shared" si="3"/>
        <v>3756950</v>
      </c>
      <c r="BG17" s="140">
        <f t="shared" si="3"/>
        <v>3383262.5</v>
      </c>
      <c r="BH17" s="140">
        <f t="shared" si="3"/>
        <v>3384282.5</v>
      </c>
      <c r="BI17" s="140">
        <f t="shared" si="3"/>
        <v>3010452.5</v>
      </c>
      <c r="BJ17" s="140">
        <f t="shared" si="3"/>
        <v>2637415</v>
      </c>
      <c r="BK17" s="140">
        <f t="shared" si="3"/>
        <v>2263382.5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0</v>
      </c>
      <c r="I18" s="140">
        <f t="shared" si="4"/>
        <v>0</v>
      </c>
      <c r="J18" s="140">
        <f t="shared" si="4"/>
        <v>0</v>
      </c>
      <c r="K18" s="140">
        <f t="shared" si="4"/>
        <v>0</v>
      </c>
      <c r="L18" s="140">
        <f t="shared" si="4"/>
        <v>0</v>
      </c>
      <c r="M18" s="140">
        <f t="shared" si="4"/>
        <v>0</v>
      </c>
      <c r="N18" s="140">
        <f t="shared" si="4"/>
        <v>27585</v>
      </c>
      <c r="O18" s="140">
        <f t="shared" si="4"/>
        <v>27585</v>
      </c>
      <c r="P18" s="140">
        <f t="shared" si="4"/>
        <v>53055</v>
      </c>
      <c r="Q18" s="140">
        <f t="shared" si="4"/>
        <v>125562.5</v>
      </c>
      <c r="R18" s="140">
        <f t="shared" si="4"/>
        <v>168862.5</v>
      </c>
      <c r="S18" s="140">
        <f t="shared" si="4"/>
        <v>337725</v>
      </c>
      <c r="T18" s="140">
        <f t="shared" si="4"/>
        <v>337725</v>
      </c>
      <c r="U18" s="140">
        <f t="shared" si="4"/>
        <v>337725</v>
      </c>
      <c r="V18" s="140">
        <f t="shared" si="4"/>
        <v>337725</v>
      </c>
      <c r="W18" s="140">
        <f t="shared" si="4"/>
        <v>337725</v>
      </c>
      <c r="X18" s="140">
        <f t="shared" si="4"/>
        <v>381025</v>
      </c>
      <c r="Y18" s="140">
        <f t="shared" si="4"/>
        <v>424325</v>
      </c>
      <c r="Z18" s="140">
        <f t="shared" si="4"/>
        <v>425225</v>
      </c>
      <c r="AA18" s="140">
        <f t="shared" si="4"/>
        <v>507506.25</v>
      </c>
      <c r="AB18" s="140">
        <f t="shared" si="4"/>
        <v>508237.5</v>
      </c>
      <c r="AC18" s="140">
        <f t="shared" si="4"/>
        <v>641690</v>
      </c>
      <c r="AD18" s="140">
        <f t="shared" si="4"/>
        <v>1025970</v>
      </c>
      <c r="AE18" s="140">
        <f t="shared" si="4"/>
        <v>1157407.5</v>
      </c>
      <c r="AF18" s="140">
        <f t="shared" si="4"/>
        <v>1157407.5</v>
      </c>
      <c r="AG18" s="140">
        <f t="shared" si="4"/>
        <v>1285210</v>
      </c>
      <c r="AH18" s="140">
        <f t="shared" si="4"/>
        <v>1285210</v>
      </c>
      <c r="AI18" s="140">
        <f t="shared" si="4"/>
        <v>1285210</v>
      </c>
      <c r="AJ18" s="140">
        <f t="shared" ref="AJ18:BK18" si="5">AI17</f>
        <v>1158322.5</v>
      </c>
      <c r="AK18" s="140">
        <f t="shared" si="5"/>
        <v>1159237.5</v>
      </c>
      <c r="AL18" s="140">
        <f t="shared" si="5"/>
        <v>1032425</v>
      </c>
      <c r="AM18" s="140">
        <f t="shared" si="5"/>
        <v>906282.5</v>
      </c>
      <c r="AN18" s="140">
        <f t="shared" si="5"/>
        <v>779278.75</v>
      </c>
      <c r="AO18" s="140">
        <f t="shared" si="5"/>
        <v>1166387.5</v>
      </c>
      <c r="AP18" s="140">
        <f t="shared" si="5"/>
        <v>1860795</v>
      </c>
      <c r="AQ18" s="140">
        <f t="shared" si="5"/>
        <v>2099827.5</v>
      </c>
      <c r="AR18" s="140">
        <f t="shared" si="5"/>
        <v>2099827.5</v>
      </c>
      <c r="AS18" s="140">
        <f t="shared" si="5"/>
        <v>2328860</v>
      </c>
      <c r="AT18" s="140">
        <f t="shared" si="5"/>
        <v>2328860</v>
      </c>
      <c r="AU18" s="140">
        <f t="shared" si="5"/>
        <v>2328860</v>
      </c>
      <c r="AV18" s="140">
        <f t="shared" si="5"/>
        <v>2100847.5</v>
      </c>
      <c r="AW18" s="140">
        <f t="shared" si="5"/>
        <v>2101867.5</v>
      </c>
      <c r="AX18" s="140">
        <f t="shared" si="5"/>
        <v>1868005</v>
      </c>
      <c r="AY18" s="140">
        <f t="shared" si="5"/>
        <v>1640642.5</v>
      </c>
      <c r="AZ18" s="140">
        <f t="shared" si="5"/>
        <v>1406577.5</v>
      </c>
      <c r="BA18" s="140">
        <f t="shared" si="5"/>
        <v>1877640</v>
      </c>
      <c r="BB18" s="140">
        <f t="shared" si="5"/>
        <v>3003242.5</v>
      </c>
      <c r="BC18" s="140">
        <f t="shared" si="5"/>
        <v>3382242.5</v>
      </c>
      <c r="BD18" s="140">
        <f t="shared" si="5"/>
        <v>3382242.5</v>
      </c>
      <c r="BE18" s="140">
        <f t="shared" si="5"/>
        <v>3756950</v>
      </c>
      <c r="BF18" s="140">
        <f t="shared" si="5"/>
        <v>3756950</v>
      </c>
      <c r="BG18" s="140">
        <f t="shared" si="5"/>
        <v>3756950</v>
      </c>
      <c r="BH18" s="140">
        <f t="shared" si="5"/>
        <v>3383262.5</v>
      </c>
      <c r="BI18" s="140">
        <f t="shared" si="5"/>
        <v>3384282.5</v>
      </c>
      <c r="BJ18" s="140">
        <f t="shared" si="5"/>
        <v>3010452.5</v>
      </c>
      <c r="BK18" s="140">
        <f t="shared" si="5"/>
        <v>2637415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27585</v>
      </c>
      <c r="N19" s="66">
        <f t="shared" si="6"/>
        <v>27585</v>
      </c>
      <c r="O19" s="66">
        <f t="shared" si="6"/>
        <v>53055</v>
      </c>
      <c r="P19" s="66">
        <f t="shared" si="6"/>
        <v>125562.5</v>
      </c>
      <c r="Q19" s="66">
        <f t="shared" si="6"/>
        <v>168862.5</v>
      </c>
      <c r="R19" s="66">
        <f t="shared" si="6"/>
        <v>337725</v>
      </c>
      <c r="S19" s="66">
        <f t="shared" si="6"/>
        <v>337725</v>
      </c>
      <c r="T19" s="66">
        <f t="shared" si="6"/>
        <v>337725</v>
      </c>
      <c r="U19" s="66">
        <f t="shared" si="6"/>
        <v>337725</v>
      </c>
      <c r="V19" s="66">
        <f t="shared" si="6"/>
        <v>337725</v>
      </c>
      <c r="W19" s="66">
        <f t="shared" si="6"/>
        <v>381025</v>
      </c>
      <c r="X19" s="66">
        <f t="shared" si="6"/>
        <v>424325</v>
      </c>
      <c r="Y19" s="66">
        <f t="shared" si="6"/>
        <v>425225</v>
      </c>
      <c r="Z19" s="66">
        <f t="shared" si="6"/>
        <v>507506.25</v>
      </c>
      <c r="AA19" s="66">
        <f t="shared" si="6"/>
        <v>508237.5</v>
      </c>
      <c r="AB19" s="66">
        <f t="shared" si="6"/>
        <v>641690</v>
      </c>
      <c r="AC19" s="66">
        <f t="shared" si="6"/>
        <v>1025970</v>
      </c>
      <c r="AD19" s="66">
        <f t="shared" si="6"/>
        <v>1157407.5</v>
      </c>
      <c r="AE19" s="66">
        <f t="shared" si="6"/>
        <v>1157407.5</v>
      </c>
      <c r="AF19" s="66">
        <f t="shared" si="6"/>
        <v>1285210</v>
      </c>
      <c r="AG19" s="66">
        <f t="shared" si="6"/>
        <v>1285210</v>
      </c>
      <c r="AH19" s="66">
        <f t="shared" si="6"/>
        <v>1285210</v>
      </c>
      <c r="AI19" s="66">
        <f t="shared" ref="AI19:BK19" si="7">AI16+AI17-AI18</f>
        <v>1158322.5</v>
      </c>
      <c r="AJ19" s="66">
        <f t="shared" si="7"/>
        <v>1159237.5</v>
      </c>
      <c r="AK19" s="66">
        <f t="shared" si="7"/>
        <v>1032425</v>
      </c>
      <c r="AL19" s="66">
        <f t="shared" si="7"/>
        <v>906282.5</v>
      </c>
      <c r="AM19" s="66">
        <f t="shared" si="7"/>
        <v>779278.75</v>
      </c>
      <c r="AN19" s="66">
        <f t="shared" si="7"/>
        <v>1166387.5</v>
      </c>
      <c r="AO19" s="66">
        <f t="shared" si="7"/>
        <v>1860795</v>
      </c>
      <c r="AP19" s="66">
        <f t="shared" si="7"/>
        <v>2099827.5</v>
      </c>
      <c r="AQ19" s="66">
        <f t="shared" si="7"/>
        <v>2099827.5</v>
      </c>
      <c r="AR19" s="66">
        <f t="shared" si="7"/>
        <v>2328860</v>
      </c>
      <c r="AS19" s="66">
        <f t="shared" si="7"/>
        <v>2328860</v>
      </c>
      <c r="AT19" s="66">
        <f t="shared" si="7"/>
        <v>2328860</v>
      </c>
      <c r="AU19" s="66">
        <f t="shared" si="7"/>
        <v>2100847.5</v>
      </c>
      <c r="AV19" s="66">
        <f t="shared" si="7"/>
        <v>2101867.5</v>
      </c>
      <c r="AW19" s="66">
        <f t="shared" si="7"/>
        <v>1868005</v>
      </c>
      <c r="AX19" s="66">
        <f t="shared" si="7"/>
        <v>1640642.5</v>
      </c>
      <c r="AY19" s="66">
        <f t="shared" si="7"/>
        <v>1406577.5</v>
      </c>
      <c r="AZ19" s="66">
        <f t="shared" si="7"/>
        <v>1877640</v>
      </c>
      <c r="BA19" s="66">
        <f t="shared" si="7"/>
        <v>3003242.5</v>
      </c>
      <c r="BB19" s="66">
        <f t="shared" si="7"/>
        <v>3382242.5</v>
      </c>
      <c r="BC19" s="66">
        <f t="shared" si="7"/>
        <v>3382242.5</v>
      </c>
      <c r="BD19" s="66">
        <f t="shared" si="7"/>
        <v>3756950</v>
      </c>
      <c r="BE19" s="66">
        <f t="shared" si="7"/>
        <v>3756950</v>
      </c>
      <c r="BF19" s="66">
        <f t="shared" si="7"/>
        <v>3756950</v>
      </c>
      <c r="BG19" s="66">
        <f t="shared" si="7"/>
        <v>3383262.5</v>
      </c>
      <c r="BH19" s="66">
        <f t="shared" si="7"/>
        <v>3384282.5</v>
      </c>
      <c r="BI19" s="66">
        <f t="shared" si="7"/>
        <v>3010452.5</v>
      </c>
      <c r="BJ19" s="66">
        <f t="shared" si="7"/>
        <v>2637415</v>
      </c>
      <c r="BK19" s="66">
        <f t="shared" si="7"/>
        <v>2263382.5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27585</v>
      </c>
      <c r="N20" s="140">
        <f t="shared" si="8"/>
        <v>0</v>
      </c>
      <c r="O20" s="140">
        <f t="shared" si="8"/>
        <v>25470</v>
      </c>
      <c r="P20" s="140">
        <f t="shared" si="8"/>
        <v>72507.5</v>
      </c>
      <c r="Q20" s="140">
        <f t="shared" si="8"/>
        <v>43300</v>
      </c>
      <c r="R20" s="140">
        <f t="shared" si="8"/>
        <v>168862.5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43300</v>
      </c>
      <c r="X20" s="140">
        <f t="shared" si="8"/>
        <v>43300</v>
      </c>
      <c r="Y20" s="140">
        <f t="shared" si="8"/>
        <v>900</v>
      </c>
      <c r="Z20" s="140">
        <f t="shared" si="8"/>
        <v>82281.25</v>
      </c>
      <c r="AA20" s="140">
        <f t="shared" si="8"/>
        <v>731.25</v>
      </c>
      <c r="AB20" s="140">
        <f t="shared" si="8"/>
        <v>133452.5</v>
      </c>
      <c r="AC20" s="140">
        <f t="shared" si="8"/>
        <v>384280</v>
      </c>
      <c r="AD20" s="140">
        <f t="shared" si="8"/>
        <v>131437.5</v>
      </c>
      <c r="AE20" s="140">
        <f t="shared" si="8"/>
        <v>0</v>
      </c>
      <c r="AF20" s="140">
        <f t="shared" si="8"/>
        <v>127802.5</v>
      </c>
      <c r="AG20" s="140">
        <f t="shared" si="8"/>
        <v>0</v>
      </c>
      <c r="AH20" s="140">
        <f t="shared" si="8"/>
        <v>0</v>
      </c>
      <c r="AI20" s="140">
        <f t="shared" si="8"/>
        <v>-126887.5</v>
      </c>
      <c r="AJ20" s="140">
        <f t="shared" ref="AJ20:BK20" si="9">AJ17-AJ18</f>
        <v>915</v>
      </c>
      <c r="AK20" s="140">
        <f t="shared" si="9"/>
        <v>-126812.5</v>
      </c>
      <c r="AL20" s="140">
        <f t="shared" si="9"/>
        <v>-126142.5</v>
      </c>
      <c r="AM20" s="140">
        <f t="shared" si="9"/>
        <v>-127003.75</v>
      </c>
      <c r="AN20" s="140">
        <f t="shared" si="9"/>
        <v>387108.75</v>
      </c>
      <c r="AO20" s="140">
        <f t="shared" si="9"/>
        <v>694407.5</v>
      </c>
      <c r="AP20" s="140">
        <f t="shared" si="9"/>
        <v>239032.5</v>
      </c>
      <c r="AQ20" s="140">
        <f t="shared" si="9"/>
        <v>0</v>
      </c>
      <c r="AR20" s="140">
        <f t="shared" si="9"/>
        <v>229032.5</v>
      </c>
      <c r="AS20" s="140">
        <f t="shared" si="9"/>
        <v>0</v>
      </c>
      <c r="AT20" s="140">
        <f t="shared" si="9"/>
        <v>0</v>
      </c>
      <c r="AU20" s="140">
        <f t="shared" si="9"/>
        <v>-228012.5</v>
      </c>
      <c r="AV20" s="140">
        <f t="shared" si="9"/>
        <v>1020</v>
      </c>
      <c r="AW20" s="140">
        <f t="shared" si="9"/>
        <v>-233862.5</v>
      </c>
      <c r="AX20" s="140">
        <f t="shared" si="9"/>
        <v>-227362.5</v>
      </c>
      <c r="AY20" s="140">
        <f t="shared" si="9"/>
        <v>-234065</v>
      </c>
      <c r="AZ20" s="140">
        <f t="shared" si="9"/>
        <v>471062.5</v>
      </c>
      <c r="BA20" s="140">
        <f t="shared" si="9"/>
        <v>1125602.5</v>
      </c>
      <c r="BB20" s="140">
        <f t="shared" si="9"/>
        <v>379000</v>
      </c>
      <c r="BC20" s="140">
        <f t="shared" si="9"/>
        <v>0</v>
      </c>
      <c r="BD20" s="140">
        <f t="shared" si="9"/>
        <v>374707.5</v>
      </c>
      <c r="BE20" s="140">
        <f t="shared" si="9"/>
        <v>0</v>
      </c>
      <c r="BF20" s="140">
        <f t="shared" si="9"/>
        <v>0</v>
      </c>
      <c r="BG20" s="140">
        <f t="shared" si="9"/>
        <v>-373687.5</v>
      </c>
      <c r="BH20" s="140">
        <f t="shared" si="9"/>
        <v>1020</v>
      </c>
      <c r="BI20" s="140">
        <f t="shared" si="9"/>
        <v>-373830</v>
      </c>
      <c r="BJ20" s="140">
        <f t="shared" si="9"/>
        <v>-373037.5</v>
      </c>
      <c r="BK20" s="140">
        <f t="shared" si="9"/>
        <v>-374032.5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2" t="s">
        <v>35</v>
      </c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 t="s">
        <v>36</v>
      </c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 t="s">
        <v>37</v>
      </c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/>
      <c r="AP1" s="362" t="s">
        <v>38</v>
      </c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/>
      <c r="BB1" s="362" t="s">
        <v>39</v>
      </c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9" t="s">
        <v>292</v>
      </c>
      <c r="BO2" s="36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62"/>
      <c r="C2" s="362"/>
      <c r="D2" s="362"/>
      <c r="E2" s="362"/>
      <c r="F2" s="362"/>
      <c r="G2" s="362"/>
      <c r="H2" s="362"/>
      <c r="I2" s="362"/>
      <c r="J2" s="362"/>
      <c r="K2" s="362"/>
      <c r="L2" s="362"/>
      <c r="M2" s="362"/>
      <c r="N2" s="362" t="s">
        <v>36</v>
      </c>
      <c r="O2" s="362"/>
      <c r="P2" s="362"/>
      <c r="Q2" s="362"/>
      <c r="R2" s="362"/>
      <c r="S2" s="362"/>
      <c r="T2" s="362"/>
      <c r="U2" s="362"/>
      <c r="V2" s="362"/>
      <c r="W2" s="362"/>
      <c r="X2" s="362"/>
      <c r="Y2" s="362"/>
      <c r="Z2" s="362" t="s">
        <v>37</v>
      </c>
      <c r="AA2" s="362"/>
      <c r="AB2" s="362"/>
      <c r="AC2" s="362"/>
      <c r="AD2" s="362"/>
      <c r="AE2" s="362"/>
      <c r="AF2" s="362"/>
      <c r="AG2" s="362"/>
      <c r="AH2" s="362"/>
      <c r="AI2" s="362"/>
      <c r="AJ2" s="362"/>
      <c r="AK2" s="362"/>
      <c r="AL2" s="362" t="s">
        <v>38</v>
      </c>
      <c r="AM2" s="362"/>
      <c r="AN2" s="362"/>
      <c r="AO2" s="362"/>
      <c r="AP2" s="362"/>
      <c r="AQ2" s="362"/>
      <c r="AR2" s="362"/>
      <c r="AS2" s="362"/>
      <c r="AT2" s="362"/>
      <c r="AU2" s="362"/>
      <c r="AV2" s="362"/>
      <c r="AW2" s="362"/>
      <c r="AX2" s="362" t="s">
        <v>39</v>
      </c>
      <c r="AY2" s="362"/>
      <c r="AZ2" s="362"/>
      <c r="BA2" s="362"/>
      <c r="BB2" s="362"/>
      <c r="BC2" s="362"/>
      <c r="BD2" s="362"/>
      <c r="BE2" s="362"/>
      <c r="BF2" s="362"/>
      <c r="BG2" s="362"/>
      <c r="BH2" s="362"/>
      <c r="BI2" s="36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62" t="s">
        <v>35</v>
      </c>
      <c r="C14" s="362"/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 t="s">
        <v>36</v>
      </c>
      <c r="O14" s="362"/>
      <c r="P14" s="362"/>
      <c r="Q14" s="362"/>
      <c r="R14" s="362"/>
      <c r="S14" s="362"/>
      <c r="T14" s="362"/>
      <c r="U14" s="362"/>
      <c r="V14" s="362"/>
      <c r="W14" s="362"/>
      <c r="X14" s="362"/>
      <c r="Y14" s="362"/>
      <c r="Z14" s="362" t="s">
        <v>37</v>
      </c>
      <c r="AA14" s="362"/>
      <c r="AB14" s="362"/>
      <c r="AC14" s="362"/>
      <c r="AD14" s="362"/>
      <c r="AE14" s="362"/>
      <c r="AF14" s="362"/>
      <c r="AG14" s="362"/>
      <c r="AH14" s="362"/>
      <c r="AI14" s="362"/>
      <c r="AJ14" s="362"/>
      <c r="AK14" s="362"/>
      <c r="AL14" s="362" t="s">
        <v>38</v>
      </c>
      <c r="AM14" s="362"/>
      <c r="AN14" s="362"/>
      <c r="AO14" s="362"/>
      <c r="AP14" s="362"/>
      <c r="AQ14" s="362"/>
      <c r="AR14" s="362"/>
      <c r="AS14" s="362"/>
      <c r="AT14" s="362"/>
      <c r="AU14" s="362"/>
      <c r="AV14" s="362"/>
      <c r="AW14" s="362"/>
      <c r="AX14" s="362" t="s">
        <v>39</v>
      </c>
      <c r="AY14" s="362"/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1094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1095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0" t="s">
        <v>287</v>
      </c>
      <c r="I1" s="370"/>
      <c r="J1" s="370"/>
      <c r="K1" s="370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2"/>
      <c r="G3" s="362"/>
      <c r="H3" s="362"/>
      <c r="I3" s="362"/>
      <c r="J3" s="362"/>
      <c r="K3" s="362"/>
      <c r="L3" s="362"/>
      <c r="M3" s="362"/>
      <c r="N3" s="362"/>
      <c r="O3" s="362"/>
      <c r="P3" s="362"/>
      <c r="Q3" s="362"/>
      <c r="R3" s="10"/>
      <c r="S3" s="362" t="s">
        <v>36</v>
      </c>
      <c r="T3" s="362"/>
      <c r="U3" s="362"/>
      <c r="V3" s="362"/>
      <c r="W3" s="362"/>
      <c r="X3" s="362"/>
      <c r="Y3" s="362"/>
      <c r="Z3" s="362"/>
      <c r="AA3" s="362"/>
      <c r="AB3" s="362"/>
      <c r="AC3" s="362"/>
      <c r="AD3" s="362"/>
      <c r="AE3" s="10"/>
      <c r="AF3" s="362" t="s">
        <v>37</v>
      </c>
      <c r="AG3" s="362"/>
      <c r="AH3" s="362"/>
      <c r="AI3" s="362"/>
      <c r="AJ3" s="362"/>
      <c r="AK3" s="362"/>
      <c r="AL3" s="362"/>
      <c r="AM3" s="362"/>
      <c r="AN3" s="362"/>
      <c r="AO3" s="362"/>
      <c r="AP3" s="362"/>
      <c r="AQ3" s="362"/>
      <c r="AR3" s="10"/>
      <c r="AS3" s="362" t="s">
        <v>38</v>
      </c>
      <c r="AT3" s="362"/>
      <c r="AU3" s="362"/>
      <c r="AV3" s="362"/>
      <c r="AW3" s="362"/>
      <c r="AX3" s="362"/>
      <c r="AY3" s="362"/>
      <c r="AZ3" s="362"/>
      <c r="BA3" s="362"/>
      <c r="BB3" s="362"/>
      <c r="BC3" s="362"/>
      <c r="BD3" s="362"/>
      <c r="BE3" s="10"/>
      <c r="BF3" s="362" t="s">
        <v>39</v>
      </c>
      <c r="BG3" s="362"/>
      <c r="BH3" s="362"/>
      <c r="BI3" s="362"/>
      <c r="BJ3" s="362"/>
      <c r="BK3" s="362"/>
      <c r="BL3" s="362"/>
      <c r="BM3" s="36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2" t="s">
        <v>318</v>
      </c>
      <c r="B2" s="36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2" t="s">
        <v>35</v>
      </c>
      <c r="D5" s="362"/>
      <c r="E5" s="362"/>
      <c r="F5" s="362"/>
      <c r="G5" s="362"/>
      <c r="H5" s="362"/>
      <c r="I5" s="362"/>
      <c r="J5" s="362"/>
      <c r="K5" s="362"/>
      <c r="L5" s="362"/>
      <c r="M5" s="362"/>
      <c r="N5" s="362"/>
      <c r="O5" s="362" t="s">
        <v>36</v>
      </c>
      <c r="P5" s="362"/>
      <c r="Q5" s="362"/>
      <c r="R5" s="362"/>
      <c r="S5" s="362"/>
      <c r="T5" s="362"/>
      <c r="U5" s="362"/>
      <c r="V5" s="362"/>
      <c r="W5" s="362"/>
      <c r="X5" s="362"/>
      <c r="Y5" s="362"/>
      <c r="Z5" s="362"/>
      <c r="AA5" s="362" t="s">
        <v>37</v>
      </c>
      <c r="AB5" s="362"/>
      <c r="AC5" s="362"/>
      <c r="AD5" s="362"/>
      <c r="AE5" s="362"/>
      <c r="AF5" s="362"/>
      <c r="AG5" s="362"/>
      <c r="AH5" s="362"/>
      <c r="AI5" s="362"/>
      <c r="AJ5" s="362"/>
      <c r="AK5" s="362"/>
      <c r="AL5" s="362"/>
      <c r="AM5" s="362" t="s">
        <v>38</v>
      </c>
      <c r="AN5" s="362"/>
      <c r="AO5" s="362"/>
      <c r="AP5" s="362"/>
      <c r="AQ5" s="362"/>
      <c r="AR5" s="362"/>
      <c r="AS5" s="362"/>
      <c r="AT5" s="362"/>
      <c r="AU5" s="362"/>
      <c r="AV5" s="362"/>
      <c r="AW5" s="362"/>
      <c r="AX5" s="362"/>
      <c r="AY5" s="362" t="s">
        <v>39</v>
      </c>
      <c r="AZ5" s="362"/>
      <c r="BA5" s="362"/>
      <c r="BB5" s="362"/>
      <c r="BC5" s="362"/>
      <c r="BD5" s="362"/>
      <c r="BE5" s="362"/>
      <c r="BF5" s="362"/>
      <c r="BG5" s="362"/>
      <c r="BH5" s="362"/>
      <c r="BI5" s="362"/>
      <c r="BJ5" s="36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2" t="s">
        <v>35</v>
      </c>
      <c r="D21" s="362"/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 t="s">
        <v>36</v>
      </c>
      <c r="P21" s="362"/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 t="s">
        <v>37</v>
      </c>
      <c r="AB21" s="362"/>
      <c r="AC21" s="362"/>
      <c r="AD21" s="362"/>
      <c r="AE21" s="362"/>
      <c r="AF21" s="362"/>
      <c r="AG21" s="362"/>
      <c r="AH21" s="362"/>
      <c r="AI21" s="362"/>
      <c r="AJ21" s="362"/>
      <c r="AK21" s="362"/>
      <c r="AL21" s="362"/>
      <c r="AM21" s="362" t="s">
        <v>38</v>
      </c>
      <c r="AN21" s="362"/>
      <c r="AO21" s="362"/>
      <c r="AP21" s="362"/>
      <c r="AQ21" s="362"/>
      <c r="AR21" s="362"/>
      <c r="AS21" s="362"/>
      <c r="AT21" s="362"/>
      <c r="AU21" s="362"/>
      <c r="AV21" s="362"/>
      <c r="AW21" s="362"/>
      <c r="AX21" s="362"/>
      <c r="AY21" s="362" t="s">
        <v>39</v>
      </c>
      <c r="AZ21" s="362"/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1128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1129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2" t="s">
        <v>35</v>
      </c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 t="s">
        <v>36</v>
      </c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 t="s">
        <v>37</v>
      </c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/>
      <c r="AP1" s="362" t="s">
        <v>38</v>
      </c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/>
      <c r="BB1" s="362" t="s">
        <v>39</v>
      </c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2"/>
      <c r="BN1" s="35"/>
    </row>
    <row r="2" spans="1:66" x14ac:dyDescent="0.15">
      <c r="B2" s="74" t="s">
        <v>1055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1057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1057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1057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1058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1057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1057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1057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1057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1057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1059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1057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1057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1057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1057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1057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1056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abSelected="1" zoomScaleNormal="100" workbookViewId="0">
      <pane xSplit="6" ySplit="4" topLeftCell="G499" activePane="bottomRight" state="frozen"/>
      <selection pane="topRight" activeCell="G1" sqref="G1"/>
      <selection pane="bottomLeft" activeCell="A5" sqref="A5"/>
      <selection pane="bottomRight" activeCell="A539" sqref="A539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2" t="s">
        <v>35</v>
      </c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 t="s">
        <v>36</v>
      </c>
      <c r="U1" s="362"/>
      <c r="V1" s="362"/>
      <c r="W1" s="362"/>
      <c r="X1" s="362"/>
      <c r="Y1" s="362"/>
      <c r="Z1" s="362"/>
      <c r="AA1" s="362"/>
      <c r="AB1" s="362"/>
      <c r="AC1" s="362"/>
      <c r="AD1" s="362"/>
      <c r="AE1" s="362"/>
      <c r="AF1" s="362" t="s">
        <v>37</v>
      </c>
      <c r="AG1" s="362"/>
      <c r="AH1" s="362"/>
      <c r="AI1" s="362"/>
      <c r="AJ1" s="362"/>
      <c r="AK1" s="362"/>
      <c r="AL1" s="362"/>
      <c r="AM1" s="362"/>
      <c r="AN1" s="362"/>
      <c r="AO1" s="362"/>
      <c r="AP1" s="362"/>
      <c r="AQ1" s="362"/>
      <c r="AR1" s="362" t="s">
        <v>38</v>
      </c>
      <c r="AS1" s="362"/>
      <c r="AT1" s="362"/>
      <c r="AU1" s="362"/>
      <c r="AV1" s="362"/>
      <c r="AW1" s="362"/>
      <c r="AX1" s="362"/>
      <c r="AY1" s="362"/>
      <c r="AZ1" s="362"/>
      <c r="BA1" s="362"/>
      <c r="BB1" s="362"/>
      <c r="BC1" s="362"/>
      <c r="BD1" s="362" t="s">
        <v>39</v>
      </c>
      <c r="BE1" s="362"/>
      <c r="BF1" s="362"/>
      <c r="BG1" s="362"/>
      <c r="BH1" s="362"/>
      <c r="BI1" s="362"/>
      <c r="BJ1" s="362"/>
      <c r="BK1" s="362"/>
      <c r="BL1" s="362"/>
      <c r="BM1" s="362"/>
      <c r="BN1" s="362"/>
      <c r="BO1" s="362"/>
      <c r="BP1" s="35"/>
    </row>
    <row r="2" spans="1:79" s="14" customFormat="1" x14ac:dyDescent="0.15">
      <c r="A2" s="10" t="s">
        <v>1214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1218</v>
      </c>
      <c r="B3" s="10" t="s">
        <v>68</v>
      </c>
      <c r="C3" s="269" t="s">
        <v>1220</v>
      </c>
      <c r="D3" s="10" t="s">
        <v>65</v>
      </c>
      <c r="E3" s="10" t="s">
        <v>66</v>
      </c>
      <c r="F3" s="10" t="s">
        <v>67</v>
      </c>
      <c r="G3" s="10"/>
      <c r="BP3" s="36" t="s">
        <v>761</v>
      </c>
    </row>
    <row r="4" spans="1:79" x14ac:dyDescent="0.15">
      <c r="A4" s="10" t="s">
        <v>1219</v>
      </c>
      <c r="B4" s="10" t="s">
        <v>1221</v>
      </c>
      <c r="C4" s="269" t="s">
        <v>1220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1207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1228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1053</v>
      </c>
    </row>
    <row r="11" spans="1:79" s="18" customFormat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outlineLevel="1" x14ac:dyDescent="0.15">
      <c r="A13" s="33" t="s">
        <v>1222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outlineLevel="1" x14ac:dyDescent="0.15">
      <c r="A16" s="33" t="s">
        <v>1223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outlineLevel="1" x14ac:dyDescent="0.15">
      <c r="A19" s="33" t="s">
        <v>1224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outlineLevel="1" x14ac:dyDescent="0.15">
      <c r="A22" s="33" t="s">
        <v>1225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1215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outlineLevel="1" x14ac:dyDescent="0.15">
      <c r="A38" s="33" t="s">
        <v>1226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outlineLevel="1" x14ac:dyDescent="0.15">
      <c r="A41" s="33" t="s">
        <v>1227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outlineLevel="1" x14ac:dyDescent="0.15">
      <c r="A57" s="33" t="s">
        <v>1230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outlineLevel="1" x14ac:dyDescent="0.15">
      <c r="A60" s="33" t="s">
        <v>1229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1234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outlineLevel="1" x14ac:dyDescent="0.15">
      <c r="A103" s="33" t="s">
        <v>1233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outlineLevel="1" x14ac:dyDescent="0.15">
      <c r="A106" s="33" t="s">
        <v>1231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outlineLevel="1" x14ac:dyDescent="0.15">
      <c r="A109" s="33" t="s">
        <v>1232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1000394.2</v>
      </c>
      <c r="R176" s="26">
        <f t="shared" si="70"/>
        <v>1000394.2</v>
      </c>
      <c r="S176" s="26">
        <f t="shared" si="70"/>
        <v>1000758.25</v>
      </c>
      <c r="T176" s="26">
        <f t="shared" si="70"/>
        <v>1402524.19</v>
      </c>
      <c r="U176" s="26">
        <f t="shared" si="70"/>
        <v>1403394.665</v>
      </c>
      <c r="V176" s="26">
        <f t="shared" si="70"/>
        <v>1406789.33</v>
      </c>
      <c r="W176" s="26">
        <f t="shared" si="70"/>
        <v>1406789.33</v>
      </c>
      <c r="X176" s="26">
        <f t="shared" si="70"/>
        <v>1406789.33</v>
      </c>
      <c r="Y176" s="26">
        <f t="shared" si="70"/>
        <v>1406789.33</v>
      </c>
      <c r="Z176" s="26">
        <f t="shared" si="70"/>
        <v>1406789.33</v>
      </c>
      <c r="AA176" s="26">
        <f t="shared" si="70"/>
        <v>1407659.8049999999</v>
      </c>
      <c r="AB176" s="26">
        <f t="shared" si="70"/>
        <v>1408530.28</v>
      </c>
      <c r="AC176" s="26">
        <f t="shared" si="70"/>
        <v>1408552.78</v>
      </c>
      <c r="AD176" s="26">
        <f t="shared" si="70"/>
        <v>1410206.9637500001</v>
      </c>
      <c r="AE176" s="26">
        <f t="shared" si="70"/>
        <v>1410225.2450000001</v>
      </c>
      <c r="AF176" s="26">
        <f t="shared" si="70"/>
        <v>1813653.38</v>
      </c>
      <c r="AG176" s="26">
        <f t="shared" si="70"/>
        <v>1821827.058</v>
      </c>
      <c r="AH176" s="26">
        <f t="shared" si="70"/>
        <v>1824635.2215</v>
      </c>
      <c r="AI176" s="26">
        <f t="shared" si="70"/>
        <v>1824635.2215</v>
      </c>
      <c r="AJ176" s="26">
        <f t="shared" si="70"/>
        <v>1827352.51</v>
      </c>
      <c r="AK176" s="26">
        <f t="shared" si="70"/>
        <v>1827352.51</v>
      </c>
      <c r="AL176" s="26">
        <f t="shared" si="70"/>
        <v>1827352.51</v>
      </c>
      <c r="AM176" s="26">
        <f t="shared" ref="AM176:BO176" si="71">AM174+AM175</f>
        <v>1824658.0965</v>
      </c>
      <c r="AN176" s="26">
        <f t="shared" si="71"/>
        <v>1824680.9715</v>
      </c>
      <c r="AO176" s="26">
        <f t="shared" si="71"/>
        <v>1821988.433</v>
      </c>
      <c r="AP176" s="26">
        <f t="shared" si="71"/>
        <v>1819312.6444999999</v>
      </c>
      <c r="AQ176" s="26">
        <f t="shared" si="71"/>
        <v>1816615.3247499999</v>
      </c>
      <c r="AR176" s="26">
        <f t="shared" si="71"/>
        <v>2225620.7708000001</v>
      </c>
      <c r="AS176" s="26">
        <f t="shared" si="71"/>
        <v>2240872.6675</v>
      </c>
      <c r="AT176" s="26">
        <f t="shared" si="71"/>
        <v>2246133.1670499998</v>
      </c>
      <c r="AU176" s="26">
        <f t="shared" si="71"/>
        <v>2246133.1670499998</v>
      </c>
      <c r="AV176" s="26">
        <f t="shared" si="71"/>
        <v>2251162.4906250001</v>
      </c>
      <c r="AW176" s="26">
        <f t="shared" si="71"/>
        <v>2251162.4906250001</v>
      </c>
      <c r="AX176" s="26">
        <f t="shared" si="71"/>
        <v>2251162.4906250001</v>
      </c>
      <c r="AY176" s="26">
        <f t="shared" si="71"/>
        <v>2246158.6670499998</v>
      </c>
      <c r="AZ176" s="26">
        <f t="shared" si="71"/>
        <v>2246184.1670499998</v>
      </c>
      <c r="BA176" s="26">
        <f t="shared" si="71"/>
        <v>2241052.9175</v>
      </c>
      <c r="BB176" s="26">
        <f t="shared" si="71"/>
        <v>2236065.3439250002</v>
      </c>
      <c r="BC176" s="26">
        <f t="shared" si="71"/>
        <v>2230929.0318749999</v>
      </c>
      <c r="BD176" s="26">
        <f t="shared" si="71"/>
        <v>3443572.2106750002</v>
      </c>
      <c r="BE176" s="26">
        <f t="shared" si="71"/>
        <v>3469690.9995800001</v>
      </c>
      <c r="BF176" s="26">
        <f t="shared" si="71"/>
        <v>3478492.241715</v>
      </c>
      <c r="BG176" s="26">
        <f t="shared" si="71"/>
        <v>3478492.241715</v>
      </c>
      <c r="BH176" s="26">
        <f t="shared" si="71"/>
        <v>3487186.17135</v>
      </c>
      <c r="BI176" s="26">
        <f t="shared" si="71"/>
        <v>3487186.17135</v>
      </c>
      <c r="BJ176" s="26">
        <f t="shared" si="71"/>
        <v>3487186.17135</v>
      </c>
      <c r="BK176" s="26">
        <f t="shared" si="71"/>
        <v>3478517.741715</v>
      </c>
      <c r="BL176" s="26">
        <f t="shared" si="71"/>
        <v>3478543.241715</v>
      </c>
      <c r="BM176" s="26">
        <f t="shared" si="71"/>
        <v>3469871.2495800001</v>
      </c>
      <c r="BN176" s="26">
        <f t="shared" si="71"/>
        <v>3461219.0699450001</v>
      </c>
      <c r="BO176" s="26">
        <f t="shared" si="71"/>
        <v>3452542.0153100002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394.20000000000005</v>
      </c>
      <c r="R209" s="26">
        <f t="shared" si="100"/>
        <v>394.20000000000005</v>
      </c>
      <c r="S209" s="26">
        <f t="shared" si="100"/>
        <v>758.25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8552.7800000000007</v>
      </c>
      <c r="AD209" s="26">
        <f t="shared" si="100"/>
        <v>10206.963750000001</v>
      </c>
      <c r="AE209" s="26">
        <f t="shared" si="100"/>
        <v>10225.245000000001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21988.433000000005</v>
      </c>
      <c r="AP209" s="26">
        <f t="shared" si="101"/>
        <v>19312.644500000002</v>
      </c>
      <c r="AQ209" s="26">
        <f t="shared" si="101"/>
        <v>16615.32475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41052.917500000003</v>
      </c>
      <c r="BB209" s="26">
        <f t="shared" si="101"/>
        <v>36065.343925000001</v>
      </c>
      <c r="BC209" s="26">
        <f t="shared" si="101"/>
        <v>30929.031875000001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69871.249580000003</v>
      </c>
      <c r="BN209" s="26">
        <f t="shared" si="101"/>
        <v>61219.069944999996</v>
      </c>
      <c r="BO209" s="26">
        <f t="shared" si="101"/>
        <v>52542.015310000003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2000394.2</v>
      </c>
      <c r="R210" s="26">
        <f t="shared" si="102"/>
        <v>2000394.2</v>
      </c>
      <c r="S210" s="26">
        <f t="shared" si="102"/>
        <v>2000758.25</v>
      </c>
      <c r="T210" s="26">
        <f t="shared" si="102"/>
        <v>2802524.19</v>
      </c>
      <c r="U210" s="26">
        <f t="shared" si="102"/>
        <v>2803394.665</v>
      </c>
      <c r="V210" s="26">
        <f t="shared" si="102"/>
        <v>2806789.33</v>
      </c>
      <c r="W210" s="26">
        <f t="shared" si="102"/>
        <v>2806789.33</v>
      </c>
      <c r="X210" s="26">
        <f t="shared" si="102"/>
        <v>2806789.33</v>
      </c>
      <c r="Y210" s="26">
        <f t="shared" si="102"/>
        <v>2806789.33</v>
      </c>
      <c r="Z210" s="26">
        <f t="shared" si="102"/>
        <v>2806789.33</v>
      </c>
      <c r="AA210" s="26">
        <f t="shared" si="102"/>
        <v>2807659.8050000002</v>
      </c>
      <c r="AB210" s="26">
        <f t="shared" si="102"/>
        <v>2808530.28</v>
      </c>
      <c r="AC210" s="26">
        <f t="shared" si="102"/>
        <v>2808552.78</v>
      </c>
      <c r="AD210" s="26">
        <f t="shared" si="102"/>
        <v>2810206.9637500001</v>
      </c>
      <c r="AE210" s="26">
        <f t="shared" si="102"/>
        <v>2810225.2450000001</v>
      </c>
      <c r="AF210" s="26">
        <f t="shared" si="102"/>
        <v>3613653.38</v>
      </c>
      <c r="AG210" s="26">
        <f t="shared" si="102"/>
        <v>3621827.0580000002</v>
      </c>
      <c r="AH210" s="26">
        <f t="shared" si="102"/>
        <v>3624635.2215</v>
      </c>
      <c r="AI210" s="26">
        <f t="shared" si="102"/>
        <v>3624635.2215</v>
      </c>
      <c r="AJ210" s="26">
        <f t="shared" si="102"/>
        <v>3627352.51</v>
      </c>
      <c r="AK210" s="26">
        <f t="shared" si="102"/>
        <v>3627352.51</v>
      </c>
      <c r="AL210" s="26">
        <f t="shared" si="102"/>
        <v>3627352.51</v>
      </c>
      <c r="AM210" s="26">
        <f t="shared" ref="AM210:BO210" si="103">AM208+AM209</f>
        <v>3624658.0965</v>
      </c>
      <c r="AN210" s="26">
        <f t="shared" si="103"/>
        <v>3624680.9715</v>
      </c>
      <c r="AO210" s="26">
        <f t="shared" si="103"/>
        <v>3621988.4330000002</v>
      </c>
      <c r="AP210" s="26">
        <f t="shared" si="103"/>
        <v>3619312.6444999999</v>
      </c>
      <c r="AQ210" s="26">
        <f t="shared" si="103"/>
        <v>3616615.3247500001</v>
      </c>
      <c r="AR210" s="26">
        <f t="shared" si="103"/>
        <v>4425620.7708000001</v>
      </c>
      <c r="AS210" s="26">
        <f t="shared" si="103"/>
        <v>4440872.6675000004</v>
      </c>
      <c r="AT210" s="26">
        <f t="shared" si="103"/>
        <v>4446133.1670500003</v>
      </c>
      <c r="AU210" s="26">
        <f t="shared" si="103"/>
        <v>4446133.1670500003</v>
      </c>
      <c r="AV210" s="26">
        <f t="shared" si="103"/>
        <v>4451162.4906249996</v>
      </c>
      <c r="AW210" s="26">
        <f t="shared" si="103"/>
        <v>4451162.4906249996</v>
      </c>
      <c r="AX210" s="26">
        <f t="shared" si="103"/>
        <v>4451162.4906249996</v>
      </c>
      <c r="AY210" s="26">
        <f t="shared" si="103"/>
        <v>4446158.6670500003</v>
      </c>
      <c r="AZ210" s="26">
        <f t="shared" si="103"/>
        <v>4446184.1670500003</v>
      </c>
      <c r="BA210" s="26">
        <f t="shared" si="103"/>
        <v>4441052.9175000004</v>
      </c>
      <c r="BB210" s="26">
        <f t="shared" si="103"/>
        <v>4436065.3439250002</v>
      </c>
      <c r="BC210" s="26">
        <f t="shared" si="103"/>
        <v>4430929.0318750003</v>
      </c>
      <c r="BD210" s="26">
        <f t="shared" si="103"/>
        <v>6843572.2106750002</v>
      </c>
      <c r="BE210" s="26">
        <f t="shared" si="103"/>
        <v>6869690.9995799996</v>
      </c>
      <c r="BF210" s="26">
        <f t="shared" si="103"/>
        <v>6878492.241715</v>
      </c>
      <c r="BG210" s="26">
        <f t="shared" si="103"/>
        <v>6878492.241715</v>
      </c>
      <c r="BH210" s="26">
        <f t="shared" si="103"/>
        <v>6887186.1713500004</v>
      </c>
      <c r="BI210" s="26">
        <f t="shared" si="103"/>
        <v>6887186.1713500004</v>
      </c>
      <c r="BJ210" s="26">
        <f t="shared" si="103"/>
        <v>6887186.1713500004</v>
      </c>
      <c r="BK210" s="26">
        <f t="shared" si="103"/>
        <v>6878517.741715</v>
      </c>
      <c r="BL210" s="26">
        <f t="shared" si="103"/>
        <v>6878543.241715</v>
      </c>
      <c r="BM210" s="26">
        <f t="shared" si="103"/>
        <v>6869871.2495799996</v>
      </c>
      <c r="BN210" s="26">
        <f t="shared" si="103"/>
        <v>6861219.0699450001</v>
      </c>
      <c r="BO210" s="26">
        <f t="shared" si="103"/>
        <v>6852542.0153099997</v>
      </c>
      <c r="BP210" s="38">
        <f t="shared" ref="BP210:BP215" si="104">SUM(H210:BO210)</f>
        <v>236945788.00767505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24001546.649999999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33685040.578750007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43474063.881250001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53312637.371675014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82472499.526000008</v>
      </c>
      <c r="BP211" s="38">
        <f t="shared" si="104"/>
        <v>236945788.00767505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2000394.2</v>
      </c>
      <c r="R214" s="26">
        <f t="shared" si="107"/>
        <v>2000394.2</v>
      </c>
      <c r="S214" s="26">
        <f t="shared" si="107"/>
        <v>2000758.25</v>
      </c>
      <c r="T214" s="26">
        <f t="shared" si="107"/>
        <v>2802524.19</v>
      </c>
      <c r="U214" s="26">
        <f t="shared" si="107"/>
        <v>2803394.665</v>
      </c>
      <c r="V214" s="26">
        <f t="shared" si="107"/>
        <v>2806789.33</v>
      </c>
      <c r="W214" s="26">
        <f t="shared" si="107"/>
        <v>2806789.33</v>
      </c>
      <c r="X214" s="26">
        <f t="shared" si="107"/>
        <v>2806789.33</v>
      </c>
      <c r="Y214" s="26">
        <f t="shared" si="107"/>
        <v>2806789.33</v>
      </c>
      <c r="Z214" s="26">
        <f t="shared" si="107"/>
        <v>2806789.33</v>
      </c>
      <c r="AA214" s="26">
        <f t="shared" si="107"/>
        <v>2807659.8050000002</v>
      </c>
      <c r="AB214" s="26">
        <f t="shared" si="107"/>
        <v>2808530.28</v>
      </c>
      <c r="AC214" s="26">
        <f t="shared" si="107"/>
        <v>2808552.78</v>
      </c>
      <c r="AD214" s="26">
        <f t="shared" si="107"/>
        <v>2810206.9637500001</v>
      </c>
      <c r="AE214" s="26">
        <f t="shared" si="107"/>
        <v>2810225.2450000001</v>
      </c>
      <c r="AF214" s="26">
        <f t="shared" si="107"/>
        <v>3613653.38</v>
      </c>
      <c r="AG214" s="26">
        <f t="shared" si="107"/>
        <v>3621827.0580000002</v>
      </c>
      <c r="AH214" s="26">
        <f t="shared" si="107"/>
        <v>3624635.2215</v>
      </c>
      <c r="AI214" s="26">
        <f t="shared" si="107"/>
        <v>3624635.2215</v>
      </c>
      <c r="AJ214" s="26">
        <f t="shared" si="107"/>
        <v>3627352.51</v>
      </c>
      <c r="AK214" s="26">
        <f t="shared" si="107"/>
        <v>3627352.51</v>
      </c>
      <c r="AL214" s="26">
        <f t="shared" si="107"/>
        <v>3627352.51</v>
      </c>
      <c r="AM214" s="26">
        <f t="shared" ref="AM214:BO214" si="108">AM212+AM210</f>
        <v>3624658.0965</v>
      </c>
      <c r="AN214" s="26">
        <f t="shared" si="108"/>
        <v>3624680.9715</v>
      </c>
      <c r="AO214" s="26">
        <f t="shared" si="108"/>
        <v>3621988.4330000002</v>
      </c>
      <c r="AP214" s="26">
        <f t="shared" si="108"/>
        <v>3619312.6444999999</v>
      </c>
      <c r="AQ214" s="26">
        <f t="shared" si="108"/>
        <v>3616615.3247500001</v>
      </c>
      <c r="AR214" s="26">
        <f t="shared" si="108"/>
        <v>4425620.7708000001</v>
      </c>
      <c r="AS214" s="26">
        <f t="shared" si="108"/>
        <v>4440872.6675000004</v>
      </c>
      <c r="AT214" s="26">
        <f t="shared" si="108"/>
        <v>4446133.1670500003</v>
      </c>
      <c r="AU214" s="26">
        <f t="shared" si="108"/>
        <v>4446133.1670500003</v>
      </c>
      <c r="AV214" s="26">
        <f t="shared" si="108"/>
        <v>4451162.4906249996</v>
      </c>
      <c r="AW214" s="26">
        <f t="shared" si="108"/>
        <v>4451162.4906249996</v>
      </c>
      <c r="AX214" s="26">
        <f t="shared" si="108"/>
        <v>4451162.4906249996</v>
      </c>
      <c r="AY214" s="26">
        <f t="shared" si="108"/>
        <v>4446158.6670500003</v>
      </c>
      <c r="AZ214" s="26">
        <f t="shared" si="108"/>
        <v>4446184.1670500003</v>
      </c>
      <c r="BA214" s="26">
        <f t="shared" si="108"/>
        <v>4441052.9175000004</v>
      </c>
      <c r="BB214" s="26">
        <f t="shared" si="108"/>
        <v>4436065.3439250002</v>
      </c>
      <c r="BC214" s="26">
        <f t="shared" si="108"/>
        <v>4430929.0318750003</v>
      </c>
      <c r="BD214" s="26">
        <f t="shared" si="108"/>
        <v>6843572.2106750002</v>
      </c>
      <c r="BE214" s="26">
        <f t="shared" si="108"/>
        <v>6869690.9995799996</v>
      </c>
      <c r="BF214" s="26">
        <f t="shared" si="108"/>
        <v>6878492.241715</v>
      </c>
      <c r="BG214" s="26">
        <f t="shared" si="108"/>
        <v>6878492.241715</v>
      </c>
      <c r="BH214" s="26">
        <f t="shared" si="108"/>
        <v>6887186.1713500004</v>
      </c>
      <c r="BI214" s="26">
        <f t="shared" si="108"/>
        <v>6887186.1713500004</v>
      </c>
      <c r="BJ214" s="26">
        <f t="shared" si="108"/>
        <v>6887186.1713500004</v>
      </c>
      <c r="BK214" s="26">
        <f t="shared" si="108"/>
        <v>6878517.741715</v>
      </c>
      <c r="BL214" s="26">
        <f t="shared" si="108"/>
        <v>6878543.241715</v>
      </c>
      <c r="BM214" s="26">
        <f t="shared" si="108"/>
        <v>6869871.2495799996</v>
      </c>
      <c r="BN214" s="26">
        <f t="shared" si="108"/>
        <v>6861219.0699450001</v>
      </c>
      <c r="BO214" s="26">
        <f t="shared" si="108"/>
        <v>6852542.0153099997</v>
      </c>
      <c r="BP214" s="38">
        <f t="shared" si="104"/>
        <v>236945788.00767505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24001546.649999999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33685040.578750007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43474063.881250001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53312637.371675014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82472499.526000008</v>
      </c>
      <c r="BP215" s="38">
        <f t="shared" si="104"/>
        <v>236945788.00767505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320063.07199999999</v>
      </c>
      <c r="R219" s="26">
        <f>R210*STAFFPLAN_CWS!$C177</f>
        <v>320063.07199999999</v>
      </c>
      <c r="S219" s="26">
        <f>S210*STAFFPLAN_CWS!$D177</f>
        <v>320121.32</v>
      </c>
      <c r="T219" s="26">
        <f>T210*STAFFPLAN_CWS!$D177</f>
        <v>448403.87040000001</v>
      </c>
      <c r="U219" s="26">
        <f>U210*STAFFPLAN_CWS!$D177</f>
        <v>448543.14640000003</v>
      </c>
      <c r="V219" s="26">
        <f>V210*STAFFPLAN_CWS!$D177</f>
        <v>449086.2928</v>
      </c>
      <c r="W219" s="26">
        <f>W210*STAFFPLAN_CWS!$D177</f>
        <v>449086.2928</v>
      </c>
      <c r="X219" s="26">
        <f>X210*STAFFPLAN_CWS!$D177</f>
        <v>449086.2928</v>
      </c>
      <c r="Y219" s="26">
        <f>Y210*STAFFPLAN_CWS!$D177</f>
        <v>449086.2928</v>
      </c>
      <c r="Z219" s="26">
        <f>Z210*STAFFPLAN_CWS!$D177</f>
        <v>449086.2928</v>
      </c>
      <c r="AA219" s="26">
        <f>AA210*STAFFPLAN_CWS!$D177</f>
        <v>449225.56880000001</v>
      </c>
      <c r="AB219" s="26">
        <f>AB210*STAFFPLAN_CWS!$D177</f>
        <v>449364.84479999996</v>
      </c>
      <c r="AC219" s="26">
        <f>AC210*STAFFPLAN_CWS!$D177</f>
        <v>449368.4448</v>
      </c>
      <c r="AD219" s="26">
        <f>AD210*STAFFPLAN_CWS!$D177</f>
        <v>449633.11420000001</v>
      </c>
      <c r="AE219" s="26">
        <f>AE210*STAFFPLAN_CWS!$D177</f>
        <v>449636.0392</v>
      </c>
      <c r="AF219" s="26">
        <f>AF210*STAFFPLAN_CWS!$E177</f>
        <v>578184.54079999996</v>
      </c>
      <c r="AG219" s="26">
        <f>AG210*STAFFPLAN_CWS!$E177</f>
        <v>579492.32928000006</v>
      </c>
      <c r="AH219" s="26">
        <f>AH210*STAFFPLAN_CWS!$E177</f>
        <v>579941.63543999998</v>
      </c>
      <c r="AI219" s="26">
        <f>AI210*STAFFPLAN_CWS!$E177</f>
        <v>579941.63543999998</v>
      </c>
      <c r="AJ219" s="26">
        <f>AJ210*STAFFPLAN_CWS!$E177</f>
        <v>580376.40159999998</v>
      </c>
      <c r="AK219" s="26">
        <f>AK210*STAFFPLAN_CWS!$E177</f>
        <v>580376.40159999998</v>
      </c>
      <c r="AL219" s="26">
        <f>AL210*STAFFPLAN_CWS!$E177</f>
        <v>580376.40159999998</v>
      </c>
      <c r="AM219" s="26">
        <f>AM210*STAFFPLAN_CWS!$E177</f>
        <v>579945.29544000002</v>
      </c>
      <c r="AN219" s="26">
        <f>AN210*STAFFPLAN_CWS!$E177</f>
        <v>579948.95544000005</v>
      </c>
      <c r="AO219" s="26">
        <f>AO210*STAFFPLAN_CWS!$E177</f>
        <v>579518.14928000001</v>
      </c>
      <c r="AP219" s="26">
        <f>AP210*STAFFPLAN_CWS!$E177</f>
        <v>579090.02312000003</v>
      </c>
      <c r="AQ219" s="26">
        <f>AQ210*STAFFPLAN_CWS!$E177</f>
        <v>578658.45196000009</v>
      </c>
      <c r="AR219" s="26">
        <f>AR210*STAFFPLAN_CWS!$F177</f>
        <v>708099.32332800003</v>
      </c>
      <c r="AS219" s="26">
        <f>AS210*STAFFPLAN_CWS!$F177</f>
        <v>710539.62680000009</v>
      </c>
      <c r="AT219" s="26">
        <f>AT210*STAFFPLAN_CWS!$F177</f>
        <v>711381.30672800005</v>
      </c>
      <c r="AU219" s="26">
        <f>AU210*STAFFPLAN_CWS!$F177</f>
        <v>711381.30672800005</v>
      </c>
      <c r="AV219" s="26">
        <f>AV210*STAFFPLAN_CWS!$F177</f>
        <v>712185.99849999999</v>
      </c>
      <c r="AW219" s="26">
        <f>AW210*STAFFPLAN_CWS!$F177</f>
        <v>712185.99849999999</v>
      </c>
      <c r="AX219" s="26">
        <f>AX210*STAFFPLAN_CWS!$F177</f>
        <v>712185.99849999999</v>
      </c>
      <c r="AY219" s="26">
        <f>AY210*STAFFPLAN_CWS!$F177</f>
        <v>711385.38672800001</v>
      </c>
      <c r="AZ219" s="26">
        <f>AZ210*STAFFPLAN_CWS!$F177</f>
        <v>711389.46672800009</v>
      </c>
      <c r="BA219" s="26">
        <f>BA210*STAFFPLAN_CWS!$F177</f>
        <v>710568.46680000005</v>
      </c>
      <c r="BB219" s="26">
        <f>BB210*STAFFPLAN_CWS!$F177</f>
        <v>709770.45502800005</v>
      </c>
      <c r="BC219" s="26">
        <f>BC210*STAFFPLAN_CWS!$F177</f>
        <v>708948.64510000008</v>
      </c>
      <c r="BD219" s="26">
        <f>BD210*STAFFPLAN_CWS!$G177</f>
        <v>1094971.5537080001</v>
      </c>
      <c r="BE219" s="26">
        <f>BE210*STAFFPLAN_CWS!$G177</f>
        <v>1099150.5599328</v>
      </c>
      <c r="BF219" s="26">
        <f>BF210*STAFFPLAN_CWS!$G177</f>
        <v>1100558.7586743999</v>
      </c>
      <c r="BG219" s="26">
        <f>BG210*STAFFPLAN_CWS!$G177</f>
        <v>1100558.7586743999</v>
      </c>
      <c r="BH219" s="26">
        <f>BH210*STAFFPLAN_CWS!$G177</f>
        <v>1101949.7874160002</v>
      </c>
      <c r="BI219" s="26">
        <f>BI210*STAFFPLAN_CWS!$G177</f>
        <v>1101949.7874160002</v>
      </c>
      <c r="BJ219" s="26">
        <f>BJ210*STAFFPLAN_CWS!$G177</f>
        <v>1101949.7874160002</v>
      </c>
      <c r="BK219" s="26">
        <f>BK210*STAFFPLAN_CWS!$G177</f>
        <v>1100562.8386744</v>
      </c>
      <c r="BL219" s="26">
        <f>BL210*STAFFPLAN_CWS!$G177</f>
        <v>1100566.9186744001</v>
      </c>
      <c r="BM219" s="26">
        <f>BM210*STAFFPLAN_CWS!$G177</f>
        <v>1099179.3999327999</v>
      </c>
      <c r="BN219" s="26">
        <f>BN210*STAFFPLAN_CWS!$G177</f>
        <v>1097795.0511912</v>
      </c>
      <c r="BO219" s="26">
        <f>BO210*STAFFPLAN_CWS!$G177</f>
        <v>1096406.7224496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80015.767999999996</v>
      </c>
      <c r="R220" s="26">
        <f>R210*STAFFPLAN_CWS!$C178</f>
        <v>80015.767999999996</v>
      </c>
      <c r="S220" s="26">
        <f>S210*STAFFPLAN_CWS!$D178</f>
        <v>80030.33</v>
      </c>
      <c r="T220" s="26">
        <f>T210*STAFFPLAN_CWS!$D178</f>
        <v>112100.9676</v>
      </c>
      <c r="U220" s="26">
        <f>U210*STAFFPLAN_CWS!$D178</f>
        <v>112135.78660000001</v>
      </c>
      <c r="V220" s="26">
        <f>V210*STAFFPLAN_CWS!$D178</f>
        <v>112271.5732</v>
      </c>
      <c r="W220" s="26">
        <f>W210*STAFFPLAN_CWS!$D178</f>
        <v>112271.5732</v>
      </c>
      <c r="X220" s="26">
        <f>X210*STAFFPLAN_CWS!$D178</f>
        <v>112271.5732</v>
      </c>
      <c r="Y220" s="26">
        <f>Y210*STAFFPLAN_CWS!$D178</f>
        <v>112271.5732</v>
      </c>
      <c r="Z220" s="26">
        <f>Z210*STAFFPLAN_CWS!$D178</f>
        <v>112271.5732</v>
      </c>
      <c r="AA220" s="26">
        <f>AA210*STAFFPLAN_CWS!$D178</f>
        <v>112306.3922</v>
      </c>
      <c r="AB220" s="26">
        <f>AB210*STAFFPLAN_CWS!$D178</f>
        <v>112341.21119999999</v>
      </c>
      <c r="AC220" s="26">
        <f>AC210*STAFFPLAN_CWS!$D178</f>
        <v>112342.1112</v>
      </c>
      <c r="AD220" s="26">
        <f>AD210*STAFFPLAN_CWS!$D178</f>
        <v>112408.27855</v>
      </c>
      <c r="AE220" s="26">
        <f>AE210*STAFFPLAN_CWS!$D178</f>
        <v>112409.0098</v>
      </c>
      <c r="AF220" s="26">
        <f>AF210*STAFFPLAN_CWS!$E178</f>
        <v>144546.13519999999</v>
      </c>
      <c r="AG220" s="26">
        <f>AG210*STAFFPLAN_CWS!$E178</f>
        <v>144873.08232000002</v>
      </c>
      <c r="AH220" s="26">
        <f>AH210*STAFFPLAN_CWS!$E178</f>
        <v>144985.40886</v>
      </c>
      <c r="AI220" s="26">
        <f>AI210*STAFFPLAN_CWS!$E178</f>
        <v>144985.40886</v>
      </c>
      <c r="AJ220" s="26">
        <f>AJ210*STAFFPLAN_CWS!$E178</f>
        <v>145094.1004</v>
      </c>
      <c r="AK220" s="26">
        <f>AK210*STAFFPLAN_CWS!$E178</f>
        <v>145094.1004</v>
      </c>
      <c r="AL220" s="26">
        <f>AL210*STAFFPLAN_CWS!$E178</f>
        <v>145094.1004</v>
      </c>
      <c r="AM220" s="26">
        <f>AM210*STAFFPLAN_CWS!$E178</f>
        <v>144986.32386</v>
      </c>
      <c r="AN220" s="26">
        <f>AN210*STAFFPLAN_CWS!$E178</f>
        <v>144987.23886000001</v>
      </c>
      <c r="AO220" s="26">
        <f>AO210*STAFFPLAN_CWS!$E178</f>
        <v>144879.53732</v>
      </c>
      <c r="AP220" s="26">
        <f>AP210*STAFFPLAN_CWS!$E178</f>
        <v>144772.50578000001</v>
      </c>
      <c r="AQ220" s="26">
        <f>AQ210*STAFFPLAN_CWS!$E178</f>
        <v>144664.61299000002</v>
      </c>
      <c r="AR220" s="26">
        <f>AR210*STAFFPLAN_CWS!$F178</f>
        <v>177024.83083200001</v>
      </c>
      <c r="AS220" s="26">
        <f>AS210*STAFFPLAN_CWS!$F178</f>
        <v>177634.90670000002</v>
      </c>
      <c r="AT220" s="26">
        <f>AT210*STAFFPLAN_CWS!$F178</f>
        <v>177845.32668200001</v>
      </c>
      <c r="AU220" s="26">
        <f>AU210*STAFFPLAN_CWS!$F178</f>
        <v>177845.32668200001</v>
      </c>
      <c r="AV220" s="26">
        <f>AV210*STAFFPLAN_CWS!$F178</f>
        <v>178046.499625</v>
      </c>
      <c r="AW220" s="26">
        <f>AW210*STAFFPLAN_CWS!$F178</f>
        <v>178046.499625</v>
      </c>
      <c r="AX220" s="26">
        <f>AX210*STAFFPLAN_CWS!$F178</f>
        <v>178046.499625</v>
      </c>
      <c r="AY220" s="26">
        <f>AY210*STAFFPLAN_CWS!$F178</f>
        <v>177846.346682</v>
      </c>
      <c r="AZ220" s="26">
        <f>AZ210*STAFFPLAN_CWS!$F178</f>
        <v>177847.36668200002</v>
      </c>
      <c r="BA220" s="26">
        <f>BA210*STAFFPLAN_CWS!$F178</f>
        <v>177642.11670000001</v>
      </c>
      <c r="BB220" s="26">
        <f>BB210*STAFFPLAN_CWS!$F178</f>
        <v>177442.61375700001</v>
      </c>
      <c r="BC220" s="26">
        <f>BC210*STAFFPLAN_CWS!$F178</f>
        <v>177237.16127500002</v>
      </c>
      <c r="BD220" s="26">
        <f>BD210*STAFFPLAN_CWS!$G178</f>
        <v>273742.88842700003</v>
      </c>
      <c r="BE220" s="26">
        <f>BE210*STAFFPLAN_CWS!$G178</f>
        <v>274787.6399832</v>
      </c>
      <c r="BF220" s="26">
        <f>BF210*STAFFPLAN_CWS!$G178</f>
        <v>275139.68966859998</v>
      </c>
      <c r="BG220" s="26">
        <f>BG210*STAFFPLAN_CWS!$G178</f>
        <v>275139.68966859998</v>
      </c>
      <c r="BH220" s="26">
        <f>BH210*STAFFPLAN_CWS!$G178</f>
        <v>275487.44685400004</v>
      </c>
      <c r="BI220" s="26">
        <f>BI210*STAFFPLAN_CWS!$G178</f>
        <v>275487.44685400004</v>
      </c>
      <c r="BJ220" s="26">
        <f>BJ210*STAFFPLAN_CWS!$G178</f>
        <v>275487.44685400004</v>
      </c>
      <c r="BK220" s="26">
        <f>BK210*STAFFPLAN_CWS!$G178</f>
        <v>275140.7096686</v>
      </c>
      <c r="BL220" s="26">
        <f>BL210*STAFFPLAN_CWS!$G178</f>
        <v>275141.72966860002</v>
      </c>
      <c r="BM220" s="26">
        <f>BM210*STAFFPLAN_CWS!$G178</f>
        <v>274794.84998319997</v>
      </c>
      <c r="BN220" s="26">
        <f>BN210*STAFFPLAN_CWS!$G178</f>
        <v>274448.76279780001</v>
      </c>
      <c r="BO220" s="26">
        <f>BO210*STAFFPLAN_CWS!$G178</f>
        <v>274101.6806124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400078.83999999997</v>
      </c>
      <c r="R224" s="26">
        <f t="shared" si="109"/>
        <v>400078.83999999997</v>
      </c>
      <c r="S224" s="26">
        <f t="shared" si="109"/>
        <v>400151.65</v>
      </c>
      <c r="T224" s="26">
        <f t="shared" si="109"/>
        <v>560504.83799999999</v>
      </c>
      <c r="U224" s="26">
        <f t="shared" si="109"/>
        <v>560678.93300000008</v>
      </c>
      <c r="V224" s="26">
        <f t="shared" si="109"/>
        <v>561357.86600000004</v>
      </c>
      <c r="W224" s="26">
        <f t="shared" si="109"/>
        <v>561357.86600000004</v>
      </c>
      <c r="X224" s="26">
        <f t="shared" si="109"/>
        <v>561357.86600000004</v>
      </c>
      <c r="Y224" s="26">
        <f t="shared" si="109"/>
        <v>561357.86600000004</v>
      </c>
      <c r="Z224" s="26">
        <f t="shared" si="109"/>
        <v>561357.86600000004</v>
      </c>
      <c r="AA224" s="26">
        <f t="shared" si="109"/>
        <v>561531.96100000001</v>
      </c>
      <c r="AB224" s="26">
        <f t="shared" si="109"/>
        <v>561706.05599999998</v>
      </c>
      <c r="AC224" s="26">
        <f t="shared" si="109"/>
        <v>561710.55599999998</v>
      </c>
      <c r="AD224" s="26">
        <f t="shared" si="109"/>
        <v>562041.39275</v>
      </c>
      <c r="AE224" s="26">
        <f t="shared" si="109"/>
        <v>562045.049</v>
      </c>
      <c r="AF224" s="26">
        <f t="shared" si="109"/>
        <v>722730.67599999998</v>
      </c>
      <c r="AG224" s="26">
        <f t="shared" si="109"/>
        <v>724365.41160000011</v>
      </c>
      <c r="AH224" s="26">
        <f t="shared" si="109"/>
        <v>724927.04429999995</v>
      </c>
      <c r="AI224" s="26">
        <f t="shared" si="109"/>
        <v>724927.04429999995</v>
      </c>
      <c r="AJ224" s="26">
        <f t="shared" si="109"/>
        <v>725470.50199999998</v>
      </c>
      <c r="AK224" s="26">
        <f t="shared" si="109"/>
        <v>725470.50199999998</v>
      </c>
      <c r="AL224" s="26">
        <f t="shared" si="109"/>
        <v>725470.50199999998</v>
      </c>
      <c r="AM224" s="26">
        <f t="shared" si="109"/>
        <v>724931.61930000002</v>
      </c>
      <c r="AN224" s="26">
        <f t="shared" si="109"/>
        <v>724936.19430000009</v>
      </c>
      <c r="AO224" s="26">
        <f t="shared" si="109"/>
        <v>724397.68660000002</v>
      </c>
      <c r="AP224" s="26">
        <f t="shared" si="109"/>
        <v>723862.52890000003</v>
      </c>
      <c r="AQ224" s="26">
        <f t="shared" si="109"/>
        <v>723323.06495000015</v>
      </c>
      <c r="AR224" s="26">
        <f t="shared" si="109"/>
        <v>885124.15416000003</v>
      </c>
      <c r="AS224" s="26">
        <f t="shared" si="109"/>
        <v>888174.53350000014</v>
      </c>
      <c r="AT224" s="26">
        <f t="shared" si="109"/>
        <v>889226.63341000001</v>
      </c>
      <c r="AU224" s="26">
        <f t="shared" si="109"/>
        <v>889226.63341000001</v>
      </c>
      <c r="AV224" s="26">
        <f t="shared" si="109"/>
        <v>890232.49812499993</v>
      </c>
      <c r="AW224" s="26">
        <f t="shared" si="109"/>
        <v>890232.49812499993</v>
      </c>
      <c r="AX224" s="26">
        <f t="shared" si="109"/>
        <v>890232.49812499993</v>
      </c>
      <c r="AY224" s="26">
        <f t="shared" si="109"/>
        <v>889231.73340999999</v>
      </c>
      <c r="AZ224" s="26">
        <f t="shared" si="109"/>
        <v>889236.83341000008</v>
      </c>
      <c r="BA224" s="26">
        <f t="shared" si="109"/>
        <v>888210.58350000007</v>
      </c>
      <c r="BB224" s="26">
        <f t="shared" si="109"/>
        <v>887213.06878500013</v>
      </c>
      <c r="BC224" s="26">
        <f t="shared" si="109"/>
        <v>886185.80637500016</v>
      </c>
      <c r="BD224" s="26">
        <f t="shared" si="109"/>
        <v>1368714.4421350001</v>
      </c>
      <c r="BE224" s="26">
        <f t="shared" si="109"/>
        <v>1373938.199916</v>
      </c>
      <c r="BF224" s="26">
        <f t="shared" si="109"/>
        <v>1375698.4483429999</v>
      </c>
      <c r="BG224" s="26">
        <f t="shared" si="109"/>
        <v>1375698.4483429999</v>
      </c>
      <c r="BH224" s="26">
        <f t="shared" si="109"/>
        <v>1377437.2342700001</v>
      </c>
      <c r="BI224" s="26">
        <f t="shared" si="109"/>
        <v>1377437.2342700001</v>
      </c>
      <c r="BJ224" s="26">
        <f t="shared" si="109"/>
        <v>1377437.2342700001</v>
      </c>
      <c r="BK224" s="26">
        <f t="shared" si="109"/>
        <v>1375703.548343</v>
      </c>
      <c r="BL224" s="26">
        <f t="shared" si="109"/>
        <v>1375708.6483430001</v>
      </c>
      <c r="BM224" s="26">
        <f t="shared" si="109"/>
        <v>1373974.2499159998</v>
      </c>
      <c r="BN224" s="26">
        <f t="shared" si="109"/>
        <v>1372243.8139889999</v>
      </c>
      <c r="BO224" s="26">
        <f t="shared" si="109"/>
        <v>1370508.4030619999</v>
      </c>
      <c r="BP224" s="38">
        <f>SUM(H224:BO224)</f>
        <v>47389157.601535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4800309.33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6737008.1157499989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8694812.776250001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10662527.474335002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16494499.905200001</v>
      </c>
      <c r="BP225" s="38">
        <f>SUM(H225:BO225)</f>
        <v>47389157.601535007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>H228+H227</f>
        <v>281212</v>
      </c>
      <c r="I230" s="26">
        <f>I228+I227</f>
        <v>281212</v>
      </c>
      <c r="J230" s="26">
        <f>J228+J227</f>
        <v>281212</v>
      </c>
      <c r="K230" s="26">
        <f>K228+K227</f>
        <v>281212</v>
      </c>
      <c r="L230" s="26">
        <f>L228+L227</f>
        <v>281212</v>
      </c>
      <c r="M230" s="26">
        <f>M228+M227</f>
        <v>281212</v>
      </c>
      <c r="N230" s="26">
        <f>N228+N227</f>
        <v>281212</v>
      </c>
      <c r="O230" s="26">
        <f>O228+O227</f>
        <v>281212</v>
      </c>
      <c r="P230" s="26">
        <f>P228+P227</f>
        <v>281212</v>
      </c>
      <c r="Q230" s="26">
        <f>Q228+Q227</f>
        <v>281212</v>
      </c>
      <c r="R230" s="26">
        <f>R228+R227</f>
        <v>281212</v>
      </c>
      <c r="S230" s="26">
        <f>S228+S227</f>
        <v>281212</v>
      </c>
      <c r="T230" s="26">
        <f>T228+T227</f>
        <v>281212</v>
      </c>
      <c r="U230" s="26">
        <f>U228+U227</f>
        <v>281212</v>
      </c>
      <c r="V230" s="26">
        <f>V228+V227</f>
        <v>281212</v>
      </c>
      <c r="W230" s="26">
        <f>W228+W227</f>
        <v>281212</v>
      </c>
      <c r="X230" s="26">
        <f>X228+X227</f>
        <v>281212</v>
      </c>
      <c r="Y230" s="26">
        <f>Y228+Y227</f>
        <v>281212</v>
      </c>
      <c r="Z230" s="26">
        <f>Z228+Z227</f>
        <v>281212</v>
      </c>
      <c r="AA230" s="26">
        <f>AA228+AA227</f>
        <v>281212</v>
      </c>
      <c r="AB230" s="26">
        <f>AB228+AB227</f>
        <v>281212</v>
      </c>
      <c r="AC230" s="26">
        <f>AC228+AC227</f>
        <v>281212</v>
      </c>
      <c r="AD230" s="26">
        <f>AD228+AD227</f>
        <v>281212</v>
      </c>
      <c r="AE230" s="26">
        <f>AE228+AE227</f>
        <v>281212</v>
      </c>
      <c r="AF230" s="26">
        <f>AF228+AF227</f>
        <v>281212</v>
      </c>
      <c r="AG230" s="26">
        <f>AG228+AG227</f>
        <v>281212</v>
      </c>
      <c r="AH230" s="26">
        <f>AH228+AH227</f>
        <v>281212</v>
      </c>
      <c r="AI230" s="26">
        <f>AI228+AI227</f>
        <v>281212</v>
      </c>
      <c r="AJ230" s="26">
        <f>AJ228+AJ227</f>
        <v>281212</v>
      </c>
      <c r="AK230" s="26">
        <f>AK228+AK227</f>
        <v>281212</v>
      </c>
      <c r="AL230" s="26">
        <f>AL228+AL227</f>
        <v>281212</v>
      </c>
      <c r="AM230" s="26">
        <f>AM228+AM227</f>
        <v>281212</v>
      </c>
      <c r="AN230" s="26">
        <f>AN228+AN227</f>
        <v>281212</v>
      </c>
      <c r="AO230" s="26">
        <f>AO228+AO227</f>
        <v>281212</v>
      </c>
      <c r="AP230" s="26">
        <f>AP228+AP227</f>
        <v>281212</v>
      </c>
      <c r="AQ230" s="26">
        <f>AQ228+AQ227</f>
        <v>281212</v>
      </c>
      <c r="AR230" s="26">
        <f>AR228+AR227</f>
        <v>281212</v>
      </c>
      <c r="AS230" s="26">
        <f>AS228+AS227</f>
        <v>281212</v>
      </c>
      <c r="AT230" s="26">
        <f>AT228+AT227</f>
        <v>281212</v>
      </c>
      <c r="AU230" s="26">
        <f>AU228+AU227</f>
        <v>281212</v>
      </c>
      <c r="AV230" s="26">
        <f>AV228+AV227</f>
        <v>281212</v>
      </c>
      <c r="AW230" s="26">
        <f>AW228+AW227</f>
        <v>281212</v>
      </c>
      <c r="AX230" s="26">
        <f>AX228+AX227</f>
        <v>281212</v>
      </c>
      <c r="AY230" s="26">
        <f>AY228+AY227</f>
        <v>281212</v>
      </c>
      <c r="AZ230" s="26">
        <f>AZ228+AZ227</f>
        <v>281212</v>
      </c>
      <c r="BA230" s="26">
        <f>BA228+BA227</f>
        <v>281212</v>
      </c>
      <c r="BB230" s="26">
        <f>BB228+BB227</f>
        <v>281212</v>
      </c>
      <c r="BC230" s="26">
        <f>BC228+BC227</f>
        <v>281212</v>
      </c>
      <c r="BD230" s="26">
        <f>BD228+BD227</f>
        <v>281212</v>
      </c>
      <c r="BE230" s="26">
        <f>BE228+BE227</f>
        <v>281212</v>
      </c>
      <c r="BF230" s="26">
        <f>BF228+BF227</f>
        <v>281212</v>
      </c>
      <c r="BG230" s="26">
        <f>BG228+BG227</f>
        <v>281212</v>
      </c>
      <c r="BH230" s="26">
        <f>BH228+BH227</f>
        <v>281212</v>
      </c>
      <c r="BI230" s="26">
        <f>BI228+BI227</f>
        <v>281212</v>
      </c>
      <c r="BJ230" s="26">
        <f>BJ228+BJ227</f>
        <v>281212</v>
      </c>
      <c r="BK230" s="26">
        <f>BK228+BK227</f>
        <v>281212</v>
      </c>
      <c r="BL230" s="26">
        <f>BL228+BL227</f>
        <v>281212</v>
      </c>
      <c r="BM230" s="26">
        <f>BM228+BM227</f>
        <v>281212</v>
      </c>
      <c r="BN230" s="26">
        <f>BN228+BN227</f>
        <v>281212</v>
      </c>
      <c r="BO230" s="26">
        <f>BO228+BO227</f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1">G230+G224+G214</f>
        <v>0</v>
      </c>
      <c r="H232" s="26">
        <f t="shared" si="111"/>
        <v>2681212</v>
      </c>
      <c r="I232" s="26">
        <f t="shared" si="111"/>
        <v>2681212</v>
      </c>
      <c r="J232" s="26">
        <f t="shared" si="111"/>
        <v>2681212</v>
      </c>
      <c r="K232" s="26">
        <f t="shared" si="111"/>
        <v>2681212</v>
      </c>
      <c r="L232" s="26">
        <f t="shared" si="111"/>
        <v>2681212</v>
      </c>
      <c r="M232" s="26">
        <f t="shared" si="111"/>
        <v>2681212</v>
      </c>
      <c r="N232" s="26">
        <f t="shared" si="111"/>
        <v>2681212</v>
      </c>
      <c r="O232" s="26">
        <f t="shared" si="111"/>
        <v>2681212</v>
      </c>
      <c r="P232" s="26">
        <f t="shared" si="111"/>
        <v>2681212</v>
      </c>
      <c r="Q232" s="26">
        <f t="shared" si="111"/>
        <v>2681685.04</v>
      </c>
      <c r="R232" s="26">
        <f t="shared" si="111"/>
        <v>2681685.04</v>
      </c>
      <c r="S232" s="26">
        <f t="shared" si="111"/>
        <v>2682121.9</v>
      </c>
      <c r="T232" s="26">
        <f t="shared" si="111"/>
        <v>3644241.0279999999</v>
      </c>
      <c r="U232" s="26">
        <f t="shared" si="111"/>
        <v>3645285.5980000002</v>
      </c>
      <c r="V232" s="26">
        <f t="shared" si="111"/>
        <v>3649359.196</v>
      </c>
      <c r="W232" s="26">
        <f t="shared" si="111"/>
        <v>3649359.196</v>
      </c>
      <c r="X232" s="26">
        <f t="shared" si="111"/>
        <v>3649359.196</v>
      </c>
      <c r="Y232" s="26">
        <f t="shared" si="111"/>
        <v>3649359.196</v>
      </c>
      <c r="Z232" s="26">
        <f t="shared" si="111"/>
        <v>3649359.196</v>
      </c>
      <c r="AA232" s="26">
        <f t="shared" si="111"/>
        <v>3650403.7660000003</v>
      </c>
      <c r="AB232" s="26">
        <f t="shared" si="111"/>
        <v>3651448.3359999997</v>
      </c>
      <c r="AC232" s="26">
        <f t="shared" si="111"/>
        <v>3651475.3359999997</v>
      </c>
      <c r="AD232" s="26">
        <f t="shared" si="111"/>
        <v>3653460.3565000002</v>
      </c>
      <c r="AE232" s="26">
        <f t="shared" si="111"/>
        <v>3653482.2940000002</v>
      </c>
      <c r="AF232" s="26">
        <f t="shared" si="111"/>
        <v>4617596.0559999999</v>
      </c>
      <c r="AG232" s="26">
        <f t="shared" si="111"/>
        <v>4627404.4696000004</v>
      </c>
      <c r="AH232" s="26">
        <f t="shared" si="111"/>
        <v>4630774.2658000002</v>
      </c>
      <c r="AI232" s="26">
        <f t="shared" si="111"/>
        <v>4630774.2658000002</v>
      </c>
      <c r="AJ232" s="26">
        <f t="shared" si="111"/>
        <v>4634035.0120000001</v>
      </c>
      <c r="AK232" s="26">
        <f t="shared" si="111"/>
        <v>4634035.0120000001</v>
      </c>
      <c r="AL232" s="26">
        <f t="shared" si="111"/>
        <v>4634035.0120000001</v>
      </c>
      <c r="AM232" s="26">
        <f t="shared" ref="AM232:BO232" si="112">AM230+AM224+AM214</f>
        <v>4630801.7158000004</v>
      </c>
      <c r="AN232" s="26">
        <f t="shared" si="112"/>
        <v>4630829.1657999996</v>
      </c>
      <c r="AO232" s="26">
        <f t="shared" si="112"/>
        <v>4627598.1195999999</v>
      </c>
      <c r="AP232" s="26">
        <f t="shared" si="112"/>
        <v>4624387.1733999997</v>
      </c>
      <c r="AQ232" s="26">
        <f t="shared" si="112"/>
        <v>4621150.3897000002</v>
      </c>
      <c r="AR232" s="26">
        <f t="shared" si="112"/>
        <v>5591956.9249600004</v>
      </c>
      <c r="AS232" s="26">
        <f t="shared" si="112"/>
        <v>5610259.2010000004</v>
      </c>
      <c r="AT232" s="26">
        <f t="shared" si="112"/>
        <v>5616571.8004600005</v>
      </c>
      <c r="AU232" s="26">
        <f t="shared" si="112"/>
        <v>5616571.8004600005</v>
      </c>
      <c r="AV232" s="26">
        <f t="shared" si="112"/>
        <v>5622606.9887499996</v>
      </c>
      <c r="AW232" s="26">
        <f t="shared" si="112"/>
        <v>5622606.9887499996</v>
      </c>
      <c r="AX232" s="26">
        <f t="shared" si="112"/>
        <v>5622606.9887499996</v>
      </c>
      <c r="AY232" s="26">
        <f t="shared" si="112"/>
        <v>5616602.4004600001</v>
      </c>
      <c r="AZ232" s="26">
        <f t="shared" si="112"/>
        <v>5616633.0004600007</v>
      </c>
      <c r="BA232" s="26">
        <f t="shared" si="112"/>
        <v>5610475.5010000002</v>
      </c>
      <c r="BB232" s="26">
        <f t="shared" si="112"/>
        <v>5604490.4127099998</v>
      </c>
      <c r="BC232" s="26">
        <f t="shared" si="112"/>
        <v>5598326.83825</v>
      </c>
      <c r="BD232" s="26">
        <f t="shared" si="112"/>
        <v>8493498.6528099999</v>
      </c>
      <c r="BE232" s="26">
        <f t="shared" si="112"/>
        <v>8524841.1994959991</v>
      </c>
      <c r="BF232" s="26">
        <f t="shared" si="112"/>
        <v>8535402.6900580004</v>
      </c>
      <c r="BG232" s="26">
        <f t="shared" si="112"/>
        <v>8535402.6900580004</v>
      </c>
      <c r="BH232" s="26">
        <f t="shared" si="112"/>
        <v>8545835.4056200013</v>
      </c>
      <c r="BI232" s="26">
        <f t="shared" si="112"/>
        <v>8545835.4056200013</v>
      </c>
      <c r="BJ232" s="26">
        <f t="shared" si="112"/>
        <v>8545835.4056200013</v>
      </c>
      <c r="BK232" s="26">
        <f t="shared" si="112"/>
        <v>8535433.290058</v>
      </c>
      <c r="BL232" s="26">
        <f t="shared" si="112"/>
        <v>8535463.8900579996</v>
      </c>
      <c r="BM232" s="26">
        <f t="shared" si="112"/>
        <v>8525057.4994959999</v>
      </c>
      <c r="BN232" s="26">
        <f t="shared" si="112"/>
        <v>8514674.8839340005</v>
      </c>
      <c r="BO232" s="26">
        <f t="shared" si="112"/>
        <v>8504262.4183719996</v>
      </c>
      <c r="BP232" s="38">
        <f>SUM(H232:BO232)</f>
        <v>301207665.60921001</v>
      </c>
    </row>
    <row r="233" spans="1:68" outlineLevel="1" collapsed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32176399.979999997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43796592.694499999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55543420.657500006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67349708.84601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102341543.43120001</v>
      </c>
      <c r="BP233" s="38">
        <f>SUM(H233:BO233)</f>
        <v>301207665.60921001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3">G35*$C35</f>
        <v>0</v>
      </c>
      <c r="H237" s="26">
        <f t="shared" si="113"/>
        <v>0</v>
      </c>
      <c r="I237" s="26">
        <f t="shared" si="113"/>
        <v>0</v>
      </c>
      <c r="J237" s="26">
        <f t="shared" si="113"/>
        <v>0</v>
      </c>
      <c r="K237" s="26">
        <f t="shared" si="113"/>
        <v>0</v>
      </c>
      <c r="L237" s="26">
        <f t="shared" si="113"/>
        <v>0</v>
      </c>
      <c r="M237" s="26">
        <f t="shared" si="113"/>
        <v>0</v>
      </c>
      <c r="N237" s="26">
        <f t="shared" si="113"/>
        <v>0</v>
      </c>
      <c r="O237" s="26">
        <f t="shared" si="113"/>
        <v>0</v>
      </c>
      <c r="P237" s="26">
        <f t="shared" si="113"/>
        <v>0</v>
      </c>
      <c r="Q237" s="26">
        <f t="shared" si="113"/>
        <v>0</v>
      </c>
      <c r="R237" s="26">
        <f t="shared" si="113"/>
        <v>0</v>
      </c>
      <c r="S237" s="26">
        <f t="shared" si="113"/>
        <v>0</v>
      </c>
      <c r="T237" s="26">
        <f t="shared" si="113"/>
        <v>0</v>
      </c>
      <c r="U237" s="26">
        <f t="shared" si="113"/>
        <v>0</v>
      </c>
      <c r="V237" s="26">
        <f t="shared" si="113"/>
        <v>0</v>
      </c>
      <c r="W237" s="26">
        <f t="shared" si="113"/>
        <v>0</v>
      </c>
      <c r="X237" s="26">
        <f t="shared" si="113"/>
        <v>0</v>
      </c>
      <c r="Y237" s="26">
        <f t="shared" si="113"/>
        <v>0</v>
      </c>
      <c r="Z237" s="26">
        <f t="shared" si="113"/>
        <v>0</v>
      </c>
      <c r="AA237" s="26">
        <f t="shared" si="113"/>
        <v>0</v>
      </c>
      <c r="AB237" s="26">
        <f t="shared" si="113"/>
        <v>0</v>
      </c>
      <c r="AC237" s="26">
        <f t="shared" si="113"/>
        <v>0</v>
      </c>
      <c r="AD237" s="26">
        <f t="shared" si="113"/>
        <v>0</v>
      </c>
      <c r="AE237" s="26">
        <f t="shared" si="113"/>
        <v>0</v>
      </c>
      <c r="AF237" s="26">
        <f t="shared" si="113"/>
        <v>0</v>
      </c>
      <c r="AG237" s="26">
        <f t="shared" si="113"/>
        <v>0</v>
      </c>
      <c r="AH237" s="26">
        <f t="shared" si="113"/>
        <v>0</v>
      </c>
      <c r="AI237" s="26">
        <f t="shared" si="113"/>
        <v>0</v>
      </c>
      <c r="AJ237" s="26">
        <f t="shared" si="113"/>
        <v>0</v>
      </c>
      <c r="AK237" s="26">
        <f t="shared" si="113"/>
        <v>0</v>
      </c>
      <c r="AL237" s="26">
        <f t="shared" si="113"/>
        <v>0</v>
      </c>
      <c r="AM237" s="26">
        <f t="shared" ref="AM237:BO237" si="114">AM35*$C35</f>
        <v>0</v>
      </c>
      <c r="AN237" s="26">
        <f t="shared" si="114"/>
        <v>0</v>
      </c>
      <c r="AO237" s="26">
        <f t="shared" si="114"/>
        <v>0</v>
      </c>
      <c r="AP237" s="26">
        <f t="shared" si="114"/>
        <v>0</v>
      </c>
      <c r="AQ237" s="26">
        <f t="shared" si="114"/>
        <v>0</v>
      </c>
      <c r="AR237" s="26">
        <f t="shared" si="114"/>
        <v>0</v>
      </c>
      <c r="AS237" s="26">
        <f t="shared" si="114"/>
        <v>0</v>
      </c>
      <c r="AT237" s="26">
        <f t="shared" si="114"/>
        <v>0</v>
      </c>
      <c r="AU237" s="26">
        <f t="shared" si="114"/>
        <v>0</v>
      </c>
      <c r="AV237" s="26">
        <f t="shared" si="114"/>
        <v>0</v>
      </c>
      <c r="AW237" s="26">
        <f t="shared" si="114"/>
        <v>0</v>
      </c>
      <c r="AX237" s="26">
        <f t="shared" si="114"/>
        <v>0</v>
      </c>
      <c r="AY237" s="26">
        <f t="shared" si="114"/>
        <v>0</v>
      </c>
      <c r="AZ237" s="26">
        <f t="shared" si="114"/>
        <v>0</v>
      </c>
      <c r="BA237" s="26">
        <f t="shared" si="114"/>
        <v>0</v>
      </c>
      <c r="BB237" s="26">
        <f t="shared" si="114"/>
        <v>0</v>
      </c>
      <c r="BC237" s="26">
        <f t="shared" si="114"/>
        <v>0</v>
      </c>
      <c r="BD237" s="26">
        <f t="shared" si="114"/>
        <v>0</v>
      </c>
      <c r="BE237" s="26">
        <f t="shared" si="114"/>
        <v>0</v>
      </c>
      <c r="BF237" s="26">
        <f t="shared" si="114"/>
        <v>0</v>
      </c>
      <c r="BG237" s="26">
        <f t="shared" si="114"/>
        <v>0</v>
      </c>
      <c r="BH237" s="26">
        <f t="shared" si="114"/>
        <v>0</v>
      </c>
      <c r="BI237" s="26">
        <f t="shared" si="114"/>
        <v>0</v>
      </c>
      <c r="BJ237" s="26">
        <f t="shared" si="114"/>
        <v>0</v>
      </c>
      <c r="BK237" s="26">
        <f t="shared" si="114"/>
        <v>0</v>
      </c>
      <c r="BL237" s="26">
        <f t="shared" si="114"/>
        <v>0</v>
      </c>
      <c r="BM237" s="26">
        <f t="shared" si="114"/>
        <v>0</v>
      </c>
      <c r="BN237" s="26">
        <f t="shared" si="114"/>
        <v>0</v>
      </c>
      <c r="BO237" s="26">
        <f t="shared" si="114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5">G237*G238</f>
        <v>0</v>
      </c>
      <c r="H239" s="26">
        <f t="shared" si="115"/>
        <v>0</v>
      </c>
      <c r="I239" s="26">
        <f t="shared" si="115"/>
        <v>0</v>
      </c>
      <c r="J239" s="26">
        <f t="shared" si="115"/>
        <v>0</v>
      </c>
      <c r="K239" s="26">
        <f t="shared" si="115"/>
        <v>0</v>
      </c>
      <c r="L239" s="26">
        <f t="shared" si="115"/>
        <v>0</v>
      </c>
      <c r="M239" s="26">
        <f t="shared" si="115"/>
        <v>0</v>
      </c>
      <c r="N239" s="26">
        <f t="shared" si="115"/>
        <v>0</v>
      </c>
      <c r="O239" s="26">
        <f t="shared" si="115"/>
        <v>0</v>
      </c>
      <c r="P239" s="26">
        <f t="shared" si="115"/>
        <v>0</v>
      </c>
      <c r="Q239" s="26">
        <f t="shared" si="115"/>
        <v>0</v>
      </c>
      <c r="R239" s="26">
        <f t="shared" si="115"/>
        <v>0</v>
      </c>
      <c r="S239" s="26">
        <f t="shared" si="115"/>
        <v>0</v>
      </c>
      <c r="T239" s="26">
        <f t="shared" si="115"/>
        <v>0</v>
      </c>
      <c r="U239" s="26">
        <f t="shared" si="115"/>
        <v>0</v>
      </c>
      <c r="V239" s="26">
        <f t="shared" si="115"/>
        <v>0</v>
      </c>
      <c r="W239" s="26">
        <f t="shared" si="115"/>
        <v>0</v>
      </c>
      <c r="X239" s="26">
        <f t="shared" si="115"/>
        <v>0</v>
      </c>
      <c r="Y239" s="26">
        <f t="shared" si="115"/>
        <v>0</v>
      </c>
      <c r="Z239" s="26">
        <f t="shared" si="115"/>
        <v>0</v>
      </c>
      <c r="AA239" s="26">
        <f t="shared" si="115"/>
        <v>0</v>
      </c>
      <c r="AB239" s="26">
        <f t="shared" si="115"/>
        <v>0</v>
      </c>
      <c r="AC239" s="26">
        <f t="shared" si="115"/>
        <v>0</v>
      </c>
      <c r="AD239" s="26">
        <f t="shared" si="115"/>
        <v>0</v>
      </c>
      <c r="AE239" s="26">
        <f t="shared" si="115"/>
        <v>0</v>
      </c>
      <c r="AF239" s="26">
        <f t="shared" si="115"/>
        <v>0</v>
      </c>
      <c r="AG239" s="26">
        <f t="shared" si="115"/>
        <v>0</v>
      </c>
      <c r="AH239" s="26">
        <f t="shared" si="115"/>
        <v>0</v>
      </c>
      <c r="AI239" s="26">
        <f t="shared" si="115"/>
        <v>0</v>
      </c>
      <c r="AJ239" s="26">
        <f t="shared" si="115"/>
        <v>0</v>
      </c>
      <c r="AK239" s="26">
        <f t="shared" si="115"/>
        <v>0</v>
      </c>
      <c r="AL239" s="26">
        <f t="shared" si="115"/>
        <v>0</v>
      </c>
      <c r="AM239" s="26">
        <f t="shared" ref="AM239:BO239" si="116">AM237*AM238</f>
        <v>0</v>
      </c>
      <c r="AN239" s="26">
        <f t="shared" si="116"/>
        <v>0</v>
      </c>
      <c r="AO239" s="26">
        <f t="shared" si="116"/>
        <v>0</v>
      </c>
      <c r="AP239" s="26">
        <f t="shared" si="116"/>
        <v>0</v>
      </c>
      <c r="AQ239" s="26">
        <f t="shared" si="116"/>
        <v>0</v>
      </c>
      <c r="AR239" s="26">
        <f t="shared" si="116"/>
        <v>0</v>
      </c>
      <c r="AS239" s="26">
        <f t="shared" si="116"/>
        <v>0</v>
      </c>
      <c r="AT239" s="26">
        <f t="shared" si="116"/>
        <v>0</v>
      </c>
      <c r="AU239" s="26">
        <f t="shared" si="116"/>
        <v>0</v>
      </c>
      <c r="AV239" s="26">
        <f t="shared" si="116"/>
        <v>0</v>
      </c>
      <c r="AW239" s="26">
        <f t="shared" si="116"/>
        <v>0</v>
      </c>
      <c r="AX239" s="26">
        <f t="shared" si="116"/>
        <v>0</v>
      </c>
      <c r="AY239" s="26">
        <f t="shared" si="116"/>
        <v>0</v>
      </c>
      <c r="AZ239" s="26">
        <f t="shared" si="116"/>
        <v>0</v>
      </c>
      <c r="BA239" s="26">
        <f t="shared" si="116"/>
        <v>0</v>
      </c>
      <c r="BB239" s="26">
        <f t="shared" si="116"/>
        <v>0</v>
      </c>
      <c r="BC239" s="26">
        <f t="shared" si="116"/>
        <v>0</v>
      </c>
      <c r="BD239" s="26">
        <f t="shared" si="116"/>
        <v>0</v>
      </c>
      <c r="BE239" s="26">
        <f t="shared" si="116"/>
        <v>0</v>
      </c>
      <c r="BF239" s="26">
        <f t="shared" si="116"/>
        <v>0</v>
      </c>
      <c r="BG239" s="26">
        <f t="shared" si="116"/>
        <v>0</v>
      </c>
      <c r="BH239" s="26">
        <f t="shared" si="116"/>
        <v>0</v>
      </c>
      <c r="BI239" s="26">
        <f t="shared" si="116"/>
        <v>0</v>
      </c>
      <c r="BJ239" s="26">
        <f t="shared" si="116"/>
        <v>0</v>
      </c>
      <c r="BK239" s="26">
        <f t="shared" si="116"/>
        <v>0</v>
      </c>
      <c r="BL239" s="26">
        <f t="shared" si="116"/>
        <v>0</v>
      </c>
      <c r="BM239" s="26">
        <f t="shared" si="116"/>
        <v>0</v>
      </c>
      <c r="BN239" s="26">
        <f t="shared" si="116"/>
        <v>0</v>
      </c>
      <c r="BO239" s="26">
        <f t="shared" si="116"/>
        <v>0</v>
      </c>
    </row>
    <row r="240" spans="1:68" hidden="1" outlineLevel="2" x14ac:dyDescent="0.15">
      <c r="A240" s="47" t="s">
        <v>757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7">G239+G240</f>
        <v>0</v>
      </c>
      <c r="H241" s="26">
        <f t="shared" si="117"/>
        <v>0</v>
      </c>
      <c r="I241" s="26">
        <f t="shared" si="117"/>
        <v>0</v>
      </c>
      <c r="J241" s="26">
        <f t="shared" si="117"/>
        <v>0</v>
      </c>
      <c r="K241" s="26">
        <f t="shared" si="117"/>
        <v>0</v>
      </c>
      <c r="L241" s="26">
        <f t="shared" si="117"/>
        <v>0</v>
      </c>
      <c r="M241" s="26">
        <f t="shared" si="117"/>
        <v>0</v>
      </c>
      <c r="N241" s="26">
        <f t="shared" si="117"/>
        <v>0</v>
      </c>
      <c r="O241" s="26">
        <f t="shared" si="117"/>
        <v>0</v>
      </c>
      <c r="P241" s="26">
        <f t="shared" si="117"/>
        <v>0</v>
      </c>
      <c r="Q241" s="26">
        <f t="shared" si="117"/>
        <v>0</v>
      </c>
      <c r="R241" s="26">
        <f t="shared" si="117"/>
        <v>0</v>
      </c>
      <c r="S241" s="26">
        <f t="shared" si="117"/>
        <v>0</v>
      </c>
      <c r="T241" s="26">
        <f t="shared" si="117"/>
        <v>0</v>
      </c>
      <c r="U241" s="26">
        <f t="shared" si="117"/>
        <v>0</v>
      </c>
      <c r="V241" s="26">
        <f t="shared" si="117"/>
        <v>0</v>
      </c>
      <c r="W241" s="26">
        <f t="shared" si="117"/>
        <v>0</v>
      </c>
      <c r="X241" s="26">
        <f t="shared" si="117"/>
        <v>0</v>
      </c>
      <c r="Y241" s="26">
        <f t="shared" si="117"/>
        <v>0</v>
      </c>
      <c r="Z241" s="26">
        <f t="shared" si="117"/>
        <v>0</v>
      </c>
      <c r="AA241" s="26">
        <f t="shared" si="117"/>
        <v>0</v>
      </c>
      <c r="AB241" s="26">
        <f t="shared" si="117"/>
        <v>0</v>
      </c>
      <c r="AC241" s="26">
        <f t="shared" si="117"/>
        <v>0</v>
      </c>
      <c r="AD241" s="26">
        <f t="shared" si="117"/>
        <v>0</v>
      </c>
      <c r="AE241" s="26">
        <f t="shared" si="117"/>
        <v>0</v>
      </c>
      <c r="AF241" s="26">
        <f t="shared" si="117"/>
        <v>0</v>
      </c>
      <c r="AG241" s="26">
        <f t="shared" si="117"/>
        <v>0</v>
      </c>
      <c r="AH241" s="26">
        <f t="shared" si="117"/>
        <v>0</v>
      </c>
      <c r="AI241" s="26">
        <f t="shared" si="117"/>
        <v>0</v>
      </c>
      <c r="AJ241" s="26">
        <f t="shared" si="117"/>
        <v>0</v>
      </c>
      <c r="AK241" s="26">
        <f t="shared" si="117"/>
        <v>0</v>
      </c>
      <c r="AL241" s="26">
        <f t="shared" si="117"/>
        <v>0</v>
      </c>
      <c r="AM241" s="26">
        <f t="shared" ref="AM241:BO241" si="118">AM239+AM240</f>
        <v>0</v>
      </c>
      <c r="AN241" s="26">
        <f t="shared" si="118"/>
        <v>0</v>
      </c>
      <c r="AO241" s="26">
        <f t="shared" si="118"/>
        <v>0</v>
      </c>
      <c r="AP241" s="26">
        <f t="shared" si="118"/>
        <v>0</v>
      </c>
      <c r="AQ241" s="26">
        <f t="shared" si="118"/>
        <v>0</v>
      </c>
      <c r="AR241" s="26">
        <f t="shared" si="118"/>
        <v>0</v>
      </c>
      <c r="AS241" s="26">
        <f t="shared" si="118"/>
        <v>0</v>
      </c>
      <c r="AT241" s="26">
        <f t="shared" si="118"/>
        <v>0</v>
      </c>
      <c r="AU241" s="26">
        <f t="shared" si="118"/>
        <v>0</v>
      </c>
      <c r="AV241" s="26">
        <f t="shared" si="118"/>
        <v>0</v>
      </c>
      <c r="AW241" s="26">
        <f t="shared" si="118"/>
        <v>0</v>
      </c>
      <c r="AX241" s="26">
        <f t="shared" si="118"/>
        <v>0</v>
      </c>
      <c r="AY241" s="26">
        <f t="shared" si="118"/>
        <v>0</v>
      </c>
      <c r="AZ241" s="26">
        <f t="shared" si="118"/>
        <v>0</v>
      </c>
      <c r="BA241" s="26">
        <f t="shared" si="118"/>
        <v>0</v>
      </c>
      <c r="BB241" s="26">
        <f t="shared" si="118"/>
        <v>0</v>
      </c>
      <c r="BC241" s="26">
        <f t="shared" si="118"/>
        <v>0</v>
      </c>
      <c r="BD241" s="26">
        <f t="shared" si="118"/>
        <v>0</v>
      </c>
      <c r="BE241" s="26">
        <f t="shared" si="118"/>
        <v>0</v>
      </c>
      <c r="BF241" s="26">
        <f t="shared" si="118"/>
        <v>0</v>
      </c>
      <c r="BG241" s="26">
        <f t="shared" si="118"/>
        <v>0</v>
      </c>
      <c r="BH241" s="26">
        <f t="shared" si="118"/>
        <v>0</v>
      </c>
      <c r="BI241" s="26">
        <f t="shared" si="118"/>
        <v>0</v>
      </c>
      <c r="BJ241" s="26">
        <f t="shared" si="118"/>
        <v>0</v>
      </c>
      <c r="BK241" s="26">
        <f t="shared" si="118"/>
        <v>0</v>
      </c>
      <c r="BL241" s="26">
        <f t="shared" si="118"/>
        <v>0</v>
      </c>
      <c r="BM241" s="26">
        <f t="shared" si="118"/>
        <v>0</v>
      </c>
      <c r="BN241" s="26">
        <f t="shared" si="118"/>
        <v>0</v>
      </c>
      <c r="BO241" s="26">
        <f t="shared" si="118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19">G36*$C36</f>
        <v>0</v>
      </c>
      <c r="H243" s="26">
        <f t="shared" si="119"/>
        <v>0</v>
      </c>
      <c r="I243" s="26">
        <f t="shared" si="119"/>
        <v>0</v>
      </c>
      <c r="J243" s="26">
        <f t="shared" si="119"/>
        <v>0</v>
      </c>
      <c r="K243" s="26">
        <f t="shared" si="119"/>
        <v>0</v>
      </c>
      <c r="L243" s="26">
        <f t="shared" si="119"/>
        <v>0</v>
      </c>
      <c r="M243" s="26">
        <f t="shared" si="119"/>
        <v>0</v>
      </c>
      <c r="N243" s="26">
        <f t="shared" si="119"/>
        <v>0</v>
      </c>
      <c r="O243" s="26">
        <f t="shared" si="119"/>
        <v>0</v>
      </c>
      <c r="P243" s="26">
        <f t="shared" si="119"/>
        <v>0</v>
      </c>
      <c r="Q243" s="26">
        <f t="shared" si="119"/>
        <v>0</v>
      </c>
      <c r="R243" s="26">
        <f t="shared" si="119"/>
        <v>0</v>
      </c>
      <c r="S243" s="26">
        <f t="shared" si="119"/>
        <v>0</v>
      </c>
      <c r="T243" s="26">
        <f t="shared" si="119"/>
        <v>0</v>
      </c>
      <c r="U243" s="26">
        <f t="shared" si="119"/>
        <v>0</v>
      </c>
      <c r="V243" s="26">
        <f t="shared" si="119"/>
        <v>0</v>
      </c>
      <c r="W243" s="26">
        <f t="shared" si="119"/>
        <v>0</v>
      </c>
      <c r="X243" s="26">
        <f t="shared" si="119"/>
        <v>0</v>
      </c>
      <c r="Y243" s="26">
        <f t="shared" si="119"/>
        <v>0</v>
      </c>
      <c r="Z243" s="26">
        <f t="shared" si="119"/>
        <v>0</v>
      </c>
      <c r="AA243" s="26">
        <f t="shared" si="119"/>
        <v>0</v>
      </c>
      <c r="AB243" s="26">
        <f t="shared" si="119"/>
        <v>0</v>
      </c>
      <c r="AC243" s="26">
        <f t="shared" si="119"/>
        <v>0</v>
      </c>
      <c r="AD243" s="26">
        <f t="shared" si="119"/>
        <v>0</v>
      </c>
      <c r="AE243" s="26">
        <f t="shared" si="119"/>
        <v>0</v>
      </c>
      <c r="AF243" s="26">
        <f t="shared" si="119"/>
        <v>0</v>
      </c>
      <c r="AG243" s="26">
        <f t="shared" si="119"/>
        <v>0</v>
      </c>
      <c r="AH243" s="26">
        <f t="shared" si="119"/>
        <v>0</v>
      </c>
      <c r="AI243" s="26">
        <f t="shared" si="119"/>
        <v>0</v>
      </c>
      <c r="AJ243" s="26">
        <f t="shared" si="119"/>
        <v>0</v>
      </c>
      <c r="AK243" s="26">
        <f t="shared" si="119"/>
        <v>0</v>
      </c>
      <c r="AL243" s="26">
        <f t="shared" si="119"/>
        <v>0</v>
      </c>
      <c r="AM243" s="26">
        <f t="shared" ref="AM243:BO243" si="120">AM36*$C36</f>
        <v>0</v>
      </c>
      <c r="AN243" s="26">
        <f t="shared" si="120"/>
        <v>0</v>
      </c>
      <c r="AO243" s="26">
        <f t="shared" si="120"/>
        <v>0</v>
      </c>
      <c r="AP243" s="26">
        <f t="shared" si="120"/>
        <v>0</v>
      </c>
      <c r="AQ243" s="26">
        <f t="shared" si="120"/>
        <v>0</v>
      </c>
      <c r="AR243" s="26">
        <f t="shared" si="120"/>
        <v>0</v>
      </c>
      <c r="AS243" s="26">
        <f t="shared" si="120"/>
        <v>0</v>
      </c>
      <c r="AT243" s="26">
        <f t="shared" si="120"/>
        <v>0</v>
      </c>
      <c r="AU243" s="26">
        <f t="shared" si="120"/>
        <v>0</v>
      </c>
      <c r="AV243" s="26">
        <f t="shared" si="120"/>
        <v>0</v>
      </c>
      <c r="AW243" s="26">
        <f t="shared" si="120"/>
        <v>0</v>
      </c>
      <c r="AX243" s="26">
        <f t="shared" si="120"/>
        <v>0</v>
      </c>
      <c r="AY243" s="26">
        <f t="shared" si="120"/>
        <v>0</v>
      </c>
      <c r="AZ243" s="26">
        <f t="shared" si="120"/>
        <v>0</v>
      </c>
      <c r="BA243" s="26">
        <f t="shared" si="120"/>
        <v>0</v>
      </c>
      <c r="BB243" s="26">
        <f t="shared" si="120"/>
        <v>0</v>
      </c>
      <c r="BC243" s="26">
        <f t="shared" si="120"/>
        <v>0</v>
      </c>
      <c r="BD243" s="26">
        <f t="shared" si="120"/>
        <v>0</v>
      </c>
      <c r="BE243" s="26">
        <f t="shared" si="120"/>
        <v>0</v>
      </c>
      <c r="BF243" s="26">
        <f t="shared" si="120"/>
        <v>0</v>
      </c>
      <c r="BG243" s="26">
        <f t="shared" si="120"/>
        <v>0</v>
      </c>
      <c r="BH243" s="26">
        <f t="shared" si="120"/>
        <v>0</v>
      </c>
      <c r="BI243" s="26">
        <f t="shared" si="120"/>
        <v>0</v>
      </c>
      <c r="BJ243" s="26">
        <f t="shared" si="120"/>
        <v>0</v>
      </c>
      <c r="BK243" s="26">
        <f t="shared" si="120"/>
        <v>0</v>
      </c>
      <c r="BL243" s="26">
        <f t="shared" si="120"/>
        <v>0</v>
      </c>
      <c r="BM243" s="26">
        <f t="shared" si="120"/>
        <v>0</v>
      </c>
      <c r="BN243" s="26">
        <f t="shared" si="120"/>
        <v>0</v>
      </c>
      <c r="BO243" s="26">
        <f t="shared" si="120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1">G38*$C38</f>
        <v>0</v>
      </c>
      <c r="H246" s="26">
        <f t="shared" si="121"/>
        <v>0</v>
      </c>
      <c r="I246" s="26">
        <f t="shared" si="121"/>
        <v>0</v>
      </c>
      <c r="J246" s="26">
        <f t="shared" si="121"/>
        <v>0</v>
      </c>
      <c r="K246" s="26">
        <f t="shared" si="121"/>
        <v>0</v>
      </c>
      <c r="L246" s="26">
        <f t="shared" si="121"/>
        <v>0</v>
      </c>
      <c r="M246" s="26">
        <f t="shared" si="121"/>
        <v>0</v>
      </c>
      <c r="N246" s="26">
        <f t="shared" si="121"/>
        <v>0</v>
      </c>
      <c r="O246" s="26">
        <f t="shared" si="121"/>
        <v>0</v>
      </c>
      <c r="P246" s="26">
        <f t="shared" si="121"/>
        <v>0</v>
      </c>
      <c r="Q246" s="26">
        <f t="shared" si="121"/>
        <v>0</v>
      </c>
      <c r="R246" s="26">
        <f t="shared" si="121"/>
        <v>0</v>
      </c>
      <c r="S246" s="26">
        <f t="shared" si="121"/>
        <v>0</v>
      </c>
      <c r="T246" s="26">
        <f t="shared" si="121"/>
        <v>0</v>
      </c>
      <c r="U246" s="26">
        <f t="shared" si="121"/>
        <v>0</v>
      </c>
      <c r="V246" s="26">
        <f t="shared" si="121"/>
        <v>0</v>
      </c>
      <c r="W246" s="26">
        <f t="shared" si="121"/>
        <v>0</v>
      </c>
      <c r="X246" s="26">
        <f t="shared" si="121"/>
        <v>0</v>
      </c>
      <c r="Y246" s="26">
        <f t="shared" si="121"/>
        <v>0</v>
      </c>
      <c r="Z246" s="26">
        <f t="shared" si="121"/>
        <v>0</v>
      </c>
      <c r="AA246" s="26">
        <f t="shared" si="121"/>
        <v>0</v>
      </c>
      <c r="AB246" s="26">
        <f t="shared" si="121"/>
        <v>0</v>
      </c>
      <c r="AC246" s="26">
        <f t="shared" si="121"/>
        <v>0</v>
      </c>
      <c r="AD246" s="26">
        <f t="shared" si="121"/>
        <v>0</v>
      </c>
      <c r="AE246" s="26">
        <f t="shared" si="121"/>
        <v>0</v>
      </c>
      <c r="AF246" s="26">
        <f t="shared" si="121"/>
        <v>0</v>
      </c>
      <c r="AG246" s="26">
        <f t="shared" si="121"/>
        <v>0</v>
      </c>
      <c r="AH246" s="26">
        <f t="shared" si="121"/>
        <v>0</v>
      </c>
      <c r="AI246" s="26">
        <f t="shared" si="121"/>
        <v>0</v>
      </c>
      <c r="AJ246" s="26">
        <f t="shared" si="121"/>
        <v>0</v>
      </c>
      <c r="AK246" s="26">
        <f t="shared" si="121"/>
        <v>0</v>
      </c>
      <c r="AL246" s="26">
        <f t="shared" si="121"/>
        <v>0</v>
      </c>
      <c r="AM246" s="26">
        <f t="shared" ref="AM246:BO246" si="122">AM38*$C38</f>
        <v>0</v>
      </c>
      <c r="AN246" s="26">
        <f t="shared" si="122"/>
        <v>0</v>
      </c>
      <c r="AO246" s="26">
        <f t="shared" si="122"/>
        <v>0</v>
      </c>
      <c r="AP246" s="26">
        <f t="shared" si="122"/>
        <v>0</v>
      </c>
      <c r="AQ246" s="26">
        <f t="shared" si="122"/>
        <v>0</v>
      </c>
      <c r="AR246" s="26">
        <f t="shared" si="122"/>
        <v>0</v>
      </c>
      <c r="AS246" s="26">
        <f t="shared" si="122"/>
        <v>0</v>
      </c>
      <c r="AT246" s="26">
        <f t="shared" si="122"/>
        <v>0</v>
      </c>
      <c r="AU246" s="26">
        <f t="shared" si="122"/>
        <v>0</v>
      </c>
      <c r="AV246" s="26">
        <f t="shared" si="122"/>
        <v>0</v>
      </c>
      <c r="AW246" s="26">
        <f t="shared" si="122"/>
        <v>0</v>
      </c>
      <c r="AX246" s="26">
        <f t="shared" si="122"/>
        <v>0</v>
      </c>
      <c r="AY246" s="26">
        <f t="shared" si="122"/>
        <v>0</v>
      </c>
      <c r="AZ246" s="26">
        <f t="shared" si="122"/>
        <v>0</v>
      </c>
      <c r="BA246" s="26">
        <f t="shared" si="122"/>
        <v>0</v>
      </c>
      <c r="BB246" s="26">
        <f t="shared" si="122"/>
        <v>0</v>
      </c>
      <c r="BC246" s="26">
        <f t="shared" si="122"/>
        <v>0</v>
      </c>
      <c r="BD246" s="26">
        <f t="shared" si="122"/>
        <v>0</v>
      </c>
      <c r="BE246" s="26">
        <f t="shared" si="122"/>
        <v>0</v>
      </c>
      <c r="BF246" s="26">
        <f t="shared" si="122"/>
        <v>0</v>
      </c>
      <c r="BG246" s="26">
        <f t="shared" si="122"/>
        <v>0</v>
      </c>
      <c r="BH246" s="26">
        <f t="shared" si="122"/>
        <v>0</v>
      </c>
      <c r="BI246" s="26">
        <f t="shared" si="122"/>
        <v>0</v>
      </c>
      <c r="BJ246" s="26">
        <f t="shared" si="122"/>
        <v>0</v>
      </c>
      <c r="BK246" s="26">
        <f t="shared" si="122"/>
        <v>0</v>
      </c>
      <c r="BL246" s="26">
        <f t="shared" si="122"/>
        <v>0</v>
      </c>
      <c r="BM246" s="26">
        <f t="shared" si="122"/>
        <v>0</v>
      </c>
      <c r="BN246" s="26">
        <f t="shared" si="122"/>
        <v>0</v>
      </c>
      <c r="BO246" s="26">
        <f t="shared" si="122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3">G246*G59</f>
        <v>0</v>
      </c>
      <c r="H248" s="26">
        <f t="shared" si="123"/>
        <v>0</v>
      </c>
      <c r="I248" s="26">
        <f t="shared" si="123"/>
        <v>0</v>
      </c>
      <c r="J248" s="26">
        <f t="shared" si="123"/>
        <v>0</v>
      </c>
      <c r="K248" s="26">
        <f t="shared" si="123"/>
        <v>0</v>
      </c>
      <c r="L248" s="26">
        <f t="shared" si="123"/>
        <v>0</v>
      </c>
      <c r="M248" s="26">
        <f t="shared" si="123"/>
        <v>0</v>
      </c>
      <c r="N248" s="26">
        <f t="shared" si="123"/>
        <v>0</v>
      </c>
      <c r="O248" s="26">
        <f t="shared" si="123"/>
        <v>0</v>
      </c>
      <c r="P248" s="26">
        <f t="shared" si="123"/>
        <v>0</v>
      </c>
      <c r="Q248" s="26">
        <f t="shared" si="123"/>
        <v>0</v>
      </c>
      <c r="R248" s="26">
        <f t="shared" si="123"/>
        <v>0</v>
      </c>
      <c r="S248" s="26">
        <f t="shared" si="123"/>
        <v>0</v>
      </c>
      <c r="T248" s="26">
        <f t="shared" si="123"/>
        <v>0</v>
      </c>
      <c r="U248" s="26">
        <f t="shared" si="123"/>
        <v>0</v>
      </c>
      <c r="V248" s="26">
        <f t="shared" si="123"/>
        <v>0</v>
      </c>
      <c r="W248" s="26">
        <f t="shared" si="123"/>
        <v>0</v>
      </c>
      <c r="X248" s="26">
        <f t="shared" si="123"/>
        <v>0</v>
      </c>
      <c r="Y248" s="26">
        <f t="shared" si="123"/>
        <v>0</v>
      </c>
      <c r="Z248" s="26">
        <f t="shared" si="123"/>
        <v>0</v>
      </c>
      <c r="AA248" s="26">
        <f t="shared" si="123"/>
        <v>0</v>
      </c>
      <c r="AB248" s="26">
        <f t="shared" si="123"/>
        <v>0</v>
      </c>
      <c r="AC248" s="26">
        <f t="shared" si="123"/>
        <v>0</v>
      </c>
      <c r="AD248" s="26">
        <f t="shared" si="123"/>
        <v>0</v>
      </c>
      <c r="AE248" s="26">
        <f t="shared" si="123"/>
        <v>0</v>
      </c>
      <c r="AF248" s="26">
        <f t="shared" si="123"/>
        <v>0</v>
      </c>
      <c r="AG248" s="26">
        <f t="shared" si="123"/>
        <v>0</v>
      </c>
      <c r="AH248" s="26">
        <f t="shared" si="123"/>
        <v>0</v>
      </c>
      <c r="AI248" s="26">
        <f t="shared" si="123"/>
        <v>0</v>
      </c>
      <c r="AJ248" s="26">
        <f t="shared" si="123"/>
        <v>0</v>
      </c>
      <c r="AK248" s="26">
        <f t="shared" si="123"/>
        <v>0</v>
      </c>
      <c r="AL248" s="26">
        <f t="shared" si="123"/>
        <v>0</v>
      </c>
      <c r="AM248" s="26">
        <f t="shared" ref="AM248:BO248" si="124">AM246*AM59</f>
        <v>0</v>
      </c>
      <c r="AN248" s="26">
        <f t="shared" si="124"/>
        <v>0</v>
      </c>
      <c r="AO248" s="26">
        <f t="shared" si="124"/>
        <v>0</v>
      </c>
      <c r="AP248" s="26">
        <f t="shared" si="124"/>
        <v>0</v>
      </c>
      <c r="AQ248" s="26">
        <f t="shared" si="124"/>
        <v>0</v>
      </c>
      <c r="AR248" s="26">
        <f t="shared" si="124"/>
        <v>0</v>
      </c>
      <c r="AS248" s="26">
        <f t="shared" si="124"/>
        <v>0</v>
      </c>
      <c r="AT248" s="26">
        <f t="shared" si="124"/>
        <v>0</v>
      </c>
      <c r="AU248" s="26">
        <f t="shared" si="124"/>
        <v>0</v>
      </c>
      <c r="AV248" s="26">
        <f t="shared" si="124"/>
        <v>0</v>
      </c>
      <c r="AW248" s="26">
        <f t="shared" si="124"/>
        <v>0</v>
      </c>
      <c r="AX248" s="26">
        <f t="shared" si="124"/>
        <v>0</v>
      </c>
      <c r="AY248" s="26">
        <f t="shared" si="124"/>
        <v>0</v>
      </c>
      <c r="AZ248" s="26">
        <f t="shared" si="124"/>
        <v>0</v>
      </c>
      <c r="BA248" s="26">
        <f t="shared" si="124"/>
        <v>0</v>
      </c>
      <c r="BB248" s="26">
        <f t="shared" si="124"/>
        <v>0</v>
      </c>
      <c r="BC248" s="26">
        <f t="shared" si="124"/>
        <v>0</v>
      </c>
      <c r="BD248" s="26">
        <f t="shared" si="124"/>
        <v>0</v>
      </c>
      <c r="BE248" s="26">
        <f t="shared" si="124"/>
        <v>0</v>
      </c>
      <c r="BF248" s="26">
        <f t="shared" si="124"/>
        <v>0</v>
      </c>
      <c r="BG248" s="26">
        <f t="shared" si="124"/>
        <v>0</v>
      </c>
      <c r="BH248" s="26">
        <f t="shared" si="124"/>
        <v>0</v>
      </c>
      <c r="BI248" s="26">
        <f t="shared" si="124"/>
        <v>0</v>
      </c>
      <c r="BJ248" s="26">
        <f t="shared" si="124"/>
        <v>0</v>
      </c>
      <c r="BK248" s="26">
        <f t="shared" si="124"/>
        <v>0</v>
      </c>
      <c r="BL248" s="26">
        <f t="shared" si="124"/>
        <v>0</v>
      </c>
      <c r="BM248" s="26">
        <f t="shared" si="124"/>
        <v>0</v>
      </c>
      <c r="BN248" s="26">
        <f t="shared" si="124"/>
        <v>0</v>
      </c>
      <c r="BO248" s="26">
        <f t="shared" si="124"/>
        <v>0</v>
      </c>
    </row>
    <row r="249" spans="1:67" hidden="1" outlineLevel="2" x14ac:dyDescent="0.15">
      <c r="A249" s="47" t="s">
        <v>757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5">G248+G249</f>
        <v>0</v>
      </c>
      <c r="H250" s="26">
        <f t="shared" si="125"/>
        <v>0</v>
      </c>
      <c r="I250" s="26">
        <f t="shared" si="125"/>
        <v>0</v>
      </c>
      <c r="J250" s="26">
        <f t="shared" si="125"/>
        <v>0</v>
      </c>
      <c r="K250" s="26">
        <f t="shared" si="125"/>
        <v>0</v>
      </c>
      <c r="L250" s="26">
        <f t="shared" si="125"/>
        <v>0</v>
      </c>
      <c r="M250" s="26">
        <f t="shared" si="125"/>
        <v>0</v>
      </c>
      <c r="N250" s="26">
        <f t="shared" si="125"/>
        <v>0</v>
      </c>
      <c r="O250" s="26">
        <f t="shared" si="125"/>
        <v>0</v>
      </c>
      <c r="P250" s="26">
        <f t="shared" si="125"/>
        <v>0</v>
      </c>
      <c r="Q250" s="26">
        <f t="shared" si="125"/>
        <v>0</v>
      </c>
      <c r="R250" s="26">
        <f t="shared" si="125"/>
        <v>0</v>
      </c>
      <c r="S250" s="26">
        <f t="shared" si="125"/>
        <v>0</v>
      </c>
      <c r="T250" s="26">
        <f t="shared" si="125"/>
        <v>0</v>
      </c>
      <c r="U250" s="26">
        <f t="shared" si="125"/>
        <v>0</v>
      </c>
      <c r="V250" s="26">
        <f t="shared" si="125"/>
        <v>0</v>
      </c>
      <c r="W250" s="26">
        <f t="shared" si="125"/>
        <v>0</v>
      </c>
      <c r="X250" s="26">
        <f t="shared" si="125"/>
        <v>0</v>
      </c>
      <c r="Y250" s="26">
        <f t="shared" si="125"/>
        <v>0</v>
      </c>
      <c r="Z250" s="26">
        <f t="shared" si="125"/>
        <v>0</v>
      </c>
      <c r="AA250" s="26">
        <f t="shared" si="125"/>
        <v>0</v>
      </c>
      <c r="AB250" s="26">
        <f t="shared" si="125"/>
        <v>0</v>
      </c>
      <c r="AC250" s="26">
        <f t="shared" si="125"/>
        <v>0</v>
      </c>
      <c r="AD250" s="26">
        <f t="shared" si="125"/>
        <v>0</v>
      </c>
      <c r="AE250" s="26">
        <f t="shared" si="125"/>
        <v>0</v>
      </c>
      <c r="AF250" s="26">
        <f t="shared" si="125"/>
        <v>0</v>
      </c>
      <c r="AG250" s="26">
        <f t="shared" si="125"/>
        <v>0</v>
      </c>
      <c r="AH250" s="26">
        <f t="shared" si="125"/>
        <v>0</v>
      </c>
      <c r="AI250" s="26">
        <f t="shared" si="125"/>
        <v>0</v>
      </c>
      <c r="AJ250" s="26">
        <f t="shared" si="125"/>
        <v>0</v>
      </c>
      <c r="AK250" s="26">
        <f t="shared" si="125"/>
        <v>0</v>
      </c>
      <c r="AL250" s="26">
        <f t="shared" si="125"/>
        <v>0</v>
      </c>
      <c r="AM250" s="26">
        <f t="shared" ref="AM250:BO250" si="126">AM248+AM249</f>
        <v>0</v>
      </c>
      <c r="AN250" s="26">
        <f t="shared" si="126"/>
        <v>0</v>
      </c>
      <c r="AO250" s="26">
        <f t="shared" si="126"/>
        <v>0</v>
      </c>
      <c r="AP250" s="26">
        <f t="shared" si="126"/>
        <v>0</v>
      </c>
      <c r="AQ250" s="26">
        <f t="shared" si="126"/>
        <v>0</v>
      </c>
      <c r="AR250" s="26">
        <f t="shared" si="126"/>
        <v>0</v>
      </c>
      <c r="AS250" s="26">
        <f t="shared" si="126"/>
        <v>0</v>
      </c>
      <c r="AT250" s="26">
        <f t="shared" si="126"/>
        <v>0</v>
      </c>
      <c r="AU250" s="26">
        <f t="shared" si="126"/>
        <v>0</v>
      </c>
      <c r="AV250" s="26">
        <f t="shared" si="126"/>
        <v>0</v>
      </c>
      <c r="AW250" s="26">
        <f t="shared" si="126"/>
        <v>0</v>
      </c>
      <c r="AX250" s="26">
        <f t="shared" si="126"/>
        <v>0</v>
      </c>
      <c r="AY250" s="26">
        <f t="shared" si="126"/>
        <v>0</v>
      </c>
      <c r="AZ250" s="26">
        <f t="shared" si="126"/>
        <v>0</v>
      </c>
      <c r="BA250" s="26">
        <f t="shared" si="126"/>
        <v>0</v>
      </c>
      <c r="BB250" s="26">
        <f t="shared" si="126"/>
        <v>0</v>
      </c>
      <c r="BC250" s="26">
        <f t="shared" si="126"/>
        <v>0</v>
      </c>
      <c r="BD250" s="26">
        <f t="shared" si="126"/>
        <v>0</v>
      </c>
      <c r="BE250" s="26">
        <f t="shared" si="126"/>
        <v>0</v>
      </c>
      <c r="BF250" s="26">
        <f t="shared" si="126"/>
        <v>0</v>
      </c>
      <c r="BG250" s="26">
        <f t="shared" si="126"/>
        <v>0</v>
      </c>
      <c r="BH250" s="26">
        <f t="shared" si="126"/>
        <v>0</v>
      </c>
      <c r="BI250" s="26">
        <f t="shared" si="126"/>
        <v>0</v>
      </c>
      <c r="BJ250" s="26">
        <f t="shared" si="126"/>
        <v>0</v>
      </c>
      <c r="BK250" s="26">
        <f t="shared" si="126"/>
        <v>0</v>
      </c>
      <c r="BL250" s="26">
        <f t="shared" si="126"/>
        <v>0</v>
      </c>
      <c r="BM250" s="26">
        <f t="shared" si="126"/>
        <v>0</v>
      </c>
      <c r="BN250" s="26">
        <f t="shared" si="126"/>
        <v>0</v>
      </c>
      <c r="BO250" s="26">
        <f t="shared" si="126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7">G39*$C39</f>
        <v>0</v>
      </c>
      <c r="H252" s="26">
        <f t="shared" si="127"/>
        <v>1000000</v>
      </c>
      <c r="I252" s="26">
        <f t="shared" si="127"/>
        <v>1000000</v>
      </c>
      <c r="J252" s="26">
        <f t="shared" si="127"/>
        <v>1000000</v>
      </c>
      <c r="K252" s="26">
        <f t="shared" si="127"/>
        <v>1000000</v>
      </c>
      <c r="L252" s="26">
        <f t="shared" si="127"/>
        <v>1000000</v>
      </c>
      <c r="M252" s="26">
        <f t="shared" si="127"/>
        <v>1000000</v>
      </c>
      <c r="N252" s="26">
        <f t="shared" si="127"/>
        <v>1000000</v>
      </c>
      <c r="O252" s="26">
        <f t="shared" si="127"/>
        <v>1000000</v>
      </c>
      <c r="P252" s="26">
        <f t="shared" si="127"/>
        <v>1000000</v>
      </c>
      <c r="Q252" s="26">
        <f t="shared" si="127"/>
        <v>1000000</v>
      </c>
      <c r="R252" s="26">
        <f t="shared" si="127"/>
        <v>1000000</v>
      </c>
      <c r="S252" s="26">
        <f t="shared" si="127"/>
        <v>1000000</v>
      </c>
      <c r="T252" s="26">
        <f t="shared" si="127"/>
        <v>1000000</v>
      </c>
      <c r="U252" s="26">
        <f t="shared" si="127"/>
        <v>1000000</v>
      </c>
      <c r="V252" s="26">
        <f t="shared" si="127"/>
        <v>1000000</v>
      </c>
      <c r="W252" s="26">
        <f t="shared" si="127"/>
        <v>1000000</v>
      </c>
      <c r="X252" s="26">
        <f t="shared" si="127"/>
        <v>1000000</v>
      </c>
      <c r="Y252" s="26">
        <f t="shared" si="127"/>
        <v>1000000</v>
      </c>
      <c r="Z252" s="26">
        <f t="shared" si="127"/>
        <v>1000000</v>
      </c>
      <c r="AA252" s="26">
        <f t="shared" si="127"/>
        <v>1000000</v>
      </c>
      <c r="AB252" s="26">
        <f t="shared" si="127"/>
        <v>1000000</v>
      </c>
      <c r="AC252" s="26">
        <f t="shared" si="127"/>
        <v>1000000</v>
      </c>
      <c r="AD252" s="26">
        <f t="shared" si="127"/>
        <v>1000000</v>
      </c>
      <c r="AE252" s="26">
        <f t="shared" si="127"/>
        <v>1000000</v>
      </c>
      <c r="AF252" s="26">
        <f t="shared" si="127"/>
        <v>0</v>
      </c>
      <c r="AG252" s="26">
        <f t="shared" si="127"/>
        <v>0</v>
      </c>
      <c r="AH252" s="26">
        <f t="shared" si="127"/>
        <v>0</v>
      </c>
      <c r="AI252" s="26">
        <f t="shared" si="127"/>
        <v>0</v>
      </c>
      <c r="AJ252" s="26">
        <f t="shared" si="127"/>
        <v>0</v>
      </c>
      <c r="AK252" s="26">
        <f t="shared" si="127"/>
        <v>0</v>
      </c>
      <c r="AL252" s="26">
        <f t="shared" si="127"/>
        <v>0</v>
      </c>
      <c r="AM252" s="26">
        <f t="shared" ref="AM252:BO252" si="128">AM39*$C39</f>
        <v>0</v>
      </c>
      <c r="AN252" s="26">
        <f t="shared" si="128"/>
        <v>0</v>
      </c>
      <c r="AO252" s="26">
        <f t="shared" si="128"/>
        <v>0</v>
      </c>
      <c r="AP252" s="26">
        <f t="shared" si="128"/>
        <v>0</v>
      </c>
      <c r="AQ252" s="26">
        <f t="shared" si="128"/>
        <v>0</v>
      </c>
      <c r="AR252" s="26">
        <f t="shared" si="128"/>
        <v>0</v>
      </c>
      <c r="AS252" s="26">
        <f t="shared" si="128"/>
        <v>0</v>
      </c>
      <c r="AT252" s="26">
        <f t="shared" si="128"/>
        <v>0</v>
      </c>
      <c r="AU252" s="26">
        <f t="shared" si="128"/>
        <v>0</v>
      </c>
      <c r="AV252" s="26">
        <f t="shared" si="128"/>
        <v>0</v>
      </c>
      <c r="AW252" s="26">
        <f t="shared" si="128"/>
        <v>0</v>
      </c>
      <c r="AX252" s="26">
        <f t="shared" si="128"/>
        <v>0</v>
      </c>
      <c r="AY252" s="26">
        <f t="shared" si="128"/>
        <v>0</v>
      </c>
      <c r="AZ252" s="26">
        <f t="shared" si="128"/>
        <v>0</v>
      </c>
      <c r="BA252" s="26">
        <f t="shared" si="128"/>
        <v>0</v>
      </c>
      <c r="BB252" s="26">
        <f t="shared" si="128"/>
        <v>0</v>
      </c>
      <c r="BC252" s="26">
        <f t="shared" si="128"/>
        <v>0</v>
      </c>
      <c r="BD252" s="26">
        <f t="shared" si="128"/>
        <v>0</v>
      </c>
      <c r="BE252" s="26">
        <f t="shared" si="128"/>
        <v>0</v>
      </c>
      <c r="BF252" s="26">
        <f t="shared" si="128"/>
        <v>0</v>
      </c>
      <c r="BG252" s="26">
        <f t="shared" si="128"/>
        <v>0</v>
      </c>
      <c r="BH252" s="26">
        <f t="shared" si="128"/>
        <v>0</v>
      </c>
      <c r="BI252" s="26">
        <f t="shared" si="128"/>
        <v>0</v>
      </c>
      <c r="BJ252" s="26">
        <f t="shared" si="128"/>
        <v>0</v>
      </c>
      <c r="BK252" s="26">
        <f t="shared" si="128"/>
        <v>0</v>
      </c>
      <c r="BL252" s="26">
        <f t="shared" si="128"/>
        <v>0</v>
      </c>
      <c r="BM252" s="26">
        <f t="shared" si="128"/>
        <v>0</v>
      </c>
      <c r="BN252" s="26">
        <f t="shared" si="128"/>
        <v>0</v>
      </c>
      <c r="BO252" s="26">
        <f t="shared" si="128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29">G41*$C41</f>
        <v>0</v>
      </c>
      <c r="H255" s="26">
        <f t="shared" si="129"/>
        <v>0</v>
      </c>
      <c r="I255" s="26">
        <f t="shared" si="129"/>
        <v>0</v>
      </c>
      <c r="J255" s="26">
        <f t="shared" si="129"/>
        <v>0</v>
      </c>
      <c r="K255" s="26">
        <f t="shared" si="129"/>
        <v>0</v>
      </c>
      <c r="L255" s="26">
        <f t="shared" si="129"/>
        <v>0</v>
      </c>
      <c r="M255" s="26">
        <f t="shared" si="129"/>
        <v>0</v>
      </c>
      <c r="N255" s="26">
        <f t="shared" si="129"/>
        <v>0</v>
      </c>
      <c r="O255" s="26">
        <f t="shared" si="129"/>
        <v>0</v>
      </c>
      <c r="P255" s="26">
        <f t="shared" si="129"/>
        <v>0</v>
      </c>
      <c r="Q255" s="26">
        <f t="shared" si="129"/>
        <v>0</v>
      </c>
      <c r="R255" s="26">
        <f t="shared" si="129"/>
        <v>0</v>
      </c>
      <c r="S255" s="26">
        <f t="shared" si="129"/>
        <v>0</v>
      </c>
      <c r="T255" s="26">
        <f t="shared" si="129"/>
        <v>0</v>
      </c>
      <c r="U255" s="26">
        <f t="shared" si="129"/>
        <v>0</v>
      </c>
      <c r="V255" s="26">
        <f t="shared" si="129"/>
        <v>0</v>
      </c>
      <c r="W255" s="26">
        <f t="shared" si="129"/>
        <v>0</v>
      </c>
      <c r="X255" s="26">
        <f t="shared" si="129"/>
        <v>0</v>
      </c>
      <c r="Y255" s="26">
        <f t="shared" si="129"/>
        <v>0</v>
      </c>
      <c r="Z255" s="26">
        <f t="shared" si="129"/>
        <v>0</v>
      </c>
      <c r="AA255" s="26">
        <f t="shared" si="129"/>
        <v>0</v>
      </c>
      <c r="AB255" s="26">
        <f t="shared" si="129"/>
        <v>0</v>
      </c>
      <c r="AC255" s="26">
        <f t="shared" si="129"/>
        <v>0</v>
      </c>
      <c r="AD255" s="26">
        <f t="shared" si="129"/>
        <v>0</v>
      </c>
      <c r="AE255" s="26">
        <f t="shared" si="129"/>
        <v>0</v>
      </c>
      <c r="AF255" s="26">
        <f t="shared" si="129"/>
        <v>0</v>
      </c>
      <c r="AG255" s="26">
        <f t="shared" si="129"/>
        <v>0</v>
      </c>
      <c r="AH255" s="26">
        <f t="shared" si="129"/>
        <v>0</v>
      </c>
      <c r="AI255" s="26">
        <f t="shared" si="129"/>
        <v>0</v>
      </c>
      <c r="AJ255" s="26">
        <f t="shared" si="129"/>
        <v>0</v>
      </c>
      <c r="AK255" s="26">
        <f t="shared" si="129"/>
        <v>0</v>
      </c>
      <c r="AL255" s="26">
        <f t="shared" si="129"/>
        <v>0</v>
      </c>
      <c r="AM255" s="26">
        <f t="shared" ref="AM255:BO255" si="130">AM41*$C41</f>
        <v>0</v>
      </c>
      <c r="AN255" s="26">
        <f t="shared" si="130"/>
        <v>0</v>
      </c>
      <c r="AO255" s="26">
        <f t="shared" si="130"/>
        <v>0</v>
      </c>
      <c r="AP255" s="26">
        <f t="shared" si="130"/>
        <v>0</v>
      </c>
      <c r="AQ255" s="26">
        <f t="shared" si="130"/>
        <v>0</v>
      </c>
      <c r="AR255" s="26">
        <f t="shared" si="130"/>
        <v>0</v>
      </c>
      <c r="AS255" s="26">
        <f t="shared" si="130"/>
        <v>0</v>
      </c>
      <c r="AT255" s="26">
        <f t="shared" si="130"/>
        <v>0</v>
      </c>
      <c r="AU255" s="26">
        <f t="shared" si="130"/>
        <v>0</v>
      </c>
      <c r="AV255" s="26">
        <f t="shared" si="130"/>
        <v>0</v>
      </c>
      <c r="AW255" s="26">
        <f t="shared" si="130"/>
        <v>0</v>
      </c>
      <c r="AX255" s="26">
        <f t="shared" si="130"/>
        <v>0</v>
      </c>
      <c r="AY255" s="26">
        <f t="shared" si="130"/>
        <v>0</v>
      </c>
      <c r="AZ255" s="26">
        <f t="shared" si="130"/>
        <v>0</v>
      </c>
      <c r="BA255" s="26">
        <f t="shared" si="130"/>
        <v>0</v>
      </c>
      <c r="BB255" s="26">
        <f t="shared" si="130"/>
        <v>0</v>
      </c>
      <c r="BC255" s="26">
        <f t="shared" si="130"/>
        <v>0</v>
      </c>
      <c r="BD255" s="26">
        <f t="shared" si="130"/>
        <v>0</v>
      </c>
      <c r="BE255" s="26">
        <f t="shared" si="130"/>
        <v>0</v>
      </c>
      <c r="BF255" s="26">
        <f t="shared" si="130"/>
        <v>0</v>
      </c>
      <c r="BG255" s="26">
        <f t="shared" si="130"/>
        <v>0</v>
      </c>
      <c r="BH255" s="26">
        <f t="shared" si="130"/>
        <v>0</v>
      </c>
      <c r="BI255" s="26">
        <f t="shared" si="130"/>
        <v>0</v>
      </c>
      <c r="BJ255" s="26">
        <f t="shared" si="130"/>
        <v>0</v>
      </c>
      <c r="BK255" s="26">
        <f t="shared" si="130"/>
        <v>0</v>
      </c>
      <c r="BL255" s="26">
        <f t="shared" si="130"/>
        <v>0</v>
      </c>
      <c r="BM255" s="26">
        <f t="shared" si="130"/>
        <v>0</v>
      </c>
      <c r="BN255" s="26">
        <f t="shared" si="130"/>
        <v>0</v>
      </c>
      <c r="BO255" s="26">
        <f t="shared" si="130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1">G255*G256</f>
        <v>0</v>
      </c>
      <c r="H257" s="26">
        <f t="shared" si="131"/>
        <v>0</v>
      </c>
      <c r="I257" s="26">
        <f t="shared" si="131"/>
        <v>0</v>
      </c>
      <c r="J257" s="26">
        <f t="shared" si="131"/>
        <v>0</v>
      </c>
      <c r="K257" s="26">
        <f t="shared" si="131"/>
        <v>0</v>
      </c>
      <c r="L257" s="26">
        <f t="shared" si="131"/>
        <v>0</v>
      </c>
      <c r="M257" s="26">
        <f t="shared" si="131"/>
        <v>0</v>
      </c>
      <c r="N257" s="26">
        <f t="shared" si="131"/>
        <v>0</v>
      </c>
      <c r="O257" s="26">
        <f t="shared" si="131"/>
        <v>0</v>
      </c>
      <c r="P257" s="26">
        <f t="shared" si="131"/>
        <v>0</v>
      </c>
      <c r="Q257" s="26">
        <f t="shared" si="131"/>
        <v>0</v>
      </c>
      <c r="R257" s="26">
        <f t="shared" si="131"/>
        <v>0</v>
      </c>
      <c r="S257" s="26">
        <f t="shared" si="131"/>
        <v>0</v>
      </c>
      <c r="T257" s="26">
        <f t="shared" si="131"/>
        <v>0</v>
      </c>
      <c r="U257" s="26">
        <f t="shared" si="131"/>
        <v>0</v>
      </c>
      <c r="V257" s="26">
        <f t="shared" si="131"/>
        <v>0</v>
      </c>
      <c r="W257" s="26">
        <f t="shared" si="131"/>
        <v>0</v>
      </c>
      <c r="X257" s="26">
        <f t="shared" si="131"/>
        <v>0</v>
      </c>
      <c r="Y257" s="26">
        <f t="shared" si="131"/>
        <v>0</v>
      </c>
      <c r="Z257" s="26">
        <f t="shared" si="131"/>
        <v>0</v>
      </c>
      <c r="AA257" s="26">
        <f t="shared" si="131"/>
        <v>0</v>
      </c>
      <c r="AB257" s="26">
        <f t="shared" si="131"/>
        <v>0</v>
      </c>
      <c r="AC257" s="26">
        <f t="shared" si="131"/>
        <v>0</v>
      </c>
      <c r="AD257" s="26">
        <f t="shared" si="131"/>
        <v>0</v>
      </c>
      <c r="AE257" s="26">
        <f t="shared" si="131"/>
        <v>0</v>
      </c>
      <c r="AF257" s="26">
        <f t="shared" si="131"/>
        <v>0</v>
      </c>
      <c r="AG257" s="26">
        <f t="shared" si="131"/>
        <v>0</v>
      </c>
      <c r="AH257" s="26">
        <f t="shared" si="131"/>
        <v>0</v>
      </c>
      <c r="AI257" s="26">
        <f t="shared" si="131"/>
        <v>0</v>
      </c>
      <c r="AJ257" s="26">
        <f t="shared" si="131"/>
        <v>0</v>
      </c>
      <c r="AK257" s="26">
        <f t="shared" si="131"/>
        <v>0</v>
      </c>
      <c r="AL257" s="26">
        <f t="shared" si="131"/>
        <v>0</v>
      </c>
      <c r="AM257" s="26">
        <f t="shared" ref="AM257:BO257" si="132">AM255*AM256</f>
        <v>0</v>
      </c>
      <c r="AN257" s="26">
        <f t="shared" si="132"/>
        <v>0</v>
      </c>
      <c r="AO257" s="26">
        <f t="shared" si="132"/>
        <v>0</v>
      </c>
      <c r="AP257" s="26">
        <f t="shared" si="132"/>
        <v>0</v>
      </c>
      <c r="AQ257" s="26">
        <f t="shared" si="132"/>
        <v>0</v>
      </c>
      <c r="AR257" s="26">
        <f t="shared" si="132"/>
        <v>0</v>
      </c>
      <c r="AS257" s="26">
        <f t="shared" si="132"/>
        <v>0</v>
      </c>
      <c r="AT257" s="26">
        <f t="shared" si="132"/>
        <v>0</v>
      </c>
      <c r="AU257" s="26">
        <f t="shared" si="132"/>
        <v>0</v>
      </c>
      <c r="AV257" s="26">
        <f t="shared" si="132"/>
        <v>0</v>
      </c>
      <c r="AW257" s="26">
        <f t="shared" si="132"/>
        <v>0</v>
      </c>
      <c r="AX257" s="26">
        <f t="shared" si="132"/>
        <v>0</v>
      </c>
      <c r="AY257" s="26">
        <f t="shared" si="132"/>
        <v>0</v>
      </c>
      <c r="AZ257" s="26">
        <f t="shared" si="132"/>
        <v>0</v>
      </c>
      <c r="BA257" s="26">
        <f t="shared" si="132"/>
        <v>0</v>
      </c>
      <c r="BB257" s="26">
        <f t="shared" si="132"/>
        <v>0</v>
      </c>
      <c r="BC257" s="26">
        <f t="shared" si="132"/>
        <v>0</v>
      </c>
      <c r="BD257" s="26">
        <f t="shared" si="132"/>
        <v>0</v>
      </c>
      <c r="BE257" s="26">
        <f t="shared" si="132"/>
        <v>0</v>
      </c>
      <c r="BF257" s="26">
        <f t="shared" si="132"/>
        <v>0</v>
      </c>
      <c r="BG257" s="26">
        <f t="shared" si="132"/>
        <v>0</v>
      </c>
      <c r="BH257" s="26">
        <f t="shared" si="132"/>
        <v>0</v>
      </c>
      <c r="BI257" s="26">
        <f t="shared" si="132"/>
        <v>0</v>
      </c>
      <c r="BJ257" s="26">
        <f t="shared" si="132"/>
        <v>0</v>
      </c>
      <c r="BK257" s="26">
        <f t="shared" si="132"/>
        <v>0</v>
      </c>
      <c r="BL257" s="26">
        <f t="shared" si="132"/>
        <v>0</v>
      </c>
      <c r="BM257" s="26">
        <f t="shared" si="132"/>
        <v>0</v>
      </c>
      <c r="BN257" s="26">
        <f t="shared" si="132"/>
        <v>0</v>
      </c>
      <c r="BO257" s="26">
        <f t="shared" si="132"/>
        <v>0</v>
      </c>
    </row>
    <row r="258" spans="1:67" hidden="1" outlineLevel="2" x14ac:dyDescent="0.15">
      <c r="A258" s="47" t="s">
        <v>757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3">G257+G258</f>
        <v>0</v>
      </c>
      <c r="H259" s="26">
        <f t="shared" si="133"/>
        <v>0</v>
      </c>
      <c r="I259" s="26">
        <f t="shared" si="133"/>
        <v>0</v>
      </c>
      <c r="J259" s="26">
        <f t="shared" si="133"/>
        <v>0</v>
      </c>
      <c r="K259" s="26">
        <f t="shared" si="133"/>
        <v>0</v>
      </c>
      <c r="L259" s="26">
        <f t="shared" si="133"/>
        <v>0</v>
      </c>
      <c r="M259" s="26">
        <f t="shared" si="133"/>
        <v>0</v>
      </c>
      <c r="N259" s="26">
        <f t="shared" si="133"/>
        <v>0</v>
      </c>
      <c r="O259" s="26">
        <f t="shared" si="133"/>
        <v>0</v>
      </c>
      <c r="P259" s="26">
        <f t="shared" si="133"/>
        <v>0</v>
      </c>
      <c r="Q259" s="26">
        <f t="shared" si="133"/>
        <v>0</v>
      </c>
      <c r="R259" s="26">
        <f t="shared" si="133"/>
        <v>0</v>
      </c>
      <c r="S259" s="26">
        <f t="shared" si="133"/>
        <v>0</v>
      </c>
      <c r="T259" s="26">
        <f t="shared" si="133"/>
        <v>0</v>
      </c>
      <c r="U259" s="26">
        <f t="shared" si="133"/>
        <v>0</v>
      </c>
      <c r="V259" s="26">
        <f t="shared" si="133"/>
        <v>0</v>
      </c>
      <c r="W259" s="26">
        <f t="shared" si="133"/>
        <v>0</v>
      </c>
      <c r="X259" s="26">
        <f t="shared" si="133"/>
        <v>0</v>
      </c>
      <c r="Y259" s="26">
        <f t="shared" si="133"/>
        <v>0</v>
      </c>
      <c r="Z259" s="26">
        <f t="shared" si="133"/>
        <v>0</v>
      </c>
      <c r="AA259" s="26">
        <f t="shared" si="133"/>
        <v>0</v>
      </c>
      <c r="AB259" s="26">
        <f t="shared" si="133"/>
        <v>0</v>
      </c>
      <c r="AC259" s="26">
        <f t="shared" si="133"/>
        <v>0</v>
      </c>
      <c r="AD259" s="26">
        <f t="shared" si="133"/>
        <v>0</v>
      </c>
      <c r="AE259" s="26">
        <f t="shared" si="133"/>
        <v>0</v>
      </c>
      <c r="AF259" s="26">
        <f t="shared" si="133"/>
        <v>0</v>
      </c>
      <c r="AG259" s="26">
        <f t="shared" si="133"/>
        <v>0</v>
      </c>
      <c r="AH259" s="26">
        <f t="shared" si="133"/>
        <v>0</v>
      </c>
      <c r="AI259" s="26">
        <f t="shared" si="133"/>
        <v>0</v>
      </c>
      <c r="AJ259" s="26">
        <f t="shared" si="133"/>
        <v>0</v>
      </c>
      <c r="AK259" s="26">
        <f t="shared" si="133"/>
        <v>0</v>
      </c>
      <c r="AL259" s="26">
        <f t="shared" si="133"/>
        <v>0</v>
      </c>
      <c r="AM259" s="26">
        <f t="shared" ref="AM259:BO259" si="134">AM257+AM258</f>
        <v>0</v>
      </c>
      <c r="AN259" s="26">
        <f t="shared" si="134"/>
        <v>0</v>
      </c>
      <c r="AO259" s="26">
        <f t="shared" si="134"/>
        <v>0</v>
      </c>
      <c r="AP259" s="26">
        <f t="shared" si="134"/>
        <v>0</v>
      </c>
      <c r="AQ259" s="26">
        <f t="shared" si="134"/>
        <v>0</v>
      </c>
      <c r="AR259" s="26">
        <f t="shared" si="134"/>
        <v>0</v>
      </c>
      <c r="AS259" s="26">
        <f t="shared" si="134"/>
        <v>0</v>
      </c>
      <c r="AT259" s="26">
        <f t="shared" si="134"/>
        <v>0</v>
      </c>
      <c r="AU259" s="26">
        <f t="shared" si="134"/>
        <v>0</v>
      </c>
      <c r="AV259" s="26">
        <f t="shared" si="134"/>
        <v>0</v>
      </c>
      <c r="AW259" s="26">
        <f t="shared" si="134"/>
        <v>0</v>
      </c>
      <c r="AX259" s="26">
        <f t="shared" si="134"/>
        <v>0</v>
      </c>
      <c r="AY259" s="26">
        <f t="shared" si="134"/>
        <v>0</v>
      </c>
      <c r="AZ259" s="26">
        <f t="shared" si="134"/>
        <v>0</v>
      </c>
      <c r="BA259" s="26">
        <f t="shared" si="134"/>
        <v>0</v>
      </c>
      <c r="BB259" s="26">
        <f t="shared" si="134"/>
        <v>0</v>
      </c>
      <c r="BC259" s="26">
        <f t="shared" si="134"/>
        <v>0</v>
      </c>
      <c r="BD259" s="26">
        <f t="shared" si="134"/>
        <v>0</v>
      </c>
      <c r="BE259" s="26">
        <f t="shared" si="134"/>
        <v>0</v>
      </c>
      <c r="BF259" s="26">
        <f t="shared" si="134"/>
        <v>0</v>
      </c>
      <c r="BG259" s="26">
        <f t="shared" si="134"/>
        <v>0</v>
      </c>
      <c r="BH259" s="26">
        <f t="shared" si="134"/>
        <v>0</v>
      </c>
      <c r="BI259" s="26">
        <f t="shared" si="134"/>
        <v>0</v>
      </c>
      <c r="BJ259" s="26">
        <f t="shared" si="134"/>
        <v>0</v>
      </c>
      <c r="BK259" s="26">
        <f t="shared" si="134"/>
        <v>0</v>
      </c>
      <c r="BL259" s="26">
        <f t="shared" si="134"/>
        <v>0</v>
      </c>
      <c r="BM259" s="26">
        <f t="shared" si="134"/>
        <v>0</v>
      </c>
      <c r="BN259" s="26">
        <f t="shared" si="134"/>
        <v>0</v>
      </c>
      <c r="BO259" s="26">
        <f t="shared" si="134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5">G42*$C42</f>
        <v>0</v>
      </c>
      <c r="H261" s="26">
        <f t="shared" si="135"/>
        <v>1000000</v>
      </c>
      <c r="I261" s="26">
        <f t="shared" si="135"/>
        <v>1000000</v>
      </c>
      <c r="J261" s="26">
        <f t="shared" si="135"/>
        <v>1000000</v>
      </c>
      <c r="K261" s="26">
        <f t="shared" si="135"/>
        <v>1000000</v>
      </c>
      <c r="L261" s="26">
        <f t="shared" si="135"/>
        <v>1000000</v>
      </c>
      <c r="M261" s="26">
        <f t="shared" si="135"/>
        <v>1000000</v>
      </c>
      <c r="N261" s="26">
        <f t="shared" si="135"/>
        <v>1000000</v>
      </c>
      <c r="O261" s="26">
        <f t="shared" si="135"/>
        <v>1000000</v>
      </c>
      <c r="P261" s="26">
        <f t="shared" si="135"/>
        <v>1000000</v>
      </c>
      <c r="Q261" s="26">
        <f t="shared" si="135"/>
        <v>1000000</v>
      </c>
      <c r="R261" s="26">
        <f t="shared" si="135"/>
        <v>1000000</v>
      </c>
      <c r="S261" s="26">
        <f t="shared" si="135"/>
        <v>1000000</v>
      </c>
      <c r="T261" s="26">
        <f t="shared" si="135"/>
        <v>1000000</v>
      </c>
      <c r="U261" s="26">
        <f t="shared" si="135"/>
        <v>1000000</v>
      </c>
      <c r="V261" s="26">
        <f t="shared" si="135"/>
        <v>1000000</v>
      </c>
      <c r="W261" s="26">
        <f t="shared" si="135"/>
        <v>1000000</v>
      </c>
      <c r="X261" s="26">
        <f t="shared" si="135"/>
        <v>1000000</v>
      </c>
      <c r="Y261" s="26">
        <f t="shared" si="135"/>
        <v>1000000</v>
      </c>
      <c r="Z261" s="26">
        <f t="shared" si="135"/>
        <v>1000000</v>
      </c>
      <c r="AA261" s="26">
        <f t="shared" si="135"/>
        <v>1000000</v>
      </c>
      <c r="AB261" s="26">
        <f t="shared" si="135"/>
        <v>1000000</v>
      </c>
      <c r="AC261" s="26">
        <f t="shared" si="135"/>
        <v>1000000</v>
      </c>
      <c r="AD261" s="26">
        <f t="shared" si="135"/>
        <v>1000000</v>
      </c>
      <c r="AE261" s="26">
        <f t="shared" si="135"/>
        <v>1000000</v>
      </c>
      <c r="AF261" s="26">
        <f t="shared" si="135"/>
        <v>0</v>
      </c>
      <c r="AG261" s="26">
        <f t="shared" si="135"/>
        <v>0</v>
      </c>
      <c r="AH261" s="26">
        <f t="shared" si="135"/>
        <v>0</v>
      </c>
      <c r="AI261" s="26">
        <f t="shared" si="135"/>
        <v>0</v>
      </c>
      <c r="AJ261" s="26">
        <f t="shared" si="135"/>
        <v>0</v>
      </c>
      <c r="AK261" s="26">
        <f t="shared" si="135"/>
        <v>0</v>
      </c>
      <c r="AL261" s="26">
        <f t="shared" si="135"/>
        <v>0</v>
      </c>
      <c r="AM261" s="26">
        <f t="shared" ref="AM261:BO261" si="136">AM42*$C42</f>
        <v>0</v>
      </c>
      <c r="AN261" s="26">
        <f t="shared" si="136"/>
        <v>0</v>
      </c>
      <c r="AO261" s="26">
        <f t="shared" si="136"/>
        <v>0</v>
      </c>
      <c r="AP261" s="26">
        <f t="shared" si="136"/>
        <v>0</v>
      </c>
      <c r="AQ261" s="26">
        <f t="shared" si="136"/>
        <v>0</v>
      </c>
      <c r="AR261" s="26">
        <f t="shared" si="136"/>
        <v>0</v>
      </c>
      <c r="AS261" s="26">
        <f t="shared" si="136"/>
        <v>0</v>
      </c>
      <c r="AT261" s="26">
        <f t="shared" si="136"/>
        <v>0</v>
      </c>
      <c r="AU261" s="26">
        <f t="shared" si="136"/>
        <v>0</v>
      </c>
      <c r="AV261" s="26">
        <f t="shared" si="136"/>
        <v>0</v>
      </c>
      <c r="AW261" s="26">
        <f t="shared" si="136"/>
        <v>0</v>
      </c>
      <c r="AX261" s="26">
        <f t="shared" si="136"/>
        <v>0</v>
      </c>
      <c r="AY261" s="26">
        <f t="shared" si="136"/>
        <v>0</v>
      </c>
      <c r="AZ261" s="26">
        <f t="shared" si="136"/>
        <v>0</v>
      </c>
      <c r="BA261" s="26">
        <f t="shared" si="136"/>
        <v>0</v>
      </c>
      <c r="BB261" s="26">
        <f t="shared" si="136"/>
        <v>0</v>
      </c>
      <c r="BC261" s="26">
        <f t="shared" si="136"/>
        <v>0</v>
      </c>
      <c r="BD261" s="26">
        <f t="shared" si="136"/>
        <v>0</v>
      </c>
      <c r="BE261" s="26">
        <f t="shared" si="136"/>
        <v>0</v>
      </c>
      <c r="BF261" s="26">
        <f t="shared" si="136"/>
        <v>0</v>
      </c>
      <c r="BG261" s="26">
        <f t="shared" si="136"/>
        <v>0</v>
      </c>
      <c r="BH261" s="26">
        <f t="shared" si="136"/>
        <v>0</v>
      </c>
      <c r="BI261" s="26">
        <f t="shared" si="136"/>
        <v>0</v>
      </c>
      <c r="BJ261" s="26">
        <f t="shared" si="136"/>
        <v>0</v>
      </c>
      <c r="BK261" s="26">
        <f t="shared" si="136"/>
        <v>0</v>
      </c>
      <c r="BL261" s="26">
        <f t="shared" si="136"/>
        <v>0</v>
      </c>
      <c r="BM261" s="26">
        <f t="shared" si="136"/>
        <v>0</v>
      </c>
      <c r="BN261" s="26">
        <f t="shared" si="136"/>
        <v>0</v>
      </c>
      <c r="BO261" s="26">
        <f t="shared" si="136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7">G44*$C44</f>
        <v>0</v>
      </c>
      <c r="H264" s="26">
        <f t="shared" si="137"/>
        <v>0</v>
      </c>
      <c r="I264" s="26">
        <f t="shared" si="137"/>
        <v>0</v>
      </c>
      <c r="J264" s="26">
        <f t="shared" si="137"/>
        <v>0</v>
      </c>
      <c r="K264" s="26">
        <f t="shared" si="137"/>
        <v>0</v>
      </c>
      <c r="L264" s="26">
        <f t="shared" si="137"/>
        <v>0</v>
      </c>
      <c r="M264" s="26">
        <f t="shared" si="137"/>
        <v>0</v>
      </c>
      <c r="N264" s="26">
        <f t="shared" si="137"/>
        <v>0</v>
      </c>
      <c r="O264" s="26">
        <f t="shared" si="137"/>
        <v>0</v>
      </c>
      <c r="P264" s="26">
        <f t="shared" si="137"/>
        <v>0</v>
      </c>
      <c r="Q264" s="26">
        <f t="shared" si="137"/>
        <v>0</v>
      </c>
      <c r="R264" s="26">
        <f t="shared" si="137"/>
        <v>0</v>
      </c>
      <c r="S264" s="26">
        <f t="shared" si="137"/>
        <v>0</v>
      </c>
      <c r="T264" s="26">
        <f t="shared" si="137"/>
        <v>0</v>
      </c>
      <c r="U264" s="26">
        <f t="shared" si="137"/>
        <v>0</v>
      </c>
      <c r="V264" s="26">
        <f t="shared" si="137"/>
        <v>0</v>
      </c>
      <c r="W264" s="26">
        <f t="shared" si="137"/>
        <v>0</v>
      </c>
      <c r="X264" s="26">
        <f t="shared" si="137"/>
        <v>0</v>
      </c>
      <c r="Y264" s="26">
        <f t="shared" si="137"/>
        <v>0</v>
      </c>
      <c r="Z264" s="26">
        <f t="shared" si="137"/>
        <v>0</v>
      </c>
      <c r="AA264" s="26">
        <f t="shared" si="137"/>
        <v>0</v>
      </c>
      <c r="AB264" s="26">
        <f t="shared" si="137"/>
        <v>0</v>
      </c>
      <c r="AC264" s="26">
        <f t="shared" si="137"/>
        <v>0</v>
      </c>
      <c r="AD264" s="26">
        <f t="shared" si="137"/>
        <v>0</v>
      </c>
      <c r="AE264" s="26">
        <f t="shared" si="137"/>
        <v>0</v>
      </c>
      <c r="AF264" s="26">
        <f t="shared" si="137"/>
        <v>0</v>
      </c>
      <c r="AG264" s="26">
        <f t="shared" si="137"/>
        <v>0</v>
      </c>
      <c r="AH264" s="26">
        <f t="shared" si="137"/>
        <v>0</v>
      </c>
      <c r="AI264" s="26">
        <f t="shared" si="137"/>
        <v>0</v>
      </c>
      <c r="AJ264" s="26">
        <f t="shared" si="137"/>
        <v>0</v>
      </c>
      <c r="AK264" s="26">
        <f t="shared" si="137"/>
        <v>0</v>
      </c>
      <c r="AL264" s="26">
        <f t="shared" si="137"/>
        <v>0</v>
      </c>
      <c r="AM264" s="26">
        <f t="shared" ref="AM264:BO264" si="138">AM44*$C44</f>
        <v>0</v>
      </c>
      <c r="AN264" s="26">
        <f t="shared" si="138"/>
        <v>0</v>
      </c>
      <c r="AO264" s="26">
        <f t="shared" si="138"/>
        <v>0</v>
      </c>
      <c r="AP264" s="26">
        <f t="shared" si="138"/>
        <v>0</v>
      </c>
      <c r="AQ264" s="26">
        <f t="shared" si="138"/>
        <v>0</v>
      </c>
      <c r="AR264" s="26">
        <f t="shared" si="138"/>
        <v>0</v>
      </c>
      <c r="AS264" s="26">
        <f t="shared" si="138"/>
        <v>0</v>
      </c>
      <c r="AT264" s="26">
        <f t="shared" si="138"/>
        <v>0</v>
      </c>
      <c r="AU264" s="26">
        <f t="shared" si="138"/>
        <v>0</v>
      </c>
      <c r="AV264" s="26">
        <f t="shared" si="138"/>
        <v>0</v>
      </c>
      <c r="AW264" s="26">
        <f t="shared" si="138"/>
        <v>0</v>
      </c>
      <c r="AX264" s="26">
        <f t="shared" si="138"/>
        <v>0</v>
      </c>
      <c r="AY264" s="26">
        <f t="shared" si="138"/>
        <v>0</v>
      </c>
      <c r="AZ264" s="26">
        <f t="shared" si="138"/>
        <v>0</v>
      </c>
      <c r="BA264" s="26">
        <f t="shared" si="138"/>
        <v>0</v>
      </c>
      <c r="BB264" s="26">
        <f t="shared" si="138"/>
        <v>0</v>
      </c>
      <c r="BC264" s="26">
        <f t="shared" si="138"/>
        <v>0</v>
      </c>
      <c r="BD264" s="26">
        <f t="shared" si="138"/>
        <v>0</v>
      </c>
      <c r="BE264" s="26">
        <f t="shared" si="138"/>
        <v>0</v>
      </c>
      <c r="BF264" s="26">
        <f t="shared" si="138"/>
        <v>0</v>
      </c>
      <c r="BG264" s="26">
        <f t="shared" si="138"/>
        <v>0</v>
      </c>
      <c r="BH264" s="26">
        <f t="shared" si="138"/>
        <v>0</v>
      </c>
      <c r="BI264" s="26">
        <f t="shared" si="138"/>
        <v>0</v>
      </c>
      <c r="BJ264" s="26">
        <f t="shared" si="138"/>
        <v>0</v>
      </c>
      <c r="BK264" s="26">
        <f t="shared" si="138"/>
        <v>0</v>
      </c>
      <c r="BL264" s="26">
        <f t="shared" si="138"/>
        <v>0</v>
      </c>
      <c r="BM264" s="26">
        <f t="shared" si="138"/>
        <v>0</v>
      </c>
      <c r="BN264" s="26">
        <f t="shared" si="138"/>
        <v>0</v>
      </c>
      <c r="BO264" s="26">
        <f t="shared" si="138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39">G264*G265</f>
        <v>0</v>
      </c>
      <c r="H266" s="26">
        <f t="shared" si="139"/>
        <v>0</v>
      </c>
      <c r="I266" s="26">
        <f t="shared" si="139"/>
        <v>0</v>
      </c>
      <c r="J266" s="26">
        <f t="shared" si="139"/>
        <v>0</v>
      </c>
      <c r="K266" s="26">
        <f t="shared" si="139"/>
        <v>0</v>
      </c>
      <c r="L266" s="26">
        <f t="shared" si="139"/>
        <v>0</v>
      </c>
      <c r="M266" s="26">
        <f t="shared" si="139"/>
        <v>0</v>
      </c>
      <c r="N266" s="26">
        <f t="shared" si="139"/>
        <v>0</v>
      </c>
      <c r="O266" s="26">
        <f t="shared" si="139"/>
        <v>0</v>
      </c>
      <c r="P266" s="26">
        <f t="shared" si="139"/>
        <v>0</v>
      </c>
      <c r="Q266" s="26">
        <f t="shared" si="139"/>
        <v>0</v>
      </c>
      <c r="R266" s="26">
        <f t="shared" si="139"/>
        <v>0</v>
      </c>
      <c r="S266" s="26">
        <f t="shared" si="139"/>
        <v>0</v>
      </c>
      <c r="T266" s="26">
        <f t="shared" si="139"/>
        <v>0</v>
      </c>
      <c r="U266" s="26">
        <f t="shared" si="139"/>
        <v>0</v>
      </c>
      <c r="V266" s="26">
        <f t="shared" si="139"/>
        <v>0</v>
      </c>
      <c r="W266" s="26">
        <f t="shared" si="139"/>
        <v>0</v>
      </c>
      <c r="X266" s="26">
        <f t="shared" si="139"/>
        <v>0</v>
      </c>
      <c r="Y266" s="26">
        <f t="shared" si="139"/>
        <v>0</v>
      </c>
      <c r="Z266" s="26">
        <f t="shared" si="139"/>
        <v>0</v>
      </c>
      <c r="AA266" s="26">
        <f t="shared" si="139"/>
        <v>0</v>
      </c>
      <c r="AB266" s="26">
        <f t="shared" si="139"/>
        <v>0</v>
      </c>
      <c r="AC266" s="26">
        <f t="shared" si="139"/>
        <v>0</v>
      </c>
      <c r="AD266" s="26">
        <f t="shared" si="139"/>
        <v>0</v>
      </c>
      <c r="AE266" s="26">
        <f t="shared" si="139"/>
        <v>0</v>
      </c>
      <c r="AF266" s="26">
        <f t="shared" si="139"/>
        <v>0</v>
      </c>
      <c r="AG266" s="26">
        <f t="shared" si="139"/>
        <v>0</v>
      </c>
      <c r="AH266" s="26">
        <f t="shared" si="139"/>
        <v>0</v>
      </c>
      <c r="AI266" s="26">
        <f t="shared" si="139"/>
        <v>0</v>
      </c>
      <c r="AJ266" s="26">
        <f t="shared" si="139"/>
        <v>0</v>
      </c>
      <c r="AK266" s="26">
        <f t="shared" si="139"/>
        <v>0</v>
      </c>
      <c r="AL266" s="26">
        <f t="shared" si="139"/>
        <v>0</v>
      </c>
      <c r="AM266" s="26">
        <f t="shared" ref="AM266:BO266" si="140">AM264*AM265</f>
        <v>0</v>
      </c>
      <c r="AN266" s="26">
        <f t="shared" si="140"/>
        <v>0</v>
      </c>
      <c r="AO266" s="26">
        <f t="shared" si="140"/>
        <v>0</v>
      </c>
      <c r="AP266" s="26">
        <f t="shared" si="140"/>
        <v>0</v>
      </c>
      <c r="AQ266" s="26">
        <f t="shared" si="140"/>
        <v>0</v>
      </c>
      <c r="AR266" s="26">
        <f t="shared" si="140"/>
        <v>0</v>
      </c>
      <c r="AS266" s="26">
        <f t="shared" si="140"/>
        <v>0</v>
      </c>
      <c r="AT266" s="26">
        <f t="shared" si="140"/>
        <v>0</v>
      </c>
      <c r="AU266" s="26">
        <f t="shared" si="140"/>
        <v>0</v>
      </c>
      <c r="AV266" s="26">
        <f t="shared" si="140"/>
        <v>0</v>
      </c>
      <c r="AW266" s="26">
        <f t="shared" si="140"/>
        <v>0</v>
      </c>
      <c r="AX266" s="26">
        <f t="shared" si="140"/>
        <v>0</v>
      </c>
      <c r="AY266" s="26">
        <f t="shared" si="140"/>
        <v>0</v>
      </c>
      <c r="AZ266" s="26">
        <f t="shared" si="140"/>
        <v>0</v>
      </c>
      <c r="BA266" s="26">
        <f t="shared" si="140"/>
        <v>0</v>
      </c>
      <c r="BB266" s="26">
        <f t="shared" si="140"/>
        <v>0</v>
      </c>
      <c r="BC266" s="26">
        <f t="shared" si="140"/>
        <v>0</v>
      </c>
      <c r="BD266" s="26">
        <f t="shared" si="140"/>
        <v>0</v>
      </c>
      <c r="BE266" s="26">
        <f t="shared" si="140"/>
        <v>0</v>
      </c>
      <c r="BF266" s="26">
        <f t="shared" si="140"/>
        <v>0</v>
      </c>
      <c r="BG266" s="26">
        <f t="shared" si="140"/>
        <v>0</v>
      </c>
      <c r="BH266" s="26">
        <f t="shared" si="140"/>
        <v>0</v>
      </c>
      <c r="BI266" s="26">
        <f t="shared" si="140"/>
        <v>0</v>
      </c>
      <c r="BJ266" s="26">
        <f t="shared" si="140"/>
        <v>0</v>
      </c>
      <c r="BK266" s="26">
        <f t="shared" si="140"/>
        <v>0</v>
      </c>
      <c r="BL266" s="26">
        <f t="shared" si="140"/>
        <v>0</v>
      </c>
      <c r="BM266" s="26">
        <f t="shared" si="140"/>
        <v>0</v>
      </c>
      <c r="BN266" s="26">
        <f t="shared" si="140"/>
        <v>0</v>
      </c>
      <c r="BO266" s="26">
        <f t="shared" si="140"/>
        <v>0</v>
      </c>
    </row>
    <row r="267" spans="1:67" hidden="1" outlineLevel="2" x14ac:dyDescent="0.15">
      <c r="A267" s="47" t="s">
        <v>757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1">G266+G267</f>
        <v>0</v>
      </c>
      <c r="H268" s="26">
        <f t="shared" si="141"/>
        <v>0</v>
      </c>
      <c r="I268" s="26">
        <f t="shared" si="141"/>
        <v>0</v>
      </c>
      <c r="J268" s="26">
        <f t="shared" si="141"/>
        <v>0</v>
      </c>
      <c r="K268" s="26">
        <f t="shared" si="141"/>
        <v>0</v>
      </c>
      <c r="L268" s="26">
        <f t="shared" si="141"/>
        <v>0</v>
      </c>
      <c r="M268" s="26">
        <f t="shared" si="141"/>
        <v>0</v>
      </c>
      <c r="N268" s="26">
        <f t="shared" si="141"/>
        <v>0</v>
      </c>
      <c r="O268" s="26">
        <f t="shared" si="141"/>
        <v>0</v>
      </c>
      <c r="P268" s="26">
        <f t="shared" si="141"/>
        <v>0</v>
      </c>
      <c r="Q268" s="26">
        <f t="shared" si="141"/>
        <v>0</v>
      </c>
      <c r="R268" s="26">
        <f t="shared" si="141"/>
        <v>0</v>
      </c>
      <c r="S268" s="26">
        <f t="shared" si="141"/>
        <v>0</v>
      </c>
      <c r="T268" s="26">
        <f t="shared" si="141"/>
        <v>0</v>
      </c>
      <c r="U268" s="26">
        <f t="shared" si="141"/>
        <v>0</v>
      </c>
      <c r="V268" s="26">
        <f t="shared" si="141"/>
        <v>0</v>
      </c>
      <c r="W268" s="26">
        <f t="shared" si="141"/>
        <v>0</v>
      </c>
      <c r="X268" s="26">
        <f t="shared" si="141"/>
        <v>0</v>
      </c>
      <c r="Y268" s="26">
        <f t="shared" si="141"/>
        <v>0</v>
      </c>
      <c r="Z268" s="26">
        <f t="shared" si="141"/>
        <v>0</v>
      </c>
      <c r="AA268" s="26">
        <f t="shared" si="141"/>
        <v>0</v>
      </c>
      <c r="AB268" s="26">
        <f t="shared" si="141"/>
        <v>0</v>
      </c>
      <c r="AC268" s="26">
        <f t="shared" si="141"/>
        <v>0</v>
      </c>
      <c r="AD268" s="26">
        <f t="shared" si="141"/>
        <v>0</v>
      </c>
      <c r="AE268" s="26">
        <f t="shared" si="141"/>
        <v>0</v>
      </c>
      <c r="AF268" s="26">
        <f t="shared" si="141"/>
        <v>0</v>
      </c>
      <c r="AG268" s="26">
        <f t="shared" si="141"/>
        <v>0</v>
      </c>
      <c r="AH268" s="26">
        <f t="shared" si="141"/>
        <v>0</v>
      </c>
      <c r="AI268" s="26">
        <f t="shared" si="141"/>
        <v>0</v>
      </c>
      <c r="AJ268" s="26">
        <f t="shared" si="141"/>
        <v>0</v>
      </c>
      <c r="AK268" s="26">
        <f t="shared" si="141"/>
        <v>0</v>
      </c>
      <c r="AL268" s="26">
        <f t="shared" si="141"/>
        <v>0</v>
      </c>
      <c r="AM268" s="26">
        <f t="shared" ref="AM268:BO268" si="142">AM266+AM267</f>
        <v>0</v>
      </c>
      <c r="AN268" s="26">
        <f t="shared" si="142"/>
        <v>0</v>
      </c>
      <c r="AO268" s="26">
        <f t="shared" si="142"/>
        <v>0</v>
      </c>
      <c r="AP268" s="26">
        <f t="shared" si="142"/>
        <v>0</v>
      </c>
      <c r="AQ268" s="26">
        <f t="shared" si="142"/>
        <v>0</v>
      </c>
      <c r="AR268" s="26">
        <f t="shared" si="142"/>
        <v>0</v>
      </c>
      <c r="AS268" s="26">
        <f t="shared" si="142"/>
        <v>0</v>
      </c>
      <c r="AT268" s="26">
        <f t="shared" si="142"/>
        <v>0</v>
      </c>
      <c r="AU268" s="26">
        <f t="shared" si="142"/>
        <v>0</v>
      </c>
      <c r="AV268" s="26">
        <f t="shared" si="142"/>
        <v>0</v>
      </c>
      <c r="AW268" s="26">
        <f t="shared" si="142"/>
        <v>0</v>
      </c>
      <c r="AX268" s="26">
        <f t="shared" si="142"/>
        <v>0</v>
      </c>
      <c r="AY268" s="26">
        <f t="shared" si="142"/>
        <v>0</v>
      </c>
      <c r="AZ268" s="26">
        <f t="shared" si="142"/>
        <v>0</v>
      </c>
      <c r="BA268" s="26">
        <f t="shared" si="142"/>
        <v>0</v>
      </c>
      <c r="BB268" s="26">
        <f t="shared" si="142"/>
        <v>0</v>
      </c>
      <c r="BC268" s="26">
        <f t="shared" si="142"/>
        <v>0</v>
      </c>
      <c r="BD268" s="26">
        <f t="shared" si="142"/>
        <v>0</v>
      </c>
      <c r="BE268" s="26">
        <f t="shared" si="142"/>
        <v>0</v>
      </c>
      <c r="BF268" s="26">
        <f t="shared" si="142"/>
        <v>0</v>
      </c>
      <c r="BG268" s="26">
        <f t="shared" si="142"/>
        <v>0</v>
      </c>
      <c r="BH268" s="26">
        <f t="shared" si="142"/>
        <v>0</v>
      </c>
      <c r="BI268" s="26">
        <f t="shared" si="142"/>
        <v>0</v>
      </c>
      <c r="BJ268" s="26">
        <f t="shared" si="142"/>
        <v>0</v>
      </c>
      <c r="BK268" s="26">
        <f t="shared" si="142"/>
        <v>0</v>
      </c>
      <c r="BL268" s="26">
        <f t="shared" si="142"/>
        <v>0</v>
      </c>
      <c r="BM268" s="26">
        <f t="shared" si="142"/>
        <v>0</v>
      </c>
      <c r="BN268" s="26">
        <f t="shared" si="142"/>
        <v>0</v>
      </c>
      <c r="BO268" s="26">
        <f t="shared" si="142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3">G45*$C45</f>
        <v>0</v>
      </c>
      <c r="H270" s="26">
        <f t="shared" si="143"/>
        <v>0</v>
      </c>
      <c r="I270" s="26">
        <f t="shared" si="143"/>
        <v>0</v>
      </c>
      <c r="J270" s="26">
        <f t="shared" si="143"/>
        <v>0</v>
      </c>
      <c r="K270" s="26">
        <f t="shared" si="143"/>
        <v>0</v>
      </c>
      <c r="L270" s="26">
        <f t="shared" si="143"/>
        <v>0</v>
      </c>
      <c r="M270" s="26">
        <f t="shared" si="143"/>
        <v>0</v>
      </c>
      <c r="N270" s="26">
        <f t="shared" si="143"/>
        <v>0</v>
      </c>
      <c r="O270" s="26">
        <f t="shared" si="143"/>
        <v>0</v>
      </c>
      <c r="P270" s="26">
        <f t="shared" si="143"/>
        <v>0</v>
      </c>
      <c r="Q270" s="26">
        <f t="shared" si="143"/>
        <v>0</v>
      </c>
      <c r="R270" s="26">
        <f t="shared" si="143"/>
        <v>0</v>
      </c>
      <c r="S270" s="26">
        <f t="shared" si="143"/>
        <v>0</v>
      </c>
      <c r="T270" s="26">
        <f t="shared" si="143"/>
        <v>0</v>
      </c>
      <c r="U270" s="26">
        <f t="shared" si="143"/>
        <v>0</v>
      </c>
      <c r="V270" s="26">
        <f t="shared" si="143"/>
        <v>0</v>
      </c>
      <c r="W270" s="26">
        <f t="shared" si="143"/>
        <v>0</v>
      </c>
      <c r="X270" s="26">
        <f t="shared" si="143"/>
        <v>0</v>
      </c>
      <c r="Y270" s="26">
        <f t="shared" si="143"/>
        <v>0</v>
      </c>
      <c r="Z270" s="26">
        <f t="shared" si="143"/>
        <v>0</v>
      </c>
      <c r="AA270" s="26">
        <f t="shared" si="143"/>
        <v>0</v>
      </c>
      <c r="AB270" s="26">
        <f t="shared" si="143"/>
        <v>0</v>
      </c>
      <c r="AC270" s="26">
        <f t="shared" si="143"/>
        <v>0</v>
      </c>
      <c r="AD270" s="26">
        <f t="shared" si="143"/>
        <v>0</v>
      </c>
      <c r="AE270" s="26">
        <f t="shared" si="143"/>
        <v>0</v>
      </c>
      <c r="AF270" s="26">
        <f t="shared" si="143"/>
        <v>0</v>
      </c>
      <c r="AG270" s="26">
        <f t="shared" si="143"/>
        <v>0</v>
      </c>
      <c r="AH270" s="26">
        <f t="shared" si="143"/>
        <v>0</v>
      </c>
      <c r="AI270" s="26">
        <f t="shared" si="143"/>
        <v>0</v>
      </c>
      <c r="AJ270" s="26">
        <f t="shared" si="143"/>
        <v>0</v>
      </c>
      <c r="AK270" s="26">
        <f t="shared" si="143"/>
        <v>0</v>
      </c>
      <c r="AL270" s="26">
        <f t="shared" si="143"/>
        <v>0</v>
      </c>
      <c r="AM270" s="26">
        <f t="shared" ref="AM270:BO270" si="144">AM45*$C45</f>
        <v>0</v>
      </c>
      <c r="AN270" s="26">
        <f t="shared" si="144"/>
        <v>0</v>
      </c>
      <c r="AO270" s="26">
        <f t="shared" si="144"/>
        <v>0</v>
      </c>
      <c r="AP270" s="26">
        <f t="shared" si="144"/>
        <v>0</v>
      </c>
      <c r="AQ270" s="26">
        <f t="shared" si="144"/>
        <v>0</v>
      </c>
      <c r="AR270" s="26">
        <f t="shared" si="144"/>
        <v>0</v>
      </c>
      <c r="AS270" s="26">
        <f t="shared" si="144"/>
        <v>0</v>
      </c>
      <c r="AT270" s="26">
        <f t="shared" si="144"/>
        <v>0</v>
      </c>
      <c r="AU270" s="26">
        <f t="shared" si="144"/>
        <v>0</v>
      </c>
      <c r="AV270" s="26">
        <f t="shared" si="144"/>
        <v>0</v>
      </c>
      <c r="AW270" s="26">
        <f t="shared" si="144"/>
        <v>0</v>
      </c>
      <c r="AX270" s="26">
        <f t="shared" si="144"/>
        <v>0</v>
      </c>
      <c r="AY270" s="26">
        <f t="shared" si="144"/>
        <v>0</v>
      </c>
      <c r="AZ270" s="26">
        <f t="shared" si="144"/>
        <v>0</v>
      </c>
      <c r="BA270" s="26">
        <f t="shared" si="144"/>
        <v>0</v>
      </c>
      <c r="BB270" s="26">
        <f t="shared" si="144"/>
        <v>0</v>
      </c>
      <c r="BC270" s="26">
        <f t="shared" si="144"/>
        <v>0</v>
      </c>
      <c r="BD270" s="26">
        <f t="shared" si="144"/>
        <v>0</v>
      </c>
      <c r="BE270" s="26">
        <f t="shared" si="144"/>
        <v>0</v>
      </c>
      <c r="BF270" s="26">
        <f t="shared" si="144"/>
        <v>0</v>
      </c>
      <c r="BG270" s="26">
        <f t="shared" si="144"/>
        <v>0</v>
      </c>
      <c r="BH270" s="26">
        <f t="shared" si="144"/>
        <v>0</v>
      </c>
      <c r="BI270" s="26">
        <f t="shared" si="144"/>
        <v>0</v>
      </c>
      <c r="BJ270" s="26">
        <f t="shared" si="144"/>
        <v>0</v>
      </c>
      <c r="BK270" s="26">
        <f t="shared" si="144"/>
        <v>0</v>
      </c>
      <c r="BL270" s="26">
        <f t="shared" si="144"/>
        <v>0</v>
      </c>
      <c r="BM270" s="26">
        <f t="shared" si="144"/>
        <v>0</v>
      </c>
      <c r="BN270" s="26">
        <f t="shared" si="144"/>
        <v>0</v>
      </c>
      <c r="BO270" s="26">
        <f t="shared" si="144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5">G266+G257+G248+G239</f>
        <v>0</v>
      </c>
      <c r="H273" s="26">
        <f t="shared" si="145"/>
        <v>0</v>
      </c>
      <c r="I273" s="26">
        <f t="shared" si="145"/>
        <v>0</v>
      </c>
      <c r="J273" s="26">
        <f t="shared" si="145"/>
        <v>0</v>
      </c>
      <c r="K273" s="26">
        <f t="shared" si="145"/>
        <v>0</v>
      </c>
      <c r="L273" s="26">
        <f t="shared" si="145"/>
        <v>0</v>
      </c>
      <c r="M273" s="26">
        <f t="shared" si="145"/>
        <v>0</v>
      </c>
      <c r="N273" s="26">
        <f t="shared" si="145"/>
        <v>0</v>
      </c>
      <c r="O273" s="26">
        <f t="shared" si="145"/>
        <v>0</v>
      </c>
      <c r="P273" s="26">
        <f t="shared" si="145"/>
        <v>0</v>
      </c>
      <c r="Q273" s="26">
        <f t="shared" si="145"/>
        <v>0</v>
      </c>
      <c r="R273" s="26">
        <f t="shared" si="145"/>
        <v>0</v>
      </c>
      <c r="S273" s="26">
        <f t="shared" si="145"/>
        <v>0</v>
      </c>
      <c r="T273" s="26">
        <f t="shared" si="145"/>
        <v>0</v>
      </c>
      <c r="U273" s="26">
        <f t="shared" si="145"/>
        <v>0</v>
      </c>
      <c r="V273" s="26">
        <f t="shared" si="145"/>
        <v>0</v>
      </c>
      <c r="W273" s="26">
        <f t="shared" si="145"/>
        <v>0</v>
      </c>
      <c r="X273" s="26">
        <f t="shared" si="145"/>
        <v>0</v>
      </c>
      <c r="Y273" s="26">
        <f t="shared" si="145"/>
        <v>0</v>
      </c>
      <c r="Z273" s="26">
        <f t="shared" si="145"/>
        <v>0</v>
      </c>
      <c r="AA273" s="26">
        <f t="shared" si="145"/>
        <v>0</v>
      </c>
      <c r="AB273" s="26">
        <f t="shared" si="145"/>
        <v>0</v>
      </c>
      <c r="AC273" s="26">
        <f t="shared" si="145"/>
        <v>0</v>
      </c>
      <c r="AD273" s="26">
        <f t="shared" si="145"/>
        <v>0</v>
      </c>
      <c r="AE273" s="26">
        <f t="shared" si="145"/>
        <v>0</v>
      </c>
      <c r="AF273" s="26">
        <f t="shared" si="145"/>
        <v>0</v>
      </c>
      <c r="AG273" s="26">
        <f t="shared" si="145"/>
        <v>0</v>
      </c>
      <c r="AH273" s="26">
        <f t="shared" si="145"/>
        <v>0</v>
      </c>
      <c r="AI273" s="26">
        <f t="shared" si="145"/>
        <v>0</v>
      </c>
      <c r="AJ273" s="26">
        <f t="shared" si="145"/>
        <v>0</v>
      </c>
      <c r="AK273" s="26">
        <f t="shared" si="145"/>
        <v>0</v>
      </c>
      <c r="AL273" s="26">
        <f t="shared" si="145"/>
        <v>0</v>
      </c>
      <c r="AM273" s="26">
        <f t="shared" ref="AM273:BO273" si="146">AM266+AM257+AM248+AM239</f>
        <v>0</v>
      </c>
      <c r="AN273" s="26">
        <f t="shared" si="146"/>
        <v>0</v>
      </c>
      <c r="AO273" s="26">
        <f t="shared" si="146"/>
        <v>0</v>
      </c>
      <c r="AP273" s="26">
        <f t="shared" si="146"/>
        <v>0</v>
      </c>
      <c r="AQ273" s="26">
        <f t="shared" si="146"/>
        <v>0</v>
      </c>
      <c r="AR273" s="26">
        <f t="shared" si="146"/>
        <v>0</v>
      </c>
      <c r="AS273" s="26">
        <f t="shared" si="146"/>
        <v>0</v>
      </c>
      <c r="AT273" s="26">
        <f t="shared" si="146"/>
        <v>0</v>
      </c>
      <c r="AU273" s="26">
        <f t="shared" si="146"/>
        <v>0</v>
      </c>
      <c r="AV273" s="26">
        <f t="shared" si="146"/>
        <v>0</v>
      </c>
      <c r="AW273" s="26">
        <f t="shared" si="146"/>
        <v>0</v>
      </c>
      <c r="AX273" s="26">
        <f t="shared" si="146"/>
        <v>0</v>
      </c>
      <c r="AY273" s="26">
        <f t="shared" si="146"/>
        <v>0</v>
      </c>
      <c r="AZ273" s="26">
        <f t="shared" si="146"/>
        <v>0</v>
      </c>
      <c r="BA273" s="26">
        <f t="shared" si="146"/>
        <v>0</v>
      </c>
      <c r="BB273" s="26">
        <f t="shared" si="146"/>
        <v>0</v>
      </c>
      <c r="BC273" s="26">
        <f t="shared" si="146"/>
        <v>0</v>
      </c>
      <c r="BD273" s="26">
        <f t="shared" si="146"/>
        <v>0</v>
      </c>
      <c r="BE273" s="26">
        <f t="shared" si="146"/>
        <v>0</v>
      </c>
      <c r="BF273" s="26">
        <f t="shared" si="146"/>
        <v>0</v>
      </c>
      <c r="BG273" s="26">
        <f t="shared" si="146"/>
        <v>0</v>
      </c>
      <c r="BH273" s="26">
        <f t="shared" si="146"/>
        <v>0</v>
      </c>
      <c r="BI273" s="26">
        <f t="shared" si="146"/>
        <v>0</v>
      </c>
      <c r="BJ273" s="26">
        <f t="shared" si="146"/>
        <v>0</v>
      </c>
      <c r="BK273" s="26">
        <f t="shared" si="146"/>
        <v>0</v>
      </c>
      <c r="BL273" s="26">
        <f t="shared" si="146"/>
        <v>0</v>
      </c>
      <c r="BM273" s="26">
        <f t="shared" si="146"/>
        <v>0</v>
      </c>
      <c r="BN273" s="26">
        <f t="shared" si="146"/>
        <v>0</v>
      </c>
      <c r="BO273" s="26">
        <f t="shared" si="146"/>
        <v>0</v>
      </c>
    </row>
    <row r="274" spans="1:68" hidden="1" outlineLevel="2" x14ac:dyDescent="0.15">
      <c r="A274" s="47" t="s">
        <v>757</v>
      </c>
      <c r="G274" s="26">
        <f t="shared" ref="G274:AL274" si="147">G267+G258+G249+G240</f>
        <v>0</v>
      </c>
      <c r="H274" s="26">
        <f t="shared" si="147"/>
        <v>0</v>
      </c>
      <c r="I274" s="26">
        <f t="shared" si="147"/>
        <v>0</v>
      </c>
      <c r="J274" s="26">
        <f t="shared" si="147"/>
        <v>0</v>
      </c>
      <c r="K274" s="26">
        <f t="shared" si="147"/>
        <v>0</v>
      </c>
      <c r="L274" s="26">
        <f t="shared" si="147"/>
        <v>0</v>
      </c>
      <c r="M274" s="26">
        <f t="shared" si="147"/>
        <v>0</v>
      </c>
      <c r="N274" s="26">
        <f t="shared" si="147"/>
        <v>0</v>
      </c>
      <c r="O274" s="26">
        <f t="shared" si="147"/>
        <v>0</v>
      </c>
      <c r="P274" s="26">
        <f t="shared" si="147"/>
        <v>0</v>
      </c>
      <c r="Q274" s="26">
        <f t="shared" si="147"/>
        <v>0</v>
      </c>
      <c r="R274" s="26">
        <f t="shared" si="147"/>
        <v>0</v>
      </c>
      <c r="S274" s="26">
        <f t="shared" si="147"/>
        <v>0</v>
      </c>
      <c r="T274" s="26">
        <f t="shared" si="147"/>
        <v>0</v>
      </c>
      <c r="U274" s="26">
        <f t="shared" si="147"/>
        <v>0</v>
      </c>
      <c r="V274" s="26">
        <f t="shared" si="147"/>
        <v>0</v>
      </c>
      <c r="W274" s="26">
        <f t="shared" si="147"/>
        <v>0</v>
      </c>
      <c r="X274" s="26">
        <f t="shared" si="147"/>
        <v>0</v>
      </c>
      <c r="Y274" s="26">
        <f t="shared" si="147"/>
        <v>0</v>
      </c>
      <c r="Z274" s="26">
        <f t="shared" si="147"/>
        <v>0</v>
      </c>
      <c r="AA274" s="26">
        <f t="shared" si="147"/>
        <v>0</v>
      </c>
      <c r="AB274" s="26">
        <f t="shared" si="147"/>
        <v>0</v>
      </c>
      <c r="AC274" s="26">
        <f t="shared" si="147"/>
        <v>0</v>
      </c>
      <c r="AD274" s="26">
        <f t="shared" si="147"/>
        <v>0</v>
      </c>
      <c r="AE274" s="26">
        <f t="shared" si="147"/>
        <v>0</v>
      </c>
      <c r="AF274" s="26">
        <f t="shared" si="147"/>
        <v>0</v>
      </c>
      <c r="AG274" s="26">
        <f t="shared" si="147"/>
        <v>0</v>
      </c>
      <c r="AH274" s="26">
        <f t="shared" si="147"/>
        <v>0</v>
      </c>
      <c r="AI274" s="26">
        <f t="shared" si="147"/>
        <v>0</v>
      </c>
      <c r="AJ274" s="26">
        <f t="shared" si="147"/>
        <v>0</v>
      </c>
      <c r="AK274" s="26">
        <f t="shared" si="147"/>
        <v>0</v>
      </c>
      <c r="AL274" s="26">
        <f t="shared" si="147"/>
        <v>0</v>
      </c>
      <c r="AM274" s="26">
        <f t="shared" ref="AM274:BO274" si="148">AM267+AM258+AM249+AM240</f>
        <v>0</v>
      </c>
      <c r="AN274" s="26">
        <f t="shared" si="148"/>
        <v>0</v>
      </c>
      <c r="AO274" s="26">
        <f t="shared" si="148"/>
        <v>0</v>
      </c>
      <c r="AP274" s="26">
        <f t="shared" si="148"/>
        <v>0</v>
      </c>
      <c r="AQ274" s="26">
        <f t="shared" si="148"/>
        <v>0</v>
      </c>
      <c r="AR274" s="26">
        <f t="shared" si="148"/>
        <v>0</v>
      </c>
      <c r="AS274" s="26">
        <f t="shared" si="148"/>
        <v>0</v>
      </c>
      <c r="AT274" s="26">
        <f t="shared" si="148"/>
        <v>0</v>
      </c>
      <c r="AU274" s="26">
        <f t="shared" si="148"/>
        <v>0</v>
      </c>
      <c r="AV274" s="26">
        <f t="shared" si="148"/>
        <v>0</v>
      </c>
      <c r="AW274" s="26">
        <f t="shared" si="148"/>
        <v>0</v>
      </c>
      <c r="AX274" s="26">
        <f t="shared" si="148"/>
        <v>0</v>
      </c>
      <c r="AY274" s="26">
        <f t="shared" si="148"/>
        <v>0</v>
      </c>
      <c r="AZ274" s="26">
        <f t="shared" si="148"/>
        <v>0</v>
      </c>
      <c r="BA274" s="26">
        <f t="shared" si="148"/>
        <v>0</v>
      </c>
      <c r="BB274" s="26">
        <f t="shared" si="148"/>
        <v>0</v>
      </c>
      <c r="BC274" s="26">
        <f t="shared" si="148"/>
        <v>0</v>
      </c>
      <c r="BD274" s="26">
        <f t="shared" si="148"/>
        <v>0</v>
      </c>
      <c r="BE274" s="26">
        <f t="shared" si="148"/>
        <v>0</v>
      </c>
      <c r="BF274" s="26">
        <f t="shared" si="148"/>
        <v>0</v>
      </c>
      <c r="BG274" s="26">
        <f t="shared" si="148"/>
        <v>0</v>
      </c>
      <c r="BH274" s="26">
        <f t="shared" si="148"/>
        <v>0</v>
      </c>
      <c r="BI274" s="26">
        <f t="shared" si="148"/>
        <v>0</v>
      </c>
      <c r="BJ274" s="26">
        <f t="shared" si="148"/>
        <v>0</v>
      </c>
      <c r="BK274" s="26">
        <f t="shared" si="148"/>
        <v>0</v>
      </c>
      <c r="BL274" s="26">
        <f t="shared" si="148"/>
        <v>0</v>
      </c>
      <c r="BM274" s="26">
        <f t="shared" si="148"/>
        <v>0</v>
      </c>
      <c r="BN274" s="26">
        <f t="shared" si="148"/>
        <v>0</v>
      </c>
      <c r="BO274" s="26">
        <f t="shared" si="148"/>
        <v>0</v>
      </c>
    </row>
    <row r="275" spans="1:68" hidden="1" outlineLevel="2" x14ac:dyDescent="0.15">
      <c r="A275" s="47" t="s">
        <v>63</v>
      </c>
      <c r="G275" s="26">
        <f t="shared" ref="G275:AL275" si="149">G273+G274</f>
        <v>0</v>
      </c>
      <c r="H275" s="26">
        <f t="shared" si="149"/>
        <v>0</v>
      </c>
      <c r="I275" s="26">
        <f t="shared" si="149"/>
        <v>0</v>
      </c>
      <c r="J275" s="26">
        <f t="shared" si="149"/>
        <v>0</v>
      </c>
      <c r="K275" s="26">
        <f t="shared" si="149"/>
        <v>0</v>
      </c>
      <c r="L275" s="26">
        <f t="shared" si="149"/>
        <v>0</v>
      </c>
      <c r="M275" s="26">
        <f t="shared" si="149"/>
        <v>0</v>
      </c>
      <c r="N275" s="26">
        <f t="shared" si="149"/>
        <v>0</v>
      </c>
      <c r="O275" s="26">
        <f t="shared" si="149"/>
        <v>0</v>
      </c>
      <c r="P275" s="26">
        <f t="shared" si="149"/>
        <v>0</v>
      </c>
      <c r="Q275" s="26">
        <f t="shared" si="149"/>
        <v>0</v>
      </c>
      <c r="R275" s="26">
        <f t="shared" si="149"/>
        <v>0</v>
      </c>
      <c r="S275" s="26">
        <f t="shared" si="149"/>
        <v>0</v>
      </c>
      <c r="T275" s="26">
        <f t="shared" si="149"/>
        <v>0</v>
      </c>
      <c r="U275" s="26">
        <f t="shared" si="149"/>
        <v>0</v>
      </c>
      <c r="V275" s="26">
        <f t="shared" si="149"/>
        <v>0</v>
      </c>
      <c r="W275" s="26">
        <f t="shared" si="149"/>
        <v>0</v>
      </c>
      <c r="X275" s="26">
        <f t="shared" si="149"/>
        <v>0</v>
      </c>
      <c r="Y275" s="26">
        <f t="shared" si="149"/>
        <v>0</v>
      </c>
      <c r="Z275" s="26">
        <f t="shared" si="149"/>
        <v>0</v>
      </c>
      <c r="AA275" s="26">
        <f t="shared" si="149"/>
        <v>0</v>
      </c>
      <c r="AB275" s="26">
        <f t="shared" si="149"/>
        <v>0</v>
      </c>
      <c r="AC275" s="26">
        <f t="shared" si="149"/>
        <v>0</v>
      </c>
      <c r="AD275" s="26">
        <f t="shared" si="149"/>
        <v>0</v>
      </c>
      <c r="AE275" s="26">
        <f t="shared" si="149"/>
        <v>0</v>
      </c>
      <c r="AF275" s="26">
        <f t="shared" si="149"/>
        <v>0</v>
      </c>
      <c r="AG275" s="26">
        <f t="shared" si="149"/>
        <v>0</v>
      </c>
      <c r="AH275" s="26">
        <f t="shared" si="149"/>
        <v>0</v>
      </c>
      <c r="AI275" s="26">
        <f t="shared" si="149"/>
        <v>0</v>
      </c>
      <c r="AJ275" s="26">
        <f t="shared" si="149"/>
        <v>0</v>
      </c>
      <c r="AK275" s="26">
        <f t="shared" si="149"/>
        <v>0</v>
      </c>
      <c r="AL275" s="26">
        <f t="shared" si="149"/>
        <v>0</v>
      </c>
      <c r="AM275" s="26">
        <f t="shared" ref="AM275:BO275" si="150">AM273+AM274</f>
        <v>0</v>
      </c>
      <c r="AN275" s="26">
        <f t="shared" si="150"/>
        <v>0</v>
      </c>
      <c r="AO275" s="26">
        <f t="shared" si="150"/>
        <v>0</v>
      </c>
      <c r="AP275" s="26">
        <f t="shared" si="150"/>
        <v>0</v>
      </c>
      <c r="AQ275" s="26">
        <f t="shared" si="150"/>
        <v>0</v>
      </c>
      <c r="AR275" s="26">
        <f t="shared" si="150"/>
        <v>0</v>
      </c>
      <c r="AS275" s="26">
        <f t="shared" si="150"/>
        <v>0</v>
      </c>
      <c r="AT275" s="26">
        <f t="shared" si="150"/>
        <v>0</v>
      </c>
      <c r="AU275" s="26">
        <f t="shared" si="150"/>
        <v>0</v>
      </c>
      <c r="AV275" s="26">
        <f t="shared" si="150"/>
        <v>0</v>
      </c>
      <c r="AW275" s="26">
        <f t="shared" si="150"/>
        <v>0</v>
      </c>
      <c r="AX275" s="26">
        <f t="shared" si="150"/>
        <v>0</v>
      </c>
      <c r="AY275" s="26">
        <f t="shared" si="150"/>
        <v>0</v>
      </c>
      <c r="AZ275" s="26">
        <f t="shared" si="150"/>
        <v>0</v>
      </c>
      <c r="BA275" s="26">
        <f t="shared" si="150"/>
        <v>0</v>
      </c>
      <c r="BB275" s="26">
        <f t="shared" si="150"/>
        <v>0</v>
      </c>
      <c r="BC275" s="26">
        <f t="shared" si="150"/>
        <v>0</v>
      </c>
      <c r="BD275" s="26">
        <f t="shared" si="150"/>
        <v>0</v>
      </c>
      <c r="BE275" s="26">
        <f t="shared" si="150"/>
        <v>0</v>
      </c>
      <c r="BF275" s="26">
        <f t="shared" si="150"/>
        <v>0</v>
      </c>
      <c r="BG275" s="26">
        <f t="shared" si="150"/>
        <v>0</v>
      </c>
      <c r="BH275" s="26">
        <f t="shared" si="150"/>
        <v>0</v>
      </c>
      <c r="BI275" s="26">
        <f t="shared" si="150"/>
        <v>0</v>
      </c>
      <c r="BJ275" s="26">
        <f t="shared" si="150"/>
        <v>0</v>
      </c>
      <c r="BK275" s="26">
        <f t="shared" si="150"/>
        <v>0</v>
      </c>
      <c r="BL275" s="26">
        <f t="shared" si="150"/>
        <v>0</v>
      </c>
      <c r="BM275" s="26">
        <f t="shared" si="150"/>
        <v>0</v>
      </c>
      <c r="BN275" s="26">
        <f t="shared" si="150"/>
        <v>0</v>
      </c>
      <c r="BO275" s="26">
        <f t="shared" si="150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1">G270+G261+G252+G243</f>
        <v>0</v>
      </c>
      <c r="H277" s="26">
        <f t="shared" si="151"/>
        <v>2000000</v>
      </c>
      <c r="I277" s="26">
        <f t="shared" si="151"/>
        <v>2000000</v>
      </c>
      <c r="J277" s="26">
        <f t="shared" si="151"/>
        <v>2000000</v>
      </c>
      <c r="K277" s="26">
        <f t="shared" si="151"/>
        <v>2000000</v>
      </c>
      <c r="L277" s="26">
        <f t="shared" si="151"/>
        <v>2000000</v>
      </c>
      <c r="M277" s="26">
        <f t="shared" si="151"/>
        <v>2000000</v>
      </c>
      <c r="N277" s="26">
        <f t="shared" si="151"/>
        <v>2000000</v>
      </c>
      <c r="O277" s="26">
        <f t="shared" si="151"/>
        <v>2000000</v>
      </c>
      <c r="P277" s="26">
        <f t="shared" si="151"/>
        <v>2000000</v>
      </c>
      <c r="Q277" s="26">
        <f t="shared" si="151"/>
        <v>2000000</v>
      </c>
      <c r="R277" s="26">
        <f t="shared" si="151"/>
        <v>2000000</v>
      </c>
      <c r="S277" s="26">
        <f t="shared" si="151"/>
        <v>2000000</v>
      </c>
      <c r="T277" s="26">
        <f t="shared" si="151"/>
        <v>2000000</v>
      </c>
      <c r="U277" s="26">
        <f t="shared" si="151"/>
        <v>2000000</v>
      </c>
      <c r="V277" s="26">
        <f t="shared" si="151"/>
        <v>2000000</v>
      </c>
      <c r="W277" s="26">
        <f t="shared" si="151"/>
        <v>2000000</v>
      </c>
      <c r="X277" s="26">
        <f t="shared" si="151"/>
        <v>2000000</v>
      </c>
      <c r="Y277" s="26">
        <f t="shared" si="151"/>
        <v>2000000</v>
      </c>
      <c r="Z277" s="26">
        <f t="shared" si="151"/>
        <v>2000000</v>
      </c>
      <c r="AA277" s="26">
        <f t="shared" si="151"/>
        <v>2000000</v>
      </c>
      <c r="AB277" s="26">
        <f t="shared" si="151"/>
        <v>2000000</v>
      </c>
      <c r="AC277" s="26">
        <f t="shared" si="151"/>
        <v>2000000</v>
      </c>
      <c r="AD277" s="26">
        <f t="shared" si="151"/>
        <v>2000000</v>
      </c>
      <c r="AE277" s="26">
        <f t="shared" si="151"/>
        <v>2000000</v>
      </c>
      <c r="AF277" s="26">
        <f t="shared" si="151"/>
        <v>0</v>
      </c>
      <c r="AG277" s="26">
        <f t="shared" si="151"/>
        <v>0</v>
      </c>
      <c r="AH277" s="26">
        <f t="shared" si="151"/>
        <v>0</v>
      </c>
      <c r="AI277" s="26">
        <f t="shared" si="151"/>
        <v>0</v>
      </c>
      <c r="AJ277" s="26">
        <f t="shared" si="151"/>
        <v>0</v>
      </c>
      <c r="AK277" s="26">
        <f t="shared" si="151"/>
        <v>0</v>
      </c>
      <c r="AL277" s="26">
        <f t="shared" si="151"/>
        <v>0</v>
      </c>
      <c r="AM277" s="26">
        <f t="shared" ref="AM277:BO277" si="152">AM270+AM261+AM252+AM243</f>
        <v>0</v>
      </c>
      <c r="AN277" s="26">
        <f t="shared" si="152"/>
        <v>0</v>
      </c>
      <c r="AO277" s="26">
        <f t="shared" si="152"/>
        <v>0</v>
      </c>
      <c r="AP277" s="26">
        <f t="shared" si="152"/>
        <v>0</v>
      </c>
      <c r="AQ277" s="26">
        <f t="shared" si="152"/>
        <v>0</v>
      </c>
      <c r="AR277" s="26">
        <f t="shared" si="152"/>
        <v>0</v>
      </c>
      <c r="AS277" s="26">
        <f t="shared" si="152"/>
        <v>0</v>
      </c>
      <c r="AT277" s="26">
        <f t="shared" si="152"/>
        <v>0</v>
      </c>
      <c r="AU277" s="26">
        <f t="shared" si="152"/>
        <v>0</v>
      </c>
      <c r="AV277" s="26">
        <f t="shared" si="152"/>
        <v>0</v>
      </c>
      <c r="AW277" s="26">
        <f t="shared" si="152"/>
        <v>0</v>
      </c>
      <c r="AX277" s="26">
        <f t="shared" si="152"/>
        <v>0</v>
      </c>
      <c r="AY277" s="26">
        <f t="shared" si="152"/>
        <v>0</v>
      </c>
      <c r="AZ277" s="26">
        <f t="shared" si="152"/>
        <v>0</v>
      </c>
      <c r="BA277" s="26">
        <f t="shared" si="152"/>
        <v>0</v>
      </c>
      <c r="BB277" s="26">
        <f t="shared" si="152"/>
        <v>0</v>
      </c>
      <c r="BC277" s="26">
        <f t="shared" si="152"/>
        <v>0</v>
      </c>
      <c r="BD277" s="26">
        <f t="shared" si="152"/>
        <v>0</v>
      </c>
      <c r="BE277" s="26">
        <f t="shared" si="152"/>
        <v>0</v>
      </c>
      <c r="BF277" s="26">
        <f t="shared" si="152"/>
        <v>0</v>
      </c>
      <c r="BG277" s="26">
        <f t="shared" si="152"/>
        <v>0</v>
      </c>
      <c r="BH277" s="26">
        <f t="shared" si="152"/>
        <v>0</v>
      </c>
      <c r="BI277" s="26">
        <f t="shared" si="152"/>
        <v>0</v>
      </c>
      <c r="BJ277" s="26">
        <f t="shared" si="152"/>
        <v>0</v>
      </c>
      <c r="BK277" s="26">
        <f t="shared" si="152"/>
        <v>0</v>
      </c>
      <c r="BL277" s="26">
        <f t="shared" si="152"/>
        <v>0</v>
      </c>
      <c r="BM277" s="26">
        <f t="shared" si="152"/>
        <v>0</v>
      </c>
      <c r="BN277" s="26">
        <f t="shared" si="152"/>
        <v>0</v>
      </c>
      <c r="BO277" s="26">
        <f t="shared" si="152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3">G277+G275</f>
        <v>0</v>
      </c>
      <c r="H279" s="26">
        <f t="shared" si="153"/>
        <v>2000000</v>
      </c>
      <c r="I279" s="26">
        <f t="shared" si="153"/>
        <v>2000000</v>
      </c>
      <c r="J279" s="26">
        <f t="shared" si="153"/>
        <v>2000000</v>
      </c>
      <c r="K279" s="26">
        <f t="shared" si="153"/>
        <v>2000000</v>
      </c>
      <c r="L279" s="26">
        <f t="shared" si="153"/>
        <v>2000000</v>
      </c>
      <c r="M279" s="26">
        <f t="shared" si="153"/>
        <v>2000000</v>
      </c>
      <c r="N279" s="26">
        <f t="shared" si="153"/>
        <v>2000000</v>
      </c>
      <c r="O279" s="26">
        <f t="shared" si="153"/>
        <v>2000000</v>
      </c>
      <c r="P279" s="26">
        <f t="shared" si="153"/>
        <v>2000000</v>
      </c>
      <c r="Q279" s="26">
        <f t="shared" si="153"/>
        <v>2000000</v>
      </c>
      <c r="R279" s="26">
        <f t="shared" si="153"/>
        <v>2000000</v>
      </c>
      <c r="S279" s="26">
        <f t="shared" si="153"/>
        <v>2000000</v>
      </c>
      <c r="T279" s="26">
        <f t="shared" si="153"/>
        <v>2000000</v>
      </c>
      <c r="U279" s="26">
        <f t="shared" si="153"/>
        <v>2000000</v>
      </c>
      <c r="V279" s="26">
        <f t="shared" si="153"/>
        <v>2000000</v>
      </c>
      <c r="W279" s="26">
        <f t="shared" si="153"/>
        <v>2000000</v>
      </c>
      <c r="X279" s="26">
        <f t="shared" si="153"/>
        <v>2000000</v>
      </c>
      <c r="Y279" s="26">
        <f t="shared" si="153"/>
        <v>2000000</v>
      </c>
      <c r="Z279" s="26">
        <f t="shared" si="153"/>
        <v>2000000</v>
      </c>
      <c r="AA279" s="26">
        <f t="shared" si="153"/>
        <v>2000000</v>
      </c>
      <c r="AB279" s="26">
        <f t="shared" si="153"/>
        <v>2000000</v>
      </c>
      <c r="AC279" s="26">
        <f t="shared" si="153"/>
        <v>2000000</v>
      </c>
      <c r="AD279" s="26">
        <f t="shared" si="153"/>
        <v>2000000</v>
      </c>
      <c r="AE279" s="26">
        <f t="shared" si="153"/>
        <v>2000000</v>
      </c>
      <c r="AF279" s="26">
        <f t="shared" si="153"/>
        <v>0</v>
      </c>
      <c r="AG279" s="26">
        <f t="shared" si="153"/>
        <v>0</v>
      </c>
      <c r="AH279" s="26">
        <f t="shared" si="153"/>
        <v>0</v>
      </c>
      <c r="AI279" s="26">
        <f t="shared" si="153"/>
        <v>0</v>
      </c>
      <c r="AJ279" s="26">
        <f t="shared" si="153"/>
        <v>0</v>
      </c>
      <c r="AK279" s="26">
        <f t="shared" si="153"/>
        <v>0</v>
      </c>
      <c r="AL279" s="26">
        <f t="shared" si="153"/>
        <v>0</v>
      </c>
      <c r="AM279" s="26">
        <f t="shared" ref="AM279:BO279" si="154">AM277+AM275</f>
        <v>0</v>
      </c>
      <c r="AN279" s="26">
        <f t="shared" si="154"/>
        <v>0</v>
      </c>
      <c r="AO279" s="26">
        <f t="shared" si="154"/>
        <v>0</v>
      </c>
      <c r="AP279" s="26">
        <f t="shared" si="154"/>
        <v>0</v>
      </c>
      <c r="AQ279" s="26">
        <f t="shared" si="154"/>
        <v>0</v>
      </c>
      <c r="AR279" s="26">
        <f t="shared" si="154"/>
        <v>0</v>
      </c>
      <c r="AS279" s="26">
        <f t="shared" si="154"/>
        <v>0</v>
      </c>
      <c r="AT279" s="26">
        <f t="shared" si="154"/>
        <v>0</v>
      </c>
      <c r="AU279" s="26">
        <f t="shared" si="154"/>
        <v>0</v>
      </c>
      <c r="AV279" s="26">
        <f t="shared" si="154"/>
        <v>0</v>
      </c>
      <c r="AW279" s="26">
        <f t="shared" si="154"/>
        <v>0</v>
      </c>
      <c r="AX279" s="26">
        <f t="shared" si="154"/>
        <v>0</v>
      </c>
      <c r="AY279" s="26">
        <f t="shared" si="154"/>
        <v>0</v>
      </c>
      <c r="AZ279" s="26">
        <f t="shared" si="154"/>
        <v>0</v>
      </c>
      <c r="BA279" s="26">
        <f t="shared" si="154"/>
        <v>0</v>
      </c>
      <c r="BB279" s="26">
        <f t="shared" si="154"/>
        <v>0</v>
      </c>
      <c r="BC279" s="26">
        <f t="shared" si="154"/>
        <v>0</v>
      </c>
      <c r="BD279" s="26">
        <f t="shared" si="154"/>
        <v>0</v>
      </c>
      <c r="BE279" s="26">
        <f t="shared" si="154"/>
        <v>0</v>
      </c>
      <c r="BF279" s="26">
        <f t="shared" si="154"/>
        <v>0</v>
      </c>
      <c r="BG279" s="26">
        <f t="shared" si="154"/>
        <v>0</v>
      </c>
      <c r="BH279" s="26">
        <f t="shared" si="154"/>
        <v>0</v>
      </c>
      <c r="BI279" s="26">
        <f t="shared" si="154"/>
        <v>0</v>
      </c>
      <c r="BJ279" s="26">
        <f t="shared" si="154"/>
        <v>0</v>
      </c>
      <c r="BK279" s="26">
        <f t="shared" si="154"/>
        <v>0</v>
      </c>
      <c r="BL279" s="26">
        <f t="shared" si="154"/>
        <v>0</v>
      </c>
      <c r="BM279" s="26">
        <f t="shared" si="154"/>
        <v>0</v>
      </c>
      <c r="BN279" s="26">
        <f t="shared" si="154"/>
        <v>0</v>
      </c>
      <c r="BO279" s="26">
        <f t="shared" si="154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5">SUM(I284:I288)</f>
        <v>0</v>
      </c>
      <c r="J289" s="26">
        <f t="shared" si="155"/>
        <v>0</v>
      </c>
      <c r="K289" s="26">
        <f t="shared" si="155"/>
        <v>0</v>
      </c>
      <c r="L289" s="26">
        <f t="shared" si="155"/>
        <v>0</v>
      </c>
      <c r="M289" s="26">
        <f t="shared" si="155"/>
        <v>0</v>
      </c>
      <c r="N289" s="26">
        <f t="shared" si="155"/>
        <v>0</v>
      </c>
      <c r="O289" s="26">
        <f t="shared" si="155"/>
        <v>0</v>
      </c>
      <c r="P289" s="26">
        <f t="shared" si="155"/>
        <v>0</v>
      </c>
      <c r="Q289" s="26">
        <f t="shared" si="155"/>
        <v>0</v>
      </c>
      <c r="R289" s="26">
        <f t="shared" si="155"/>
        <v>0</v>
      </c>
      <c r="S289" s="26">
        <f t="shared" si="155"/>
        <v>0</v>
      </c>
      <c r="T289" s="26">
        <f t="shared" si="155"/>
        <v>0</v>
      </c>
      <c r="U289" s="26">
        <f t="shared" ref="U289:AE289" si="156">SUM(U284:U288)</f>
        <v>0</v>
      </c>
      <c r="V289" s="26">
        <f t="shared" si="156"/>
        <v>0</v>
      </c>
      <c r="W289" s="26">
        <f t="shared" si="156"/>
        <v>0</v>
      </c>
      <c r="X289" s="26">
        <f t="shared" si="156"/>
        <v>0</v>
      </c>
      <c r="Y289" s="26">
        <f t="shared" si="156"/>
        <v>0</v>
      </c>
      <c r="Z289" s="26">
        <f t="shared" si="156"/>
        <v>0</v>
      </c>
      <c r="AA289" s="26">
        <f t="shared" si="156"/>
        <v>0</v>
      </c>
      <c r="AB289" s="26">
        <f t="shared" si="156"/>
        <v>0</v>
      </c>
      <c r="AC289" s="26">
        <f t="shared" si="156"/>
        <v>0</v>
      </c>
      <c r="AD289" s="26">
        <f t="shared" si="156"/>
        <v>0</v>
      </c>
      <c r="AE289" s="26">
        <f t="shared" si="156"/>
        <v>0</v>
      </c>
      <c r="AF289" s="26">
        <f t="shared" ref="AF289:BO289" si="157">SUM(AF284:AF288)</f>
        <v>0</v>
      </c>
      <c r="AG289" s="26">
        <f t="shared" si="157"/>
        <v>0</v>
      </c>
      <c r="AH289" s="26">
        <f t="shared" si="157"/>
        <v>0</v>
      </c>
      <c r="AI289" s="26">
        <f t="shared" si="157"/>
        <v>0</v>
      </c>
      <c r="AJ289" s="26">
        <f t="shared" si="157"/>
        <v>0</v>
      </c>
      <c r="AK289" s="26">
        <f t="shared" si="157"/>
        <v>0</v>
      </c>
      <c r="AL289" s="26">
        <f t="shared" si="157"/>
        <v>0</v>
      </c>
      <c r="AM289" s="26">
        <f t="shared" si="157"/>
        <v>0</v>
      </c>
      <c r="AN289" s="26">
        <f t="shared" si="157"/>
        <v>0</v>
      </c>
      <c r="AO289" s="26">
        <f t="shared" si="157"/>
        <v>0</v>
      </c>
      <c r="AP289" s="26">
        <f t="shared" si="157"/>
        <v>0</v>
      </c>
      <c r="AQ289" s="26">
        <f t="shared" si="157"/>
        <v>0</v>
      </c>
      <c r="AR289" s="26">
        <f t="shared" si="157"/>
        <v>0</v>
      </c>
      <c r="AS289" s="26">
        <f t="shared" si="157"/>
        <v>0</v>
      </c>
      <c r="AT289" s="26">
        <f t="shared" si="157"/>
        <v>0</v>
      </c>
      <c r="AU289" s="26">
        <f t="shared" si="157"/>
        <v>0</v>
      </c>
      <c r="AV289" s="26">
        <f t="shared" si="157"/>
        <v>0</v>
      </c>
      <c r="AW289" s="26">
        <f t="shared" si="157"/>
        <v>0</v>
      </c>
      <c r="AX289" s="26">
        <f t="shared" si="157"/>
        <v>0</v>
      </c>
      <c r="AY289" s="26">
        <f t="shared" si="157"/>
        <v>0</v>
      </c>
      <c r="AZ289" s="26">
        <f t="shared" si="157"/>
        <v>0</v>
      </c>
      <c r="BA289" s="26">
        <f t="shared" si="157"/>
        <v>0</v>
      </c>
      <c r="BB289" s="26">
        <f t="shared" si="157"/>
        <v>0</v>
      </c>
      <c r="BC289" s="26">
        <f t="shared" si="157"/>
        <v>0</v>
      </c>
      <c r="BD289" s="26">
        <f t="shared" si="157"/>
        <v>0</v>
      </c>
      <c r="BE289" s="26">
        <f t="shared" si="157"/>
        <v>0</v>
      </c>
      <c r="BF289" s="26">
        <f t="shared" si="157"/>
        <v>0</v>
      </c>
      <c r="BG289" s="26">
        <f t="shared" si="157"/>
        <v>0</v>
      </c>
      <c r="BH289" s="26">
        <f t="shared" si="157"/>
        <v>0</v>
      </c>
      <c r="BI289" s="26">
        <f t="shared" si="157"/>
        <v>0</v>
      </c>
      <c r="BJ289" s="26">
        <f t="shared" si="157"/>
        <v>0</v>
      </c>
      <c r="BK289" s="26">
        <f t="shared" si="157"/>
        <v>0</v>
      </c>
      <c r="BL289" s="26">
        <f t="shared" si="157"/>
        <v>0</v>
      </c>
      <c r="BM289" s="26">
        <f t="shared" si="157"/>
        <v>0</v>
      </c>
      <c r="BN289" s="26">
        <f t="shared" si="157"/>
        <v>0</v>
      </c>
      <c r="BO289" s="26">
        <f t="shared" si="157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58">G293+G292</f>
        <v>0</v>
      </c>
      <c r="H295" s="26">
        <f t="shared" si="158"/>
        <v>0</v>
      </c>
      <c r="I295" s="26">
        <f t="shared" si="158"/>
        <v>0</v>
      </c>
      <c r="J295" s="26">
        <f t="shared" si="158"/>
        <v>0</v>
      </c>
      <c r="K295" s="26">
        <f t="shared" si="158"/>
        <v>0</v>
      </c>
      <c r="L295" s="26">
        <f t="shared" si="158"/>
        <v>0</v>
      </c>
      <c r="M295" s="26">
        <f t="shared" si="158"/>
        <v>0</v>
      </c>
      <c r="N295" s="26">
        <f t="shared" si="158"/>
        <v>0</v>
      </c>
      <c r="O295" s="26">
        <f t="shared" si="158"/>
        <v>0</v>
      </c>
      <c r="P295" s="26">
        <f t="shared" si="158"/>
        <v>0</v>
      </c>
      <c r="Q295" s="26">
        <f t="shared" si="158"/>
        <v>0</v>
      </c>
      <c r="R295" s="26">
        <f t="shared" si="158"/>
        <v>0</v>
      </c>
      <c r="S295" s="26">
        <f t="shared" si="158"/>
        <v>0</v>
      </c>
      <c r="T295" s="26">
        <f t="shared" si="158"/>
        <v>0</v>
      </c>
      <c r="U295" s="26">
        <f t="shared" si="158"/>
        <v>0</v>
      </c>
      <c r="V295" s="26">
        <f t="shared" si="158"/>
        <v>0</v>
      </c>
      <c r="W295" s="26">
        <f t="shared" si="158"/>
        <v>0</v>
      </c>
      <c r="X295" s="26">
        <f t="shared" si="158"/>
        <v>0</v>
      </c>
      <c r="Y295" s="26">
        <f t="shared" si="158"/>
        <v>0</v>
      </c>
      <c r="Z295" s="26">
        <f t="shared" si="158"/>
        <v>0</v>
      </c>
      <c r="AA295" s="26">
        <f t="shared" si="158"/>
        <v>0</v>
      </c>
      <c r="AB295" s="26">
        <f t="shared" si="158"/>
        <v>0</v>
      </c>
      <c r="AC295" s="26">
        <f t="shared" si="158"/>
        <v>0</v>
      </c>
      <c r="AD295" s="26">
        <f t="shared" si="158"/>
        <v>0</v>
      </c>
      <c r="AE295" s="26">
        <f t="shared" si="158"/>
        <v>0</v>
      </c>
      <c r="AF295" s="26">
        <f t="shared" si="158"/>
        <v>0</v>
      </c>
      <c r="AG295" s="26">
        <f t="shared" si="158"/>
        <v>0</v>
      </c>
      <c r="AH295" s="26">
        <f t="shared" si="158"/>
        <v>0</v>
      </c>
      <c r="AI295" s="26">
        <f t="shared" si="158"/>
        <v>0</v>
      </c>
      <c r="AJ295" s="26">
        <f t="shared" si="158"/>
        <v>0</v>
      </c>
      <c r="AK295" s="26">
        <f t="shared" si="158"/>
        <v>0</v>
      </c>
      <c r="AL295" s="26">
        <f t="shared" si="158"/>
        <v>0</v>
      </c>
      <c r="AM295" s="26">
        <f t="shared" ref="AM295:BO295" si="159">AM293+AM292</f>
        <v>0</v>
      </c>
      <c r="AN295" s="26">
        <f t="shared" si="159"/>
        <v>0</v>
      </c>
      <c r="AO295" s="26">
        <f t="shared" si="159"/>
        <v>0</v>
      </c>
      <c r="AP295" s="26">
        <f t="shared" si="159"/>
        <v>0</v>
      </c>
      <c r="AQ295" s="26">
        <f t="shared" si="159"/>
        <v>0</v>
      </c>
      <c r="AR295" s="26">
        <f t="shared" si="159"/>
        <v>0</v>
      </c>
      <c r="AS295" s="26">
        <f t="shared" si="159"/>
        <v>0</v>
      </c>
      <c r="AT295" s="26">
        <f t="shared" si="159"/>
        <v>0</v>
      </c>
      <c r="AU295" s="26">
        <f t="shared" si="159"/>
        <v>0</v>
      </c>
      <c r="AV295" s="26">
        <f t="shared" si="159"/>
        <v>0</v>
      </c>
      <c r="AW295" s="26">
        <f t="shared" si="159"/>
        <v>0</v>
      </c>
      <c r="AX295" s="26">
        <f t="shared" si="159"/>
        <v>0</v>
      </c>
      <c r="AY295" s="26">
        <f t="shared" si="159"/>
        <v>0</v>
      </c>
      <c r="AZ295" s="26">
        <f t="shared" si="159"/>
        <v>0</v>
      </c>
      <c r="BA295" s="26">
        <f t="shared" si="159"/>
        <v>0</v>
      </c>
      <c r="BB295" s="26">
        <f t="shared" si="159"/>
        <v>0</v>
      </c>
      <c r="BC295" s="26">
        <f t="shared" si="159"/>
        <v>0</v>
      </c>
      <c r="BD295" s="26">
        <f t="shared" si="159"/>
        <v>0</v>
      </c>
      <c r="BE295" s="26">
        <f t="shared" si="159"/>
        <v>0</v>
      </c>
      <c r="BF295" s="26">
        <f t="shared" si="159"/>
        <v>0</v>
      </c>
      <c r="BG295" s="26">
        <f t="shared" si="159"/>
        <v>0</v>
      </c>
      <c r="BH295" s="26">
        <f t="shared" si="159"/>
        <v>0</v>
      </c>
      <c r="BI295" s="26">
        <f t="shared" si="159"/>
        <v>0</v>
      </c>
      <c r="BJ295" s="26">
        <f t="shared" si="159"/>
        <v>0</v>
      </c>
      <c r="BK295" s="26">
        <f t="shared" si="159"/>
        <v>0</v>
      </c>
      <c r="BL295" s="26">
        <f t="shared" si="159"/>
        <v>0</v>
      </c>
      <c r="BM295" s="26">
        <f t="shared" si="159"/>
        <v>0</v>
      </c>
      <c r="BN295" s="26">
        <f t="shared" si="159"/>
        <v>0</v>
      </c>
      <c r="BO295" s="26">
        <f t="shared" si="159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0">G295+G289+G279</f>
        <v>0</v>
      </c>
      <c r="H297" s="26">
        <f t="shared" si="160"/>
        <v>2000000</v>
      </c>
      <c r="I297" s="26">
        <f t="shared" si="160"/>
        <v>2000000</v>
      </c>
      <c r="J297" s="26">
        <f t="shared" si="160"/>
        <v>2000000</v>
      </c>
      <c r="K297" s="26">
        <f t="shared" si="160"/>
        <v>2000000</v>
      </c>
      <c r="L297" s="26">
        <f t="shared" si="160"/>
        <v>2000000</v>
      </c>
      <c r="M297" s="26">
        <f t="shared" si="160"/>
        <v>2000000</v>
      </c>
      <c r="N297" s="26">
        <f t="shared" si="160"/>
        <v>2000000</v>
      </c>
      <c r="O297" s="26">
        <f t="shared" si="160"/>
        <v>2000000</v>
      </c>
      <c r="P297" s="26">
        <f t="shared" si="160"/>
        <v>2000000</v>
      </c>
      <c r="Q297" s="26">
        <f t="shared" si="160"/>
        <v>2000000</v>
      </c>
      <c r="R297" s="26">
        <f t="shared" si="160"/>
        <v>2000000</v>
      </c>
      <c r="S297" s="26">
        <f t="shared" si="160"/>
        <v>2000000</v>
      </c>
      <c r="T297" s="26">
        <f t="shared" si="160"/>
        <v>2000000</v>
      </c>
      <c r="U297" s="26">
        <f t="shared" si="160"/>
        <v>2000000</v>
      </c>
      <c r="V297" s="26">
        <f t="shared" si="160"/>
        <v>2000000</v>
      </c>
      <c r="W297" s="26">
        <f t="shared" si="160"/>
        <v>2000000</v>
      </c>
      <c r="X297" s="26">
        <f t="shared" si="160"/>
        <v>2000000</v>
      </c>
      <c r="Y297" s="26">
        <f t="shared" si="160"/>
        <v>2000000</v>
      </c>
      <c r="Z297" s="26">
        <f t="shared" si="160"/>
        <v>2000000</v>
      </c>
      <c r="AA297" s="26">
        <f t="shared" si="160"/>
        <v>2000000</v>
      </c>
      <c r="AB297" s="26">
        <f t="shared" si="160"/>
        <v>2000000</v>
      </c>
      <c r="AC297" s="26">
        <f t="shared" si="160"/>
        <v>2000000</v>
      </c>
      <c r="AD297" s="26">
        <f t="shared" si="160"/>
        <v>2000000</v>
      </c>
      <c r="AE297" s="26">
        <f t="shared" si="160"/>
        <v>2000000</v>
      </c>
      <c r="AF297" s="26">
        <f t="shared" si="160"/>
        <v>0</v>
      </c>
      <c r="AG297" s="26">
        <f t="shared" si="160"/>
        <v>0</v>
      </c>
      <c r="AH297" s="26">
        <f t="shared" si="160"/>
        <v>0</v>
      </c>
      <c r="AI297" s="26">
        <f t="shared" si="160"/>
        <v>0</v>
      </c>
      <c r="AJ297" s="26">
        <f t="shared" si="160"/>
        <v>0</v>
      </c>
      <c r="AK297" s="26">
        <f t="shared" si="160"/>
        <v>0</v>
      </c>
      <c r="AL297" s="26">
        <f t="shared" si="160"/>
        <v>0</v>
      </c>
      <c r="AM297" s="26">
        <f t="shared" ref="AM297:BO297" si="161">AM295+AM289+AM279</f>
        <v>0</v>
      </c>
      <c r="AN297" s="26">
        <f t="shared" si="161"/>
        <v>0</v>
      </c>
      <c r="AO297" s="26">
        <f t="shared" si="161"/>
        <v>0</v>
      </c>
      <c r="AP297" s="26">
        <f t="shared" si="161"/>
        <v>0</v>
      </c>
      <c r="AQ297" s="26">
        <f t="shared" si="161"/>
        <v>0</v>
      </c>
      <c r="AR297" s="26">
        <f t="shared" si="161"/>
        <v>0</v>
      </c>
      <c r="AS297" s="26">
        <f t="shared" si="161"/>
        <v>0</v>
      </c>
      <c r="AT297" s="26">
        <f t="shared" si="161"/>
        <v>0</v>
      </c>
      <c r="AU297" s="26">
        <f t="shared" si="161"/>
        <v>0</v>
      </c>
      <c r="AV297" s="26">
        <f t="shared" si="161"/>
        <v>0</v>
      </c>
      <c r="AW297" s="26">
        <f t="shared" si="161"/>
        <v>0</v>
      </c>
      <c r="AX297" s="26">
        <f t="shared" si="161"/>
        <v>0</v>
      </c>
      <c r="AY297" s="26">
        <f t="shared" si="161"/>
        <v>0</v>
      </c>
      <c r="AZ297" s="26">
        <f t="shared" si="161"/>
        <v>0</v>
      </c>
      <c r="BA297" s="26">
        <f t="shared" si="161"/>
        <v>0</v>
      </c>
      <c r="BB297" s="26">
        <f t="shared" si="161"/>
        <v>0</v>
      </c>
      <c r="BC297" s="26">
        <f t="shared" si="161"/>
        <v>0</v>
      </c>
      <c r="BD297" s="26">
        <f t="shared" si="161"/>
        <v>0</v>
      </c>
      <c r="BE297" s="26">
        <f t="shared" si="161"/>
        <v>0</v>
      </c>
      <c r="BF297" s="26">
        <f t="shared" si="161"/>
        <v>0</v>
      </c>
      <c r="BG297" s="26">
        <f t="shared" si="161"/>
        <v>0</v>
      </c>
      <c r="BH297" s="26">
        <f t="shared" si="161"/>
        <v>0</v>
      </c>
      <c r="BI297" s="26">
        <f t="shared" si="161"/>
        <v>0</v>
      </c>
      <c r="BJ297" s="26">
        <f t="shared" si="161"/>
        <v>0</v>
      </c>
      <c r="BK297" s="26">
        <f t="shared" si="161"/>
        <v>0</v>
      </c>
      <c r="BL297" s="26">
        <f t="shared" si="161"/>
        <v>0</v>
      </c>
      <c r="BM297" s="26">
        <f t="shared" si="161"/>
        <v>0</v>
      </c>
      <c r="BN297" s="26">
        <f t="shared" si="161"/>
        <v>0</v>
      </c>
      <c r="BO297" s="26">
        <f t="shared" si="161"/>
        <v>0</v>
      </c>
      <c r="BP297" s="38">
        <f>SUM(H297:BO297)</f>
        <v>48000000</v>
      </c>
    </row>
    <row r="298" spans="1:68" outlineLevel="1" collapsed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2">G57*$C57</f>
        <v>0</v>
      </c>
      <c r="H302" s="26">
        <f t="shared" si="162"/>
        <v>0</v>
      </c>
      <c r="I302" s="26">
        <f t="shared" si="162"/>
        <v>0</v>
      </c>
      <c r="J302" s="26">
        <f t="shared" si="162"/>
        <v>0</v>
      </c>
      <c r="K302" s="26">
        <f t="shared" si="162"/>
        <v>0</v>
      </c>
      <c r="L302" s="26">
        <f t="shared" si="162"/>
        <v>0</v>
      </c>
      <c r="M302" s="26">
        <f t="shared" si="162"/>
        <v>0</v>
      </c>
      <c r="N302" s="26">
        <f t="shared" si="162"/>
        <v>0</v>
      </c>
      <c r="O302" s="26">
        <f t="shared" si="162"/>
        <v>0</v>
      </c>
      <c r="P302" s="26">
        <f t="shared" si="162"/>
        <v>0</v>
      </c>
      <c r="Q302" s="26">
        <f t="shared" si="162"/>
        <v>0</v>
      </c>
      <c r="R302" s="26">
        <f t="shared" si="162"/>
        <v>0</v>
      </c>
      <c r="S302" s="26">
        <f t="shared" si="162"/>
        <v>0</v>
      </c>
      <c r="T302" s="26">
        <f t="shared" si="162"/>
        <v>0</v>
      </c>
      <c r="U302" s="26">
        <f t="shared" si="162"/>
        <v>0</v>
      </c>
      <c r="V302" s="26">
        <f t="shared" si="162"/>
        <v>0</v>
      </c>
      <c r="W302" s="26">
        <f t="shared" si="162"/>
        <v>0</v>
      </c>
      <c r="X302" s="26">
        <f t="shared" si="162"/>
        <v>0</v>
      </c>
      <c r="Y302" s="26">
        <f t="shared" si="162"/>
        <v>0</v>
      </c>
      <c r="Z302" s="26">
        <f t="shared" si="162"/>
        <v>0</v>
      </c>
      <c r="AA302" s="26">
        <f t="shared" si="162"/>
        <v>0</v>
      </c>
      <c r="AB302" s="26">
        <f t="shared" si="162"/>
        <v>0</v>
      </c>
      <c r="AC302" s="26">
        <f t="shared" si="162"/>
        <v>0</v>
      </c>
      <c r="AD302" s="26">
        <f t="shared" si="162"/>
        <v>0</v>
      </c>
      <c r="AE302" s="26">
        <f t="shared" si="162"/>
        <v>0</v>
      </c>
      <c r="AF302" s="26">
        <f t="shared" si="162"/>
        <v>0</v>
      </c>
      <c r="AG302" s="26">
        <f t="shared" si="162"/>
        <v>0</v>
      </c>
      <c r="AH302" s="26">
        <f t="shared" si="162"/>
        <v>0</v>
      </c>
      <c r="AI302" s="26">
        <f t="shared" si="162"/>
        <v>0</v>
      </c>
      <c r="AJ302" s="26">
        <f t="shared" si="162"/>
        <v>0</v>
      </c>
      <c r="AK302" s="26">
        <f t="shared" si="162"/>
        <v>0</v>
      </c>
      <c r="AL302" s="26">
        <f t="shared" si="162"/>
        <v>0</v>
      </c>
      <c r="AM302" s="26">
        <f t="shared" ref="AM302:BO302" si="163">AM57*$C57</f>
        <v>0</v>
      </c>
      <c r="AN302" s="26">
        <f t="shared" si="163"/>
        <v>0</v>
      </c>
      <c r="AO302" s="26">
        <f t="shared" si="163"/>
        <v>0</v>
      </c>
      <c r="AP302" s="26">
        <f t="shared" si="163"/>
        <v>0</v>
      </c>
      <c r="AQ302" s="26">
        <f t="shared" si="163"/>
        <v>0</v>
      </c>
      <c r="AR302" s="26">
        <f t="shared" si="163"/>
        <v>0</v>
      </c>
      <c r="AS302" s="26">
        <f t="shared" si="163"/>
        <v>0</v>
      </c>
      <c r="AT302" s="26">
        <f t="shared" si="163"/>
        <v>0</v>
      </c>
      <c r="AU302" s="26">
        <f t="shared" si="163"/>
        <v>0</v>
      </c>
      <c r="AV302" s="26">
        <f t="shared" si="163"/>
        <v>0</v>
      </c>
      <c r="AW302" s="26">
        <f t="shared" si="163"/>
        <v>0</v>
      </c>
      <c r="AX302" s="26">
        <f t="shared" si="163"/>
        <v>0</v>
      </c>
      <c r="AY302" s="26">
        <f t="shared" si="163"/>
        <v>0</v>
      </c>
      <c r="AZ302" s="26">
        <f t="shared" si="163"/>
        <v>0</v>
      </c>
      <c r="BA302" s="26">
        <f t="shared" si="163"/>
        <v>0</v>
      </c>
      <c r="BB302" s="26">
        <f t="shared" si="163"/>
        <v>0</v>
      </c>
      <c r="BC302" s="26">
        <f t="shared" si="163"/>
        <v>0</v>
      </c>
      <c r="BD302" s="26">
        <f t="shared" si="163"/>
        <v>0</v>
      </c>
      <c r="BE302" s="26">
        <f t="shared" si="163"/>
        <v>0</v>
      </c>
      <c r="BF302" s="26">
        <f t="shared" si="163"/>
        <v>0</v>
      </c>
      <c r="BG302" s="26">
        <f t="shared" si="163"/>
        <v>0</v>
      </c>
      <c r="BH302" s="26">
        <f t="shared" si="163"/>
        <v>0</v>
      </c>
      <c r="BI302" s="26">
        <f t="shared" si="163"/>
        <v>0</v>
      </c>
      <c r="BJ302" s="26">
        <f t="shared" si="163"/>
        <v>0</v>
      </c>
      <c r="BK302" s="26">
        <f t="shared" si="163"/>
        <v>0</v>
      </c>
      <c r="BL302" s="26">
        <f t="shared" si="163"/>
        <v>0</v>
      </c>
      <c r="BM302" s="26">
        <f t="shared" si="163"/>
        <v>0</v>
      </c>
      <c r="BN302" s="26">
        <f t="shared" si="163"/>
        <v>0</v>
      </c>
      <c r="BO302" s="26">
        <f t="shared" si="163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4">G302*G303</f>
        <v>0</v>
      </c>
      <c r="H304" s="26">
        <f t="shared" si="164"/>
        <v>0</v>
      </c>
      <c r="I304" s="26">
        <f t="shared" si="164"/>
        <v>0</v>
      </c>
      <c r="J304" s="26">
        <f t="shared" si="164"/>
        <v>0</v>
      </c>
      <c r="K304" s="26">
        <f t="shared" si="164"/>
        <v>0</v>
      </c>
      <c r="L304" s="26">
        <f t="shared" si="164"/>
        <v>0</v>
      </c>
      <c r="M304" s="26">
        <f t="shared" si="164"/>
        <v>0</v>
      </c>
      <c r="N304" s="26">
        <f t="shared" si="164"/>
        <v>0</v>
      </c>
      <c r="O304" s="26">
        <f t="shared" si="164"/>
        <v>0</v>
      </c>
      <c r="P304" s="26">
        <f t="shared" si="164"/>
        <v>0</v>
      </c>
      <c r="Q304" s="26">
        <f t="shared" si="164"/>
        <v>0</v>
      </c>
      <c r="R304" s="26">
        <f t="shared" si="164"/>
        <v>0</v>
      </c>
      <c r="S304" s="26">
        <f t="shared" si="164"/>
        <v>0</v>
      </c>
      <c r="T304" s="26">
        <f t="shared" si="164"/>
        <v>0</v>
      </c>
      <c r="U304" s="26">
        <f t="shared" si="164"/>
        <v>0</v>
      </c>
      <c r="V304" s="26">
        <f t="shared" si="164"/>
        <v>0</v>
      </c>
      <c r="W304" s="26">
        <f t="shared" si="164"/>
        <v>0</v>
      </c>
      <c r="X304" s="26">
        <f t="shared" si="164"/>
        <v>0</v>
      </c>
      <c r="Y304" s="26">
        <f t="shared" si="164"/>
        <v>0</v>
      </c>
      <c r="Z304" s="26">
        <f t="shared" si="164"/>
        <v>0</v>
      </c>
      <c r="AA304" s="26">
        <f t="shared" si="164"/>
        <v>0</v>
      </c>
      <c r="AB304" s="26">
        <f t="shared" si="164"/>
        <v>0</v>
      </c>
      <c r="AC304" s="26">
        <f t="shared" si="164"/>
        <v>0</v>
      </c>
      <c r="AD304" s="26">
        <f t="shared" si="164"/>
        <v>0</v>
      </c>
      <c r="AE304" s="26">
        <f t="shared" si="164"/>
        <v>0</v>
      </c>
      <c r="AF304" s="26">
        <f t="shared" si="164"/>
        <v>0</v>
      </c>
      <c r="AG304" s="26">
        <f t="shared" si="164"/>
        <v>0</v>
      </c>
      <c r="AH304" s="26">
        <f t="shared" si="164"/>
        <v>0</v>
      </c>
      <c r="AI304" s="26">
        <f t="shared" si="164"/>
        <v>0</v>
      </c>
      <c r="AJ304" s="26">
        <f t="shared" si="164"/>
        <v>0</v>
      </c>
      <c r="AK304" s="26">
        <f t="shared" si="164"/>
        <v>0</v>
      </c>
      <c r="AL304" s="26">
        <f t="shared" si="164"/>
        <v>0</v>
      </c>
      <c r="AM304" s="26">
        <f t="shared" ref="AM304:BO304" si="165">AM302*AM303</f>
        <v>0</v>
      </c>
      <c r="AN304" s="26">
        <f t="shared" si="165"/>
        <v>0</v>
      </c>
      <c r="AO304" s="26">
        <f t="shared" si="165"/>
        <v>0</v>
      </c>
      <c r="AP304" s="26">
        <f t="shared" si="165"/>
        <v>0</v>
      </c>
      <c r="AQ304" s="26">
        <f t="shared" si="165"/>
        <v>0</v>
      </c>
      <c r="AR304" s="26">
        <f t="shared" si="165"/>
        <v>0</v>
      </c>
      <c r="AS304" s="26">
        <f t="shared" si="165"/>
        <v>0</v>
      </c>
      <c r="AT304" s="26">
        <f t="shared" si="165"/>
        <v>0</v>
      </c>
      <c r="AU304" s="26">
        <f t="shared" si="165"/>
        <v>0</v>
      </c>
      <c r="AV304" s="26">
        <f t="shared" si="165"/>
        <v>0</v>
      </c>
      <c r="AW304" s="26">
        <f t="shared" si="165"/>
        <v>0</v>
      </c>
      <c r="AX304" s="26">
        <f t="shared" si="165"/>
        <v>0</v>
      </c>
      <c r="AY304" s="26">
        <f t="shared" si="165"/>
        <v>0</v>
      </c>
      <c r="AZ304" s="26">
        <f t="shared" si="165"/>
        <v>0</v>
      </c>
      <c r="BA304" s="26">
        <f t="shared" si="165"/>
        <v>0</v>
      </c>
      <c r="BB304" s="26">
        <f t="shared" si="165"/>
        <v>0</v>
      </c>
      <c r="BC304" s="26">
        <f t="shared" si="165"/>
        <v>0</v>
      </c>
      <c r="BD304" s="26">
        <f t="shared" si="165"/>
        <v>0</v>
      </c>
      <c r="BE304" s="26">
        <f t="shared" si="165"/>
        <v>0</v>
      </c>
      <c r="BF304" s="26">
        <f t="shared" si="165"/>
        <v>0</v>
      </c>
      <c r="BG304" s="26">
        <f t="shared" si="165"/>
        <v>0</v>
      </c>
      <c r="BH304" s="26">
        <f t="shared" si="165"/>
        <v>0</v>
      </c>
      <c r="BI304" s="26">
        <f t="shared" si="165"/>
        <v>0</v>
      </c>
      <c r="BJ304" s="26">
        <f t="shared" si="165"/>
        <v>0</v>
      </c>
      <c r="BK304" s="26">
        <f t="shared" si="165"/>
        <v>0</v>
      </c>
      <c r="BL304" s="26">
        <f t="shared" si="165"/>
        <v>0</v>
      </c>
      <c r="BM304" s="26">
        <f t="shared" si="165"/>
        <v>0</v>
      </c>
      <c r="BN304" s="26">
        <f t="shared" si="165"/>
        <v>0</v>
      </c>
      <c r="BO304" s="26">
        <f t="shared" si="165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6">G304+G305</f>
        <v>0</v>
      </c>
      <c r="H306" s="26">
        <f t="shared" si="166"/>
        <v>0</v>
      </c>
      <c r="I306" s="26">
        <f t="shared" si="166"/>
        <v>0</v>
      </c>
      <c r="J306" s="26">
        <f t="shared" si="166"/>
        <v>0</v>
      </c>
      <c r="K306" s="26">
        <f t="shared" si="166"/>
        <v>0</v>
      </c>
      <c r="L306" s="26">
        <f t="shared" si="166"/>
        <v>0</v>
      </c>
      <c r="M306" s="26">
        <f t="shared" si="166"/>
        <v>0</v>
      </c>
      <c r="N306" s="26">
        <f t="shared" si="166"/>
        <v>0</v>
      </c>
      <c r="O306" s="26">
        <f t="shared" si="166"/>
        <v>0</v>
      </c>
      <c r="P306" s="26">
        <f t="shared" si="166"/>
        <v>0</v>
      </c>
      <c r="Q306" s="26">
        <f t="shared" si="166"/>
        <v>0</v>
      </c>
      <c r="R306" s="26">
        <f t="shared" si="166"/>
        <v>0</v>
      </c>
      <c r="S306" s="26">
        <f t="shared" si="166"/>
        <v>0</v>
      </c>
      <c r="T306" s="26">
        <f t="shared" si="166"/>
        <v>0</v>
      </c>
      <c r="U306" s="26">
        <f t="shared" si="166"/>
        <v>0</v>
      </c>
      <c r="V306" s="26">
        <f t="shared" si="166"/>
        <v>0</v>
      </c>
      <c r="W306" s="26">
        <f t="shared" si="166"/>
        <v>0</v>
      </c>
      <c r="X306" s="26">
        <f t="shared" si="166"/>
        <v>0</v>
      </c>
      <c r="Y306" s="26">
        <f t="shared" si="166"/>
        <v>0</v>
      </c>
      <c r="Z306" s="26">
        <f t="shared" si="166"/>
        <v>0</v>
      </c>
      <c r="AA306" s="26">
        <f t="shared" si="166"/>
        <v>0</v>
      </c>
      <c r="AB306" s="26">
        <f t="shared" si="166"/>
        <v>0</v>
      </c>
      <c r="AC306" s="26">
        <f t="shared" si="166"/>
        <v>0</v>
      </c>
      <c r="AD306" s="26">
        <f t="shared" si="166"/>
        <v>0</v>
      </c>
      <c r="AE306" s="26">
        <f t="shared" si="166"/>
        <v>0</v>
      </c>
      <c r="AF306" s="26">
        <f t="shared" si="166"/>
        <v>0</v>
      </c>
      <c r="AG306" s="26">
        <f t="shared" si="166"/>
        <v>0</v>
      </c>
      <c r="AH306" s="26">
        <f t="shared" si="166"/>
        <v>0</v>
      </c>
      <c r="AI306" s="26">
        <f t="shared" si="166"/>
        <v>0</v>
      </c>
      <c r="AJ306" s="26">
        <f t="shared" si="166"/>
        <v>0</v>
      </c>
      <c r="AK306" s="26">
        <f t="shared" si="166"/>
        <v>0</v>
      </c>
      <c r="AL306" s="26">
        <f t="shared" si="166"/>
        <v>0</v>
      </c>
      <c r="AM306" s="26">
        <f t="shared" ref="AM306:BO306" si="167">AM304+AM305</f>
        <v>0</v>
      </c>
      <c r="AN306" s="26">
        <f t="shared" si="167"/>
        <v>0</v>
      </c>
      <c r="AO306" s="26">
        <f t="shared" si="167"/>
        <v>0</v>
      </c>
      <c r="AP306" s="26">
        <f t="shared" si="167"/>
        <v>0</v>
      </c>
      <c r="AQ306" s="26">
        <f t="shared" si="167"/>
        <v>0</v>
      </c>
      <c r="AR306" s="26">
        <f t="shared" si="167"/>
        <v>0</v>
      </c>
      <c r="AS306" s="26">
        <f t="shared" si="167"/>
        <v>0</v>
      </c>
      <c r="AT306" s="26">
        <f t="shared" si="167"/>
        <v>0</v>
      </c>
      <c r="AU306" s="26">
        <f t="shared" si="167"/>
        <v>0</v>
      </c>
      <c r="AV306" s="26">
        <f t="shared" si="167"/>
        <v>0</v>
      </c>
      <c r="AW306" s="26">
        <f t="shared" si="167"/>
        <v>0</v>
      </c>
      <c r="AX306" s="26">
        <f t="shared" si="167"/>
        <v>0</v>
      </c>
      <c r="AY306" s="26">
        <f t="shared" si="167"/>
        <v>0</v>
      </c>
      <c r="AZ306" s="26">
        <f t="shared" si="167"/>
        <v>0</v>
      </c>
      <c r="BA306" s="26">
        <f t="shared" si="167"/>
        <v>0</v>
      </c>
      <c r="BB306" s="26">
        <f t="shared" si="167"/>
        <v>0</v>
      </c>
      <c r="BC306" s="26">
        <f t="shared" si="167"/>
        <v>0</v>
      </c>
      <c r="BD306" s="26">
        <f t="shared" si="167"/>
        <v>0</v>
      </c>
      <c r="BE306" s="26">
        <f t="shared" si="167"/>
        <v>0</v>
      </c>
      <c r="BF306" s="26">
        <f t="shared" si="167"/>
        <v>0</v>
      </c>
      <c r="BG306" s="26">
        <f t="shared" si="167"/>
        <v>0</v>
      </c>
      <c r="BH306" s="26">
        <f t="shared" si="167"/>
        <v>0</v>
      </c>
      <c r="BI306" s="26">
        <f t="shared" si="167"/>
        <v>0</v>
      </c>
      <c r="BJ306" s="26">
        <f t="shared" si="167"/>
        <v>0</v>
      </c>
      <c r="BK306" s="26">
        <f t="shared" si="167"/>
        <v>0</v>
      </c>
      <c r="BL306" s="26">
        <f t="shared" si="167"/>
        <v>0</v>
      </c>
      <c r="BM306" s="26">
        <f t="shared" si="167"/>
        <v>0</v>
      </c>
      <c r="BN306" s="26">
        <f t="shared" si="167"/>
        <v>0</v>
      </c>
      <c r="BO306" s="26">
        <f t="shared" si="167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68">G58*$C58</f>
        <v>0</v>
      </c>
      <c r="H308" s="26">
        <f t="shared" si="168"/>
        <v>1000000</v>
      </c>
      <c r="I308" s="26">
        <f t="shared" si="168"/>
        <v>1000000</v>
      </c>
      <c r="J308" s="26">
        <f t="shared" si="168"/>
        <v>1000000</v>
      </c>
      <c r="K308" s="26">
        <f t="shared" si="168"/>
        <v>1000000</v>
      </c>
      <c r="L308" s="26">
        <f t="shared" si="168"/>
        <v>1000000</v>
      </c>
      <c r="M308" s="26">
        <f t="shared" si="168"/>
        <v>1000000</v>
      </c>
      <c r="N308" s="26">
        <f t="shared" si="168"/>
        <v>1000000</v>
      </c>
      <c r="O308" s="26">
        <f t="shared" si="168"/>
        <v>1000000</v>
      </c>
      <c r="P308" s="26">
        <f t="shared" si="168"/>
        <v>1000000</v>
      </c>
      <c r="Q308" s="26">
        <f t="shared" si="168"/>
        <v>1000000</v>
      </c>
      <c r="R308" s="26">
        <f t="shared" si="168"/>
        <v>1000000</v>
      </c>
      <c r="S308" s="26">
        <f t="shared" si="168"/>
        <v>1000000</v>
      </c>
      <c r="T308" s="26">
        <f t="shared" si="168"/>
        <v>1000000</v>
      </c>
      <c r="U308" s="26">
        <f t="shared" si="168"/>
        <v>1000000</v>
      </c>
      <c r="V308" s="26">
        <f t="shared" si="168"/>
        <v>1000000</v>
      </c>
      <c r="W308" s="26">
        <f t="shared" si="168"/>
        <v>1000000</v>
      </c>
      <c r="X308" s="26">
        <f t="shared" si="168"/>
        <v>1000000</v>
      </c>
      <c r="Y308" s="26">
        <f t="shared" si="168"/>
        <v>1000000</v>
      </c>
      <c r="Z308" s="26">
        <f t="shared" si="168"/>
        <v>0</v>
      </c>
      <c r="AA308" s="26">
        <f t="shared" si="168"/>
        <v>0</v>
      </c>
      <c r="AB308" s="26">
        <f t="shared" si="168"/>
        <v>0</v>
      </c>
      <c r="AC308" s="26">
        <f t="shared" si="168"/>
        <v>0</v>
      </c>
      <c r="AD308" s="26">
        <f t="shared" si="168"/>
        <v>0</v>
      </c>
      <c r="AE308" s="26">
        <f t="shared" si="168"/>
        <v>0</v>
      </c>
      <c r="AF308" s="26">
        <f t="shared" si="168"/>
        <v>0</v>
      </c>
      <c r="AG308" s="26">
        <f t="shared" si="168"/>
        <v>0</v>
      </c>
      <c r="AH308" s="26">
        <f t="shared" si="168"/>
        <v>0</v>
      </c>
      <c r="AI308" s="26">
        <f t="shared" si="168"/>
        <v>0</v>
      </c>
      <c r="AJ308" s="26">
        <f t="shared" si="168"/>
        <v>0</v>
      </c>
      <c r="AK308" s="26">
        <f t="shared" si="168"/>
        <v>0</v>
      </c>
      <c r="AL308" s="26">
        <f t="shared" si="168"/>
        <v>0</v>
      </c>
      <c r="AM308" s="26">
        <f t="shared" ref="AM308:BO308" si="169">AM58*$C58</f>
        <v>0</v>
      </c>
      <c r="AN308" s="26">
        <f t="shared" si="169"/>
        <v>0</v>
      </c>
      <c r="AO308" s="26">
        <f t="shared" si="169"/>
        <v>0</v>
      </c>
      <c r="AP308" s="26">
        <f t="shared" si="169"/>
        <v>0</v>
      </c>
      <c r="AQ308" s="26">
        <f t="shared" si="169"/>
        <v>0</v>
      </c>
      <c r="AR308" s="26">
        <f t="shared" si="169"/>
        <v>0</v>
      </c>
      <c r="AS308" s="26">
        <f t="shared" si="169"/>
        <v>0</v>
      </c>
      <c r="AT308" s="26">
        <f t="shared" si="169"/>
        <v>0</v>
      </c>
      <c r="AU308" s="26">
        <f t="shared" si="169"/>
        <v>0</v>
      </c>
      <c r="AV308" s="26">
        <f t="shared" si="169"/>
        <v>0</v>
      </c>
      <c r="AW308" s="26">
        <f t="shared" si="169"/>
        <v>0</v>
      </c>
      <c r="AX308" s="26">
        <f t="shared" si="169"/>
        <v>0</v>
      </c>
      <c r="AY308" s="26">
        <f t="shared" si="169"/>
        <v>0</v>
      </c>
      <c r="AZ308" s="26">
        <f t="shared" si="169"/>
        <v>0</v>
      </c>
      <c r="BA308" s="26">
        <f t="shared" si="169"/>
        <v>0</v>
      </c>
      <c r="BB308" s="26">
        <f t="shared" si="169"/>
        <v>0</v>
      </c>
      <c r="BC308" s="26">
        <f t="shared" si="169"/>
        <v>0</v>
      </c>
      <c r="BD308" s="26">
        <f t="shared" si="169"/>
        <v>0</v>
      </c>
      <c r="BE308" s="26">
        <f t="shared" si="169"/>
        <v>0</v>
      </c>
      <c r="BF308" s="26">
        <f t="shared" si="169"/>
        <v>0</v>
      </c>
      <c r="BG308" s="26">
        <f t="shared" si="169"/>
        <v>0</v>
      </c>
      <c r="BH308" s="26">
        <f t="shared" si="169"/>
        <v>0</v>
      </c>
      <c r="BI308" s="26">
        <f t="shared" si="169"/>
        <v>0</v>
      </c>
      <c r="BJ308" s="26">
        <f t="shared" si="169"/>
        <v>0</v>
      </c>
      <c r="BK308" s="26">
        <f t="shared" si="169"/>
        <v>0</v>
      </c>
      <c r="BL308" s="26">
        <f t="shared" si="169"/>
        <v>0</v>
      </c>
      <c r="BM308" s="26">
        <f t="shared" si="169"/>
        <v>0</v>
      </c>
      <c r="BN308" s="26">
        <f t="shared" si="169"/>
        <v>0</v>
      </c>
      <c r="BO308" s="26">
        <f t="shared" si="169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0">G60*$C60</f>
        <v>0</v>
      </c>
      <c r="H311" s="26">
        <f t="shared" si="170"/>
        <v>0</v>
      </c>
      <c r="I311" s="26">
        <f t="shared" si="170"/>
        <v>0</v>
      </c>
      <c r="J311" s="26">
        <f t="shared" si="170"/>
        <v>0</v>
      </c>
      <c r="K311" s="26">
        <f t="shared" si="170"/>
        <v>0</v>
      </c>
      <c r="L311" s="26">
        <f t="shared" si="170"/>
        <v>0</v>
      </c>
      <c r="M311" s="26">
        <f t="shared" si="170"/>
        <v>0</v>
      </c>
      <c r="N311" s="26">
        <f t="shared" si="170"/>
        <v>0</v>
      </c>
      <c r="O311" s="26">
        <f t="shared" si="170"/>
        <v>0</v>
      </c>
      <c r="P311" s="26">
        <f t="shared" si="170"/>
        <v>0</v>
      </c>
      <c r="Q311" s="26">
        <f t="shared" si="170"/>
        <v>0</v>
      </c>
      <c r="R311" s="26">
        <f t="shared" si="170"/>
        <v>0</v>
      </c>
      <c r="S311" s="26">
        <f t="shared" si="170"/>
        <v>0</v>
      </c>
      <c r="T311" s="26">
        <f t="shared" si="170"/>
        <v>0</v>
      </c>
      <c r="U311" s="26">
        <f t="shared" si="170"/>
        <v>0</v>
      </c>
      <c r="V311" s="26">
        <f t="shared" si="170"/>
        <v>0</v>
      </c>
      <c r="W311" s="26">
        <f t="shared" si="170"/>
        <v>0</v>
      </c>
      <c r="X311" s="26">
        <f t="shared" si="170"/>
        <v>0</v>
      </c>
      <c r="Y311" s="26">
        <f t="shared" si="170"/>
        <v>0</v>
      </c>
      <c r="Z311" s="26">
        <f t="shared" si="170"/>
        <v>0</v>
      </c>
      <c r="AA311" s="26">
        <f t="shared" si="170"/>
        <v>0</v>
      </c>
      <c r="AB311" s="26">
        <f t="shared" si="170"/>
        <v>0</v>
      </c>
      <c r="AC311" s="26">
        <f t="shared" si="170"/>
        <v>0</v>
      </c>
      <c r="AD311" s="26">
        <f t="shared" si="170"/>
        <v>0</v>
      </c>
      <c r="AE311" s="26">
        <f t="shared" si="170"/>
        <v>0</v>
      </c>
      <c r="AF311" s="26">
        <f t="shared" si="170"/>
        <v>0</v>
      </c>
      <c r="AG311" s="26">
        <f t="shared" si="170"/>
        <v>0</v>
      </c>
      <c r="AH311" s="26">
        <f t="shared" si="170"/>
        <v>0</v>
      </c>
      <c r="AI311" s="26">
        <f t="shared" si="170"/>
        <v>0</v>
      </c>
      <c r="AJ311" s="26">
        <f t="shared" si="170"/>
        <v>0</v>
      </c>
      <c r="AK311" s="26">
        <f t="shared" si="170"/>
        <v>0</v>
      </c>
      <c r="AL311" s="26">
        <f t="shared" si="170"/>
        <v>0</v>
      </c>
      <c r="AM311" s="26">
        <f t="shared" ref="AM311:BO311" si="171">AM60*$C60</f>
        <v>0</v>
      </c>
      <c r="AN311" s="26">
        <f t="shared" si="171"/>
        <v>0</v>
      </c>
      <c r="AO311" s="26">
        <f t="shared" si="171"/>
        <v>0</v>
      </c>
      <c r="AP311" s="26">
        <f t="shared" si="171"/>
        <v>0</v>
      </c>
      <c r="AQ311" s="26">
        <f t="shared" si="171"/>
        <v>0</v>
      </c>
      <c r="AR311" s="26">
        <f t="shared" si="171"/>
        <v>0</v>
      </c>
      <c r="AS311" s="26">
        <f t="shared" si="171"/>
        <v>0</v>
      </c>
      <c r="AT311" s="26">
        <f t="shared" si="171"/>
        <v>0</v>
      </c>
      <c r="AU311" s="26">
        <f t="shared" si="171"/>
        <v>0</v>
      </c>
      <c r="AV311" s="26">
        <f t="shared" si="171"/>
        <v>0</v>
      </c>
      <c r="AW311" s="26">
        <f t="shared" si="171"/>
        <v>0</v>
      </c>
      <c r="AX311" s="26">
        <f t="shared" si="171"/>
        <v>0</v>
      </c>
      <c r="AY311" s="26">
        <f t="shared" si="171"/>
        <v>0</v>
      </c>
      <c r="AZ311" s="26">
        <f t="shared" si="171"/>
        <v>0</v>
      </c>
      <c r="BA311" s="26">
        <f t="shared" si="171"/>
        <v>0</v>
      </c>
      <c r="BB311" s="26">
        <f t="shared" si="171"/>
        <v>0</v>
      </c>
      <c r="BC311" s="26">
        <f t="shared" si="171"/>
        <v>0</v>
      </c>
      <c r="BD311" s="26">
        <f t="shared" si="171"/>
        <v>0</v>
      </c>
      <c r="BE311" s="26">
        <f t="shared" si="171"/>
        <v>0</v>
      </c>
      <c r="BF311" s="26">
        <f t="shared" si="171"/>
        <v>0</v>
      </c>
      <c r="BG311" s="26">
        <f t="shared" si="171"/>
        <v>0</v>
      </c>
      <c r="BH311" s="26">
        <f t="shared" si="171"/>
        <v>0</v>
      </c>
      <c r="BI311" s="26">
        <f t="shared" si="171"/>
        <v>0</v>
      </c>
      <c r="BJ311" s="26">
        <f t="shared" si="171"/>
        <v>0</v>
      </c>
      <c r="BK311" s="26">
        <f t="shared" si="171"/>
        <v>0</v>
      </c>
      <c r="BL311" s="26">
        <f t="shared" si="171"/>
        <v>0</v>
      </c>
      <c r="BM311" s="26">
        <f t="shared" si="171"/>
        <v>0</v>
      </c>
      <c r="BN311" s="26">
        <f t="shared" si="171"/>
        <v>0</v>
      </c>
      <c r="BO311" s="26">
        <f t="shared" si="171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2">G311*G312</f>
        <v>0</v>
      </c>
      <c r="H313" s="26">
        <f t="shared" si="172"/>
        <v>0</v>
      </c>
      <c r="I313" s="26">
        <f t="shared" si="172"/>
        <v>0</v>
      </c>
      <c r="J313" s="26">
        <f t="shared" si="172"/>
        <v>0</v>
      </c>
      <c r="K313" s="26">
        <f t="shared" si="172"/>
        <v>0</v>
      </c>
      <c r="L313" s="26">
        <f t="shared" si="172"/>
        <v>0</v>
      </c>
      <c r="M313" s="26">
        <f t="shared" si="172"/>
        <v>0</v>
      </c>
      <c r="N313" s="26">
        <f t="shared" si="172"/>
        <v>0</v>
      </c>
      <c r="O313" s="26">
        <f t="shared" si="172"/>
        <v>0</v>
      </c>
      <c r="P313" s="26">
        <f t="shared" si="172"/>
        <v>0</v>
      </c>
      <c r="Q313" s="26">
        <f t="shared" si="172"/>
        <v>0</v>
      </c>
      <c r="R313" s="26">
        <f t="shared" si="172"/>
        <v>0</v>
      </c>
      <c r="S313" s="26">
        <f t="shared" si="172"/>
        <v>0</v>
      </c>
      <c r="T313" s="26">
        <f t="shared" si="172"/>
        <v>0</v>
      </c>
      <c r="U313" s="26">
        <f t="shared" si="172"/>
        <v>0</v>
      </c>
      <c r="V313" s="26">
        <f t="shared" si="172"/>
        <v>0</v>
      </c>
      <c r="W313" s="26">
        <f t="shared" si="172"/>
        <v>0</v>
      </c>
      <c r="X313" s="26">
        <f t="shared" si="172"/>
        <v>0</v>
      </c>
      <c r="Y313" s="26">
        <f t="shared" si="172"/>
        <v>0</v>
      </c>
      <c r="Z313" s="26">
        <f t="shared" si="172"/>
        <v>0</v>
      </c>
      <c r="AA313" s="26">
        <f t="shared" si="172"/>
        <v>0</v>
      </c>
      <c r="AB313" s="26">
        <f t="shared" si="172"/>
        <v>0</v>
      </c>
      <c r="AC313" s="26">
        <f t="shared" si="172"/>
        <v>0</v>
      </c>
      <c r="AD313" s="26">
        <f t="shared" si="172"/>
        <v>0</v>
      </c>
      <c r="AE313" s="26">
        <f t="shared" si="172"/>
        <v>0</v>
      </c>
      <c r="AF313" s="26">
        <f t="shared" si="172"/>
        <v>0</v>
      </c>
      <c r="AG313" s="26">
        <f t="shared" si="172"/>
        <v>0</v>
      </c>
      <c r="AH313" s="26">
        <f t="shared" si="172"/>
        <v>0</v>
      </c>
      <c r="AI313" s="26">
        <f t="shared" si="172"/>
        <v>0</v>
      </c>
      <c r="AJ313" s="26">
        <f t="shared" si="172"/>
        <v>0</v>
      </c>
      <c r="AK313" s="26">
        <f t="shared" si="172"/>
        <v>0</v>
      </c>
      <c r="AL313" s="26">
        <f t="shared" si="172"/>
        <v>0</v>
      </c>
      <c r="AM313" s="26">
        <f t="shared" ref="AM313:BO313" si="173">AM311*AM312</f>
        <v>0</v>
      </c>
      <c r="AN313" s="26">
        <f t="shared" si="173"/>
        <v>0</v>
      </c>
      <c r="AO313" s="26">
        <f t="shared" si="173"/>
        <v>0</v>
      </c>
      <c r="AP313" s="26">
        <f t="shared" si="173"/>
        <v>0</v>
      </c>
      <c r="AQ313" s="26">
        <f t="shared" si="173"/>
        <v>0</v>
      </c>
      <c r="AR313" s="26">
        <f t="shared" si="173"/>
        <v>0</v>
      </c>
      <c r="AS313" s="26">
        <f t="shared" si="173"/>
        <v>0</v>
      </c>
      <c r="AT313" s="26">
        <f t="shared" si="173"/>
        <v>0</v>
      </c>
      <c r="AU313" s="26">
        <f t="shared" si="173"/>
        <v>0</v>
      </c>
      <c r="AV313" s="26">
        <f t="shared" si="173"/>
        <v>0</v>
      </c>
      <c r="AW313" s="26">
        <f t="shared" si="173"/>
        <v>0</v>
      </c>
      <c r="AX313" s="26">
        <f t="shared" si="173"/>
        <v>0</v>
      </c>
      <c r="AY313" s="26">
        <f t="shared" si="173"/>
        <v>0</v>
      </c>
      <c r="AZ313" s="26">
        <f t="shared" si="173"/>
        <v>0</v>
      </c>
      <c r="BA313" s="26">
        <f t="shared" si="173"/>
        <v>0</v>
      </c>
      <c r="BB313" s="26">
        <f t="shared" si="173"/>
        <v>0</v>
      </c>
      <c r="BC313" s="26">
        <f t="shared" si="173"/>
        <v>0</v>
      </c>
      <c r="BD313" s="26">
        <f t="shared" si="173"/>
        <v>0</v>
      </c>
      <c r="BE313" s="26">
        <f t="shared" si="173"/>
        <v>0</v>
      </c>
      <c r="BF313" s="26">
        <f t="shared" si="173"/>
        <v>0</v>
      </c>
      <c r="BG313" s="26">
        <f t="shared" si="173"/>
        <v>0</v>
      </c>
      <c r="BH313" s="26">
        <f t="shared" si="173"/>
        <v>0</v>
      </c>
      <c r="BI313" s="26">
        <f t="shared" si="173"/>
        <v>0</v>
      </c>
      <c r="BJ313" s="26">
        <f t="shared" si="173"/>
        <v>0</v>
      </c>
      <c r="BK313" s="26">
        <f t="shared" si="173"/>
        <v>0</v>
      </c>
      <c r="BL313" s="26">
        <f t="shared" si="173"/>
        <v>0</v>
      </c>
      <c r="BM313" s="26">
        <f t="shared" si="173"/>
        <v>0</v>
      </c>
      <c r="BN313" s="26">
        <f t="shared" si="173"/>
        <v>0</v>
      </c>
      <c r="BO313" s="26">
        <f t="shared" si="173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4">G313+G314</f>
        <v>0</v>
      </c>
      <c r="H315" s="26">
        <f t="shared" si="174"/>
        <v>0</v>
      </c>
      <c r="I315" s="26">
        <f t="shared" si="174"/>
        <v>0</v>
      </c>
      <c r="J315" s="26">
        <f t="shared" si="174"/>
        <v>0</v>
      </c>
      <c r="K315" s="26">
        <f t="shared" si="174"/>
        <v>0</v>
      </c>
      <c r="L315" s="26">
        <f t="shared" si="174"/>
        <v>0</v>
      </c>
      <c r="M315" s="26">
        <f t="shared" si="174"/>
        <v>0</v>
      </c>
      <c r="N315" s="26">
        <f t="shared" si="174"/>
        <v>0</v>
      </c>
      <c r="O315" s="26">
        <f t="shared" si="174"/>
        <v>0</v>
      </c>
      <c r="P315" s="26">
        <f t="shared" si="174"/>
        <v>0</v>
      </c>
      <c r="Q315" s="26">
        <f t="shared" si="174"/>
        <v>0</v>
      </c>
      <c r="R315" s="26">
        <f t="shared" si="174"/>
        <v>0</v>
      </c>
      <c r="S315" s="26">
        <f t="shared" si="174"/>
        <v>0</v>
      </c>
      <c r="T315" s="26">
        <f t="shared" si="174"/>
        <v>0</v>
      </c>
      <c r="U315" s="26">
        <f t="shared" si="174"/>
        <v>0</v>
      </c>
      <c r="V315" s="26">
        <f t="shared" si="174"/>
        <v>0</v>
      </c>
      <c r="W315" s="26">
        <f t="shared" si="174"/>
        <v>0</v>
      </c>
      <c r="X315" s="26">
        <f t="shared" si="174"/>
        <v>0</v>
      </c>
      <c r="Y315" s="26">
        <f t="shared" si="174"/>
        <v>0</v>
      </c>
      <c r="Z315" s="26">
        <f t="shared" si="174"/>
        <v>0</v>
      </c>
      <c r="AA315" s="26">
        <f t="shared" si="174"/>
        <v>0</v>
      </c>
      <c r="AB315" s="26">
        <f t="shared" si="174"/>
        <v>0</v>
      </c>
      <c r="AC315" s="26">
        <f t="shared" si="174"/>
        <v>0</v>
      </c>
      <c r="AD315" s="26">
        <f t="shared" si="174"/>
        <v>0</v>
      </c>
      <c r="AE315" s="26">
        <f t="shared" si="174"/>
        <v>0</v>
      </c>
      <c r="AF315" s="26">
        <f t="shared" si="174"/>
        <v>0</v>
      </c>
      <c r="AG315" s="26">
        <f t="shared" si="174"/>
        <v>0</v>
      </c>
      <c r="AH315" s="26">
        <f t="shared" si="174"/>
        <v>0</v>
      </c>
      <c r="AI315" s="26">
        <f t="shared" si="174"/>
        <v>0</v>
      </c>
      <c r="AJ315" s="26">
        <f t="shared" si="174"/>
        <v>0</v>
      </c>
      <c r="AK315" s="26">
        <f t="shared" si="174"/>
        <v>0</v>
      </c>
      <c r="AL315" s="26">
        <f t="shared" si="174"/>
        <v>0</v>
      </c>
      <c r="AM315" s="26">
        <f t="shared" ref="AM315:BO315" si="175">AM313+AM314</f>
        <v>0</v>
      </c>
      <c r="AN315" s="26">
        <f t="shared" si="175"/>
        <v>0</v>
      </c>
      <c r="AO315" s="26">
        <f t="shared" si="175"/>
        <v>0</v>
      </c>
      <c r="AP315" s="26">
        <f t="shared" si="175"/>
        <v>0</v>
      </c>
      <c r="AQ315" s="26">
        <f t="shared" si="175"/>
        <v>0</v>
      </c>
      <c r="AR315" s="26">
        <f t="shared" si="175"/>
        <v>0</v>
      </c>
      <c r="AS315" s="26">
        <f t="shared" si="175"/>
        <v>0</v>
      </c>
      <c r="AT315" s="26">
        <f t="shared" si="175"/>
        <v>0</v>
      </c>
      <c r="AU315" s="26">
        <f t="shared" si="175"/>
        <v>0</v>
      </c>
      <c r="AV315" s="26">
        <f t="shared" si="175"/>
        <v>0</v>
      </c>
      <c r="AW315" s="26">
        <f t="shared" si="175"/>
        <v>0</v>
      </c>
      <c r="AX315" s="26">
        <f t="shared" si="175"/>
        <v>0</v>
      </c>
      <c r="AY315" s="26">
        <f t="shared" si="175"/>
        <v>0</v>
      </c>
      <c r="AZ315" s="26">
        <f t="shared" si="175"/>
        <v>0</v>
      </c>
      <c r="BA315" s="26">
        <f t="shared" si="175"/>
        <v>0</v>
      </c>
      <c r="BB315" s="26">
        <f t="shared" si="175"/>
        <v>0</v>
      </c>
      <c r="BC315" s="26">
        <f t="shared" si="175"/>
        <v>0</v>
      </c>
      <c r="BD315" s="26">
        <f t="shared" si="175"/>
        <v>0</v>
      </c>
      <c r="BE315" s="26">
        <f t="shared" si="175"/>
        <v>0</v>
      </c>
      <c r="BF315" s="26">
        <f t="shared" si="175"/>
        <v>0</v>
      </c>
      <c r="BG315" s="26">
        <f t="shared" si="175"/>
        <v>0</v>
      </c>
      <c r="BH315" s="26">
        <f t="shared" si="175"/>
        <v>0</v>
      </c>
      <c r="BI315" s="26">
        <f t="shared" si="175"/>
        <v>0</v>
      </c>
      <c r="BJ315" s="26">
        <f t="shared" si="175"/>
        <v>0</v>
      </c>
      <c r="BK315" s="26">
        <f t="shared" si="175"/>
        <v>0</v>
      </c>
      <c r="BL315" s="26">
        <f t="shared" si="175"/>
        <v>0</v>
      </c>
      <c r="BM315" s="26">
        <f t="shared" si="175"/>
        <v>0</v>
      </c>
      <c r="BN315" s="26">
        <f t="shared" si="175"/>
        <v>0</v>
      </c>
      <c r="BO315" s="26">
        <f t="shared" si="175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6">G61*$C61</f>
        <v>0</v>
      </c>
      <c r="H317" s="26">
        <f t="shared" si="176"/>
        <v>500000</v>
      </c>
      <c r="I317" s="26">
        <f t="shared" si="176"/>
        <v>500000</v>
      </c>
      <c r="J317" s="26">
        <f t="shared" si="176"/>
        <v>500000</v>
      </c>
      <c r="K317" s="26">
        <f t="shared" si="176"/>
        <v>500000</v>
      </c>
      <c r="L317" s="26">
        <f t="shared" si="176"/>
        <v>500000</v>
      </c>
      <c r="M317" s="26">
        <f t="shared" si="176"/>
        <v>500000</v>
      </c>
      <c r="N317" s="26">
        <f t="shared" si="176"/>
        <v>500000</v>
      </c>
      <c r="O317" s="26">
        <f t="shared" si="176"/>
        <v>500000</v>
      </c>
      <c r="P317" s="26">
        <f t="shared" si="176"/>
        <v>500000</v>
      </c>
      <c r="Q317" s="26">
        <f t="shared" si="176"/>
        <v>500000</v>
      </c>
      <c r="R317" s="26">
        <f t="shared" si="176"/>
        <v>500000</v>
      </c>
      <c r="S317" s="26">
        <f t="shared" si="176"/>
        <v>500000</v>
      </c>
      <c r="T317" s="26">
        <f t="shared" si="176"/>
        <v>500000</v>
      </c>
      <c r="U317" s="26">
        <f t="shared" si="176"/>
        <v>500000</v>
      </c>
      <c r="V317" s="26">
        <f t="shared" si="176"/>
        <v>500000</v>
      </c>
      <c r="W317" s="26">
        <f t="shared" si="176"/>
        <v>500000</v>
      </c>
      <c r="X317" s="26">
        <f t="shared" si="176"/>
        <v>500000</v>
      </c>
      <c r="Y317" s="26">
        <f t="shared" si="176"/>
        <v>500000</v>
      </c>
      <c r="Z317" s="26">
        <f t="shared" si="176"/>
        <v>500000</v>
      </c>
      <c r="AA317" s="26">
        <f t="shared" si="176"/>
        <v>500000</v>
      </c>
      <c r="AB317" s="26">
        <f t="shared" si="176"/>
        <v>500000</v>
      </c>
      <c r="AC317" s="26">
        <f t="shared" si="176"/>
        <v>500000</v>
      </c>
      <c r="AD317" s="26">
        <f t="shared" si="176"/>
        <v>500000</v>
      </c>
      <c r="AE317" s="26">
        <f t="shared" si="176"/>
        <v>500000</v>
      </c>
      <c r="AF317" s="26">
        <f t="shared" si="176"/>
        <v>0</v>
      </c>
      <c r="AG317" s="26">
        <f t="shared" si="176"/>
        <v>0</v>
      </c>
      <c r="AH317" s="26">
        <f t="shared" si="176"/>
        <v>0</v>
      </c>
      <c r="AI317" s="26">
        <f t="shared" si="176"/>
        <v>0</v>
      </c>
      <c r="AJ317" s="26">
        <f t="shared" si="176"/>
        <v>0</v>
      </c>
      <c r="AK317" s="26">
        <f t="shared" si="176"/>
        <v>0</v>
      </c>
      <c r="AL317" s="26">
        <f t="shared" si="176"/>
        <v>0</v>
      </c>
      <c r="AM317" s="26">
        <f t="shared" ref="AM317:BO317" si="177">AM61*$C61</f>
        <v>0</v>
      </c>
      <c r="AN317" s="26">
        <f t="shared" si="177"/>
        <v>0</v>
      </c>
      <c r="AO317" s="26">
        <f t="shared" si="177"/>
        <v>0</v>
      </c>
      <c r="AP317" s="26">
        <f t="shared" si="177"/>
        <v>0</v>
      </c>
      <c r="AQ317" s="26">
        <f t="shared" si="177"/>
        <v>0</v>
      </c>
      <c r="AR317" s="26">
        <f t="shared" si="177"/>
        <v>0</v>
      </c>
      <c r="AS317" s="26">
        <f t="shared" si="177"/>
        <v>0</v>
      </c>
      <c r="AT317" s="26">
        <f t="shared" si="177"/>
        <v>0</v>
      </c>
      <c r="AU317" s="26">
        <f t="shared" si="177"/>
        <v>0</v>
      </c>
      <c r="AV317" s="26">
        <f t="shared" si="177"/>
        <v>0</v>
      </c>
      <c r="AW317" s="26">
        <f t="shared" si="177"/>
        <v>0</v>
      </c>
      <c r="AX317" s="26">
        <f t="shared" si="177"/>
        <v>0</v>
      </c>
      <c r="AY317" s="26">
        <f t="shared" si="177"/>
        <v>0</v>
      </c>
      <c r="AZ317" s="26">
        <f t="shared" si="177"/>
        <v>0</v>
      </c>
      <c r="BA317" s="26">
        <f t="shared" si="177"/>
        <v>0</v>
      </c>
      <c r="BB317" s="26">
        <f t="shared" si="177"/>
        <v>0</v>
      </c>
      <c r="BC317" s="26">
        <f t="shared" si="177"/>
        <v>0</v>
      </c>
      <c r="BD317" s="26">
        <f t="shared" si="177"/>
        <v>0</v>
      </c>
      <c r="BE317" s="26">
        <f t="shared" si="177"/>
        <v>0</v>
      </c>
      <c r="BF317" s="26">
        <f t="shared" si="177"/>
        <v>0</v>
      </c>
      <c r="BG317" s="26">
        <f t="shared" si="177"/>
        <v>0</v>
      </c>
      <c r="BH317" s="26">
        <f t="shared" si="177"/>
        <v>0</v>
      </c>
      <c r="BI317" s="26">
        <f t="shared" si="177"/>
        <v>0</v>
      </c>
      <c r="BJ317" s="26">
        <f t="shared" si="177"/>
        <v>0</v>
      </c>
      <c r="BK317" s="26">
        <f t="shared" si="177"/>
        <v>0</v>
      </c>
      <c r="BL317" s="26">
        <f t="shared" si="177"/>
        <v>0</v>
      </c>
      <c r="BM317" s="26">
        <f t="shared" si="177"/>
        <v>0</v>
      </c>
      <c r="BN317" s="26">
        <f t="shared" si="177"/>
        <v>0</v>
      </c>
      <c r="BO317" s="26">
        <f t="shared" si="177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78">G63*$C63</f>
        <v>0</v>
      </c>
      <c r="H320" s="26">
        <f t="shared" si="178"/>
        <v>0</v>
      </c>
      <c r="I320" s="26">
        <f t="shared" si="178"/>
        <v>0</v>
      </c>
      <c r="J320" s="26">
        <f t="shared" si="178"/>
        <v>0</v>
      </c>
      <c r="K320" s="26">
        <f t="shared" si="178"/>
        <v>0</v>
      </c>
      <c r="L320" s="26">
        <f t="shared" si="178"/>
        <v>0</v>
      </c>
      <c r="M320" s="26">
        <f t="shared" si="178"/>
        <v>0</v>
      </c>
      <c r="N320" s="26">
        <f t="shared" si="178"/>
        <v>0</v>
      </c>
      <c r="O320" s="26">
        <f t="shared" si="178"/>
        <v>0</v>
      </c>
      <c r="P320" s="26">
        <f t="shared" si="178"/>
        <v>0</v>
      </c>
      <c r="Q320" s="26">
        <f t="shared" si="178"/>
        <v>0</v>
      </c>
      <c r="R320" s="26">
        <f t="shared" si="178"/>
        <v>0</v>
      </c>
      <c r="S320" s="26">
        <f t="shared" si="178"/>
        <v>0</v>
      </c>
      <c r="T320" s="26">
        <f t="shared" si="178"/>
        <v>0</v>
      </c>
      <c r="U320" s="26">
        <f t="shared" si="178"/>
        <v>0</v>
      </c>
      <c r="V320" s="26">
        <f t="shared" si="178"/>
        <v>0</v>
      </c>
      <c r="W320" s="26">
        <f t="shared" si="178"/>
        <v>0</v>
      </c>
      <c r="X320" s="26">
        <f t="shared" si="178"/>
        <v>0</v>
      </c>
      <c r="Y320" s="26">
        <f t="shared" si="178"/>
        <v>0</v>
      </c>
      <c r="Z320" s="26">
        <f t="shared" si="178"/>
        <v>0</v>
      </c>
      <c r="AA320" s="26">
        <f t="shared" si="178"/>
        <v>0</v>
      </c>
      <c r="AB320" s="26">
        <f t="shared" si="178"/>
        <v>0</v>
      </c>
      <c r="AC320" s="26">
        <f t="shared" si="178"/>
        <v>0</v>
      </c>
      <c r="AD320" s="26">
        <f t="shared" si="178"/>
        <v>0</v>
      </c>
      <c r="AE320" s="26">
        <f t="shared" si="178"/>
        <v>0</v>
      </c>
      <c r="AF320" s="26">
        <f t="shared" si="178"/>
        <v>0</v>
      </c>
      <c r="AG320" s="26">
        <f t="shared" si="178"/>
        <v>0</v>
      </c>
      <c r="AH320" s="26">
        <f t="shared" si="178"/>
        <v>0</v>
      </c>
      <c r="AI320" s="26">
        <f t="shared" si="178"/>
        <v>0</v>
      </c>
      <c r="AJ320" s="26">
        <f t="shared" si="178"/>
        <v>0</v>
      </c>
      <c r="AK320" s="26">
        <f t="shared" si="178"/>
        <v>0</v>
      </c>
      <c r="AL320" s="26">
        <f t="shared" si="178"/>
        <v>0</v>
      </c>
      <c r="AM320" s="26">
        <f t="shared" ref="AM320:BO320" si="179">AM63*$C63</f>
        <v>0</v>
      </c>
      <c r="AN320" s="26">
        <f t="shared" si="179"/>
        <v>0</v>
      </c>
      <c r="AO320" s="26">
        <f t="shared" si="179"/>
        <v>0</v>
      </c>
      <c r="AP320" s="26">
        <f t="shared" si="179"/>
        <v>0</v>
      </c>
      <c r="AQ320" s="26">
        <f t="shared" si="179"/>
        <v>0</v>
      </c>
      <c r="AR320" s="26">
        <f t="shared" si="179"/>
        <v>0</v>
      </c>
      <c r="AS320" s="26">
        <f t="shared" si="179"/>
        <v>0</v>
      </c>
      <c r="AT320" s="26">
        <f t="shared" si="179"/>
        <v>0</v>
      </c>
      <c r="AU320" s="26">
        <f t="shared" si="179"/>
        <v>0</v>
      </c>
      <c r="AV320" s="26">
        <f t="shared" si="179"/>
        <v>0</v>
      </c>
      <c r="AW320" s="26">
        <f t="shared" si="179"/>
        <v>0</v>
      </c>
      <c r="AX320" s="26">
        <f t="shared" si="179"/>
        <v>0</v>
      </c>
      <c r="AY320" s="26">
        <f t="shared" si="179"/>
        <v>0</v>
      </c>
      <c r="AZ320" s="26">
        <f t="shared" si="179"/>
        <v>0</v>
      </c>
      <c r="BA320" s="26">
        <f t="shared" si="179"/>
        <v>0</v>
      </c>
      <c r="BB320" s="26">
        <f t="shared" si="179"/>
        <v>0</v>
      </c>
      <c r="BC320" s="26">
        <f t="shared" si="179"/>
        <v>0</v>
      </c>
      <c r="BD320" s="26">
        <f t="shared" si="179"/>
        <v>0</v>
      </c>
      <c r="BE320" s="26">
        <f t="shared" si="179"/>
        <v>0</v>
      </c>
      <c r="BF320" s="26">
        <f t="shared" si="179"/>
        <v>0</v>
      </c>
      <c r="BG320" s="26">
        <f t="shared" si="179"/>
        <v>0</v>
      </c>
      <c r="BH320" s="26">
        <f t="shared" si="179"/>
        <v>0</v>
      </c>
      <c r="BI320" s="26">
        <f t="shared" si="179"/>
        <v>0</v>
      </c>
      <c r="BJ320" s="26">
        <f t="shared" si="179"/>
        <v>0</v>
      </c>
      <c r="BK320" s="26">
        <f t="shared" si="179"/>
        <v>0</v>
      </c>
      <c r="BL320" s="26">
        <f t="shared" si="179"/>
        <v>0</v>
      </c>
      <c r="BM320" s="26">
        <f t="shared" si="179"/>
        <v>0</v>
      </c>
      <c r="BN320" s="26">
        <f t="shared" si="179"/>
        <v>0</v>
      </c>
      <c r="BO320" s="26">
        <f t="shared" si="179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0">G320*G321</f>
        <v>0</v>
      </c>
      <c r="H322" s="26">
        <f t="shared" si="180"/>
        <v>0</v>
      </c>
      <c r="I322" s="26">
        <f t="shared" si="180"/>
        <v>0</v>
      </c>
      <c r="J322" s="26">
        <f t="shared" si="180"/>
        <v>0</v>
      </c>
      <c r="K322" s="26">
        <f t="shared" si="180"/>
        <v>0</v>
      </c>
      <c r="L322" s="26">
        <f t="shared" si="180"/>
        <v>0</v>
      </c>
      <c r="M322" s="26">
        <f t="shared" si="180"/>
        <v>0</v>
      </c>
      <c r="N322" s="26">
        <f t="shared" si="180"/>
        <v>0</v>
      </c>
      <c r="O322" s="26">
        <f t="shared" si="180"/>
        <v>0</v>
      </c>
      <c r="P322" s="26">
        <f t="shared" si="180"/>
        <v>0</v>
      </c>
      <c r="Q322" s="26">
        <f t="shared" si="180"/>
        <v>0</v>
      </c>
      <c r="R322" s="26">
        <f t="shared" si="180"/>
        <v>0</v>
      </c>
      <c r="S322" s="26">
        <f t="shared" si="180"/>
        <v>0</v>
      </c>
      <c r="T322" s="26">
        <f t="shared" si="180"/>
        <v>0</v>
      </c>
      <c r="U322" s="26">
        <f t="shared" si="180"/>
        <v>0</v>
      </c>
      <c r="V322" s="26">
        <f t="shared" si="180"/>
        <v>0</v>
      </c>
      <c r="W322" s="26">
        <f t="shared" si="180"/>
        <v>0</v>
      </c>
      <c r="X322" s="26">
        <f t="shared" si="180"/>
        <v>0</v>
      </c>
      <c r="Y322" s="26">
        <f t="shared" si="180"/>
        <v>0</v>
      </c>
      <c r="Z322" s="26">
        <f t="shared" si="180"/>
        <v>0</v>
      </c>
      <c r="AA322" s="26">
        <f t="shared" si="180"/>
        <v>0</v>
      </c>
      <c r="AB322" s="26">
        <f t="shared" si="180"/>
        <v>0</v>
      </c>
      <c r="AC322" s="26">
        <f t="shared" si="180"/>
        <v>0</v>
      </c>
      <c r="AD322" s="26">
        <f t="shared" si="180"/>
        <v>0</v>
      </c>
      <c r="AE322" s="26">
        <f t="shared" si="180"/>
        <v>0</v>
      </c>
      <c r="AF322" s="26">
        <f t="shared" si="180"/>
        <v>0</v>
      </c>
      <c r="AG322" s="26">
        <f t="shared" si="180"/>
        <v>0</v>
      </c>
      <c r="AH322" s="26">
        <f t="shared" si="180"/>
        <v>0</v>
      </c>
      <c r="AI322" s="26">
        <f t="shared" si="180"/>
        <v>0</v>
      </c>
      <c r="AJ322" s="26">
        <f t="shared" si="180"/>
        <v>0</v>
      </c>
      <c r="AK322" s="26">
        <f t="shared" si="180"/>
        <v>0</v>
      </c>
      <c r="AL322" s="26">
        <f t="shared" si="180"/>
        <v>0</v>
      </c>
      <c r="AM322" s="26">
        <f t="shared" ref="AM322:BO322" si="181">AM320*AM321</f>
        <v>0</v>
      </c>
      <c r="AN322" s="26">
        <f t="shared" si="181"/>
        <v>0</v>
      </c>
      <c r="AO322" s="26">
        <f t="shared" si="181"/>
        <v>0</v>
      </c>
      <c r="AP322" s="26">
        <f t="shared" si="181"/>
        <v>0</v>
      </c>
      <c r="AQ322" s="26">
        <f t="shared" si="181"/>
        <v>0</v>
      </c>
      <c r="AR322" s="26">
        <f t="shared" si="181"/>
        <v>0</v>
      </c>
      <c r="AS322" s="26">
        <f t="shared" si="181"/>
        <v>0</v>
      </c>
      <c r="AT322" s="26">
        <f t="shared" si="181"/>
        <v>0</v>
      </c>
      <c r="AU322" s="26">
        <f t="shared" si="181"/>
        <v>0</v>
      </c>
      <c r="AV322" s="26">
        <f t="shared" si="181"/>
        <v>0</v>
      </c>
      <c r="AW322" s="26">
        <f t="shared" si="181"/>
        <v>0</v>
      </c>
      <c r="AX322" s="26">
        <f t="shared" si="181"/>
        <v>0</v>
      </c>
      <c r="AY322" s="26">
        <f t="shared" si="181"/>
        <v>0</v>
      </c>
      <c r="AZ322" s="26">
        <f t="shared" si="181"/>
        <v>0</v>
      </c>
      <c r="BA322" s="26">
        <f t="shared" si="181"/>
        <v>0</v>
      </c>
      <c r="BB322" s="26">
        <f t="shared" si="181"/>
        <v>0</v>
      </c>
      <c r="BC322" s="26">
        <f t="shared" si="181"/>
        <v>0</v>
      </c>
      <c r="BD322" s="26">
        <f t="shared" si="181"/>
        <v>0</v>
      </c>
      <c r="BE322" s="26">
        <f t="shared" si="181"/>
        <v>0</v>
      </c>
      <c r="BF322" s="26">
        <f t="shared" si="181"/>
        <v>0</v>
      </c>
      <c r="BG322" s="26">
        <f t="shared" si="181"/>
        <v>0</v>
      </c>
      <c r="BH322" s="26">
        <f t="shared" si="181"/>
        <v>0</v>
      </c>
      <c r="BI322" s="26">
        <f t="shared" si="181"/>
        <v>0</v>
      </c>
      <c r="BJ322" s="26">
        <f t="shared" si="181"/>
        <v>0</v>
      </c>
      <c r="BK322" s="26">
        <f t="shared" si="181"/>
        <v>0</v>
      </c>
      <c r="BL322" s="26">
        <f t="shared" si="181"/>
        <v>0</v>
      </c>
      <c r="BM322" s="26">
        <f t="shared" si="181"/>
        <v>0</v>
      </c>
      <c r="BN322" s="26">
        <f t="shared" si="181"/>
        <v>0</v>
      </c>
      <c r="BO322" s="26">
        <f t="shared" si="181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2">G322+G323</f>
        <v>0</v>
      </c>
      <c r="H324" s="26">
        <f t="shared" si="182"/>
        <v>0</v>
      </c>
      <c r="I324" s="26">
        <f t="shared" si="182"/>
        <v>0</v>
      </c>
      <c r="J324" s="26">
        <f t="shared" si="182"/>
        <v>0</v>
      </c>
      <c r="K324" s="26">
        <f t="shared" si="182"/>
        <v>0</v>
      </c>
      <c r="L324" s="26">
        <f t="shared" si="182"/>
        <v>0</v>
      </c>
      <c r="M324" s="26">
        <f t="shared" si="182"/>
        <v>0</v>
      </c>
      <c r="N324" s="26">
        <f t="shared" si="182"/>
        <v>0</v>
      </c>
      <c r="O324" s="26">
        <f t="shared" si="182"/>
        <v>0</v>
      </c>
      <c r="P324" s="26">
        <f t="shared" si="182"/>
        <v>0</v>
      </c>
      <c r="Q324" s="26">
        <f t="shared" si="182"/>
        <v>0</v>
      </c>
      <c r="R324" s="26">
        <f t="shared" si="182"/>
        <v>0</v>
      </c>
      <c r="S324" s="26">
        <f t="shared" si="182"/>
        <v>0</v>
      </c>
      <c r="T324" s="26">
        <f t="shared" si="182"/>
        <v>0</v>
      </c>
      <c r="U324" s="26">
        <f t="shared" si="182"/>
        <v>0</v>
      </c>
      <c r="V324" s="26">
        <f t="shared" si="182"/>
        <v>0</v>
      </c>
      <c r="W324" s="26">
        <f t="shared" si="182"/>
        <v>0</v>
      </c>
      <c r="X324" s="26">
        <f t="shared" si="182"/>
        <v>0</v>
      </c>
      <c r="Y324" s="26">
        <f t="shared" si="182"/>
        <v>0</v>
      </c>
      <c r="Z324" s="26">
        <f t="shared" si="182"/>
        <v>0</v>
      </c>
      <c r="AA324" s="26">
        <f t="shared" si="182"/>
        <v>0</v>
      </c>
      <c r="AB324" s="26">
        <f t="shared" si="182"/>
        <v>0</v>
      </c>
      <c r="AC324" s="26">
        <f t="shared" si="182"/>
        <v>0</v>
      </c>
      <c r="AD324" s="26">
        <f t="shared" si="182"/>
        <v>0</v>
      </c>
      <c r="AE324" s="26">
        <f t="shared" si="182"/>
        <v>0</v>
      </c>
      <c r="AF324" s="26">
        <f t="shared" si="182"/>
        <v>0</v>
      </c>
      <c r="AG324" s="26">
        <f t="shared" si="182"/>
        <v>0</v>
      </c>
      <c r="AH324" s="26">
        <f t="shared" si="182"/>
        <v>0</v>
      </c>
      <c r="AI324" s="26">
        <f t="shared" si="182"/>
        <v>0</v>
      </c>
      <c r="AJ324" s="26">
        <f t="shared" si="182"/>
        <v>0</v>
      </c>
      <c r="AK324" s="26">
        <f t="shared" si="182"/>
        <v>0</v>
      </c>
      <c r="AL324" s="26">
        <f t="shared" si="182"/>
        <v>0</v>
      </c>
      <c r="AM324" s="26">
        <f t="shared" ref="AM324:BO324" si="183">AM322+AM323</f>
        <v>0</v>
      </c>
      <c r="AN324" s="26">
        <f t="shared" si="183"/>
        <v>0</v>
      </c>
      <c r="AO324" s="26">
        <f t="shared" si="183"/>
        <v>0</v>
      </c>
      <c r="AP324" s="26">
        <f t="shared" si="183"/>
        <v>0</v>
      </c>
      <c r="AQ324" s="26">
        <f t="shared" si="183"/>
        <v>0</v>
      </c>
      <c r="AR324" s="26">
        <f t="shared" si="183"/>
        <v>0</v>
      </c>
      <c r="AS324" s="26">
        <f t="shared" si="183"/>
        <v>0</v>
      </c>
      <c r="AT324" s="26">
        <f t="shared" si="183"/>
        <v>0</v>
      </c>
      <c r="AU324" s="26">
        <f t="shared" si="183"/>
        <v>0</v>
      </c>
      <c r="AV324" s="26">
        <f t="shared" si="183"/>
        <v>0</v>
      </c>
      <c r="AW324" s="26">
        <f t="shared" si="183"/>
        <v>0</v>
      </c>
      <c r="AX324" s="26">
        <f t="shared" si="183"/>
        <v>0</v>
      </c>
      <c r="AY324" s="26">
        <f t="shared" si="183"/>
        <v>0</v>
      </c>
      <c r="AZ324" s="26">
        <f t="shared" si="183"/>
        <v>0</v>
      </c>
      <c r="BA324" s="26">
        <f t="shared" si="183"/>
        <v>0</v>
      </c>
      <c r="BB324" s="26">
        <f t="shared" si="183"/>
        <v>0</v>
      </c>
      <c r="BC324" s="26">
        <f t="shared" si="183"/>
        <v>0</v>
      </c>
      <c r="BD324" s="26">
        <f t="shared" si="183"/>
        <v>0</v>
      </c>
      <c r="BE324" s="26">
        <f t="shared" si="183"/>
        <v>0</v>
      </c>
      <c r="BF324" s="26">
        <f t="shared" si="183"/>
        <v>0</v>
      </c>
      <c r="BG324" s="26">
        <f t="shared" si="183"/>
        <v>0</v>
      </c>
      <c r="BH324" s="26">
        <f t="shared" si="183"/>
        <v>0</v>
      </c>
      <c r="BI324" s="26">
        <f t="shared" si="183"/>
        <v>0</v>
      </c>
      <c r="BJ324" s="26">
        <f t="shared" si="183"/>
        <v>0</v>
      </c>
      <c r="BK324" s="26">
        <f t="shared" si="183"/>
        <v>0</v>
      </c>
      <c r="BL324" s="26">
        <f t="shared" si="183"/>
        <v>0</v>
      </c>
      <c r="BM324" s="26">
        <f t="shared" si="183"/>
        <v>0</v>
      </c>
      <c r="BN324" s="26">
        <f t="shared" si="183"/>
        <v>0</v>
      </c>
      <c r="BO324" s="26">
        <f t="shared" si="183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4">G64*$C64</f>
        <v>0</v>
      </c>
      <c r="H326" s="26">
        <f t="shared" si="184"/>
        <v>0</v>
      </c>
      <c r="I326" s="26">
        <f t="shared" si="184"/>
        <v>0</v>
      </c>
      <c r="J326" s="26">
        <f t="shared" si="184"/>
        <v>0</v>
      </c>
      <c r="K326" s="26">
        <f t="shared" si="184"/>
        <v>0</v>
      </c>
      <c r="L326" s="26">
        <f t="shared" si="184"/>
        <v>0</v>
      </c>
      <c r="M326" s="26">
        <f t="shared" si="184"/>
        <v>0</v>
      </c>
      <c r="N326" s="26">
        <f t="shared" si="184"/>
        <v>0</v>
      </c>
      <c r="O326" s="26">
        <f t="shared" si="184"/>
        <v>0</v>
      </c>
      <c r="P326" s="26">
        <f t="shared" si="184"/>
        <v>0</v>
      </c>
      <c r="Q326" s="26">
        <f t="shared" si="184"/>
        <v>0</v>
      </c>
      <c r="R326" s="26">
        <f t="shared" si="184"/>
        <v>0</v>
      </c>
      <c r="S326" s="26">
        <f t="shared" si="184"/>
        <v>0</v>
      </c>
      <c r="T326" s="26">
        <f t="shared" si="184"/>
        <v>0</v>
      </c>
      <c r="U326" s="26">
        <f t="shared" si="184"/>
        <v>0</v>
      </c>
      <c r="V326" s="26">
        <f t="shared" si="184"/>
        <v>0</v>
      </c>
      <c r="W326" s="26">
        <f t="shared" si="184"/>
        <v>0</v>
      </c>
      <c r="X326" s="26">
        <f t="shared" si="184"/>
        <v>0</v>
      </c>
      <c r="Y326" s="26">
        <f t="shared" si="184"/>
        <v>0</v>
      </c>
      <c r="Z326" s="26">
        <f t="shared" si="184"/>
        <v>0</v>
      </c>
      <c r="AA326" s="26">
        <f t="shared" si="184"/>
        <v>0</v>
      </c>
      <c r="AB326" s="26">
        <f t="shared" si="184"/>
        <v>0</v>
      </c>
      <c r="AC326" s="26">
        <f t="shared" si="184"/>
        <v>0</v>
      </c>
      <c r="AD326" s="26">
        <f t="shared" si="184"/>
        <v>0</v>
      </c>
      <c r="AE326" s="26">
        <f t="shared" si="184"/>
        <v>0</v>
      </c>
      <c r="AF326" s="26">
        <f t="shared" si="184"/>
        <v>0</v>
      </c>
      <c r="AG326" s="26">
        <f t="shared" si="184"/>
        <v>0</v>
      </c>
      <c r="AH326" s="26">
        <f t="shared" si="184"/>
        <v>0</v>
      </c>
      <c r="AI326" s="26">
        <f t="shared" si="184"/>
        <v>0</v>
      </c>
      <c r="AJ326" s="26">
        <f t="shared" si="184"/>
        <v>0</v>
      </c>
      <c r="AK326" s="26">
        <f t="shared" si="184"/>
        <v>0</v>
      </c>
      <c r="AL326" s="26">
        <f t="shared" si="184"/>
        <v>0</v>
      </c>
      <c r="AM326" s="26">
        <f t="shared" ref="AM326:BO326" si="185">AM64*$C64</f>
        <v>0</v>
      </c>
      <c r="AN326" s="26">
        <f t="shared" si="185"/>
        <v>0</v>
      </c>
      <c r="AO326" s="26">
        <f t="shared" si="185"/>
        <v>0</v>
      </c>
      <c r="AP326" s="26">
        <f t="shared" si="185"/>
        <v>0</v>
      </c>
      <c r="AQ326" s="26">
        <f t="shared" si="185"/>
        <v>0</v>
      </c>
      <c r="AR326" s="26">
        <f t="shared" si="185"/>
        <v>0</v>
      </c>
      <c r="AS326" s="26">
        <f t="shared" si="185"/>
        <v>0</v>
      </c>
      <c r="AT326" s="26">
        <f t="shared" si="185"/>
        <v>0</v>
      </c>
      <c r="AU326" s="26">
        <f t="shared" si="185"/>
        <v>0</v>
      </c>
      <c r="AV326" s="26">
        <f t="shared" si="185"/>
        <v>0</v>
      </c>
      <c r="AW326" s="26">
        <f t="shared" si="185"/>
        <v>0</v>
      </c>
      <c r="AX326" s="26">
        <f t="shared" si="185"/>
        <v>0</v>
      </c>
      <c r="AY326" s="26">
        <f t="shared" si="185"/>
        <v>0</v>
      </c>
      <c r="AZ326" s="26">
        <f t="shared" si="185"/>
        <v>0</v>
      </c>
      <c r="BA326" s="26">
        <f t="shared" si="185"/>
        <v>0</v>
      </c>
      <c r="BB326" s="26">
        <f t="shared" si="185"/>
        <v>0</v>
      </c>
      <c r="BC326" s="26">
        <f t="shared" si="185"/>
        <v>0</v>
      </c>
      <c r="BD326" s="26">
        <f t="shared" si="185"/>
        <v>0</v>
      </c>
      <c r="BE326" s="26">
        <f t="shared" si="185"/>
        <v>0</v>
      </c>
      <c r="BF326" s="26">
        <f t="shared" si="185"/>
        <v>0</v>
      </c>
      <c r="BG326" s="26">
        <f t="shared" si="185"/>
        <v>0</v>
      </c>
      <c r="BH326" s="26">
        <f t="shared" si="185"/>
        <v>0</v>
      </c>
      <c r="BI326" s="26">
        <f t="shared" si="185"/>
        <v>0</v>
      </c>
      <c r="BJ326" s="26">
        <f t="shared" si="185"/>
        <v>0</v>
      </c>
      <c r="BK326" s="26">
        <f t="shared" si="185"/>
        <v>0</v>
      </c>
      <c r="BL326" s="26">
        <f t="shared" si="185"/>
        <v>0</v>
      </c>
      <c r="BM326" s="26">
        <f t="shared" si="185"/>
        <v>0</v>
      </c>
      <c r="BN326" s="26">
        <f t="shared" si="185"/>
        <v>0</v>
      </c>
      <c r="BO326" s="26">
        <f t="shared" si="185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6">G66*$C66</f>
        <v>0</v>
      </c>
      <c r="H329" s="26">
        <f t="shared" si="186"/>
        <v>0</v>
      </c>
      <c r="I329" s="26">
        <f t="shared" si="186"/>
        <v>0</v>
      </c>
      <c r="J329" s="26">
        <f t="shared" si="186"/>
        <v>0</v>
      </c>
      <c r="K329" s="26">
        <f t="shared" si="186"/>
        <v>0</v>
      </c>
      <c r="L329" s="26">
        <f t="shared" si="186"/>
        <v>0</v>
      </c>
      <c r="M329" s="26">
        <f t="shared" si="186"/>
        <v>0</v>
      </c>
      <c r="N329" s="26">
        <f t="shared" si="186"/>
        <v>0</v>
      </c>
      <c r="O329" s="26">
        <f t="shared" si="186"/>
        <v>0</v>
      </c>
      <c r="P329" s="26">
        <f t="shared" si="186"/>
        <v>0</v>
      </c>
      <c r="Q329" s="26">
        <f t="shared" si="186"/>
        <v>0</v>
      </c>
      <c r="R329" s="26">
        <f t="shared" si="186"/>
        <v>0</v>
      </c>
      <c r="S329" s="26">
        <f t="shared" si="186"/>
        <v>0</v>
      </c>
      <c r="T329" s="26">
        <f t="shared" si="186"/>
        <v>0</v>
      </c>
      <c r="U329" s="26">
        <f t="shared" si="186"/>
        <v>0</v>
      </c>
      <c r="V329" s="26">
        <f t="shared" si="186"/>
        <v>0</v>
      </c>
      <c r="W329" s="26">
        <f t="shared" si="186"/>
        <v>0</v>
      </c>
      <c r="X329" s="26">
        <f t="shared" si="186"/>
        <v>0</v>
      </c>
      <c r="Y329" s="26">
        <f t="shared" si="186"/>
        <v>0</v>
      </c>
      <c r="Z329" s="26">
        <f t="shared" si="186"/>
        <v>0</v>
      </c>
      <c r="AA329" s="26">
        <f t="shared" si="186"/>
        <v>0</v>
      </c>
      <c r="AB329" s="26">
        <f t="shared" si="186"/>
        <v>0</v>
      </c>
      <c r="AC329" s="26">
        <f t="shared" si="186"/>
        <v>0</v>
      </c>
      <c r="AD329" s="26">
        <f t="shared" si="186"/>
        <v>0</v>
      </c>
      <c r="AE329" s="26">
        <f t="shared" si="186"/>
        <v>0</v>
      </c>
      <c r="AF329" s="26">
        <f t="shared" si="186"/>
        <v>0</v>
      </c>
      <c r="AG329" s="26">
        <f t="shared" si="186"/>
        <v>0</v>
      </c>
      <c r="AH329" s="26">
        <f t="shared" si="186"/>
        <v>0</v>
      </c>
      <c r="AI329" s="26">
        <f t="shared" si="186"/>
        <v>0</v>
      </c>
      <c r="AJ329" s="26">
        <f t="shared" si="186"/>
        <v>0</v>
      </c>
      <c r="AK329" s="26">
        <f t="shared" si="186"/>
        <v>0</v>
      </c>
      <c r="AL329" s="26">
        <f t="shared" si="186"/>
        <v>0</v>
      </c>
      <c r="AM329" s="26">
        <f t="shared" ref="AM329:BO329" si="187">AM66*$C66</f>
        <v>0</v>
      </c>
      <c r="AN329" s="26">
        <f t="shared" si="187"/>
        <v>0</v>
      </c>
      <c r="AO329" s="26">
        <f t="shared" si="187"/>
        <v>0</v>
      </c>
      <c r="AP329" s="26">
        <f t="shared" si="187"/>
        <v>0</v>
      </c>
      <c r="AQ329" s="26">
        <f t="shared" si="187"/>
        <v>0</v>
      </c>
      <c r="AR329" s="26">
        <f t="shared" si="187"/>
        <v>0</v>
      </c>
      <c r="AS329" s="26">
        <f t="shared" si="187"/>
        <v>0</v>
      </c>
      <c r="AT329" s="26">
        <f t="shared" si="187"/>
        <v>0</v>
      </c>
      <c r="AU329" s="26">
        <f t="shared" si="187"/>
        <v>0</v>
      </c>
      <c r="AV329" s="26">
        <f t="shared" si="187"/>
        <v>0</v>
      </c>
      <c r="AW329" s="26">
        <f t="shared" si="187"/>
        <v>0</v>
      </c>
      <c r="AX329" s="26">
        <f t="shared" si="187"/>
        <v>0</v>
      </c>
      <c r="AY329" s="26">
        <f t="shared" si="187"/>
        <v>0</v>
      </c>
      <c r="AZ329" s="26">
        <f t="shared" si="187"/>
        <v>0</v>
      </c>
      <c r="BA329" s="26">
        <f t="shared" si="187"/>
        <v>0</v>
      </c>
      <c r="BB329" s="26">
        <f t="shared" si="187"/>
        <v>0</v>
      </c>
      <c r="BC329" s="26">
        <f t="shared" si="187"/>
        <v>0</v>
      </c>
      <c r="BD329" s="26">
        <f t="shared" si="187"/>
        <v>0</v>
      </c>
      <c r="BE329" s="26">
        <f t="shared" si="187"/>
        <v>0</v>
      </c>
      <c r="BF329" s="26">
        <f t="shared" si="187"/>
        <v>0</v>
      </c>
      <c r="BG329" s="26">
        <f t="shared" si="187"/>
        <v>0</v>
      </c>
      <c r="BH329" s="26">
        <f t="shared" si="187"/>
        <v>0</v>
      </c>
      <c r="BI329" s="26">
        <f t="shared" si="187"/>
        <v>0</v>
      </c>
      <c r="BJ329" s="26">
        <f t="shared" si="187"/>
        <v>0</v>
      </c>
      <c r="BK329" s="26">
        <f t="shared" si="187"/>
        <v>0</v>
      </c>
      <c r="BL329" s="26">
        <f t="shared" si="187"/>
        <v>0</v>
      </c>
      <c r="BM329" s="26">
        <f t="shared" si="187"/>
        <v>0</v>
      </c>
      <c r="BN329" s="26">
        <f t="shared" si="187"/>
        <v>0</v>
      </c>
      <c r="BO329" s="26">
        <f t="shared" si="187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88">G329*G330</f>
        <v>0</v>
      </c>
      <c r="H331" s="26">
        <f t="shared" si="188"/>
        <v>0</v>
      </c>
      <c r="I331" s="26">
        <f t="shared" si="188"/>
        <v>0</v>
      </c>
      <c r="J331" s="26">
        <f t="shared" si="188"/>
        <v>0</v>
      </c>
      <c r="K331" s="26">
        <f t="shared" si="188"/>
        <v>0</v>
      </c>
      <c r="L331" s="26">
        <f t="shared" si="188"/>
        <v>0</v>
      </c>
      <c r="M331" s="26">
        <f t="shared" si="188"/>
        <v>0</v>
      </c>
      <c r="N331" s="26">
        <f t="shared" si="188"/>
        <v>0</v>
      </c>
      <c r="O331" s="26">
        <f t="shared" si="188"/>
        <v>0</v>
      </c>
      <c r="P331" s="26">
        <f t="shared" si="188"/>
        <v>0</v>
      </c>
      <c r="Q331" s="26">
        <f t="shared" si="188"/>
        <v>0</v>
      </c>
      <c r="R331" s="26">
        <f t="shared" si="188"/>
        <v>0</v>
      </c>
      <c r="S331" s="26">
        <f t="shared" si="188"/>
        <v>0</v>
      </c>
      <c r="T331" s="26">
        <f t="shared" si="188"/>
        <v>0</v>
      </c>
      <c r="U331" s="26">
        <f t="shared" si="188"/>
        <v>0</v>
      </c>
      <c r="V331" s="26">
        <f t="shared" si="188"/>
        <v>0</v>
      </c>
      <c r="W331" s="26">
        <f t="shared" si="188"/>
        <v>0</v>
      </c>
      <c r="X331" s="26">
        <f t="shared" si="188"/>
        <v>0</v>
      </c>
      <c r="Y331" s="26">
        <f t="shared" si="188"/>
        <v>0</v>
      </c>
      <c r="Z331" s="26">
        <f t="shared" si="188"/>
        <v>0</v>
      </c>
      <c r="AA331" s="26">
        <f t="shared" si="188"/>
        <v>0</v>
      </c>
      <c r="AB331" s="26">
        <f t="shared" si="188"/>
        <v>0</v>
      </c>
      <c r="AC331" s="26">
        <f t="shared" si="188"/>
        <v>0</v>
      </c>
      <c r="AD331" s="26">
        <f t="shared" si="188"/>
        <v>0</v>
      </c>
      <c r="AE331" s="26">
        <f t="shared" si="188"/>
        <v>0</v>
      </c>
      <c r="AF331" s="26">
        <f t="shared" si="188"/>
        <v>0</v>
      </c>
      <c r="AG331" s="26">
        <f t="shared" si="188"/>
        <v>0</v>
      </c>
      <c r="AH331" s="26">
        <f t="shared" si="188"/>
        <v>0</v>
      </c>
      <c r="AI331" s="26">
        <f t="shared" si="188"/>
        <v>0</v>
      </c>
      <c r="AJ331" s="26">
        <f t="shared" si="188"/>
        <v>0</v>
      </c>
      <c r="AK331" s="26">
        <f t="shared" si="188"/>
        <v>0</v>
      </c>
      <c r="AL331" s="26">
        <f t="shared" si="188"/>
        <v>0</v>
      </c>
      <c r="AM331" s="26">
        <f t="shared" ref="AM331:BO331" si="189">AM329*AM330</f>
        <v>0</v>
      </c>
      <c r="AN331" s="26">
        <f t="shared" si="189"/>
        <v>0</v>
      </c>
      <c r="AO331" s="26">
        <f t="shared" si="189"/>
        <v>0</v>
      </c>
      <c r="AP331" s="26">
        <f t="shared" si="189"/>
        <v>0</v>
      </c>
      <c r="AQ331" s="26">
        <f t="shared" si="189"/>
        <v>0</v>
      </c>
      <c r="AR331" s="26">
        <f t="shared" si="189"/>
        <v>0</v>
      </c>
      <c r="AS331" s="26">
        <f t="shared" si="189"/>
        <v>0</v>
      </c>
      <c r="AT331" s="26">
        <f t="shared" si="189"/>
        <v>0</v>
      </c>
      <c r="AU331" s="26">
        <f t="shared" si="189"/>
        <v>0</v>
      </c>
      <c r="AV331" s="26">
        <f t="shared" si="189"/>
        <v>0</v>
      </c>
      <c r="AW331" s="26">
        <f t="shared" si="189"/>
        <v>0</v>
      </c>
      <c r="AX331" s="26">
        <f t="shared" si="189"/>
        <v>0</v>
      </c>
      <c r="AY331" s="26">
        <f t="shared" si="189"/>
        <v>0</v>
      </c>
      <c r="AZ331" s="26">
        <f t="shared" si="189"/>
        <v>0</v>
      </c>
      <c r="BA331" s="26">
        <f t="shared" si="189"/>
        <v>0</v>
      </c>
      <c r="BB331" s="26">
        <f t="shared" si="189"/>
        <v>0</v>
      </c>
      <c r="BC331" s="26">
        <f t="shared" si="189"/>
        <v>0</v>
      </c>
      <c r="BD331" s="26">
        <f t="shared" si="189"/>
        <v>0</v>
      </c>
      <c r="BE331" s="26">
        <f t="shared" si="189"/>
        <v>0</v>
      </c>
      <c r="BF331" s="26">
        <f t="shared" si="189"/>
        <v>0</v>
      </c>
      <c r="BG331" s="26">
        <f t="shared" si="189"/>
        <v>0</v>
      </c>
      <c r="BH331" s="26">
        <f t="shared" si="189"/>
        <v>0</v>
      </c>
      <c r="BI331" s="26">
        <f t="shared" si="189"/>
        <v>0</v>
      </c>
      <c r="BJ331" s="26">
        <f t="shared" si="189"/>
        <v>0</v>
      </c>
      <c r="BK331" s="26">
        <f t="shared" si="189"/>
        <v>0</v>
      </c>
      <c r="BL331" s="26">
        <f t="shared" si="189"/>
        <v>0</v>
      </c>
      <c r="BM331" s="26">
        <f t="shared" si="189"/>
        <v>0</v>
      </c>
      <c r="BN331" s="26">
        <f t="shared" si="189"/>
        <v>0</v>
      </c>
      <c r="BO331" s="26">
        <f t="shared" si="189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0">G331+G332</f>
        <v>0</v>
      </c>
      <c r="H333" s="26">
        <f t="shared" si="190"/>
        <v>0</v>
      </c>
      <c r="I333" s="26">
        <f t="shared" si="190"/>
        <v>0</v>
      </c>
      <c r="J333" s="26">
        <f t="shared" si="190"/>
        <v>0</v>
      </c>
      <c r="K333" s="26">
        <f t="shared" si="190"/>
        <v>0</v>
      </c>
      <c r="L333" s="26">
        <f t="shared" si="190"/>
        <v>0</v>
      </c>
      <c r="M333" s="26">
        <f t="shared" si="190"/>
        <v>0</v>
      </c>
      <c r="N333" s="26">
        <f t="shared" si="190"/>
        <v>0</v>
      </c>
      <c r="O333" s="26">
        <f t="shared" si="190"/>
        <v>0</v>
      </c>
      <c r="P333" s="26">
        <f t="shared" si="190"/>
        <v>0</v>
      </c>
      <c r="Q333" s="26">
        <f t="shared" si="190"/>
        <v>0</v>
      </c>
      <c r="R333" s="26">
        <f t="shared" si="190"/>
        <v>0</v>
      </c>
      <c r="S333" s="26">
        <f t="shared" si="190"/>
        <v>0</v>
      </c>
      <c r="T333" s="26">
        <f t="shared" si="190"/>
        <v>0</v>
      </c>
      <c r="U333" s="26">
        <f t="shared" si="190"/>
        <v>0</v>
      </c>
      <c r="V333" s="26">
        <f t="shared" si="190"/>
        <v>0</v>
      </c>
      <c r="W333" s="26">
        <f t="shared" si="190"/>
        <v>0</v>
      </c>
      <c r="X333" s="26">
        <f t="shared" si="190"/>
        <v>0</v>
      </c>
      <c r="Y333" s="26">
        <f t="shared" si="190"/>
        <v>0</v>
      </c>
      <c r="Z333" s="26">
        <f t="shared" si="190"/>
        <v>0</v>
      </c>
      <c r="AA333" s="26">
        <f t="shared" si="190"/>
        <v>0</v>
      </c>
      <c r="AB333" s="26">
        <f t="shared" si="190"/>
        <v>0</v>
      </c>
      <c r="AC333" s="26">
        <f t="shared" si="190"/>
        <v>0</v>
      </c>
      <c r="AD333" s="26">
        <f t="shared" si="190"/>
        <v>0</v>
      </c>
      <c r="AE333" s="26">
        <f t="shared" si="190"/>
        <v>0</v>
      </c>
      <c r="AF333" s="26">
        <f t="shared" si="190"/>
        <v>0</v>
      </c>
      <c r="AG333" s="26">
        <f t="shared" si="190"/>
        <v>0</v>
      </c>
      <c r="AH333" s="26">
        <f t="shared" si="190"/>
        <v>0</v>
      </c>
      <c r="AI333" s="26">
        <f t="shared" si="190"/>
        <v>0</v>
      </c>
      <c r="AJ333" s="26">
        <f t="shared" si="190"/>
        <v>0</v>
      </c>
      <c r="AK333" s="26">
        <f t="shared" si="190"/>
        <v>0</v>
      </c>
      <c r="AL333" s="26">
        <f t="shared" si="190"/>
        <v>0</v>
      </c>
      <c r="AM333" s="26">
        <f t="shared" ref="AM333:BO333" si="191">AM331+AM332</f>
        <v>0</v>
      </c>
      <c r="AN333" s="26">
        <f t="shared" si="191"/>
        <v>0</v>
      </c>
      <c r="AO333" s="26">
        <f t="shared" si="191"/>
        <v>0</v>
      </c>
      <c r="AP333" s="26">
        <f t="shared" si="191"/>
        <v>0</v>
      </c>
      <c r="AQ333" s="26">
        <f t="shared" si="191"/>
        <v>0</v>
      </c>
      <c r="AR333" s="26">
        <f t="shared" si="191"/>
        <v>0</v>
      </c>
      <c r="AS333" s="26">
        <f t="shared" si="191"/>
        <v>0</v>
      </c>
      <c r="AT333" s="26">
        <f t="shared" si="191"/>
        <v>0</v>
      </c>
      <c r="AU333" s="26">
        <f t="shared" si="191"/>
        <v>0</v>
      </c>
      <c r="AV333" s="26">
        <f t="shared" si="191"/>
        <v>0</v>
      </c>
      <c r="AW333" s="26">
        <f t="shared" si="191"/>
        <v>0</v>
      </c>
      <c r="AX333" s="26">
        <f t="shared" si="191"/>
        <v>0</v>
      </c>
      <c r="AY333" s="26">
        <f t="shared" si="191"/>
        <v>0</v>
      </c>
      <c r="AZ333" s="26">
        <f t="shared" si="191"/>
        <v>0</v>
      </c>
      <c r="BA333" s="26">
        <f t="shared" si="191"/>
        <v>0</v>
      </c>
      <c r="BB333" s="26">
        <f t="shared" si="191"/>
        <v>0</v>
      </c>
      <c r="BC333" s="26">
        <f t="shared" si="191"/>
        <v>0</v>
      </c>
      <c r="BD333" s="26">
        <f t="shared" si="191"/>
        <v>0</v>
      </c>
      <c r="BE333" s="26">
        <f t="shared" si="191"/>
        <v>0</v>
      </c>
      <c r="BF333" s="26">
        <f t="shared" si="191"/>
        <v>0</v>
      </c>
      <c r="BG333" s="26">
        <f t="shared" si="191"/>
        <v>0</v>
      </c>
      <c r="BH333" s="26">
        <f t="shared" si="191"/>
        <v>0</v>
      </c>
      <c r="BI333" s="26">
        <f t="shared" si="191"/>
        <v>0</v>
      </c>
      <c r="BJ333" s="26">
        <f t="shared" si="191"/>
        <v>0</v>
      </c>
      <c r="BK333" s="26">
        <f t="shared" si="191"/>
        <v>0</v>
      </c>
      <c r="BL333" s="26">
        <f t="shared" si="191"/>
        <v>0</v>
      </c>
      <c r="BM333" s="26">
        <f t="shared" si="191"/>
        <v>0</v>
      </c>
      <c r="BN333" s="26">
        <f t="shared" si="191"/>
        <v>0</v>
      </c>
      <c r="BO333" s="26">
        <f t="shared" si="191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2">G67*$C67</f>
        <v>0</v>
      </c>
      <c r="H335" s="26">
        <f t="shared" si="192"/>
        <v>0</v>
      </c>
      <c r="I335" s="26">
        <f t="shared" si="192"/>
        <v>0</v>
      </c>
      <c r="J335" s="26">
        <f t="shared" si="192"/>
        <v>0</v>
      </c>
      <c r="K335" s="26">
        <f t="shared" si="192"/>
        <v>0</v>
      </c>
      <c r="L335" s="26">
        <f t="shared" si="192"/>
        <v>0</v>
      </c>
      <c r="M335" s="26">
        <f t="shared" si="192"/>
        <v>0</v>
      </c>
      <c r="N335" s="26">
        <f t="shared" si="192"/>
        <v>0</v>
      </c>
      <c r="O335" s="26">
        <f t="shared" si="192"/>
        <v>0</v>
      </c>
      <c r="P335" s="26">
        <f t="shared" si="192"/>
        <v>0</v>
      </c>
      <c r="Q335" s="26">
        <f t="shared" si="192"/>
        <v>0</v>
      </c>
      <c r="R335" s="26">
        <f t="shared" si="192"/>
        <v>0</v>
      </c>
      <c r="S335" s="26">
        <f t="shared" si="192"/>
        <v>0</v>
      </c>
      <c r="T335" s="26">
        <f t="shared" si="192"/>
        <v>0</v>
      </c>
      <c r="U335" s="26">
        <f t="shared" si="192"/>
        <v>0</v>
      </c>
      <c r="V335" s="26">
        <f t="shared" si="192"/>
        <v>0</v>
      </c>
      <c r="W335" s="26">
        <f t="shared" si="192"/>
        <v>0</v>
      </c>
      <c r="X335" s="26">
        <f t="shared" si="192"/>
        <v>0</v>
      </c>
      <c r="Y335" s="26">
        <f t="shared" si="192"/>
        <v>0</v>
      </c>
      <c r="Z335" s="26">
        <f t="shared" si="192"/>
        <v>0</v>
      </c>
      <c r="AA335" s="26">
        <f t="shared" si="192"/>
        <v>0</v>
      </c>
      <c r="AB335" s="26">
        <f t="shared" si="192"/>
        <v>0</v>
      </c>
      <c r="AC335" s="26">
        <f t="shared" si="192"/>
        <v>0</v>
      </c>
      <c r="AD335" s="26">
        <f t="shared" si="192"/>
        <v>0</v>
      </c>
      <c r="AE335" s="26">
        <f t="shared" si="192"/>
        <v>0</v>
      </c>
      <c r="AF335" s="26">
        <f t="shared" si="192"/>
        <v>0</v>
      </c>
      <c r="AG335" s="26">
        <f t="shared" si="192"/>
        <v>0</v>
      </c>
      <c r="AH335" s="26">
        <f t="shared" si="192"/>
        <v>0</v>
      </c>
      <c r="AI335" s="26">
        <f t="shared" si="192"/>
        <v>0</v>
      </c>
      <c r="AJ335" s="26">
        <f t="shared" si="192"/>
        <v>0</v>
      </c>
      <c r="AK335" s="26">
        <f t="shared" si="192"/>
        <v>0</v>
      </c>
      <c r="AL335" s="26">
        <f t="shared" si="192"/>
        <v>0</v>
      </c>
      <c r="AM335" s="26">
        <f t="shared" ref="AM335:BO335" si="193">AM67*$C67</f>
        <v>0</v>
      </c>
      <c r="AN335" s="26">
        <f t="shared" si="193"/>
        <v>0</v>
      </c>
      <c r="AO335" s="26">
        <f t="shared" si="193"/>
        <v>0</v>
      </c>
      <c r="AP335" s="26">
        <f t="shared" si="193"/>
        <v>0</v>
      </c>
      <c r="AQ335" s="26">
        <f t="shared" si="193"/>
        <v>0</v>
      </c>
      <c r="AR335" s="26">
        <f t="shared" si="193"/>
        <v>0</v>
      </c>
      <c r="AS335" s="26">
        <f t="shared" si="193"/>
        <v>0</v>
      </c>
      <c r="AT335" s="26">
        <f t="shared" si="193"/>
        <v>0</v>
      </c>
      <c r="AU335" s="26">
        <f t="shared" si="193"/>
        <v>0</v>
      </c>
      <c r="AV335" s="26">
        <f t="shared" si="193"/>
        <v>0</v>
      </c>
      <c r="AW335" s="26">
        <f t="shared" si="193"/>
        <v>0</v>
      </c>
      <c r="AX335" s="26">
        <f t="shared" si="193"/>
        <v>0</v>
      </c>
      <c r="AY335" s="26">
        <f t="shared" si="193"/>
        <v>0</v>
      </c>
      <c r="AZ335" s="26">
        <f t="shared" si="193"/>
        <v>0</v>
      </c>
      <c r="BA335" s="26">
        <f t="shared" si="193"/>
        <v>0</v>
      </c>
      <c r="BB335" s="26">
        <f t="shared" si="193"/>
        <v>0</v>
      </c>
      <c r="BC335" s="26">
        <f t="shared" si="193"/>
        <v>0</v>
      </c>
      <c r="BD335" s="26">
        <f t="shared" si="193"/>
        <v>0</v>
      </c>
      <c r="BE335" s="26">
        <f t="shared" si="193"/>
        <v>0</v>
      </c>
      <c r="BF335" s="26">
        <f t="shared" si="193"/>
        <v>0</v>
      </c>
      <c r="BG335" s="26">
        <f t="shared" si="193"/>
        <v>0</v>
      </c>
      <c r="BH335" s="26">
        <f t="shared" si="193"/>
        <v>0</v>
      </c>
      <c r="BI335" s="26">
        <f t="shared" si="193"/>
        <v>0</v>
      </c>
      <c r="BJ335" s="26">
        <f t="shared" si="193"/>
        <v>0</v>
      </c>
      <c r="BK335" s="26">
        <f t="shared" si="193"/>
        <v>0</v>
      </c>
      <c r="BL335" s="26">
        <f t="shared" si="193"/>
        <v>0</v>
      </c>
      <c r="BM335" s="26">
        <f t="shared" si="193"/>
        <v>0</v>
      </c>
      <c r="BN335" s="26">
        <f t="shared" si="193"/>
        <v>0</v>
      </c>
      <c r="BO335" s="26">
        <f t="shared" si="193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4">G69*$C69</f>
        <v>0</v>
      </c>
      <c r="H338" s="26">
        <f t="shared" si="194"/>
        <v>0</v>
      </c>
      <c r="I338" s="26">
        <f t="shared" si="194"/>
        <v>0</v>
      </c>
      <c r="J338" s="26">
        <f t="shared" si="194"/>
        <v>0</v>
      </c>
      <c r="K338" s="26">
        <f t="shared" si="194"/>
        <v>0</v>
      </c>
      <c r="L338" s="26">
        <f t="shared" si="194"/>
        <v>0</v>
      </c>
      <c r="M338" s="26">
        <f t="shared" si="194"/>
        <v>0</v>
      </c>
      <c r="N338" s="26">
        <f t="shared" si="194"/>
        <v>0</v>
      </c>
      <c r="O338" s="26">
        <f t="shared" si="194"/>
        <v>0</v>
      </c>
      <c r="P338" s="26">
        <f t="shared" si="194"/>
        <v>0</v>
      </c>
      <c r="Q338" s="26">
        <f t="shared" si="194"/>
        <v>0</v>
      </c>
      <c r="R338" s="26">
        <f t="shared" si="194"/>
        <v>0</v>
      </c>
      <c r="S338" s="26">
        <f t="shared" si="194"/>
        <v>0</v>
      </c>
      <c r="T338" s="26">
        <f t="shared" si="194"/>
        <v>0</v>
      </c>
      <c r="U338" s="26">
        <f t="shared" si="194"/>
        <v>0</v>
      </c>
      <c r="V338" s="26">
        <f t="shared" si="194"/>
        <v>0</v>
      </c>
      <c r="W338" s="26">
        <f t="shared" si="194"/>
        <v>0</v>
      </c>
      <c r="X338" s="26">
        <f t="shared" si="194"/>
        <v>0</v>
      </c>
      <c r="Y338" s="26">
        <f t="shared" si="194"/>
        <v>0</v>
      </c>
      <c r="Z338" s="26">
        <f t="shared" si="194"/>
        <v>0</v>
      </c>
      <c r="AA338" s="26">
        <f t="shared" si="194"/>
        <v>0</v>
      </c>
      <c r="AB338" s="26">
        <f t="shared" si="194"/>
        <v>0</v>
      </c>
      <c r="AC338" s="26">
        <f t="shared" si="194"/>
        <v>0</v>
      </c>
      <c r="AD338" s="26">
        <f t="shared" si="194"/>
        <v>0</v>
      </c>
      <c r="AE338" s="26">
        <f t="shared" si="194"/>
        <v>0</v>
      </c>
      <c r="AF338" s="26">
        <f t="shared" si="194"/>
        <v>0</v>
      </c>
      <c r="AG338" s="26">
        <f t="shared" si="194"/>
        <v>0</v>
      </c>
      <c r="AH338" s="26">
        <f t="shared" si="194"/>
        <v>0</v>
      </c>
      <c r="AI338" s="26">
        <f t="shared" si="194"/>
        <v>0</v>
      </c>
      <c r="AJ338" s="26">
        <f t="shared" si="194"/>
        <v>0</v>
      </c>
      <c r="AK338" s="26">
        <f t="shared" si="194"/>
        <v>0</v>
      </c>
      <c r="AL338" s="26">
        <f t="shared" si="194"/>
        <v>0</v>
      </c>
      <c r="AM338" s="26">
        <f t="shared" ref="AM338:BO338" si="195">AM69*$C69</f>
        <v>0</v>
      </c>
      <c r="AN338" s="26">
        <f t="shared" si="195"/>
        <v>0</v>
      </c>
      <c r="AO338" s="26">
        <f t="shared" si="195"/>
        <v>0</v>
      </c>
      <c r="AP338" s="26">
        <f t="shared" si="195"/>
        <v>0</v>
      </c>
      <c r="AQ338" s="26">
        <f t="shared" si="195"/>
        <v>0</v>
      </c>
      <c r="AR338" s="26">
        <f t="shared" si="195"/>
        <v>0</v>
      </c>
      <c r="AS338" s="26">
        <f t="shared" si="195"/>
        <v>0</v>
      </c>
      <c r="AT338" s="26">
        <f t="shared" si="195"/>
        <v>0</v>
      </c>
      <c r="AU338" s="26">
        <f t="shared" si="195"/>
        <v>0</v>
      </c>
      <c r="AV338" s="26">
        <f t="shared" si="195"/>
        <v>0</v>
      </c>
      <c r="AW338" s="26">
        <f t="shared" si="195"/>
        <v>0</v>
      </c>
      <c r="AX338" s="26">
        <f t="shared" si="195"/>
        <v>0</v>
      </c>
      <c r="AY338" s="26">
        <f t="shared" si="195"/>
        <v>0</v>
      </c>
      <c r="AZ338" s="26">
        <f t="shared" si="195"/>
        <v>0</v>
      </c>
      <c r="BA338" s="26">
        <f t="shared" si="195"/>
        <v>0</v>
      </c>
      <c r="BB338" s="26">
        <f t="shared" si="195"/>
        <v>0</v>
      </c>
      <c r="BC338" s="26">
        <f t="shared" si="195"/>
        <v>0</v>
      </c>
      <c r="BD338" s="26">
        <f t="shared" si="195"/>
        <v>0</v>
      </c>
      <c r="BE338" s="26">
        <f t="shared" si="195"/>
        <v>0</v>
      </c>
      <c r="BF338" s="26">
        <f t="shared" si="195"/>
        <v>0</v>
      </c>
      <c r="BG338" s="26">
        <f t="shared" si="195"/>
        <v>0</v>
      </c>
      <c r="BH338" s="26">
        <f t="shared" si="195"/>
        <v>0</v>
      </c>
      <c r="BI338" s="26">
        <f t="shared" si="195"/>
        <v>0</v>
      </c>
      <c r="BJ338" s="26">
        <f t="shared" si="195"/>
        <v>0</v>
      </c>
      <c r="BK338" s="26">
        <f t="shared" si="195"/>
        <v>0</v>
      </c>
      <c r="BL338" s="26">
        <f t="shared" si="195"/>
        <v>0</v>
      </c>
      <c r="BM338" s="26">
        <f t="shared" si="195"/>
        <v>0</v>
      </c>
      <c r="BN338" s="26">
        <f t="shared" si="195"/>
        <v>0</v>
      </c>
      <c r="BO338" s="26">
        <f t="shared" si="195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6">G338*G339</f>
        <v>0</v>
      </c>
      <c r="H340" s="26">
        <f t="shared" si="196"/>
        <v>0</v>
      </c>
      <c r="I340" s="26">
        <f t="shared" si="196"/>
        <v>0</v>
      </c>
      <c r="J340" s="26">
        <f t="shared" si="196"/>
        <v>0</v>
      </c>
      <c r="K340" s="26">
        <f t="shared" si="196"/>
        <v>0</v>
      </c>
      <c r="L340" s="26">
        <f t="shared" si="196"/>
        <v>0</v>
      </c>
      <c r="M340" s="26">
        <f t="shared" si="196"/>
        <v>0</v>
      </c>
      <c r="N340" s="26">
        <f t="shared" si="196"/>
        <v>0</v>
      </c>
      <c r="O340" s="26">
        <f t="shared" si="196"/>
        <v>0</v>
      </c>
      <c r="P340" s="26">
        <f t="shared" si="196"/>
        <v>0</v>
      </c>
      <c r="Q340" s="26">
        <f t="shared" si="196"/>
        <v>0</v>
      </c>
      <c r="R340" s="26">
        <f t="shared" si="196"/>
        <v>0</v>
      </c>
      <c r="S340" s="26">
        <f t="shared" si="196"/>
        <v>0</v>
      </c>
      <c r="T340" s="26">
        <f t="shared" si="196"/>
        <v>0</v>
      </c>
      <c r="U340" s="26">
        <f t="shared" si="196"/>
        <v>0</v>
      </c>
      <c r="V340" s="26">
        <f t="shared" si="196"/>
        <v>0</v>
      </c>
      <c r="W340" s="26">
        <f t="shared" si="196"/>
        <v>0</v>
      </c>
      <c r="X340" s="26">
        <f t="shared" si="196"/>
        <v>0</v>
      </c>
      <c r="Y340" s="26">
        <f t="shared" si="196"/>
        <v>0</v>
      </c>
      <c r="Z340" s="26">
        <f t="shared" si="196"/>
        <v>0</v>
      </c>
      <c r="AA340" s="26">
        <f t="shared" si="196"/>
        <v>0</v>
      </c>
      <c r="AB340" s="26">
        <f t="shared" si="196"/>
        <v>0</v>
      </c>
      <c r="AC340" s="26">
        <f t="shared" si="196"/>
        <v>0</v>
      </c>
      <c r="AD340" s="26">
        <f t="shared" si="196"/>
        <v>0</v>
      </c>
      <c r="AE340" s="26">
        <f t="shared" si="196"/>
        <v>0</v>
      </c>
      <c r="AF340" s="26">
        <f t="shared" si="196"/>
        <v>0</v>
      </c>
      <c r="AG340" s="26">
        <f t="shared" si="196"/>
        <v>0</v>
      </c>
      <c r="AH340" s="26">
        <f t="shared" si="196"/>
        <v>0</v>
      </c>
      <c r="AI340" s="26">
        <f t="shared" si="196"/>
        <v>0</v>
      </c>
      <c r="AJ340" s="26">
        <f t="shared" si="196"/>
        <v>0</v>
      </c>
      <c r="AK340" s="26">
        <f t="shared" si="196"/>
        <v>0</v>
      </c>
      <c r="AL340" s="26">
        <f t="shared" si="196"/>
        <v>0</v>
      </c>
      <c r="AM340" s="26">
        <f t="shared" ref="AM340:BO340" si="197">AM338*AM339</f>
        <v>0</v>
      </c>
      <c r="AN340" s="26">
        <f t="shared" si="197"/>
        <v>0</v>
      </c>
      <c r="AO340" s="26">
        <f t="shared" si="197"/>
        <v>0</v>
      </c>
      <c r="AP340" s="26">
        <f t="shared" si="197"/>
        <v>0</v>
      </c>
      <c r="AQ340" s="26">
        <f t="shared" si="197"/>
        <v>0</v>
      </c>
      <c r="AR340" s="26">
        <f t="shared" si="197"/>
        <v>0</v>
      </c>
      <c r="AS340" s="26">
        <f t="shared" si="197"/>
        <v>0</v>
      </c>
      <c r="AT340" s="26">
        <f t="shared" si="197"/>
        <v>0</v>
      </c>
      <c r="AU340" s="26">
        <f t="shared" si="197"/>
        <v>0</v>
      </c>
      <c r="AV340" s="26">
        <f t="shared" si="197"/>
        <v>0</v>
      </c>
      <c r="AW340" s="26">
        <f t="shared" si="197"/>
        <v>0</v>
      </c>
      <c r="AX340" s="26">
        <f t="shared" si="197"/>
        <v>0</v>
      </c>
      <c r="AY340" s="26">
        <f t="shared" si="197"/>
        <v>0</v>
      </c>
      <c r="AZ340" s="26">
        <f t="shared" si="197"/>
        <v>0</v>
      </c>
      <c r="BA340" s="26">
        <f t="shared" si="197"/>
        <v>0</v>
      </c>
      <c r="BB340" s="26">
        <f t="shared" si="197"/>
        <v>0</v>
      </c>
      <c r="BC340" s="26">
        <f t="shared" si="197"/>
        <v>0</v>
      </c>
      <c r="BD340" s="26">
        <f t="shared" si="197"/>
        <v>0</v>
      </c>
      <c r="BE340" s="26">
        <f t="shared" si="197"/>
        <v>0</v>
      </c>
      <c r="BF340" s="26">
        <f t="shared" si="197"/>
        <v>0</v>
      </c>
      <c r="BG340" s="26">
        <f t="shared" si="197"/>
        <v>0</v>
      </c>
      <c r="BH340" s="26">
        <f t="shared" si="197"/>
        <v>0</v>
      </c>
      <c r="BI340" s="26">
        <f t="shared" si="197"/>
        <v>0</v>
      </c>
      <c r="BJ340" s="26">
        <f t="shared" si="197"/>
        <v>0</v>
      </c>
      <c r="BK340" s="26">
        <f t="shared" si="197"/>
        <v>0</v>
      </c>
      <c r="BL340" s="26">
        <f t="shared" si="197"/>
        <v>0</v>
      </c>
      <c r="BM340" s="26">
        <f t="shared" si="197"/>
        <v>0</v>
      </c>
      <c r="BN340" s="26">
        <f t="shared" si="197"/>
        <v>0</v>
      </c>
      <c r="BO340" s="26">
        <f t="shared" si="197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198">G340+G341</f>
        <v>0</v>
      </c>
      <c r="H342" s="26">
        <f t="shared" si="198"/>
        <v>0</v>
      </c>
      <c r="I342" s="26">
        <f t="shared" si="198"/>
        <v>0</v>
      </c>
      <c r="J342" s="26">
        <f t="shared" si="198"/>
        <v>0</v>
      </c>
      <c r="K342" s="26">
        <f t="shared" si="198"/>
        <v>0</v>
      </c>
      <c r="L342" s="26">
        <f t="shared" si="198"/>
        <v>0</v>
      </c>
      <c r="M342" s="26">
        <f t="shared" si="198"/>
        <v>0</v>
      </c>
      <c r="N342" s="26">
        <f t="shared" si="198"/>
        <v>0</v>
      </c>
      <c r="O342" s="26">
        <f t="shared" si="198"/>
        <v>0</v>
      </c>
      <c r="P342" s="26">
        <f t="shared" si="198"/>
        <v>0</v>
      </c>
      <c r="Q342" s="26">
        <f t="shared" si="198"/>
        <v>0</v>
      </c>
      <c r="R342" s="26">
        <f t="shared" si="198"/>
        <v>0</v>
      </c>
      <c r="S342" s="26">
        <f t="shared" si="198"/>
        <v>0</v>
      </c>
      <c r="T342" s="26">
        <f t="shared" si="198"/>
        <v>0</v>
      </c>
      <c r="U342" s="26">
        <f t="shared" si="198"/>
        <v>0</v>
      </c>
      <c r="V342" s="26">
        <f t="shared" si="198"/>
        <v>0</v>
      </c>
      <c r="W342" s="26">
        <f t="shared" si="198"/>
        <v>0</v>
      </c>
      <c r="X342" s="26">
        <f t="shared" si="198"/>
        <v>0</v>
      </c>
      <c r="Y342" s="26">
        <f t="shared" si="198"/>
        <v>0</v>
      </c>
      <c r="Z342" s="26">
        <f t="shared" si="198"/>
        <v>0</v>
      </c>
      <c r="AA342" s="26">
        <f t="shared" si="198"/>
        <v>0</v>
      </c>
      <c r="AB342" s="26">
        <f t="shared" si="198"/>
        <v>0</v>
      </c>
      <c r="AC342" s="26">
        <f t="shared" si="198"/>
        <v>0</v>
      </c>
      <c r="AD342" s="26">
        <f t="shared" si="198"/>
        <v>0</v>
      </c>
      <c r="AE342" s="26">
        <f t="shared" si="198"/>
        <v>0</v>
      </c>
      <c r="AF342" s="26">
        <f t="shared" si="198"/>
        <v>0</v>
      </c>
      <c r="AG342" s="26">
        <f t="shared" si="198"/>
        <v>0</v>
      </c>
      <c r="AH342" s="26">
        <f t="shared" si="198"/>
        <v>0</v>
      </c>
      <c r="AI342" s="26">
        <f t="shared" si="198"/>
        <v>0</v>
      </c>
      <c r="AJ342" s="26">
        <f t="shared" si="198"/>
        <v>0</v>
      </c>
      <c r="AK342" s="26">
        <f t="shared" si="198"/>
        <v>0</v>
      </c>
      <c r="AL342" s="26">
        <f t="shared" si="198"/>
        <v>0</v>
      </c>
      <c r="AM342" s="26">
        <f t="shared" ref="AM342:BO342" si="199">AM340+AM341</f>
        <v>0</v>
      </c>
      <c r="AN342" s="26">
        <f t="shared" si="199"/>
        <v>0</v>
      </c>
      <c r="AO342" s="26">
        <f t="shared" si="199"/>
        <v>0</v>
      </c>
      <c r="AP342" s="26">
        <f t="shared" si="199"/>
        <v>0</v>
      </c>
      <c r="AQ342" s="26">
        <f t="shared" si="199"/>
        <v>0</v>
      </c>
      <c r="AR342" s="26">
        <f t="shared" si="199"/>
        <v>0</v>
      </c>
      <c r="AS342" s="26">
        <f t="shared" si="199"/>
        <v>0</v>
      </c>
      <c r="AT342" s="26">
        <f t="shared" si="199"/>
        <v>0</v>
      </c>
      <c r="AU342" s="26">
        <f t="shared" si="199"/>
        <v>0</v>
      </c>
      <c r="AV342" s="26">
        <f t="shared" si="199"/>
        <v>0</v>
      </c>
      <c r="AW342" s="26">
        <f t="shared" si="199"/>
        <v>0</v>
      </c>
      <c r="AX342" s="26">
        <f t="shared" si="199"/>
        <v>0</v>
      </c>
      <c r="AY342" s="26">
        <f t="shared" si="199"/>
        <v>0</v>
      </c>
      <c r="AZ342" s="26">
        <f t="shared" si="199"/>
        <v>0</v>
      </c>
      <c r="BA342" s="26">
        <f t="shared" si="199"/>
        <v>0</v>
      </c>
      <c r="BB342" s="26">
        <f t="shared" si="199"/>
        <v>0</v>
      </c>
      <c r="BC342" s="26">
        <f t="shared" si="199"/>
        <v>0</v>
      </c>
      <c r="BD342" s="26">
        <f t="shared" si="199"/>
        <v>0</v>
      </c>
      <c r="BE342" s="26">
        <f t="shared" si="199"/>
        <v>0</v>
      </c>
      <c r="BF342" s="26">
        <f t="shared" si="199"/>
        <v>0</v>
      </c>
      <c r="BG342" s="26">
        <f t="shared" si="199"/>
        <v>0</v>
      </c>
      <c r="BH342" s="26">
        <f t="shared" si="199"/>
        <v>0</v>
      </c>
      <c r="BI342" s="26">
        <f t="shared" si="199"/>
        <v>0</v>
      </c>
      <c r="BJ342" s="26">
        <f t="shared" si="199"/>
        <v>0</v>
      </c>
      <c r="BK342" s="26">
        <f t="shared" si="199"/>
        <v>0</v>
      </c>
      <c r="BL342" s="26">
        <f t="shared" si="199"/>
        <v>0</v>
      </c>
      <c r="BM342" s="26">
        <f t="shared" si="199"/>
        <v>0</v>
      </c>
      <c r="BN342" s="26">
        <f t="shared" si="199"/>
        <v>0</v>
      </c>
      <c r="BO342" s="26">
        <f t="shared" si="199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0">G70*$C70</f>
        <v>0</v>
      </c>
      <c r="H344" s="26">
        <f t="shared" si="200"/>
        <v>0</v>
      </c>
      <c r="I344" s="26">
        <f t="shared" si="200"/>
        <v>0</v>
      </c>
      <c r="J344" s="26">
        <f t="shared" si="200"/>
        <v>0</v>
      </c>
      <c r="K344" s="26">
        <f t="shared" si="200"/>
        <v>0</v>
      </c>
      <c r="L344" s="26">
        <f t="shared" si="200"/>
        <v>0</v>
      </c>
      <c r="M344" s="26">
        <f t="shared" si="200"/>
        <v>0</v>
      </c>
      <c r="N344" s="26">
        <f t="shared" si="200"/>
        <v>0</v>
      </c>
      <c r="O344" s="26">
        <f t="shared" si="200"/>
        <v>0</v>
      </c>
      <c r="P344" s="26">
        <f t="shared" si="200"/>
        <v>0</v>
      </c>
      <c r="Q344" s="26">
        <f t="shared" si="200"/>
        <v>0</v>
      </c>
      <c r="R344" s="26">
        <f t="shared" si="200"/>
        <v>0</v>
      </c>
      <c r="S344" s="26">
        <f t="shared" si="200"/>
        <v>0</v>
      </c>
      <c r="T344" s="26">
        <f t="shared" si="200"/>
        <v>0</v>
      </c>
      <c r="U344" s="26">
        <f t="shared" si="200"/>
        <v>0</v>
      </c>
      <c r="V344" s="26">
        <f t="shared" si="200"/>
        <v>0</v>
      </c>
      <c r="W344" s="26">
        <f t="shared" si="200"/>
        <v>0</v>
      </c>
      <c r="X344" s="26">
        <f t="shared" si="200"/>
        <v>0</v>
      </c>
      <c r="Y344" s="26">
        <f t="shared" si="200"/>
        <v>0</v>
      </c>
      <c r="Z344" s="26">
        <f t="shared" si="200"/>
        <v>0</v>
      </c>
      <c r="AA344" s="26">
        <f t="shared" si="200"/>
        <v>0</v>
      </c>
      <c r="AB344" s="26">
        <f t="shared" si="200"/>
        <v>0</v>
      </c>
      <c r="AC344" s="26">
        <f t="shared" si="200"/>
        <v>0</v>
      </c>
      <c r="AD344" s="26">
        <f t="shared" si="200"/>
        <v>0</v>
      </c>
      <c r="AE344" s="26">
        <f t="shared" si="200"/>
        <v>0</v>
      </c>
      <c r="AF344" s="26">
        <f t="shared" si="200"/>
        <v>0</v>
      </c>
      <c r="AG344" s="26">
        <f t="shared" si="200"/>
        <v>0</v>
      </c>
      <c r="AH344" s="26">
        <f t="shared" si="200"/>
        <v>0</v>
      </c>
      <c r="AI344" s="26">
        <f t="shared" si="200"/>
        <v>0</v>
      </c>
      <c r="AJ344" s="26">
        <f t="shared" si="200"/>
        <v>0</v>
      </c>
      <c r="AK344" s="26">
        <f t="shared" si="200"/>
        <v>0</v>
      </c>
      <c r="AL344" s="26">
        <f t="shared" si="200"/>
        <v>0</v>
      </c>
      <c r="AM344" s="26">
        <f t="shared" ref="AM344:BO344" si="201">AM70*$C70</f>
        <v>0</v>
      </c>
      <c r="AN344" s="26">
        <f t="shared" si="201"/>
        <v>0</v>
      </c>
      <c r="AO344" s="26">
        <f t="shared" si="201"/>
        <v>0</v>
      </c>
      <c r="AP344" s="26">
        <f t="shared" si="201"/>
        <v>0</v>
      </c>
      <c r="AQ344" s="26">
        <f t="shared" si="201"/>
        <v>0</v>
      </c>
      <c r="AR344" s="26">
        <f t="shared" si="201"/>
        <v>0</v>
      </c>
      <c r="AS344" s="26">
        <f t="shared" si="201"/>
        <v>0</v>
      </c>
      <c r="AT344" s="26">
        <f t="shared" si="201"/>
        <v>0</v>
      </c>
      <c r="AU344" s="26">
        <f t="shared" si="201"/>
        <v>0</v>
      </c>
      <c r="AV344" s="26">
        <f t="shared" si="201"/>
        <v>0</v>
      </c>
      <c r="AW344" s="26">
        <f t="shared" si="201"/>
        <v>0</v>
      </c>
      <c r="AX344" s="26">
        <f t="shared" si="201"/>
        <v>0</v>
      </c>
      <c r="AY344" s="26">
        <f t="shared" si="201"/>
        <v>0</v>
      </c>
      <c r="AZ344" s="26">
        <f t="shared" si="201"/>
        <v>0</v>
      </c>
      <c r="BA344" s="26">
        <f t="shared" si="201"/>
        <v>0</v>
      </c>
      <c r="BB344" s="26">
        <f t="shared" si="201"/>
        <v>0</v>
      </c>
      <c r="BC344" s="26">
        <f t="shared" si="201"/>
        <v>0</v>
      </c>
      <c r="BD344" s="26">
        <f t="shared" si="201"/>
        <v>0</v>
      </c>
      <c r="BE344" s="26">
        <f t="shared" si="201"/>
        <v>0</v>
      </c>
      <c r="BF344" s="26">
        <f t="shared" si="201"/>
        <v>0</v>
      </c>
      <c r="BG344" s="26">
        <f t="shared" si="201"/>
        <v>0</v>
      </c>
      <c r="BH344" s="26">
        <f t="shared" si="201"/>
        <v>0</v>
      </c>
      <c r="BI344" s="26">
        <f t="shared" si="201"/>
        <v>0</v>
      </c>
      <c r="BJ344" s="26">
        <f t="shared" si="201"/>
        <v>0</v>
      </c>
      <c r="BK344" s="26">
        <f t="shared" si="201"/>
        <v>0</v>
      </c>
      <c r="BL344" s="26">
        <f t="shared" si="201"/>
        <v>0</v>
      </c>
      <c r="BM344" s="26">
        <f t="shared" si="201"/>
        <v>0</v>
      </c>
      <c r="BN344" s="26">
        <f t="shared" si="201"/>
        <v>0</v>
      </c>
      <c r="BO344" s="26">
        <f t="shared" si="201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2">G72*$C72</f>
        <v>0</v>
      </c>
      <c r="H347" s="26">
        <f t="shared" si="202"/>
        <v>0</v>
      </c>
      <c r="I347" s="26">
        <f t="shared" si="202"/>
        <v>0</v>
      </c>
      <c r="J347" s="26">
        <f t="shared" si="202"/>
        <v>0</v>
      </c>
      <c r="K347" s="26">
        <f t="shared" si="202"/>
        <v>0</v>
      </c>
      <c r="L347" s="26">
        <f t="shared" si="202"/>
        <v>0</v>
      </c>
      <c r="M347" s="26">
        <f t="shared" si="202"/>
        <v>0</v>
      </c>
      <c r="N347" s="26">
        <f t="shared" si="202"/>
        <v>0</v>
      </c>
      <c r="O347" s="26">
        <f t="shared" si="202"/>
        <v>0</v>
      </c>
      <c r="P347" s="26">
        <f t="shared" si="202"/>
        <v>0</v>
      </c>
      <c r="Q347" s="26">
        <f t="shared" si="202"/>
        <v>0</v>
      </c>
      <c r="R347" s="26">
        <f t="shared" si="202"/>
        <v>0</v>
      </c>
      <c r="S347" s="26">
        <f t="shared" si="202"/>
        <v>0</v>
      </c>
      <c r="T347" s="26">
        <f t="shared" si="202"/>
        <v>0</v>
      </c>
      <c r="U347" s="26">
        <f t="shared" si="202"/>
        <v>0</v>
      </c>
      <c r="V347" s="26">
        <f t="shared" si="202"/>
        <v>0</v>
      </c>
      <c r="W347" s="26">
        <f t="shared" si="202"/>
        <v>0</v>
      </c>
      <c r="X347" s="26">
        <f t="shared" si="202"/>
        <v>0</v>
      </c>
      <c r="Y347" s="26">
        <f t="shared" si="202"/>
        <v>0</v>
      </c>
      <c r="Z347" s="26">
        <f t="shared" si="202"/>
        <v>0</v>
      </c>
      <c r="AA347" s="26">
        <f t="shared" si="202"/>
        <v>0</v>
      </c>
      <c r="AB347" s="26">
        <f t="shared" si="202"/>
        <v>0</v>
      </c>
      <c r="AC347" s="26">
        <f t="shared" si="202"/>
        <v>0</v>
      </c>
      <c r="AD347" s="26">
        <f t="shared" si="202"/>
        <v>0</v>
      </c>
      <c r="AE347" s="26">
        <f t="shared" si="202"/>
        <v>0</v>
      </c>
      <c r="AF347" s="26">
        <f t="shared" si="202"/>
        <v>0</v>
      </c>
      <c r="AG347" s="26">
        <f t="shared" si="202"/>
        <v>0</v>
      </c>
      <c r="AH347" s="26">
        <f t="shared" si="202"/>
        <v>0</v>
      </c>
      <c r="AI347" s="26">
        <f t="shared" si="202"/>
        <v>0</v>
      </c>
      <c r="AJ347" s="26">
        <f t="shared" si="202"/>
        <v>0</v>
      </c>
      <c r="AK347" s="26">
        <f t="shared" si="202"/>
        <v>0</v>
      </c>
      <c r="AL347" s="26">
        <f t="shared" si="202"/>
        <v>0</v>
      </c>
      <c r="AM347" s="26">
        <f t="shared" ref="AM347:BO347" si="203">AM72*$C72</f>
        <v>0</v>
      </c>
      <c r="AN347" s="26">
        <f t="shared" si="203"/>
        <v>0</v>
      </c>
      <c r="AO347" s="26">
        <f t="shared" si="203"/>
        <v>0</v>
      </c>
      <c r="AP347" s="26">
        <f t="shared" si="203"/>
        <v>0</v>
      </c>
      <c r="AQ347" s="26">
        <f t="shared" si="203"/>
        <v>0</v>
      </c>
      <c r="AR347" s="26">
        <f t="shared" si="203"/>
        <v>0</v>
      </c>
      <c r="AS347" s="26">
        <f t="shared" si="203"/>
        <v>0</v>
      </c>
      <c r="AT347" s="26">
        <f t="shared" si="203"/>
        <v>0</v>
      </c>
      <c r="AU347" s="26">
        <f t="shared" si="203"/>
        <v>0</v>
      </c>
      <c r="AV347" s="26">
        <f t="shared" si="203"/>
        <v>0</v>
      </c>
      <c r="AW347" s="26">
        <f t="shared" si="203"/>
        <v>0</v>
      </c>
      <c r="AX347" s="26">
        <f t="shared" si="203"/>
        <v>0</v>
      </c>
      <c r="AY347" s="26">
        <f t="shared" si="203"/>
        <v>0</v>
      </c>
      <c r="AZ347" s="26">
        <f t="shared" si="203"/>
        <v>0</v>
      </c>
      <c r="BA347" s="26">
        <f t="shared" si="203"/>
        <v>0</v>
      </c>
      <c r="BB347" s="26">
        <f t="shared" si="203"/>
        <v>0</v>
      </c>
      <c r="BC347" s="26">
        <f t="shared" si="203"/>
        <v>0</v>
      </c>
      <c r="BD347" s="26">
        <f t="shared" si="203"/>
        <v>0</v>
      </c>
      <c r="BE347" s="26">
        <f t="shared" si="203"/>
        <v>0</v>
      </c>
      <c r="BF347" s="26">
        <f t="shared" si="203"/>
        <v>0</v>
      </c>
      <c r="BG347" s="26">
        <f t="shared" si="203"/>
        <v>0</v>
      </c>
      <c r="BH347" s="26">
        <f t="shared" si="203"/>
        <v>0</v>
      </c>
      <c r="BI347" s="26">
        <f t="shared" si="203"/>
        <v>0</v>
      </c>
      <c r="BJ347" s="26">
        <f t="shared" si="203"/>
        <v>0</v>
      </c>
      <c r="BK347" s="26">
        <f t="shared" si="203"/>
        <v>0</v>
      </c>
      <c r="BL347" s="26">
        <f t="shared" si="203"/>
        <v>0</v>
      </c>
      <c r="BM347" s="26">
        <f t="shared" si="203"/>
        <v>0</v>
      </c>
      <c r="BN347" s="26">
        <f t="shared" si="203"/>
        <v>0</v>
      </c>
      <c r="BO347" s="26">
        <f t="shared" si="203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4">G347*G348</f>
        <v>0</v>
      </c>
      <c r="H349" s="26">
        <f t="shared" si="204"/>
        <v>0</v>
      </c>
      <c r="I349" s="26">
        <f t="shared" si="204"/>
        <v>0</v>
      </c>
      <c r="J349" s="26">
        <f t="shared" si="204"/>
        <v>0</v>
      </c>
      <c r="K349" s="26">
        <f t="shared" si="204"/>
        <v>0</v>
      </c>
      <c r="L349" s="26">
        <f t="shared" si="204"/>
        <v>0</v>
      </c>
      <c r="M349" s="26">
        <f t="shared" si="204"/>
        <v>0</v>
      </c>
      <c r="N349" s="26">
        <f t="shared" si="204"/>
        <v>0</v>
      </c>
      <c r="O349" s="26">
        <f t="shared" si="204"/>
        <v>0</v>
      </c>
      <c r="P349" s="26">
        <f t="shared" si="204"/>
        <v>0</v>
      </c>
      <c r="Q349" s="26">
        <f t="shared" si="204"/>
        <v>0</v>
      </c>
      <c r="R349" s="26">
        <f t="shared" si="204"/>
        <v>0</v>
      </c>
      <c r="S349" s="26">
        <f t="shared" si="204"/>
        <v>0</v>
      </c>
      <c r="T349" s="26">
        <f t="shared" si="204"/>
        <v>0</v>
      </c>
      <c r="U349" s="26">
        <f t="shared" si="204"/>
        <v>0</v>
      </c>
      <c r="V349" s="26">
        <f t="shared" si="204"/>
        <v>0</v>
      </c>
      <c r="W349" s="26">
        <f t="shared" si="204"/>
        <v>0</v>
      </c>
      <c r="X349" s="26">
        <f t="shared" si="204"/>
        <v>0</v>
      </c>
      <c r="Y349" s="26">
        <f t="shared" si="204"/>
        <v>0</v>
      </c>
      <c r="Z349" s="26">
        <f t="shared" si="204"/>
        <v>0</v>
      </c>
      <c r="AA349" s="26">
        <f t="shared" si="204"/>
        <v>0</v>
      </c>
      <c r="AB349" s="26">
        <f t="shared" si="204"/>
        <v>0</v>
      </c>
      <c r="AC349" s="26">
        <f t="shared" si="204"/>
        <v>0</v>
      </c>
      <c r="AD349" s="26">
        <f t="shared" si="204"/>
        <v>0</v>
      </c>
      <c r="AE349" s="26">
        <f t="shared" si="204"/>
        <v>0</v>
      </c>
      <c r="AF349" s="26">
        <f t="shared" si="204"/>
        <v>0</v>
      </c>
      <c r="AG349" s="26">
        <f t="shared" si="204"/>
        <v>0</v>
      </c>
      <c r="AH349" s="26">
        <f t="shared" si="204"/>
        <v>0</v>
      </c>
      <c r="AI349" s="26">
        <f t="shared" si="204"/>
        <v>0</v>
      </c>
      <c r="AJ349" s="26">
        <f t="shared" si="204"/>
        <v>0</v>
      </c>
      <c r="AK349" s="26">
        <f t="shared" si="204"/>
        <v>0</v>
      </c>
      <c r="AL349" s="26">
        <f t="shared" si="204"/>
        <v>0</v>
      </c>
      <c r="AM349" s="26">
        <f t="shared" ref="AM349:BO349" si="205">AM347*AM348</f>
        <v>0</v>
      </c>
      <c r="AN349" s="26">
        <f t="shared" si="205"/>
        <v>0</v>
      </c>
      <c r="AO349" s="26">
        <f t="shared" si="205"/>
        <v>0</v>
      </c>
      <c r="AP349" s="26">
        <f t="shared" si="205"/>
        <v>0</v>
      </c>
      <c r="AQ349" s="26">
        <f t="shared" si="205"/>
        <v>0</v>
      </c>
      <c r="AR349" s="26">
        <f t="shared" si="205"/>
        <v>0</v>
      </c>
      <c r="AS349" s="26">
        <f t="shared" si="205"/>
        <v>0</v>
      </c>
      <c r="AT349" s="26">
        <f t="shared" si="205"/>
        <v>0</v>
      </c>
      <c r="AU349" s="26">
        <f t="shared" si="205"/>
        <v>0</v>
      </c>
      <c r="AV349" s="26">
        <f t="shared" si="205"/>
        <v>0</v>
      </c>
      <c r="AW349" s="26">
        <f t="shared" si="205"/>
        <v>0</v>
      </c>
      <c r="AX349" s="26">
        <f t="shared" si="205"/>
        <v>0</v>
      </c>
      <c r="AY349" s="26">
        <f t="shared" si="205"/>
        <v>0</v>
      </c>
      <c r="AZ349" s="26">
        <f t="shared" si="205"/>
        <v>0</v>
      </c>
      <c r="BA349" s="26">
        <f t="shared" si="205"/>
        <v>0</v>
      </c>
      <c r="BB349" s="26">
        <f t="shared" si="205"/>
        <v>0</v>
      </c>
      <c r="BC349" s="26">
        <f t="shared" si="205"/>
        <v>0</v>
      </c>
      <c r="BD349" s="26">
        <f t="shared" si="205"/>
        <v>0</v>
      </c>
      <c r="BE349" s="26">
        <f t="shared" si="205"/>
        <v>0</v>
      </c>
      <c r="BF349" s="26">
        <f t="shared" si="205"/>
        <v>0</v>
      </c>
      <c r="BG349" s="26">
        <f t="shared" si="205"/>
        <v>0</v>
      </c>
      <c r="BH349" s="26">
        <f t="shared" si="205"/>
        <v>0</v>
      </c>
      <c r="BI349" s="26">
        <f t="shared" si="205"/>
        <v>0</v>
      </c>
      <c r="BJ349" s="26">
        <f t="shared" si="205"/>
        <v>0</v>
      </c>
      <c r="BK349" s="26">
        <f t="shared" si="205"/>
        <v>0</v>
      </c>
      <c r="BL349" s="26">
        <f t="shared" si="205"/>
        <v>0</v>
      </c>
      <c r="BM349" s="26">
        <f t="shared" si="205"/>
        <v>0</v>
      </c>
      <c r="BN349" s="26">
        <f t="shared" si="205"/>
        <v>0</v>
      </c>
      <c r="BO349" s="26">
        <f t="shared" si="205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6">G349+G350</f>
        <v>0</v>
      </c>
      <c r="H351" s="26">
        <f t="shared" si="206"/>
        <v>0</v>
      </c>
      <c r="I351" s="26">
        <f t="shared" si="206"/>
        <v>0</v>
      </c>
      <c r="J351" s="26">
        <f t="shared" si="206"/>
        <v>0</v>
      </c>
      <c r="K351" s="26">
        <f t="shared" si="206"/>
        <v>0</v>
      </c>
      <c r="L351" s="26">
        <f t="shared" si="206"/>
        <v>0</v>
      </c>
      <c r="M351" s="26">
        <f t="shared" si="206"/>
        <v>0</v>
      </c>
      <c r="N351" s="26">
        <f t="shared" si="206"/>
        <v>0</v>
      </c>
      <c r="O351" s="26">
        <f t="shared" si="206"/>
        <v>0</v>
      </c>
      <c r="P351" s="26">
        <f t="shared" si="206"/>
        <v>0</v>
      </c>
      <c r="Q351" s="26">
        <f t="shared" si="206"/>
        <v>0</v>
      </c>
      <c r="R351" s="26">
        <f t="shared" si="206"/>
        <v>0</v>
      </c>
      <c r="S351" s="26">
        <f t="shared" si="206"/>
        <v>0</v>
      </c>
      <c r="T351" s="26">
        <f t="shared" si="206"/>
        <v>0</v>
      </c>
      <c r="U351" s="26">
        <f t="shared" si="206"/>
        <v>0</v>
      </c>
      <c r="V351" s="26">
        <f t="shared" si="206"/>
        <v>0</v>
      </c>
      <c r="W351" s="26">
        <f t="shared" si="206"/>
        <v>0</v>
      </c>
      <c r="X351" s="26">
        <f t="shared" si="206"/>
        <v>0</v>
      </c>
      <c r="Y351" s="26">
        <f t="shared" si="206"/>
        <v>0</v>
      </c>
      <c r="Z351" s="26">
        <f t="shared" si="206"/>
        <v>0</v>
      </c>
      <c r="AA351" s="26">
        <f t="shared" si="206"/>
        <v>0</v>
      </c>
      <c r="AB351" s="26">
        <f t="shared" si="206"/>
        <v>0</v>
      </c>
      <c r="AC351" s="26">
        <f t="shared" si="206"/>
        <v>0</v>
      </c>
      <c r="AD351" s="26">
        <f t="shared" si="206"/>
        <v>0</v>
      </c>
      <c r="AE351" s="26">
        <f t="shared" si="206"/>
        <v>0</v>
      </c>
      <c r="AF351" s="26">
        <f t="shared" si="206"/>
        <v>0</v>
      </c>
      <c r="AG351" s="26">
        <f t="shared" si="206"/>
        <v>0</v>
      </c>
      <c r="AH351" s="26">
        <f t="shared" si="206"/>
        <v>0</v>
      </c>
      <c r="AI351" s="26">
        <f t="shared" si="206"/>
        <v>0</v>
      </c>
      <c r="AJ351" s="26">
        <f t="shared" si="206"/>
        <v>0</v>
      </c>
      <c r="AK351" s="26">
        <f t="shared" si="206"/>
        <v>0</v>
      </c>
      <c r="AL351" s="26">
        <f t="shared" si="206"/>
        <v>0</v>
      </c>
      <c r="AM351" s="26">
        <f t="shared" ref="AM351:BO351" si="207">AM349+AM350</f>
        <v>0</v>
      </c>
      <c r="AN351" s="26">
        <f t="shared" si="207"/>
        <v>0</v>
      </c>
      <c r="AO351" s="26">
        <f t="shared" si="207"/>
        <v>0</v>
      </c>
      <c r="AP351" s="26">
        <f t="shared" si="207"/>
        <v>0</v>
      </c>
      <c r="AQ351" s="26">
        <f t="shared" si="207"/>
        <v>0</v>
      </c>
      <c r="AR351" s="26">
        <f t="shared" si="207"/>
        <v>0</v>
      </c>
      <c r="AS351" s="26">
        <f t="shared" si="207"/>
        <v>0</v>
      </c>
      <c r="AT351" s="26">
        <f t="shared" si="207"/>
        <v>0</v>
      </c>
      <c r="AU351" s="26">
        <f t="shared" si="207"/>
        <v>0</v>
      </c>
      <c r="AV351" s="26">
        <f t="shared" si="207"/>
        <v>0</v>
      </c>
      <c r="AW351" s="26">
        <f t="shared" si="207"/>
        <v>0</v>
      </c>
      <c r="AX351" s="26">
        <f t="shared" si="207"/>
        <v>0</v>
      </c>
      <c r="AY351" s="26">
        <f t="shared" si="207"/>
        <v>0</v>
      </c>
      <c r="AZ351" s="26">
        <f t="shared" si="207"/>
        <v>0</v>
      </c>
      <c r="BA351" s="26">
        <f t="shared" si="207"/>
        <v>0</v>
      </c>
      <c r="BB351" s="26">
        <f t="shared" si="207"/>
        <v>0</v>
      </c>
      <c r="BC351" s="26">
        <f t="shared" si="207"/>
        <v>0</v>
      </c>
      <c r="BD351" s="26">
        <f t="shared" si="207"/>
        <v>0</v>
      </c>
      <c r="BE351" s="26">
        <f t="shared" si="207"/>
        <v>0</v>
      </c>
      <c r="BF351" s="26">
        <f t="shared" si="207"/>
        <v>0</v>
      </c>
      <c r="BG351" s="26">
        <f t="shared" si="207"/>
        <v>0</v>
      </c>
      <c r="BH351" s="26">
        <f t="shared" si="207"/>
        <v>0</v>
      </c>
      <c r="BI351" s="26">
        <f t="shared" si="207"/>
        <v>0</v>
      </c>
      <c r="BJ351" s="26">
        <f t="shared" si="207"/>
        <v>0</v>
      </c>
      <c r="BK351" s="26">
        <f t="shared" si="207"/>
        <v>0</v>
      </c>
      <c r="BL351" s="26">
        <f t="shared" si="207"/>
        <v>0</v>
      </c>
      <c r="BM351" s="26">
        <f t="shared" si="207"/>
        <v>0</v>
      </c>
      <c r="BN351" s="26">
        <f t="shared" si="207"/>
        <v>0</v>
      </c>
      <c r="BO351" s="26">
        <f t="shared" si="207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08">G73*$C73</f>
        <v>0</v>
      </c>
      <c r="H353" s="26">
        <f t="shared" si="208"/>
        <v>0</v>
      </c>
      <c r="I353" s="26">
        <f t="shared" si="208"/>
        <v>0</v>
      </c>
      <c r="J353" s="26">
        <f t="shared" si="208"/>
        <v>0</v>
      </c>
      <c r="K353" s="26">
        <f t="shared" si="208"/>
        <v>0</v>
      </c>
      <c r="L353" s="26">
        <f t="shared" si="208"/>
        <v>0</v>
      </c>
      <c r="M353" s="26">
        <f t="shared" si="208"/>
        <v>0</v>
      </c>
      <c r="N353" s="26">
        <f t="shared" si="208"/>
        <v>0</v>
      </c>
      <c r="O353" s="26">
        <f t="shared" si="208"/>
        <v>0</v>
      </c>
      <c r="P353" s="26">
        <f t="shared" si="208"/>
        <v>0</v>
      </c>
      <c r="Q353" s="26">
        <f t="shared" si="208"/>
        <v>0</v>
      </c>
      <c r="R353" s="26">
        <f t="shared" si="208"/>
        <v>0</v>
      </c>
      <c r="S353" s="26">
        <f t="shared" si="208"/>
        <v>0</v>
      </c>
      <c r="T353" s="26">
        <f t="shared" si="208"/>
        <v>0</v>
      </c>
      <c r="U353" s="26">
        <f t="shared" si="208"/>
        <v>0</v>
      </c>
      <c r="V353" s="26">
        <f t="shared" si="208"/>
        <v>0</v>
      </c>
      <c r="W353" s="26">
        <f t="shared" si="208"/>
        <v>0</v>
      </c>
      <c r="X353" s="26">
        <f t="shared" si="208"/>
        <v>0</v>
      </c>
      <c r="Y353" s="26">
        <f t="shared" si="208"/>
        <v>0</v>
      </c>
      <c r="Z353" s="26">
        <f t="shared" si="208"/>
        <v>0</v>
      </c>
      <c r="AA353" s="26">
        <f t="shared" si="208"/>
        <v>0</v>
      </c>
      <c r="AB353" s="26">
        <f t="shared" si="208"/>
        <v>0</v>
      </c>
      <c r="AC353" s="26">
        <f t="shared" si="208"/>
        <v>0</v>
      </c>
      <c r="AD353" s="26">
        <f t="shared" si="208"/>
        <v>0</v>
      </c>
      <c r="AE353" s="26">
        <f t="shared" si="208"/>
        <v>0</v>
      </c>
      <c r="AF353" s="26">
        <f t="shared" si="208"/>
        <v>0</v>
      </c>
      <c r="AG353" s="26">
        <f t="shared" si="208"/>
        <v>0</v>
      </c>
      <c r="AH353" s="26">
        <f t="shared" si="208"/>
        <v>0</v>
      </c>
      <c r="AI353" s="26">
        <f t="shared" si="208"/>
        <v>0</v>
      </c>
      <c r="AJ353" s="26">
        <f t="shared" si="208"/>
        <v>0</v>
      </c>
      <c r="AK353" s="26">
        <f t="shared" si="208"/>
        <v>0</v>
      </c>
      <c r="AL353" s="26">
        <f t="shared" si="208"/>
        <v>0</v>
      </c>
      <c r="AM353" s="26">
        <f t="shared" ref="AM353:BO353" si="209">AM73*$C73</f>
        <v>0</v>
      </c>
      <c r="AN353" s="26">
        <f t="shared" si="209"/>
        <v>0</v>
      </c>
      <c r="AO353" s="26">
        <f t="shared" si="209"/>
        <v>0</v>
      </c>
      <c r="AP353" s="26">
        <f t="shared" si="209"/>
        <v>0</v>
      </c>
      <c r="AQ353" s="26">
        <f t="shared" si="209"/>
        <v>0</v>
      </c>
      <c r="AR353" s="26">
        <f t="shared" si="209"/>
        <v>0</v>
      </c>
      <c r="AS353" s="26">
        <f t="shared" si="209"/>
        <v>0</v>
      </c>
      <c r="AT353" s="26">
        <f t="shared" si="209"/>
        <v>0</v>
      </c>
      <c r="AU353" s="26">
        <f t="shared" si="209"/>
        <v>0</v>
      </c>
      <c r="AV353" s="26">
        <f t="shared" si="209"/>
        <v>0</v>
      </c>
      <c r="AW353" s="26">
        <f t="shared" si="209"/>
        <v>0</v>
      </c>
      <c r="AX353" s="26">
        <f t="shared" si="209"/>
        <v>0</v>
      </c>
      <c r="AY353" s="26">
        <f t="shared" si="209"/>
        <v>0</v>
      </c>
      <c r="AZ353" s="26">
        <f t="shared" si="209"/>
        <v>0</v>
      </c>
      <c r="BA353" s="26">
        <f t="shared" si="209"/>
        <v>0</v>
      </c>
      <c r="BB353" s="26">
        <f t="shared" si="209"/>
        <v>0</v>
      </c>
      <c r="BC353" s="26">
        <f t="shared" si="209"/>
        <v>0</v>
      </c>
      <c r="BD353" s="26">
        <f t="shared" si="209"/>
        <v>0</v>
      </c>
      <c r="BE353" s="26">
        <f t="shared" si="209"/>
        <v>0</v>
      </c>
      <c r="BF353" s="26">
        <f t="shared" si="209"/>
        <v>0</v>
      </c>
      <c r="BG353" s="26">
        <f t="shared" si="209"/>
        <v>0</v>
      </c>
      <c r="BH353" s="26">
        <f t="shared" si="209"/>
        <v>0</v>
      </c>
      <c r="BI353" s="26">
        <f t="shared" si="209"/>
        <v>0</v>
      </c>
      <c r="BJ353" s="26">
        <f t="shared" si="209"/>
        <v>0</v>
      </c>
      <c r="BK353" s="26">
        <f t="shared" si="209"/>
        <v>0</v>
      </c>
      <c r="BL353" s="26">
        <f t="shared" si="209"/>
        <v>0</v>
      </c>
      <c r="BM353" s="26">
        <f t="shared" si="209"/>
        <v>0</v>
      </c>
      <c r="BN353" s="26">
        <f t="shared" si="209"/>
        <v>0</v>
      </c>
      <c r="BO353" s="26">
        <f t="shared" si="209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0">G349+G340+G331+G322+G313+G304</f>
        <v>0</v>
      </c>
      <c r="H356" s="26">
        <f t="shared" si="210"/>
        <v>0</v>
      </c>
      <c r="I356" s="26">
        <f t="shared" si="210"/>
        <v>0</v>
      </c>
      <c r="J356" s="26">
        <f t="shared" si="210"/>
        <v>0</v>
      </c>
      <c r="K356" s="26">
        <f t="shared" si="210"/>
        <v>0</v>
      </c>
      <c r="L356" s="26">
        <f t="shared" si="210"/>
        <v>0</v>
      </c>
      <c r="M356" s="26">
        <f t="shared" si="210"/>
        <v>0</v>
      </c>
      <c r="N356" s="26">
        <f t="shared" si="210"/>
        <v>0</v>
      </c>
      <c r="O356" s="26">
        <f t="shared" si="210"/>
        <v>0</v>
      </c>
      <c r="P356" s="26">
        <f t="shared" si="210"/>
        <v>0</v>
      </c>
      <c r="Q356" s="26">
        <f t="shared" si="210"/>
        <v>0</v>
      </c>
      <c r="R356" s="26">
        <f t="shared" si="210"/>
        <v>0</v>
      </c>
      <c r="S356" s="26">
        <f t="shared" si="210"/>
        <v>0</v>
      </c>
      <c r="T356" s="26">
        <f t="shared" si="210"/>
        <v>0</v>
      </c>
      <c r="U356" s="26">
        <f t="shared" si="210"/>
        <v>0</v>
      </c>
      <c r="V356" s="26">
        <f t="shared" si="210"/>
        <v>0</v>
      </c>
      <c r="W356" s="26">
        <f t="shared" si="210"/>
        <v>0</v>
      </c>
      <c r="X356" s="26">
        <f t="shared" si="210"/>
        <v>0</v>
      </c>
      <c r="Y356" s="26">
        <f t="shared" si="210"/>
        <v>0</v>
      </c>
      <c r="Z356" s="26">
        <f t="shared" si="210"/>
        <v>0</v>
      </c>
      <c r="AA356" s="26">
        <f t="shared" si="210"/>
        <v>0</v>
      </c>
      <c r="AB356" s="26">
        <f t="shared" si="210"/>
        <v>0</v>
      </c>
      <c r="AC356" s="26">
        <f t="shared" si="210"/>
        <v>0</v>
      </c>
      <c r="AD356" s="26">
        <f t="shared" si="210"/>
        <v>0</v>
      </c>
      <c r="AE356" s="26">
        <f t="shared" si="210"/>
        <v>0</v>
      </c>
      <c r="AF356" s="26">
        <f t="shared" si="210"/>
        <v>0</v>
      </c>
      <c r="AG356" s="26">
        <f t="shared" si="210"/>
        <v>0</v>
      </c>
      <c r="AH356" s="26">
        <f t="shared" si="210"/>
        <v>0</v>
      </c>
      <c r="AI356" s="26">
        <f t="shared" si="210"/>
        <v>0</v>
      </c>
      <c r="AJ356" s="26">
        <f t="shared" si="210"/>
        <v>0</v>
      </c>
      <c r="AK356" s="26">
        <f t="shared" si="210"/>
        <v>0</v>
      </c>
      <c r="AL356" s="26">
        <f t="shared" si="210"/>
        <v>0</v>
      </c>
      <c r="AM356" s="26">
        <f t="shared" ref="AM356:BO356" si="211">AM349+AM340+AM331+AM322+AM313+AM304</f>
        <v>0</v>
      </c>
      <c r="AN356" s="26">
        <f t="shared" si="211"/>
        <v>0</v>
      </c>
      <c r="AO356" s="26">
        <f t="shared" si="211"/>
        <v>0</v>
      </c>
      <c r="AP356" s="26">
        <f t="shared" si="211"/>
        <v>0</v>
      </c>
      <c r="AQ356" s="26">
        <f t="shared" si="211"/>
        <v>0</v>
      </c>
      <c r="AR356" s="26">
        <f t="shared" si="211"/>
        <v>0</v>
      </c>
      <c r="AS356" s="26">
        <f t="shared" si="211"/>
        <v>0</v>
      </c>
      <c r="AT356" s="26">
        <f t="shared" si="211"/>
        <v>0</v>
      </c>
      <c r="AU356" s="26">
        <f t="shared" si="211"/>
        <v>0</v>
      </c>
      <c r="AV356" s="26">
        <f t="shared" si="211"/>
        <v>0</v>
      </c>
      <c r="AW356" s="26">
        <f t="shared" si="211"/>
        <v>0</v>
      </c>
      <c r="AX356" s="26">
        <f t="shared" si="211"/>
        <v>0</v>
      </c>
      <c r="AY356" s="26">
        <f t="shared" si="211"/>
        <v>0</v>
      </c>
      <c r="AZ356" s="26">
        <f t="shared" si="211"/>
        <v>0</v>
      </c>
      <c r="BA356" s="26">
        <f t="shared" si="211"/>
        <v>0</v>
      </c>
      <c r="BB356" s="26">
        <f t="shared" si="211"/>
        <v>0</v>
      </c>
      <c r="BC356" s="26">
        <f t="shared" si="211"/>
        <v>0</v>
      </c>
      <c r="BD356" s="26">
        <f t="shared" si="211"/>
        <v>0</v>
      </c>
      <c r="BE356" s="26">
        <f t="shared" si="211"/>
        <v>0</v>
      </c>
      <c r="BF356" s="26">
        <f t="shared" si="211"/>
        <v>0</v>
      </c>
      <c r="BG356" s="26">
        <f t="shared" si="211"/>
        <v>0</v>
      </c>
      <c r="BH356" s="26">
        <f t="shared" si="211"/>
        <v>0</v>
      </c>
      <c r="BI356" s="26">
        <f t="shared" si="211"/>
        <v>0</v>
      </c>
      <c r="BJ356" s="26">
        <f t="shared" si="211"/>
        <v>0</v>
      </c>
      <c r="BK356" s="26">
        <f t="shared" si="211"/>
        <v>0</v>
      </c>
      <c r="BL356" s="26">
        <f t="shared" si="211"/>
        <v>0</v>
      </c>
      <c r="BM356" s="26">
        <f t="shared" si="211"/>
        <v>0</v>
      </c>
      <c r="BN356" s="26">
        <f t="shared" si="211"/>
        <v>0</v>
      </c>
      <c r="BO356" s="26">
        <f t="shared" si="211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2">G350+G341+G332+G323+G314+G305</f>
        <v>0</v>
      </c>
      <c r="H357" s="26">
        <f t="shared" si="212"/>
        <v>0</v>
      </c>
      <c r="I357" s="26">
        <f t="shared" si="212"/>
        <v>0</v>
      </c>
      <c r="J357" s="26">
        <f t="shared" si="212"/>
        <v>0</v>
      </c>
      <c r="K357" s="26">
        <f t="shared" si="212"/>
        <v>0</v>
      </c>
      <c r="L357" s="26">
        <f t="shared" si="212"/>
        <v>0</v>
      </c>
      <c r="M357" s="26">
        <f t="shared" si="212"/>
        <v>0</v>
      </c>
      <c r="N357" s="26">
        <f t="shared" si="212"/>
        <v>0</v>
      </c>
      <c r="O357" s="26">
        <f t="shared" si="212"/>
        <v>0</v>
      </c>
      <c r="P357" s="26">
        <f t="shared" si="212"/>
        <v>0</v>
      </c>
      <c r="Q357" s="26">
        <f t="shared" si="212"/>
        <v>0</v>
      </c>
      <c r="R357" s="26">
        <f t="shared" si="212"/>
        <v>0</v>
      </c>
      <c r="S357" s="26">
        <f t="shared" si="212"/>
        <v>0</v>
      </c>
      <c r="T357" s="26">
        <f t="shared" si="212"/>
        <v>0</v>
      </c>
      <c r="U357" s="26">
        <f t="shared" si="212"/>
        <v>0</v>
      </c>
      <c r="V357" s="26">
        <f t="shared" si="212"/>
        <v>0</v>
      </c>
      <c r="W357" s="26">
        <f t="shared" si="212"/>
        <v>0</v>
      </c>
      <c r="X357" s="26">
        <f t="shared" si="212"/>
        <v>0</v>
      </c>
      <c r="Y357" s="26">
        <f t="shared" si="212"/>
        <v>0</v>
      </c>
      <c r="Z357" s="26">
        <f t="shared" si="212"/>
        <v>0</v>
      </c>
      <c r="AA357" s="26">
        <f t="shared" si="212"/>
        <v>0</v>
      </c>
      <c r="AB357" s="26">
        <f t="shared" si="212"/>
        <v>0</v>
      </c>
      <c r="AC357" s="26">
        <f t="shared" si="212"/>
        <v>0</v>
      </c>
      <c r="AD357" s="26">
        <f t="shared" si="212"/>
        <v>0</v>
      </c>
      <c r="AE357" s="26">
        <f t="shared" si="212"/>
        <v>0</v>
      </c>
      <c r="AF357" s="26">
        <f t="shared" si="212"/>
        <v>0</v>
      </c>
      <c r="AG357" s="26">
        <f t="shared" si="212"/>
        <v>0</v>
      </c>
      <c r="AH357" s="26">
        <f t="shared" si="212"/>
        <v>0</v>
      </c>
      <c r="AI357" s="26">
        <f t="shared" si="212"/>
        <v>0</v>
      </c>
      <c r="AJ357" s="26">
        <f t="shared" si="212"/>
        <v>0</v>
      </c>
      <c r="AK357" s="26">
        <f t="shared" si="212"/>
        <v>0</v>
      </c>
      <c r="AL357" s="26">
        <f t="shared" si="212"/>
        <v>0</v>
      </c>
      <c r="AM357" s="26">
        <f t="shared" ref="AM357:BO357" si="213">AM350+AM341+AM332+AM323+AM314+AM305</f>
        <v>0</v>
      </c>
      <c r="AN357" s="26">
        <f t="shared" si="213"/>
        <v>0</v>
      </c>
      <c r="AO357" s="26">
        <f t="shared" si="213"/>
        <v>0</v>
      </c>
      <c r="AP357" s="26">
        <f t="shared" si="213"/>
        <v>0</v>
      </c>
      <c r="AQ357" s="26">
        <f t="shared" si="213"/>
        <v>0</v>
      </c>
      <c r="AR357" s="26">
        <f t="shared" si="213"/>
        <v>0</v>
      </c>
      <c r="AS357" s="26">
        <f t="shared" si="213"/>
        <v>0</v>
      </c>
      <c r="AT357" s="26">
        <f t="shared" si="213"/>
        <v>0</v>
      </c>
      <c r="AU357" s="26">
        <f t="shared" si="213"/>
        <v>0</v>
      </c>
      <c r="AV357" s="26">
        <f t="shared" si="213"/>
        <v>0</v>
      </c>
      <c r="AW357" s="26">
        <f t="shared" si="213"/>
        <v>0</v>
      </c>
      <c r="AX357" s="26">
        <f t="shared" si="213"/>
        <v>0</v>
      </c>
      <c r="AY357" s="26">
        <f t="shared" si="213"/>
        <v>0</v>
      </c>
      <c r="AZ357" s="26">
        <f t="shared" si="213"/>
        <v>0</v>
      </c>
      <c r="BA357" s="26">
        <f t="shared" si="213"/>
        <v>0</v>
      </c>
      <c r="BB357" s="26">
        <f t="shared" si="213"/>
        <v>0</v>
      </c>
      <c r="BC357" s="26">
        <f t="shared" si="213"/>
        <v>0</v>
      </c>
      <c r="BD357" s="26">
        <f t="shared" si="213"/>
        <v>0</v>
      </c>
      <c r="BE357" s="26">
        <f t="shared" si="213"/>
        <v>0</v>
      </c>
      <c r="BF357" s="26">
        <f t="shared" si="213"/>
        <v>0</v>
      </c>
      <c r="BG357" s="26">
        <f t="shared" si="213"/>
        <v>0</v>
      </c>
      <c r="BH357" s="26">
        <f t="shared" si="213"/>
        <v>0</v>
      </c>
      <c r="BI357" s="26">
        <f t="shared" si="213"/>
        <v>0</v>
      </c>
      <c r="BJ357" s="26">
        <f t="shared" si="213"/>
        <v>0</v>
      </c>
      <c r="BK357" s="26">
        <f t="shared" si="213"/>
        <v>0</v>
      </c>
      <c r="BL357" s="26">
        <f t="shared" si="213"/>
        <v>0</v>
      </c>
      <c r="BM357" s="26">
        <f t="shared" si="213"/>
        <v>0</v>
      </c>
      <c r="BN357" s="26">
        <f t="shared" si="213"/>
        <v>0</v>
      </c>
      <c r="BO357" s="26">
        <f t="shared" si="213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4">G356+G357</f>
        <v>0</v>
      </c>
      <c r="H358" s="26">
        <f t="shared" si="214"/>
        <v>0</v>
      </c>
      <c r="I358" s="26">
        <f t="shared" si="214"/>
        <v>0</v>
      </c>
      <c r="J358" s="26">
        <f t="shared" si="214"/>
        <v>0</v>
      </c>
      <c r="K358" s="26">
        <f t="shared" si="214"/>
        <v>0</v>
      </c>
      <c r="L358" s="26">
        <f t="shared" si="214"/>
        <v>0</v>
      </c>
      <c r="M358" s="26">
        <f t="shared" si="214"/>
        <v>0</v>
      </c>
      <c r="N358" s="26">
        <f t="shared" si="214"/>
        <v>0</v>
      </c>
      <c r="O358" s="26">
        <f t="shared" si="214"/>
        <v>0</v>
      </c>
      <c r="P358" s="26">
        <f t="shared" si="214"/>
        <v>0</v>
      </c>
      <c r="Q358" s="26">
        <f t="shared" si="214"/>
        <v>0</v>
      </c>
      <c r="R358" s="26">
        <f t="shared" si="214"/>
        <v>0</v>
      </c>
      <c r="S358" s="26">
        <f t="shared" si="214"/>
        <v>0</v>
      </c>
      <c r="T358" s="26">
        <f t="shared" si="214"/>
        <v>0</v>
      </c>
      <c r="U358" s="26">
        <f t="shared" si="214"/>
        <v>0</v>
      </c>
      <c r="V358" s="26">
        <f t="shared" si="214"/>
        <v>0</v>
      </c>
      <c r="W358" s="26">
        <f t="shared" si="214"/>
        <v>0</v>
      </c>
      <c r="X358" s="26">
        <f t="shared" si="214"/>
        <v>0</v>
      </c>
      <c r="Y358" s="26">
        <f t="shared" si="214"/>
        <v>0</v>
      </c>
      <c r="Z358" s="26">
        <f t="shared" si="214"/>
        <v>0</v>
      </c>
      <c r="AA358" s="26">
        <f t="shared" si="214"/>
        <v>0</v>
      </c>
      <c r="AB358" s="26">
        <f t="shared" si="214"/>
        <v>0</v>
      </c>
      <c r="AC358" s="26">
        <f t="shared" si="214"/>
        <v>0</v>
      </c>
      <c r="AD358" s="26">
        <f t="shared" si="214"/>
        <v>0</v>
      </c>
      <c r="AE358" s="26">
        <f t="shared" si="214"/>
        <v>0</v>
      </c>
      <c r="AF358" s="26">
        <f t="shared" si="214"/>
        <v>0</v>
      </c>
      <c r="AG358" s="26">
        <f t="shared" si="214"/>
        <v>0</v>
      </c>
      <c r="AH358" s="26">
        <f t="shared" si="214"/>
        <v>0</v>
      </c>
      <c r="AI358" s="26">
        <f t="shared" si="214"/>
        <v>0</v>
      </c>
      <c r="AJ358" s="26">
        <f t="shared" si="214"/>
        <v>0</v>
      </c>
      <c r="AK358" s="26">
        <f t="shared" si="214"/>
        <v>0</v>
      </c>
      <c r="AL358" s="26">
        <f t="shared" si="214"/>
        <v>0</v>
      </c>
      <c r="AM358" s="26">
        <f t="shared" ref="AM358:BO358" si="215">AM356+AM357</f>
        <v>0</v>
      </c>
      <c r="AN358" s="26">
        <f t="shared" si="215"/>
        <v>0</v>
      </c>
      <c r="AO358" s="26">
        <f t="shared" si="215"/>
        <v>0</v>
      </c>
      <c r="AP358" s="26">
        <f t="shared" si="215"/>
        <v>0</v>
      </c>
      <c r="AQ358" s="26">
        <f t="shared" si="215"/>
        <v>0</v>
      </c>
      <c r="AR358" s="26">
        <f t="shared" si="215"/>
        <v>0</v>
      </c>
      <c r="AS358" s="26">
        <f t="shared" si="215"/>
        <v>0</v>
      </c>
      <c r="AT358" s="26">
        <f t="shared" si="215"/>
        <v>0</v>
      </c>
      <c r="AU358" s="26">
        <f t="shared" si="215"/>
        <v>0</v>
      </c>
      <c r="AV358" s="26">
        <f t="shared" si="215"/>
        <v>0</v>
      </c>
      <c r="AW358" s="26">
        <f t="shared" si="215"/>
        <v>0</v>
      </c>
      <c r="AX358" s="26">
        <f t="shared" si="215"/>
        <v>0</v>
      </c>
      <c r="AY358" s="26">
        <f t="shared" si="215"/>
        <v>0</v>
      </c>
      <c r="AZ358" s="26">
        <f t="shared" si="215"/>
        <v>0</v>
      </c>
      <c r="BA358" s="26">
        <f t="shared" si="215"/>
        <v>0</v>
      </c>
      <c r="BB358" s="26">
        <f t="shared" si="215"/>
        <v>0</v>
      </c>
      <c r="BC358" s="26">
        <f t="shared" si="215"/>
        <v>0</v>
      </c>
      <c r="BD358" s="26">
        <f t="shared" si="215"/>
        <v>0</v>
      </c>
      <c r="BE358" s="26">
        <f t="shared" si="215"/>
        <v>0</v>
      </c>
      <c r="BF358" s="26">
        <f t="shared" si="215"/>
        <v>0</v>
      </c>
      <c r="BG358" s="26">
        <f t="shared" si="215"/>
        <v>0</v>
      </c>
      <c r="BH358" s="26">
        <f t="shared" si="215"/>
        <v>0</v>
      </c>
      <c r="BI358" s="26">
        <f t="shared" si="215"/>
        <v>0</v>
      </c>
      <c r="BJ358" s="26">
        <f t="shared" si="215"/>
        <v>0</v>
      </c>
      <c r="BK358" s="26">
        <f t="shared" si="215"/>
        <v>0</v>
      </c>
      <c r="BL358" s="26">
        <f t="shared" si="215"/>
        <v>0</v>
      </c>
      <c r="BM358" s="26">
        <f t="shared" si="215"/>
        <v>0</v>
      </c>
      <c r="BN358" s="26">
        <f t="shared" si="215"/>
        <v>0</v>
      </c>
      <c r="BO358" s="26">
        <f t="shared" si="215"/>
        <v>0</v>
      </c>
      <c r="BP358" s="38">
        <f t="shared" ref="BP358:BP363" si="216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6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7">I353+I344+I335+I326+I317+I308</f>
        <v>1500000</v>
      </c>
      <c r="J360" s="26">
        <f t="shared" si="217"/>
        <v>1500000</v>
      </c>
      <c r="K360" s="26">
        <f t="shared" si="217"/>
        <v>1500000</v>
      </c>
      <c r="L360" s="26">
        <f t="shared" si="217"/>
        <v>1500000</v>
      </c>
      <c r="M360" s="26">
        <f t="shared" si="217"/>
        <v>1500000</v>
      </c>
      <c r="N360" s="26">
        <f t="shared" si="217"/>
        <v>1500000</v>
      </c>
      <c r="O360" s="26">
        <f t="shared" si="217"/>
        <v>1500000</v>
      </c>
      <c r="P360" s="26">
        <f t="shared" si="217"/>
        <v>1500000</v>
      </c>
      <c r="Q360" s="26">
        <f t="shared" si="217"/>
        <v>1500000</v>
      </c>
      <c r="R360" s="26">
        <f t="shared" si="217"/>
        <v>1500000</v>
      </c>
      <c r="S360" s="26">
        <f t="shared" si="217"/>
        <v>1500000</v>
      </c>
      <c r="T360" s="26">
        <f t="shared" si="217"/>
        <v>1500000</v>
      </c>
      <c r="U360" s="26">
        <f t="shared" si="217"/>
        <v>1500000</v>
      </c>
      <c r="V360" s="26">
        <f t="shared" si="217"/>
        <v>1500000</v>
      </c>
      <c r="W360" s="26">
        <f t="shared" si="217"/>
        <v>1500000</v>
      </c>
      <c r="X360" s="26">
        <f t="shared" si="217"/>
        <v>1500000</v>
      </c>
      <c r="Y360" s="26">
        <f t="shared" si="217"/>
        <v>1500000</v>
      </c>
      <c r="Z360" s="26">
        <f t="shared" si="217"/>
        <v>500000</v>
      </c>
      <c r="AA360" s="26">
        <f t="shared" si="217"/>
        <v>500000</v>
      </c>
      <c r="AB360" s="26">
        <f t="shared" si="217"/>
        <v>500000</v>
      </c>
      <c r="AC360" s="26">
        <f t="shared" si="217"/>
        <v>500000</v>
      </c>
      <c r="AD360" s="26">
        <f t="shared" si="217"/>
        <v>500000</v>
      </c>
      <c r="AE360" s="26">
        <f t="shared" si="217"/>
        <v>500000</v>
      </c>
      <c r="AF360" s="26">
        <f t="shared" si="217"/>
        <v>0</v>
      </c>
      <c r="AG360" s="26">
        <f t="shared" si="217"/>
        <v>0</v>
      </c>
      <c r="AH360" s="26">
        <f t="shared" si="217"/>
        <v>0</v>
      </c>
      <c r="AI360" s="26">
        <f t="shared" si="217"/>
        <v>0</v>
      </c>
      <c r="AJ360" s="26">
        <f t="shared" si="217"/>
        <v>0</v>
      </c>
      <c r="AK360" s="26">
        <f t="shared" si="217"/>
        <v>0</v>
      </c>
      <c r="AL360" s="26">
        <f t="shared" si="217"/>
        <v>0</v>
      </c>
      <c r="AM360" s="26">
        <f t="shared" si="217"/>
        <v>0</v>
      </c>
      <c r="AN360" s="26">
        <f t="shared" si="217"/>
        <v>0</v>
      </c>
      <c r="AO360" s="26">
        <f t="shared" si="217"/>
        <v>0</v>
      </c>
      <c r="AP360" s="26">
        <f t="shared" si="217"/>
        <v>0</v>
      </c>
      <c r="AQ360" s="26">
        <f t="shared" si="217"/>
        <v>0</v>
      </c>
      <c r="AR360" s="26">
        <f t="shared" si="217"/>
        <v>0</v>
      </c>
      <c r="AS360" s="26">
        <f t="shared" si="217"/>
        <v>0</v>
      </c>
      <c r="AT360" s="26">
        <f t="shared" si="217"/>
        <v>0</v>
      </c>
      <c r="AU360" s="26">
        <f t="shared" si="217"/>
        <v>0</v>
      </c>
      <c r="AV360" s="26">
        <f t="shared" si="217"/>
        <v>0</v>
      </c>
      <c r="AW360" s="26">
        <f t="shared" si="217"/>
        <v>0</v>
      </c>
      <c r="AX360" s="26">
        <f t="shared" si="217"/>
        <v>0</v>
      </c>
      <c r="AY360" s="26">
        <f t="shared" si="217"/>
        <v>0</v>
      </c>
      <c r="AZ360" s="26">
        <f t="shared" si="217"/>
        <v>0</v>
      </c>
      <c r="BA360" s="26">
        <f t="shared" si="217"/>
        <v>0</v>
      </c>
      <c r="BB360" s="26">
        <f t="shared" si="217"/>
        <v>0</v>
      </c>
      <c r="BC360" s="26">
        <f t="shared" si="217"/>
        <v>0</v>
      </c>
      <c r="BD360" s="26">
        <f t="shared" si="217"/>
        <v>0</v>
      </c>
      <c r="BE360" s="26">
        <f t="shared" si="217"/>
        <v>0</v>
      </c>
      <c r="BF360" s="26">
        <f t="shared" si="217"/>
        <v>0</v>
      </c>
      <c r="BG360" s="26">
        <f t="shared" si="217"/>
        <v>0</v>
      </c>
      <c r="BH360" s="26">
        <f t="shared" si="217"/>
        <v>0</v>
      </c>
      <c r="BI360" s="26">
        <f t="shared" si="217"/>
        <v>0</v>
      </c>
      <c r="BJ360" s="26">
        <f t="shared" si="217"/>
        <v>0</v>
      </c>
      <c r="BK360" s="26">
        <f t="shared" si="217"/>
        <v>0</v>
      </c>
      <c r="BL360" s="26">
        <f t="shared" si="217"/>
        <v>0</v>
      </c>
      <c r="BM360" s="26">
        <f t="shared" si="217"/>
        <v>0</v>
      </c>
      <c r="BN360" s="26">
        <f t="shared" si="217"/>
        <v>0</v>
      </c>
      <c r="BO360" s="26">
        <f t="shared" si="217"/>
        <v>0</v>
      </c>
      <c r="BP360" s="38">
        <f t="shared" si="216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6"/>
        <v>30000000</v>
      </c>
    </row>
    <row r="362" spans="1:68" hidden="1" outlineLevel="2" x14ac:dyDescent="0.15">
      <c r="A362" s="14" t="s">
        <v>101</v>
      </c>
      <c r="G362" s="26">
        <f t="shared" ref="G362:AL362" si="218">G360+G358</f>
        <v>0</v>
      </c>
      <c r="H362" s="26">
        <f t="shared" si="218"/>
        <v>1500000</v>
      </c>
      <c r="I362" s="26">
        <f t="shared" si="218"/>
        <v>1500000</v>
      </c>
      <c r="J362" s="26">
        <f t="shared" si="218"/>
        <v>1500000</v>
      </c>
      <c r="K362" s="26">
        <f t="shared" si="218"/>
        <v>1500000</v>
      </c>
      <c r="L362" s="26">
        <f t="shared" si="218"/>
        <v>1500000</v>
      </c>
      <c r="M362" s="26">
        <f t="shared" si="218"/>
        <v>1500000</v>
      </c>
      <c r="N362" s="26">
        <f t="shared" si="218"/>
        <v>1500000</v>
      </c>
      <c r="O362" s="26">
        <f t="shared" si="218"/>
        <v>1500000</v>
      </c>
      <c r="P362" s="26">
        <f t="shared" si="218"/>
        <v>1500000</v>
      </c>
      <c r="Q362" s="26">
        <f t="shared" si="218"/>
        <v>1500000</v>
      </c>
      <c r="R362" s="26">
        <f t="shared" si="218"/>
        <v>1500000</v>
      </c>
      <c r="S362" s="26">
        <f t="shared" si="218"/>
        <v>1500000</v>
      </c>
      <c r="T362" s="26">
        <f t="shared" si="218"/>
        <v>1500000</v>
      </c>
      <c r="U362" s="26">
        <f t="shared" si="218"/>
        <v>1500000</v>
      </c>
      <c r="V362" s="26">
        <f t="shared" si="218"/>
        <v>1500000</v>
      </c>
      <c r="W362" s="26">
        <f t="shared" si="218"/>
        <v>1500000</v>
      </c>
      <c r="X362" s="26">
        <f t="shared" si="218"/>
        <v>1500000</v>
      </c>
      <c r="Y362" s="26">
        <f t="shared" si="218"/>
        <v>1500000</v>
      </c>
      <c r="Z362" s="26">
        <f t="shared" si="218"/>
        <v>500000</v>
      </c>
      <c r="AA362" s="26">
        <f t="shared" si="218"/>
        <v>500000</v>
      </c>
      <c r="AB362" s="26">
        <f t="shared" si="218"/>
        <v>500000</v>
      </c>
      <c r="AC362" s="26">
        <f t="shared" si="218"/>
        <v>500000</v>
      </c>
      <c r="AD362" s="26">
        <f t="shared" si="218"/>
        <v>500000</v>
      </c>
      <c r="AE362" s="26">
        <f t="shared" si="218"/>
        <v>500000</v>
      </c>
      <c r="AF362" s="26">
        <f t="shared" si="218"/>
        <v>0</v>
      </c>
      <c r="AG362" s="26">
        <f t="shared" si="218"/>
        <v>0</v>
      </c>
      <c r="AH362" s="26">
        <f t="shared" si="218"/>
        <v>0</v>
      </c>
      <c r="AI362" s="26">
        <f t="shared" si="218"/>
        <v>0</v>
      </c>
      <c r="AJ362" s="26">
        <f t="shared" si="218"/>
        <v>0</v>
      </c>
      <c r="AK362" s="26">
        <f t="shared" si="218"/>
        <v>0</v>
      </c>
      <c r="AL362" s="26">
        <f t="shared" si="218"/>
        <v>0</v>
      </c>
      <c r="AM362" s="26">
        <f t="shared" ref="AM362:BO362" si="219">AM360+AM358</f>
        <v>0</v>
      </c>
      <c r="AN362" s="26">
        <f t="shared" si="219"/>
        <v>0</v>
      </c>
      <c r="AO362" s="26">
        <f t="shared" si="219"/>
        <v>0</v>
      </c>
      <c r="AP362" s="26">
        <f t="shared" si="219"/>
        <v>0</v>
      </c>
      <c r="AQ362" s="26">
        <f t="shared" si="219"/>
        <v>0</v>
      </c>
      <c r="AR362" s="26">
        <f t="shared" si="219"/>
        <v>0</v>
      </c>
      <c r="AS362" s="26">
        <f t="shared" si="219"/>
        <v>0</v>
      </c>
      <c r="AT362" s="26">
        <f t="shared" si="219"/>
        <v>0</v>
      </c>
      <c r="AU362" s="26">
        <f t="shared" si="219"/>
        <v>0</v>
      </c>
      <c r="AV362" s="26">
        <f t="shared" si="219"/>
        <v>0</v>
      </c>
      <c r="AW362" s="26">
        <f t="shared" si="219"/>
        <v>0</v>
      </c>
      <c r="AX362" s="26">
        <f t="shared" si="219"/>
        <v>0</v>
      </c>
      <c r="AY362" s="26">
        <f t="shared" si="219"/>
        <v>0</v>
      </c>
      <c r="AZ362" s="26">
        <f t="shared" si="219"/>
        <v>0</v>
      </c>
      <c r="BA362" s="26">
        <f t="shared" si="219"/>
        <v>0</v>
      </c>
      <c r="BB362" s="26">
        <f t="shared" si="219"/>
        <v>0</v>
      </c>
      <c r="BC362" s="26">
        <f t="shared" si="219"/>
        <v>0</v>
      </c>
      <c r="BD362" s="26">
        <f t="shared" si="219"/>
        <v>0</v>
      </c>
      <c r="BE362" s="26">
        <f t="shared" si="219"/>
        <v>0</v>
      </c>
      <c r="BF362" s="26">
        <f t="shared" si="219"/>
        <v>0</v>
      </c>
      <c r="BG362" s="26">
        <f t="shared" si="219"/>
        <v>0</v>
      </c>
      <c r="BH362" s="26">
        <f t="shared" si="219"/>
        <v>0</v>
      </c>
      <c r="BI362" s="26">
        <f t="shared" si="219"/>
        <v>0</v>
      </c>
      <c r="BJ362" s="26">
        <f t="shared" si="219"/>
        <v>0</v>
      </c>
      <c r="BK362" s="26">
        <f t="shared" si="219"/>
        <v>0</v>
      </c>
      <c r="BL362" s="26">
        <f t="shared" si="219"/>
        <v>0</v>
      </c>
      <c r="BM362" s="26">
        <f t="shared" si="219"/>
        <v>0</v>
      </c>
      <c r="BN362" s="26">
        <f t="shared" si="219"/>
        <v>0</v>
      </c>
      <c r="BO362" s="26">
        <f t="shared" si="219"/>
        <v>0</v>
      </c>
      <c r="BP362" s="38">
        <f t="shared" si="216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6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0">SUM(H367:H371)</f>
        <v>0</v>
      </c>
      <c r="I372" s="26">
        <f t="shared" si="220"/>
        <v>0</v>
      </c>
      <c r="J372" s="26">
        <f t="shared" si="220"/>
        <v>0</v>
      </c>
      <c r="K372" s="26">
        <f t="shared" si="220"/>
        <v>0</v>
      </c>
      <c r="L372" s="26">
        <f t="shared" si="220"/>
        <v>0</v>
      </c>
      <c r="M372" s="26">
        <f t="shared" si="220"/>
        <v>0</v>
      </c>
      <c r="N372" s="26">
        <f t="shared" si="220"/>
        <v>0</v>
      </c>
      <c r="O372" s="26">
        <f t="shared" si="220"/>
        <v>0</v>
      </c>
      <c r="P372" s="26">
        <f t="shared" si="220"/>
        <v>0</v>
      </c>
      <c r="Q372" s="26">
        <f t="shared" si="220"/>
        <v>0</v>
      </c>
      <c r="R372" s="26">
        <f t="shared" si="220"/>
        <v>0</v>
      </c>
      <c r="S372" s="26">
        <f t="shared" si="220"/>
        <v>0</v>
      </c>
      <c r="T372" s="26">
        <f t="shared" si="220"/>
        <v>0</v>
      </c>
      <c r="U372" s="26">
        <f t="shared" si="220"/>
        <v>0</v>
      </c>
      <c r="V372" s="26">
        <f t="shared" si="220"/>
        <v>0</v>
      </c>
      <c r="W372" s="26">
        <f t="shared" si="220"/>
        <v>0</v>
      </c>
      <c r="X372" s="26">
        <f t="shared" si="220"/>
        <v>0</v>
      </c>
      <c r="Y372" s="26">
        <f t="shared" si="220"/>
        <v>0</v>
      </c>
      <c r="Z372" s="26">
        <f t="shared" si="220"/>
        <v>0</v>
      </c>
      <c r="AA372" s="26">
        <f t="shared" si="220"/>
        <v>0</v>
      </c>
      <c r="AB372" s="26">
        <f t="shared" si="220"/>
        <v>0</v>
      </c>
      <c r="AC372" s="26">
        <f t="shared" si="220"/>
        <v>0</v>
      </c>
      <c r="AD372" s="26">
        <f t="shared" si="220"/>
        <v>0</v>
      </c>
      <c r="AE372" s="26">
        <f t="shared" ref="AE372:BO372" si="221">SUM(AE367:AE371)</f>
        <v>0</v>
      </c>
      <c r="AF372" s="26">
        <f t="shared" si="221"/>
        <v>0</v>
      </c>
      <c r="AG372" s="26">
        <f t="shared" si="221"/>
        <v>0</v>
      </c>
      <c r="AH372" s="26">
        <f t="shared" si="221"/>
        <v>0</v>
      </c>
      <c r="AI372" s="26">
        <f t="shared" si="221"/>
        <v>0</v>
      </c>
      <c r="AJ372" s="26">
        <f t="shared" si="221"/>
        <v>0</v>
      </c>
      <c r="AK372" s="26">
        <f t="shared" si="221"/>
        <v>0</v>
      </c>
      <c r="AL372" s="26">
        <f t="shared" si="221"/>
        <v>0</v>
      </c>
      <c r="AM372" s="26">
        <f t="shared" si="221"/>
        <v>0</v>
      </c>
      <c r="AN372" s="26">
        <f t="shared" si="221"/>
        <v>0</v>
      </c>
      <c r="AO372" s="26">
        <f t="shared" si="221"/>
        <v>0</v>
      </c>
      <c r="AP372" s="26">
        <f t="shared" si="221"/>
        <v>0</v>
      </c>
      <c r="AQ372" s="26">
        <f t="shared" si="221"/>
        <v>0</v>
      </c>
      <c r="AR372" s="26">
        <f t="shared" si="221"/>
        <v>0</v>
      </c>
      <c r="AS372" s="26">
        <f t="shared" si="221"/>
        <v>0</v>
      </c>
      <c r="AT372" s="26">
        <f t="shared" si="221"/>
        <v>0</v>
      </c>
      <c r="AU372" s="26">
        <f t="shared" si="221"/>
        <v>0</v>
      </c>
      <c r="AV372" s="26">
        <f t="shared" si="221"/>
        <v>0</v>
      </c>
      <c r="AW372" s="26">
        <f t="shared" si="221"/>
        <v>0</v>
      </c>
      <c r="AX372" s="26">
        <f t="shared" si="221"/>
        <v>0</v>
      </c>
      <c r="AY372" s="26">
        <f t="shared" si="221"/>
        <v>0</v>
      </c>
      <c r="AZ372" s="26">
        <f t="shared" si="221"/>
        <v>0</v>
      </c>
      <c r="BA372" s="26">
        <f t="shared" si="221"/>
        <v>0</v>
      </c>
      <c r="BB372" s="26">
        <f t="shared" si="221"/>
        <v>0</v>
      </c>
      <c r="BC372" s="26">
        <f t="shared" si="221"/>
        <v>0</v>
      </c>
      <c r="BD372" s="26">
        <f t="shared" si="221"/>
        <v>0</v>
      </c>
      <c r="BE372" s="26">
        <f t="shared" si="221"/>
        <v>0</v>
      </c>
      <c r="BF372" s="26">
        <f t="shared" si="221"/>
        <v>0</v>
      </c>
      <c r="BG372" s="26">
        <f t="shared" si="221"/>
        <v>0</v>
      </c>
      <c r="BH372" s="26">
        <f t="shared" si="221"/>
        <v>0</v>
      </c>
      <c r="BI372" s="26">
        <f t="shared" si="221"/>
        <v>0</v>
      </c>
      <c r="BJ372" s="26">
        <f t="shared" si="221"/>
        <v>0</v>
      </c>
      <c r="BK372" s="26">
        <f t="shared" si="221"/>
        <v>0</v>
      </c>
      <c r="BL372" s="26">
        <f t="shared" si="221"/>
        <v>0</v>
      </c>
      <c r="BM372" s="26">
        <f t="shared" si="221"/>
        <v>0</v>
      </c>
      <c r="BN372" s="26">
        <f t="shared" si="221"/>
        <v>0</v>
      </c>
      <c r="BO372" s="26">
        <f t="shared" si="221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2">G376+G375</f>
        <v>0</v>
      </c>
      <c r="H378" s="26">
        <f t="shared" si="222"/>
        <v>0</v>
      </c>
      <c r="I378" s="26">
        <f t="shared" si="222"/>
        <v>0</v>
      </c>
      <c r="J378" s="26">
        <f t="shared" si="222"/>
        <v>0</v>
      </c>
      <c r="K378" s="26">
        <f t="shared" si="222"/>
        <v>0</v>
      </c>
      <c r="L378" s="26">
        <f t="shared" si="222"/>
        <v>0</v>
      </c>
      <c r="M378" s="26">
        <f t="shared" si="222"/>
        <v>0</v>
      </c>
      <c r="N378" s="26">
        <f t="shared" si="222"/>
        <v>0</v>
      </c>
      <c r="O378" s="26">
        <f t="shared" si="222"/>
        <v>0</v>
      </c>
      <c r="P378" s="26">
        <f t="shared" si="222"/>
        <v>0</v>
      </c>
      <c r="Q378" s="26">
        <f t="shared" si="222"/>
        <v>0</v>
      </c>
      <c r="R378" s="26">
        <f t="shared" si="222"/>
        <v>0</v>
      </c>
      <c r="S378" s="26">
        <f t="shared" si="222"/>
        <v>0</v>
      </c>
      <c r="T378" s="26">
        <f t="shared" si="222"/>
        <v>0</v>
      </c>
      <c r="U378" s="26">
        <f t="shared" si="222"/>
        <v>0</v>
      </c>
      <c r="V378" s="26">
        <f t="shared" si="222"/>
        <v>0</v>
      </c>
      <c r="W378" s="26">
        <f t="shared" si="222"/>
        <v>0</v>
      </c>
      <c r="X378" s="26">
        <f t="shared" si="222"/>
        <v>0</v>
      </c>
      <c r="Y378" s="26">
        <f t="shared" si="222"/>
        <v>0</v>
      </c>
      <c r="Z378" s="26">
        <f t="shared" si="222"/>
        <v>0</v>
      </c>
      <c r="AA378" s="26">
        <f t="shared" si="222"/>
        <v>0</v>
      </c>
      <c r="AB378" s="26">
        <f t="shared" si="222"/>
        <v>0</v>
      </c>
      <c r="AC378" s="26">
        <f t="shared" si="222"/>
        <v>0</v>
      </c>
      <c r="AD378" s="26">
        <f t="shared" si="222"/>
        <v>0</v>
      </c>
      <c r="AE378" s="26">
        <f t="shared" si="222"/>
        <v>0</v>
      </c>
      <c r="AF378" s="26">
        <f t="shared" si="222"/>
        <v>0</v>
      </c>
      <c r="AG378" s="26">
        <f t="shared" si="222"/>
        <v>0</v>
      </c>
      <c r="AH378" s="26">
        <f t="shared" si="222"/>
        <v>0</v>
      </c>
      <c r="AI378" s="26">
        <f t="shared" si="222"/>
        <v>0</v>
      </c>
      <c r="AJ378" s="26">
        <f t="shared" si="222"/>
        <v>0</v>
      </c>
      <c r="AK378" s="26">
        <f t="shared" si="222"/>
        <v>0</v>
      </c>
      <c r="AL378" s="26">
        <f t="shared" si="222"/>
        <v>0</v>
      </c>
      <c r="AM378" s="26">
        <f t="shared" ref="AM378:BO378" si="223">AM376+AM375</f>
        <v>0</v>
      </c>
      <c r="AN378" s="26">
        <f t="shared" si="223"/>
        <v>0</v>
      </c>
      <c r="AO378" s="26">
        <f t="shared" si="223"/>
        <v>0</v>
      </c>
      <c r="AP378" s="26">
        <f t="shared" si="223"/>
        <v>0</v>
      </c>
      <c r="AQ378" s="26">
        <f t="shared" si="223"/>
        <v>0</v>
      </c>
      <c r="AR378" s="26">
        <f t="shared" si="223"/>
        <v>0</v>
      </c>
      <c r="AS378" s="26">
        <f t="shared" si="223"/>
        <v>0</v>
      </c>
      <c r="AT378" s="26">
        <f t="shared" si="223"/>
        <v>0</v>
      </c>
      <c r="AU378" s="26">
        <f t="shared" si="223"/>
        <v>0</v>
      </c>
      <c r="AV378" s="26">
        <f t="shared" si="223"/>
        <v>0</v>
      </c>
      <c r="AW378" s="26">
        <f t="shared" si="223"/>
        <v>0</v>
      </c>
      <c r="AX378" s="26">
        <f t="shared" si="223"/>
        <v>0</v>
      </c>
      <c r="AY378" s="26">
        <f t="shared" si="223"/>
        <v>0</v>
      </c>
      <c r="AZ378" s="26">
        <f t="shared" si="223"/>
        <v>0</v>
      </c>
      <c r="BA378" s="26">
        <f t="shared" si="223"/>
        <v>0</v>
      </c>
      <c r="BB378" s="26">
        <f t="shared" si="223"/>
        <v>0</v>
      </c>
      <c r="BC378" s="26">
        <f t="shared" si="223"/>
        <v>0</v>
      </c>
      <c r="BD378" s="26">
        <f t="shared" si="223"/>
        <v>0</v>
      </c>
      <c r="BE378" s="26">
        <f t="shared" si="223"/>
        <v>0</v>
      </c>
      <c r="BF378" s="26">
        <f t="shared" si="223"/>
        <v>0</v>
      </c>
      <c r="BG378" s="26">
        <f t="shared" si="223"/>
        <v>0</v>
      </c>
      <c r="BH378" s="26">
        <f t="shared" si="223"/>
        <v>0</v>
      </c>
      <c r="BI378" s="26">
        <f t="shared" si="223"/>
        <v>0</v>
      </c>
      <c r="BJ378" s="26">
        <f t="shared" si="223"/>
        <v>0</v>
      </c>
      <c r="BK378" s="26">
        <f t="shared" si="223"/>
        <v>0</v>
      </c>
      <c r="BL378" s="26">
        <f t="shared" si="223"/>
        <v>0</v>
      </c>
      <c r="BM378" s="26">
        <f t="shared" si="223"/>
        <v>0</v>
      </c>
      <c r="BN378" s="26">
        <f t="shared" si="223"/>
        <v>0</v>
      </c>
      <c r="BO378" s="26">
        <f t="shared" si="223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4">G378+G372+G362</f>
        <v>0</v>
      </c>
      <c r="H380" s="26">
        <f t="shared" si="224"/>
        <v>1500000</v>
      </c>
      <c r="I380" s="26">
        <f t="shared" si="224"/>
        <v>1500000</v>
      </c>
      <c r="J380" s="26">
        <f t="shared" si="224"/>
        <v>1500000</v>
      </c>
      <c r="K380" s="26">
        <f t="shared" si="224"/>
        <v>1500000</v>
      </c>
      <c r="L380" s="26">
        <f t="shared" si="224"/>
        <v>1500000</v>
      </c>
      <c r="M380" s="26">
        <f t="shared" si="224"/>
        <v>1500000</v>
      </c>
      <c r="N380" s="26">
        <f t="shared" si="224"/>
        <v>1500000</v>
      </c>
      <c r="O380" s="26">
        <f t="shared" si="224"/>
        <v>1500000</v>
      </c>
      <c r="P380" s="26">
        <f t="shared" si="224"/>
        <v>1500000</v>
      </c>
      <c r="Q380" s="26">
        <f t="shared" si="224"/>
        <v>1500000</v>
      </c>
      <c r="R380" s="26">
        <f t="shared" si="224"/>
        <v>1500000</v>
      </c>
      <c r="S380" s="26">
        <f t="shared" si="224"/>
        <v>1500000</v>
      </c>
      <c r="T380" s="26">
        <f t="shared" si="224"/>
        <v>1500000</v>
      </c>
      <c r="U380" s="26">
        <f t="shared" si="224"/>
        <v>1500000</v>
      </c>
      <c r="V380" s="26">
        <f t="shared" si="224"/>
        <v>1500000</v>
      </c>
      <c r="W380" s="26">
        <f t="shared" si="224"/>
        <v>1500000</v>
      </c>
      <c r="X380" s="26">
        <f t="shared" si="224"/>
        <v>1500000</v>
      </c>
      <c r="Y380" s="26">
        <f t="shared" si="224"/>
        <v>1500000</v>
      </c>
      <c r="Z380" s="26">
        <f t="shared" si="224"/>
        <v>500000</v>
      </c>
      <c r="AA380" s="26">
        <f t="shared" si="224"/>
        <v>500000</v>
      </c>
      <c r="AB380" s="26">
        <f t="shared" si="224"/>
        <v>500000</v>
      </c>
      <c r="AC380" s="26">
        <f t="shared" si="224"/>
        <v>500000</v>
      </c>
      <c r="AD380" s="26">
        <f t="shared" si="224"/>
        <v>500000</v>
      </c>
      <c r="AE380" s="26">
        <f t="shared" si="224"/>
        <v>500000</v>
      </c>
      <c r="AF380" s="26">
        <f t="shared" si="224"/>
        <v>0</v>
      </c>
      <c r="AG380" s="26">
        <f t="shared" si="224"/>
        <v>0</v>
      </c>
      <c r="AH380" s="26">
        <f t="shared" si="224"/>
        <v>0</v>
      </c>
      <c r="AI380" s="26">
        <f t="shared" si="224"/>
        <v>0</v>
      </c>
      <c r="AJ380" s="26">
        <f t="shared" si="224"/>
        <v>0</v>
      </c>
      <c r="AK380" s="26">
        <f t="shared" si="224"/>
        <v>0</v>
      </c>
      <c r="AL380" s="26">
        <f t="shared" si="224"/>
        <v>0</v>
      </c>
      <c r="AM380" s="26">
        <f t="shared" ref="AM380:BO380" si="225">AM378+AM372+AM362</f>
        <v>0</v>
      </c>
      <c r="AN380" s="26">
        <f t="shared" si="225"/>
        <v>0</v>
      </c>
      <c r="AO380" s="26">
        <f t="shared" si="225"/>
        <v>0</v>
      </c>
      <c r="AP380" s="26">
        <f t="shared" si="225"/>
        <v>0</v>
      </c>
      <c r="AQ380" s="26">
        <f t="shared" si="225"/>
        <v>0</v>
      </c>
      <c r="AR380" s="26">
        <f t="shared" si="225"/>
        <v>0</v>
      </c>
      <c r="AS380" s="26">
        <f t="shared" si="225"/>
        <v>0</v>
      </c>
      <c r="AT380" s="26">
        <f t="shared" si="225"/>
        <v>0</v>
      </c>
      <c r="AU380" s="26">
        <f t="shared" si="225"/>
        <v>0</v>
      </c>
      <c r="AV380" s="26">
        <f t="shared" si="225"/>
        <v>0</v>
      </c>
      <c r="AW380" s="26">
        <f t="shared" si="225"/>
        <v>0</v>
      </c>
      <c r="AX380" s="26">
        <f t="shared" si="225"/>
        <v>0</v>
      </c>
      <c r="AY380" s="26">
        <f t="shared" si="225"/>
        <v>0</v>
      </c>
      <c r="AZ380" s="26">
        <f t="shared" si="225"/>
        <v>0</v>
      </c>
      <c r="BA380" s="26">
        <f t="shared" si="225"/>
        <v>0</v>
      </c>
      <c r="BB380" s="26">
        <f t="shared" si="225"/>
        <v>0</v>
      </c>
      <c r="BC380" s="26">
        <f t="shared" si="225"/>
        <v>0</v>
      </c>
      <c r="BD380" s="26">
        <f t="shared" si="225"/>
        <v>0</v>
      </c>
      <c r="BE380" s="26">
        <f t="shared" si="225"/>
        <v>0</v>
      </c>
      <c r="BF380" s="26">
        <f t="shared" si="225"/>
        <v>0</v>
      </c>
      <c r="BG380" s="26">
        <f t="shared" si="225"/>
        <v>0</v>
      </c>
      <c r="BH380" s="26">
        <f t="shared" si="225"/>
        <v>0</v>
      </c>
      <c r="BI380" s="26">
        <f t="shared" si="225"/>
        <v>0</v>
      </c>
      <c r="BJ380" s="26">
        <f t="shared" si="225"/>
        <v>0</v>
      </c>
      <c r="BK380" s="26">
        <f t="shared" si="225"/>
        <v>0</v>
      </c>
      <c r="BL380" s="26">
        <f t="shared" si="225"/>
        <v>0</v>
      </c>
      <c r="BM380" s="26">
        <f t="shared" si="225"/>
        <v>0</v>
      </c>
      <c r="BN380" s="26">
        <f t="shared" si="225"/>
        <v>0</v>
      </c>
      <c r="BO380" s="26">
        <f t="shared" si="225"/>
        <v>0</v>
      </c>
      <c r="BP380" s="38">
        <f>SUM(H380:BO380)</f>
        <v>30000000</v>
      </c>
    </row>
    <row r="381" spans="1:68" outlineLevel="1" collapsed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6">G85*$C85</f>
        <v>0</v>
      </c>
      <c r="H385" s="26">
        <f t="shared" si="226"/>
        <v>0</v>
      </c>
      <c r="I385" s="26">
        <f t="shared" si="226"/>
        <v>0</v>
      </c>
      <c r="J385" s="26">
        <f t="shared" si="226"/>
        <v>0</v>
      </c>
      <c r="K385" s="26">
        <f t="shared" si="226"/>
        <v>0</v>
      </c>
      <c r="L385" s="26">
        <f t="shared" si="226"/>
        <v>0</v>
      </c>
      <c r="M385" s="26">
        <f t="shared" si="226"/>
        <v>0</v>
      </c>
      <c r="N385" s="26">
        <f t="shared" si="226"/>
        <v>0</v>
      </c>
      <c r="O385" s="26">
        <f t="shared" si="226"/>
        <v>0</v>
      </c>
      <c r="P385" s="26">
        <f t="shared" si="226"/>
        <v>0</v>
      </c>
      <c r="Q385" s="26">
        <f t="shared" si="226"/>
        <v>0</v>
      </c>
      <c r="R385" s="26">
        <f t="shared" si="226"/>
        <v>0</v>
      </c>
      <c r="S385" s="26">
        <f t="shared" si="226"/>
        <v>0</v>
      </c>
      <c r="T385" s="26">
        <f t="shared" si="226"/>
        <v>0</v>
      </c>
      <c r="U385" s="26">
        <f t="shared" si="226"/>
        <v>0</v>
      </c>
      <c r="V385" s="26">
        <f t="shared" si="226"/>
        <v>0</v>
      </c>
      <c r="W385" s="26">
        <f t="shared" si="226"/>
        <v>0</v>
      </c>
      <c r="X385" s="26">
        <f t="shared" si="226"/>
        <v>0</v>
      </c>
      <c r="Y385" s="26">
        <f t="shared" si="226"/>
        <v>0</v>
      </c>
      <c r="Z385" s="26">
        <f t="shared" si="226"/>
        <v>0</v>
      </c>
      <c r="AA385" s="26">
        <f t="shared" si="226"/>
        <v>0</v>
      </c>
      <c r="AB385" s="26">
        <f t="shared" si="226"/>
        <v>0</v>
      </c>
      <c r="AC385" s="26">
        <f t="shared" si="226"/>
        <v>0</v>
      </c>
      <c r="AD385" s="26">
        <f t="shared" si="226"/>
        <v>0</v>
      </c>
      <c r="AE385" s="26">
        <f t="shared" si="226"/>
        <v>0</v>
      </c>
      <c r="AF385" s="26">
        <f t="shared" si="226"/>
        <v>0</v>
      </c>
      <c r="AG385" s="26">
        <f t="shared" si="226"/>
        <v>0</v>
      </c>
      <c r="AH385" s="26">
        <f t="shared" si="226"/>
        <v>0</v>
      </c>
      <c r="AI385" s="26">
        <f t="shared" si="226"/>
        <v>0</v>
      </c>
      <c r="AJ385" s="26">
        <f t="shared" si="226"/>
        <v>0</v>
      </c>
      <c r="AK385" s="26">
        <f t="shared" si="226"/>
        <v>0</v>
      </c>
      <c r="AL385" s="26">
        <f t="shared" si="226"/>
        <v>0</v>
      </c>
      <c r="AM385" s="26">
        <f t="shared" ref="AM385:BO385" si="227">AM85*$C85</f>
        <v>0</v>
      </c>
      <c r="AN385" s="26">
        <f t="shared" si="227"/>
        <v>0</v>
      </c>
      <c r="AO385" s="26">
        <f t="shared" si="227"/>
        <v>0</v>
      </c>
      <c r="AP385" s="26">
        <f t="shared" si="227"/>
        <v>0</v>
      </c>
      <c r="AQ385" s="26">
        <f t="shared" si="227"/>
        <v>0</v>
      </c>
      <c r="AR385" s="26">
        <f t="shared" si="227"/>
        <v>0</v>
      </c>
      <c r="AS385" s="26">
        <f t="shared" si="227"/>
        <v>0</v>
      </c>
      <c r="AT385" s="26">
        <f t="shared" si="227"/>
        <v>0</v>
      </c>
      <c r="AU385" s="26">
        <f t="shared" si="227"/>
        <v>0</v>
      </c>
      <c r="AV385" s="26">
        <f t="shared" si="227"/>
        <v>0</v>
      </c>
      <c r="AW385" s="26">
        <f t="shared" si="227"/>
        <v>0</v>
      </c>
      <c r="AX385" s="26">
        <f t="shared" si="227"/>
        <v>0</v>
      </c>
      <c r="AY385" s="26">
        <f t="shared" si="227"/>
        <v>0</v>
      </c>
      <c r="AZ385" s="26">
        <f t="shared" si="227"/>
        <v>0</v>
      </c>
      <c r="BA385" s="26">
        <f t="shared" si="227"/>
        <v>0</v>
      </c>
      <c r="BB385" s="26">
        <f t="shared" si="227"/>
        <v>0</v>
      </c>
      <c r="BC385" s="26">
        <f t="shared" si="227"/>
        <v>0</v>
      </c>
      <c r="BD385" s="26">
        <f t="shared" si="227"/>
        <v>0</v>
      </c>
      <c r="BE385" s="26">
        <f t="shared" si="227"/>
        <v>0</v>
      </c>
      <c r="BF385" s="26">
        <f t="shared" si="227"/>
        <v>0</v>
      </c>
      <c r="BG385" s="26">
        <f t="shared" si="227"/>
        <v>0</v>
      </c>
      <c r="BH385" s="26">
        <f t="shared" si="227"/>
        <v>0</v>
      </c>
      <c r="BI385" s="26">
        <f t="shared" si="227"/>
        <v>0</v>
      </c>
      <c r="BJ385" s="26">
        <f t="shared" si="227"/>
        <v>0</v>
      </c>
      <c r="BK385" s="26">
        <f t="shared" si="227"/>
        <v>0</v>
      </c>
      <c r="BL385" s="26">
        <f t="shared" si="227"/>
        <v>0</v>
      </c>
      <c r="BM385" s="26">
        <f t="shared" si="227"/>
        <v>0</v>
      </c>
      <c r="BN385" s="26">
        <f t="shared" si="227"/>
        <v>0</v>
      </c>
      <c r="BO385" s="26">
        <f t="shared" si="227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28">G385*G386</f>
        <v>0</v>
      </c>
      <c r="H387" s="26">
        <f t="shared" si="228"/>
        <v>0</v>
      </c>
      <c r="I387" s="26">
        <f t="shared" si="228"/>
        <v>0</v>
      </c>
      <c r="J387" s="26">
        <f t="shared" si="228"/>
        <v>0</v>
      </c>
      <c r="K387" s="26">
        <f t="shared" si="228"/>
        <v>0</v>
      </c>
      <c r="L387" s="26">
        <f t="shared" si="228"/>
        <v>0</v>
      </c>
      <c r="M387" s="26">
        <f t="shared" si="228"/>
        <v>0</v>
      </c>
      <c r="N387" s="26">
        <f t="shared" si="228"/>
        <v>0</v>
      </c>
      <c r="O387" s="26">
        <f t="shared" si="228"/>
        <v>0</v>
      </c>
      <c r="P387" s="26">
        <f t="shared" si="228"/>
        <v>0</v>
      </c>
      <c r="Q387" s="26">
        <f t="shared" si="228"/>
        <v>0</v>
      </c>
      <c r="R387" s="26">
        <f t="shared" si="228"/>
        <v>0</v>
      </c>
      <c r="S387" s="26">
        <f t="shared" si="228"/>
        <v>0</v>
      </c>
      <c r="T387" s="26">
        <f t="shared" si="228"/>
        <v>0</v>
      </c>
      <c r="U387" s="26">
        <f t="shared" si="228"/>
        <v>0</v>
      </c>
      <c r="V387" s="26">
        <f t="shared" si="228"/>
        <v>0</v>
      </c>
      <c r="W387" s="26">
        <f t="shared" si="228"/>
        <v>0</v>
      </c>
      <c r="X387" s="26">
        <f t="shared" si="228"/>
        <v>0</v>
      </c>
      <c r="Y387" s="26">
        <f t="shared" si="228"/>
        <v>0</v>
      </c>
      <c r="Z387" s="26">
        <f t="shared" si="228"/>
        <v>0</v>
      </c>
      <c r="AA387" s="26">
        <f t="shared" si="228"/>
        <v>0</v>
      </c>
      <c r="AB387" s="26">
        <f t="shared" si="228"/>
        <v>0</v>
      </c>
      <c r="AC387" s="26">
        <f t="shared" si="228"/>
        <v>0</v>
      </c>
      <c r="AD387" s="26">
        <f t="shared" si="228"/>
        <v>0</v>
      </c>
      <c r="AE387" s="26">
        <f t="shared" si="228"/>
        <v>0</v>
      </c>
      <c r="AF387" s="26">
        <f t="shared" si="228"/>
        <v>0</v>
      </c>
      <c r="AG387" s="26">
        <f t="shared" si="228"/>
        <v>0</v>
      </c>
      <c r="AH387" s="26">
        <f t="shared" si="228"/>
        <v>0</v>
      </c>
      <c r="AI387" s="26">
        <f t="shared" si="228"/>
        <v>0</v>
      </c>
      <c r="AJ387" s="26">
        <f t="shared" si="228"/>
        <v>0</v>
      </c>
      <c r="AK387" s="26">
        <f t="shared" si="228"/>
        <v>0</v>
      </c>
      <c r="AL387" s="26">
        <f t="shared" si="228"/>
        <v>0</v>
      </c>
      <c r="AM387" s="26">
        <f t="shared" ref="AM387:BO387" si="229">AM385*AM386</f>
        <v>0</v>
      </c>
      <c r="AN387" s="26">
        <f t="shared" si="229"/>
        <v>0</v>
      </c>
      <c r="AO387" s="26">
        <f t="shared" si="229"/>
        <v>0</v>
      </c>
      <c r="AP387" s="26">
        <f t="shared" si="229"/>
        <v>0</v>
      </c>
      <c r="AQ387" s="26">
        <f t="shared" si="229"/>
        <v>0</v>
      </c>
      <c r="AR387" s="26">
        <f t="shared" si="229"/>
        <v>0</v>
      </c>
      <c r="AS387" s="26">
        <f t="shared" si="229"/>
        <v>0</v>
      </c>
      <c r="AT387" s="26">
        <f t="shared" si="229"/>
        <v>0</v>
      </c>
      <c r="AU387" s="26">
        <f t="shared" si="229"/>
        <v>0</v>
      </c>
      <c r="AV387" s="26">
        <f t="shared" si="229"/>
        <v>0</v>
      </c>
      <c r="AW387" s="26">
        <f t="shared" si="229"/>
        <v>0</v>
      </c>
      <c r="AX387" s="26">
        <f t="shared" si="229"/>
        <v>0</v>
      </c>
      <c r="AY387" s="26">
        <f t="shared" si="229"/>
        <v>0</v>
      </c>
      <c r="AZ387" s="26">
        <f t="shared" si="229"/>
        <v>0</v>
      </c>
      <c r="BA387" s="26">
        <f t="shared" si="229"/>
        <v>0</v>
      </c>
      <c r="BB387" s="26">
        <f t="shared" si="229"/>
        <v>0</v>
      </c>
      <c r="BC387" s="26">
        <f t="shared" si="229"/>
        <v>0</v>
      </c>
      <c r="BD387" s="26">
        <f t="shared" si="229"/>
        <v>0</v>
      </c>
      <c r="BE387" s="26">
        <f t="shared" si="229"/>
        <v>0</v>
      </c>
      <c r="BF387" s="26">
        <f t="shared" si="229"/>
        <v>0</v>
      </c>
      <c r="BG387" s="26">
        <f t="shared" si="229"/>
        <v>0</v>
      </c>
      <c r="BH387" s="26">
        <f t="shared" si="229"/>
        <v>0</v>
      </c>
      <c r="BI387" s="26">
        <f t="shared" si="229"/>
        <v>0</v>
      </c>
      <c r="BJ387" s="26">
        <f t="shared" si="229"/>
        <v>0</v>
      </c>
      <c r="BK387" s="26">
        <f t="shared" si="229"/>
        <v>0</v>
      </c>
      <c r="BL387" s="26">
        <f t="shared" si="229"/>
        <v>0</v>
      </c>
      <c r="BM387" s="26">
        <f t="shared" si="229"/>
        <v>0</v>
      </c>
      <c r="BN387" s="26">
        <f t="shared" si="229"/>
        <v>0</v>
      </c>
      <c r="BO387" s="26">
        <f t="shared" si="229"/>
        <v>0</v>
      </c>
    </row>
    <row r="388" spans="1:67" outlineLevel="2" x14ac:dyDescent="0.15">
      <c r="A388" s="47" t="s">
        <v>757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0">G387+G388</f>
        <v>0</v>
      </c>
      <c r="H389" s="26">
        <f t="shared" si="230"/>
        <v>0</v>
      </c>
      <c r="I389" s="26">
        <f t="shared" si="230"/>
        <v>0</v>
      </c>
      <c r="J389" s="26">
        <f t="shared" si="230"/>
        <v>0</v>
      </c>
      <c r="K389" s="26">
        <f t="shared" si="230"/>
        <v>0</v>
      </c>
      <c r="L389" s="26">
        <f t="shared" si="230"/>
        <v>0</v>
      </c>
      <c r="M389" s="26">
        <f t="shared" si="230"/>
        <v>0</v>
      </c>
      <c r="N389" s="26">
        <f t="shared" si="230"/>
        <v>0</v>
      </c>
      <c r="O389" s="26">
        <f t="shared" si="230"/>
        <v>0</v>
      </c>
      <c r="P389" s="26">
        <f t="shared" si="230"/>
        <v>0</v>
      </c>
      <c r="Q389" s="26">
        <f t="shared" si="230"/>
        <v>0</v>
      </c>
      <c r="R389" s="26">
        <f t="shared" si="230"/>
        <v>0</v>
      </c>
      <c r="S389" s="26">
        <f t="shared" si="230"/>
        <v>0</v>
      </c>
      <c r="T389" s="26">
        <f t="shared" si="230"/>
        <v>0</v>
      </c>
      <c r="U389" s="26">
        <f t="shared" si="230"/>
        <v>0</v>
      </c>
      <c r="V389" s="26">
        <f t="shared" si="230"/>
        <v>0</v>
      </c>
      <c r="W389" s="26">
        <f t="shared" si="230"/>
        <v>0</v>
      </c>
      <c r="X389" s="26">
        <f t="shared" si="230"/>
        <v>0</v>
      </c>
      <c r="Y389" s="26">
        <f t="shared" si="230"/>
        <v>0</v>
      </c>
      <c r="Z389" s="26">
        <f t="shared" si="230"/>
        <v>0</v>
      </c>
      <c r="AA389" s="26">
        <f t="shared" si="230"/>
        <v>0</v>
      </c>
      <c r="AB389" s="26">
        <f t="shared" si="230"/>
        <v>0</v>
      </c>
      <c r="AC389" s="26">
        <f t="shared" si="230"/>
        <v>0</v>
      </c>
      <c r="AD389" s="26">
        <f t="shared" si="230"/>
        <v>0</v>
      </c>
      <c r="AE389" s="26">
        <f t="shared" si="230"/>
        <v>0</v>
      </c>
      <c r="AF389" s="26">
        <f t="shared" si="230"/>
        <v>0</v>
      </c>
      <c r="AG389" s="26">
        <f t="shared" si="230"/>
        <v>0</v>
      </c>
      <c r="AH389" s="26">
        <f t="shared" si="230"/>
        <v>0</v>
      </c>
      <c r="AI389" s="26">
        <f t="shared" si="230"/>
        <v>0</v>
      </c>
      <c r="AJ389" s="26">
        <f t="shared" si="230"/>
        <v>0</v>
      </c>
      <c r="AK389" s="26">
        <f t="shared" si="230"/>
        <v>0</v>
      </c>
      <c r="AL389" s="26">
        <f t="shared" si="230"/>
        <v>0</v>
      </c>
      <c r="AM389" s="26">
        <f t="shared" ref="AM389:BO389" si="231">AM387+AM388</f>
        <v>0</v>
      </c>
      <c r="AN389" s="26">
        <f t="shared" si="231"/>
        <v>0</v>
      </c>
      <c r="AO389" s="26">
        <f t="shared" si="231"/>
        <v>0</v>
      </c>
      <c r="AP389" s="26">
        <f t="shared" si="231"/>
        <v>0</v>
      </c>
      <c r="AQ389" s="26">
        <f t="shared" si="231"/>
        <v>0</v>
      </c>
      <c r="AR389" s="26">
        <f t="shared" si="231"/>
        <v>0</v>
      </c>
      <c r="AS389" s="26">
        <f t="shared" si="231"/>
        <v>0</v>
      </c>
      <c r="AT389" s="26">
        <f t="shared" si="231"/>
        <v>0</v>
      </c>
      <c r="AU389" s="26">
        <f t="shared" si="231"/>
        <v>0</v>
      </c>
      <c r="AV389" s="26">
        <f t="shared" si="231"/>
        <v>0</v>
      </c>
      <c r="AW389" s="26">
        <f t="shared" si="231"/>
        <v>0</v>
      </c>
      <c r="AX389" s="26">
        <f t="shared" si="231"/>
        <v>0</v>
      </c>
      <c r="AY389" s="26">
        <f t="shared" si="231"/>
        <v>0</v>
      </c>
      <c r="AZ389" s="26">
        <f t="shared" si="231"/>
        <v>0</v>
      </c>
      <c r="BA389" s="26">
        <f t="shared" si="231"/>
        <v>0</v>
      </c>
      <c r="BB389" s="26">
        <f t="shared" si="231"/>
        <v>0</v>
      </c>
      <c r="BC389" s="26">
        <f t="shared" si="231"/>
        <v>0</v>
      </c>
      <c r="BD389" s="26">
        <f t="shared" si="231"/>
        <v>0</v>
      </c>
      <c r="BE389" s="26">
        <f t="shared" si="231"/>
        <v>0</v>
      </c>
      <c r="BF389" s="26">
        <f t="shared" si="231"/>
        <v>0</v>
      </c>
      <c r="BG389" s="26">
        <f t="shared" si="231"/>
        <v>0</v>
      </c>
      <c r="BH389" s="26">
        <f t="shared" si="231"/>
        <v>0</v>
      </c>
      <c r="BI389" s="26">
        <f t="shared" si="231"/>
        <v>0</v>
      </c>
      <c r="BJ389" s="26">
        <f t="shared" si="231"/>
        <v>0</v>
      </c>
      <c r="BK389" s="26">
        <f t="shared" si="231"/>
        <v>0</v>
      </c>
      <c r="BL389" s="26">
        <f t="shared" si="231"/>
        <v>0</v>
      </c>
      <c r="BM389" s="26">
        <f t="shared" si="231"/>
        <v>0</v>
      </c>
      <c r="BN389" s="26">
        <f t="shared" si="231"/>
        <v>0</v>
      </c>
      <c r="BO389" s="26">
        <f t="shared" si="231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2">G86*$C86</f>
        <v>0</v>
      </c>
      <c r="H391" s="26">
        <f t="shared" si="232"/>
        <v>0</v>
      </c>
      <c r="I391" s="26">
        <f t="shared" si="232"/>
        <v>0</v>
      </c>
      <c r="J391" s="26">
        <f t="shared" si="232"/>
        <v>0</v>
      </c>
      <c r="K391" s="26">
        <f t="shared" si="232"/>
        <v>0</v>
      </c>
      <c r="L391" s="26">
        <f t="shared" si="232"/>
        <v>0</v>
      </c>
      <c r="M391" s="26">
        <f t="shared" si="232"/>
        <v>0</v>
      </c>
      <c r="N391" s="26">
        <f t="shared" si="232"/>
        <v>0</v>
      </c>
      <c r="O391" s="26">
        <f t="shared" si="232"/>
        <v>0</v>
      </c>
      <c r="P391" s="26">
        <f t="shared" si="232"/>
        <v>0</v>
      </c>
      <c r="Q391" s="26">
        <f t="shared" si="232"/>
        <v>0</v>
      </c>
      <c r="R391" s="26">
        <f t="shared" si="232"/>
        <v>0</v>
      </c>
      <c r="S391" s="26">
        <f t="shared" si="232"/>
        <v>0</v>
      </c>
      <c r="T391" s="26">
        <f t="shared" si="232"/>
        <v>0</v>
      </c>
      <c r="U391" s="26">
        <f t="shared" si="232"/>
        <v>0</v>
      </c>
      <c r="V391" s="26">
        <f t="shared" si="232"/>
        <v>0</v>
      </c>
      <c r="W391" s="26">
        <f t="shared" si="232"/>
        <v>0</v>
      </c>
      <c r="X391" s="26">
        <f t="shared" si="232"/>
        <v>0</v>
      </c>
      <c r="Y391" s="26">
        <f t="shared" si="232"/>
        <v>0</v>
      </c>
      <c r="Z391" s="26">
        <f t="shared" si="232"/>
        <v>0</v>
      </c>
      <c r="AA391" s="26">
        <f t="shared" si="232"/>
        <v>0</v>
      </c>
      <c r="AB391" s="26">
        <f t="shared" si="232"/>
        <v>0</v>
      </c>
      <c r="AC391" s="26">
        <f t="shared" si="232"/>
        <v>0</v>
      </c>
      <c r="AD391" s="26">
        <f t="shared" si="232"/>
        <v>0</v>
      </c>
      <c r="AE391" s="26">
        <f t="shared" si="232"/>
        <v>0</v>
      </c>
      <c r="AF391" s="26">
        <f t="shared" si="232"/>
        <v>0</v>
      </c>
      <c r="AG391" s="26">
        <f t="shared" si="232"/>
        <v>0</v>
      </c>
      <c r="AH391" s="26">
        <f t="shared" si="232"/>
        <v>0</v>
      </c>
      <c r="AI391" s="26">
        <f t="shared" si="232"/>
        <v>0</v>
      </c>
      <c r="AJ391" s="26">
        <f t="shared" si="232"/>
        <v>0</v>
      </c>
      <c r="AK391" s="26">
        <f t="shared" si="232"/>
        <v>0</v>
      </c>
      <c r="AL391" s="26">
        <f t="shared" si="232"/>
        <v>0</v>
      </c>
      <c r="AM391" s="26">
        <f t="shared" ref="AM391:BO391" si="233">AM86*$C86</f>
        <v>0</v>
      </c>
      <c r="AN391" s="26">
        <f t="shared" si="233"/>
        <v>0</v>
      </c>
      <c r="AO391" s="26">
        <f t="shared" si="233"/>
        <v>0</v>
      </c>
      <c r="AP391" s="26">
        <f t="shared" si="233"/>
        <v>0</v>
      </c>
      <c r="AQ391" s="26">
        <f t="shared" si="233"/>
        <v>0</v>
      </c>
      <c r="AR391" s="26">
        <f t="shared" si="233"/>
        <v>0</v>
      </c>
      <c r="AS391" s="26">
        <f t="shared" si="233"/>
        <v>0</v>
      </c>
      <c r="AT391" s="26">
        <f t="shared" si="233"/>
        <v>0</v>
      </c>
      <c r="AU391" s="26">
        <f t="shared" si="233"/>
        <v>0</v>
      </c>
      <c r="AV391" s="26">
        <f t="shared" si="233"/>
        <v>0</v>
      </c>
      <c r="AW391" s="26">
        <f t="shared" si="233"/>
        <v>0</v>
      </c>
      <c r="AX391" s="26">
        <f t="shared" si="233"/>
        <v>0</v>
      </c>
      <c r="AY391" s="26">
        <f t="shared" si="233"/>
        <v>0</v>
      </c>
      <c r="AZ391" s="26">
        <f t="shared" si="233"/>
        <v>0</v>
      </c>
      <c r="BA391" s="26">
        <f t="shared" si="233"/>
        <v>0</v>
      </c>
      <c r="BB391" s="26">
        <f t="shared" si="233"/>
        <v>0</v>
      </c>
      <c r="BC391" s="26">
        <f t="shared" si="233"/>
        <v>0</v>
      </c>
      <c r="BD391" s="26">
        <f t="shared" si="233"/>
        <v>0</v>
      </c>
      <c r="BE391" s="26">
        <f t="shared" si="233"/>
        <v>0</v>
      </c>
      <c r="BF391" s="26">
        <f t="shared" si="233"/>
        <v>0</v>
      </c>
      <c r="BG391" s="26">
        <f t="shared" si="233"/>
        <v>0</v>
      </c>
      <c r="BH391" s="26">
        <f t="shared" si="233"/>
        <v>0</v>
      </c>
      <c r="BI391" s="26">
        <f t="shared" si="233"/>
        <v>0</v>
      </c>
      <c r="BJ391" s="26">
        <f t="shared" si="233"/>
        <v>0</v>
      </c>
      <c r="BK391" s="26">
        <f t="shared" si="233"/>
        <v>0</v>
      </c>
      <c r="BL391" s="26">
        <f t="shared" si="233"/>
        <v>0</v>
      </c>
      <c r="BM391" s="26">
        <f t="shared" si="233"/>
        <v>0</v>
      </c>
      <c r="BN391" s="26">
        <f t="shared" si="233"/>
        <v>0</v>
      </c>
      <c r="BO391" s="26">
        <f t="shared" si="233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4">G88*$C88</f>
        <v>0</v>
      </c>
      <c r="H394" s="26">
        <f t="shared" si="234"/>
        <v>0</v>
      </c>
      <c r="I394" s="26">
        <f t="shared" si="234"/>
        <v>0</v>
      </c>
      <c r="J394" s="26">
        <f t="shared" si="234"/>
        <v>0</v>
      </c>
      <c r="K394" s="26">
        <f t="shared" si="234"/>
        <v>0</v>
      </c>
      <c r="L394" s="26">
        <f t="shared" si="234"/>
        <v>0</v>
      </c>
      <c r="M394" s="26">
        <f t="shared" si="234"/>
        <v>0</v>
      </c>
      <c r="N394" s="26">
        <f t="shared" si="234"/>
        <v>0</v>
      </c>
      <c r="O394" s="26">
        <f t="shared" si="234"/>
        <v>0</v>
      </c>
      <c r="P394" s="26">
        <f t="shared" si="234"/>
        <v>0</v>
      </c>
      <c r="Q394" s="26">
        <f t="shared" si="234"/>
        <v>0</v>
      </c>
      <c r="R394" s="26">
        <f t="shared" si="234"/>
        <v>0</v>
      </c>
      <c r="S394" s="26">
        <f t="shared" si="234"/>
        <v>0</v>
      </c>
      <c r="T394" s="26">
        <f t="shared" si="234"/>
        <v>0</v>
      </c>
      <c r="U394" s="26">
        <f t="shared" si="234"/>
        <v>0</v>
      </c>
      <c r="V394" s="26">
        <f t="shared" si="234"/>
        <v>0</v>
      </c>
      <c r="W394" s="26">
        <f t="shared" si="234"/>
        <v>0</v>
      </c>
      <c r="X394" s="26">
        <f t="shared" si="234"/>
        <v>0</v>
      </c>
      <c r="Y394" s="26">
        <f t="shared" si="234"/>
        <v>0</v>
      </c>
      <c r="Z394" s="26">
        <f t="shared" si="234"/>
        <v>0</v>
      </c>
      <c r="AA394" s="26">
        <f t="shared" si="234"/>
        <v>0</v>
      </c>
      <c r="AB394" s="26">
        <f t="shared" si="234"/>
        <v>0</v>
      </c>
      <c r="AC394" s="26">
        <f t="shared" si="234"/>
        <v>0</v>
      </c>
      <c r="AD394" s="26">
        <f t="shared" si="234"/>
        <v>0</v>
      </c>
      <c r="AE394" s="26">
        <f t="shared" si="234"/>
        <v>0</v>
      </c>
      <c r="AF394" s="26">
        <f t="shared" si="234"/>
        <v>0</v>
      </c>
      <c r="AG394" s="26">
        <f t="shared" si="234"/>
        <v>0</v>
      </c>
      <c r="AH394" s="26">
        <f t="shared" si="234"/>
        <v>0</v>
      </c>
      <c r="AI394" s="26">
        <f t="shared" si="234"/>
        <v>0</v>
      </c>
      <c r="AJ394" s="26">
        <f t="shared" si="234"/>
        <v>0</v>
      </c>
      <c r="AK394" s="26">
        <f t="shared" si="234"/>
        <v>0</v>
      </c>
      <c r="AL394" s="26">
        <f t="shared" si="234"/>
        <v>0</v>
      </c>
      <c r="AM394" s="26">
        <f t="shared" ref="AM394:BO394" si="235">AM88*$C88</f>
        <v>0</v>
      </c>
      <c r="AN394" s="26">
        <f t="shared" si="235"/>
        <v>0</v>
      </c>
      <c r="AO394" s="26">
        <f t="shared" si="235"/>
        <v>0</v>
      </c>
      <c r="AP394" s="26">
        <f t="shared" si="235"/>
        <v>0</v>
      </c>
      <c r="AQ394" s="26">
        <f t="shared" si="235"/>
        <v>0</v>
      </c>
      <c r="AR394" s="26">
        <f t="shared" si="235"/>
        <v>0</v>
      </c>
      <c r="AS394" s="26">
        <f t="shared" si="235"/>
        <v>0</v>
      </c>
      <c r="AT394" s="26">
        <f t="shared" si="235"/>
        <v>0</v>
      </c>
      <c r="AU394" s="26">
        <f t="shared" si="235"/>
        <v>0</v>
      </c>
      <c r="AV394" s="26">
        <f t="shared" si="235"/>
        <v>0</v>
      </c>
      <c r="AW394" s="26">
        <f t="shared" si="235"/>
        <v>0</v>
      </c>
      <c r="AX394" s="26">
        <f t="shared" si="235"/>
        <v>0</v>
      </c>
      <c r="AY394" s="26">
        <f t="shared" si="235"/>
        <v>0</v>
      </c>
      <c r="AZ394" s="26">
        <f t="shared" si="235"/>
        <v>0</v>
      </c>
      <c r="BA394" s="26">
        <f t="shared" si="235"/>
        <v>0</v>
      </c>
      <c r="BB394" s="26">
        <f t="shared" si="235"/>
        <v>0</v>
      </c>
      <c r="BC394" s="26">
        <f t="shared" si="235"/>
        <v>0</v>
      </c>
      <c r="BD394" s="26">
        <f t="shared" si="235"/>
        <v>0</v>
      </c>
      <c r="BE394" s="26">
        <f t="shared" si="235"/>
        <v>0</v>
      </c>
      <c r="BF394" s="26">
        <f t="shared" si="235"/>
        <v>0</v>
      </c>
      <c r="BG394" s="26">
        <f t="shared" si="235"/>
        <v>0</v>
      </c>
      <c r="BH394" s="26">
        <f t="shared" si="235"/>
        <v>0</v>
      </c>
      <c r="BI394" s="26">
        <f t="shared" si="235"/>
        <v>0</v>
      </c>
      <c r="BJ394" s="26">
        <f t="shared" si="235"/>
        <v>0</v>
      </c>
      <c r="BK394" s="26">
        <f t="shared" si="235"/>
        <v>0</v>
      </c>
      <c r="BL394" s="26">
        <f t="shared" si="235"/>
        <v>0</v>
      </c>
      <c r="BM394" s="26">
        <f t="shared" si="235"/>
        <v>0</v>
      </c>
      <c r="BN394" s="26">
        <f t="shared" si="235"/>
        <v>0</v>
      </c>
      <c r="BO394" s="26">
        <f t="shared" si="235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6">G394*G395</f>
        <v>0</v>
      </c>
      <c r="H396" s="26">
        <f t="shared" si="236"/>
        <v>0</v>
      </c>
      <c r="I396" s="26">
        <f t="shared" si="236"/>
        <v>0</v>
      </c>
      <c r="J396" s="26">
        <f t="shared" si="236"/>
        <v>0</v>
      </c>
      <c r="K396" s="26">
        <f t="shared" si="236"/>
        <v>0</v>
      </c>
      <c r="L396" s="26">
        <f t="shared" si="236"/>
        <v>0</v>
      </c>
      <c r="M396" s="26">
        <f t="shared" si="236"/>
        <v>0</v>
      </c>
      <c r="N396" s="26">
        <f t="shared" si="236"/>
        <v>0</v>
      </c>
      <c r="O396" s="26">
        <f t="shared" si="236"/>
        <v>0</v>
      </c>
      <c r="P396" s="26">
        <f t="shared" si="236"/>
        <v>0</v>
      </c>
      <c r="Q396" s="26">
        <f t="shared" si="236"/>
        <v>0</v>
      </c>
      <c r="R396" s="26">
        <f t="shared" si="236"/>
        <v>0</v>
      </c>
      <c r="S396" s="26">
        <f t="shared" si="236"/>
        <v>0</v>
      </c>
      <c r="T396" s="26">
        <f t="shared" si="236"/>
        <v>0</v>
      </c>
      <c r="U396" s="26">
        <f t="shared" si="236"/>
        <v>0</v>
      </c>
      <c r="V396" s="26">
        <f t="shared" si="236"/>
        <v>0</v>
      </c>
      <c r="W396" s="26">
        <f t="shared" si="236"/>
        <v>0</v>
      </c>
      <c r="X396" s="26">
        <f t="shared" si="236"/>
        <v>0</v>
      </c>
      <c r="Y396" s="26">
        <f t="shared" si="236"/>
        <v>0</v>
      </c>
      <c r="Z396" s="26">
        <f t="shared" si="236"/>
        <v>0</v>
      </c>
      <c r="AA396" s="26">
        <f t="shared" si="236"/>
        <v>0</v>
      </c>
      <c r="AB396" s="26">
        <f t="shared" si="236"/>
        <v>0</v>
      </c>
      <c r="AC396" s="26">
        <f t="shared" si="236"/>
        <v>0</v>
      </c>
      <c r="AD396" s="26">
        <f t="shared" si="236"/>
        <v>0</v>
      </c>
      <c r="AE396" s="26">
        <f t="shared" si="236"/>
        <v>0</v>
      </c>
      <c r="AF396" s="26">
        <f t="shared" si="236"/>
        <v>0</v>
      </c>
      <c r="AG396" s="26">
        <f t="shared" si="236"/>
        <v>0</v>
      </c>
      <c r="AH396" s="26">
        <f t="shared" si="236"/>
        <v>0</v>
      </c>
      <c r="AI396" s="26">
        <f t="shared" si="236"/>
        <v>0</v>
      </c>
      <c r="AJ396" s="26">
        <f t="shared" si="236"/>
        <v>0</v>
      </c>
      <c r="AK396" s="26">
        <f t="shared" si="236"/>
        <v>0</v>
      </c>
      <c r="AL396" s="26">
        <f t="shared" si="236"/>
        <v>0</v>
      </c>
      <c r="AM396" s="26">
        <f t="shared" ref="AM396:BO396" si="237">AM394*AM395</f>
        <v>0</v>
      </c>
      <c r="AN396" s="26">
        <f t="shared" si="237"/>
        <v>0</v>
      </c>
      <c r="AO396" s="26">
        <f t="shared" si="237"/>
        <v>0</v>
      </c>
      <c r="AP396" s="26">
        <f t="shared" si="237"/>
        <v>0</v>
      </c>
      <c r="AQ396" s="26">
        <f t="shared" si="237"/>
        <v>0</v>
      </c>
      <c r="AR396" s="26">
        <f t="shared" si="237"/>
        <v>0</v>
      </c>
      <c r="AS396" s="26">
        <f t="shared" si="237"/>
        <v>0</v>
      </c>
      <c r="AT396" s="26">
        <f t="shared" si="237"/>
        <v>0</v>
      </c>
      <c r="AU396" s="26">
        <f t="shared" si="237"/>
        <v>0</v>
      </c>
      <c r="AV396" s="26">
        <f t="shared" si="237"/>
        <v>0</v>
      </c>
      <c r="AW396" s="26">
        <f t="shared" si="237"/>
        <v>0</v>
      </c>
      <c r="AX396" s="26">
        <f t="shared" si="237"/>
        <v>0</v>
      </c>
      <c r="AY396" s="26">
        <f t="shared" si="237"/>
        <v>0</v>
      </c>
      <c r="AZ396" s="26">
        <f t="shared" si="237"/>
        <v>0</v>
      </c>
      <c r="BA396" s="26">
        <f t="shared" si="237"/>
        <v>0</v>
      </c>
      <c r="BB396" s="26">
        <f t="shared" si="237"/>
        <v>0</v>
      </c>
      <c r="BC396" s="26">
        <f t="shared" si="237"/>
        <v>0</v>
      </c>
      <c r="BD396" s="26">
        <f t="shared" si="237"/>
        <v>0</v>
      </c>
      <c r="BE396" s="26">
        <f t="shared" si="237"/>
        <v>0</v>
      </c>
      <c r="BF396" s="26">
        <f t="shared" si="237"/>
        <v>0</v>
      </c>
      <c r="BG396" s="26">
        <f t="shared" si="237"/>
        <v>0</v>
      </c>
      <c r="BH396" s="26">
        <f t="shared" si="237"/>
        <v>0</v>
      </c>
      <c r="BI396" s="26">
        <f t="shared" si="237"/>
        <v>0</v>
      </c>
      <c r="BJ396" s="26">
        <f t="shared" si="237"/>
        <v>0</v>
      </c>
      <c r="BK396" s="26">
        <f t="shared" si="237"/>
        <v>0</v>
      </c>
      <c r="BL396" s="26">
        <f t="shared" si="237"/>
        <v>0</v>
      </c>
      <c r="BM396" s="26">
        <f t="shared" si="237"/>
        <v>0</v>
      </c>
      <c r="BN396" s="26">
        <f t="shared" si="237"/>
        <v>0</v>
      </c>
      <c r="BO396" s="26">
        <f t="shared" si="237"/>
        <v>0</v>
      </c>
    </row>
    <row r="397" spans="1:67" outlineLevel="2" x14ac:dyDescent="0.15">
      <c r="A397" s="47" t="s">
        <v>757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38">G396+G397</f>
        <v>0</v>
      </c>
      <c r="H398" s="26">
        <f t="shared" si="238"/>
        <v>0</v>
      </c>
      <c r="I398" s="26">
        <f t="shared" si="238"/>
        <v>0</v>
      </c>
      <c r="J398" s="26">
        <f t="shared" si="238"/>
        <v>0</v>
      </c>
      <c r="K398" s="26">
        <f t="shared" si="238"/>
        <v>0</v>
      </c>
      <c r="L398" s="26">
        <f t="shared" si="238"/>
        <v>0</v>
      </c>
      <c r="M398" s="26">
        <f t="shared" si="238"/>
        <v>0</v>
      </c>
      <c r="N398" s="26">
        <f t="shared" si="238"/>
        <v>0</v>
      </c>
      <c r="O398" s="26">
        <f t="shared" si="238"/>
        <v>0</v>
      </c>
      <c r="P398" s="26">
        <f t="shared" si="238"/>
        <v>0</v>
      </c>
      <c r="Q398" s="26">
        <f t="shared" si="238"/>
        <v>0</v>
      </c>
      <c r="R398" s="26">
        <f t="shared" si="238"/>
        <v>0</v>
      </c>
      <c r="S398" s="26">
        <f t="shared" si="238"/>
        <v>0</v>
      </c>
      <c r="T398" s="26">
        <f t="shared" si="238"/>
        <v>0</v>
      </c>
      <c r="U398" s="26">
        <f t="shared" si="238"/>
        <v>0</v>
      </c>
      <c r="V398" s="26">
        <f t="shared" si="238"/>
        <v>0</v>
      </c>
      <c r="W398" s="26">
        <f t="shared" si="238"/>
        <v>0</v>
      </c>
      <c r="X398" s="26">
        <f t="shared" si="238"/>
        <v>0</v>
      </c>
      <c r="Y398" s="26">
        <f t="shared" si="238"/>
        <v>0</v>
      </c>
      <c r="Z398" s="26">
        <f t="shared" si="238"/>
        <v>0</v>
      </c>
      <c r="AA398" s="26">
        <f t="shared" si="238"/>
        <v>0</v>
      </c>
      <c r="AB398" s="26">
        <f t="shared" si="238"/>
        <v>0</v>
      </c>
      <c r="AC398" s="26">
        <f t="shared" si="238"/>
        <v>0</v>
      </c>
      <c r="AD398" s="26">
        <f t="shared" si="238"/>
        <v>0</v>
      </c>
      <c r="AE398" s="26">
        <f t="shared" si="238"/>
        <v>0</v>
      </c>
      <c r="AF398" s="26">
        <f t="shared" si="238"/>
        <v>0</v>
      </c>
      <c r="AG398" s="26">
        <f t="shared" si="238"/>
        <v>0</v>
      </c>
      <c r="AH398" s="26">
        <f t="shared" si="238"/>
        <v>0</v>
      </c>
      <c r="AI398" s="26">
        <f t="shared" si="238"/>
        <v>0</v>
      </c>
      <c r="AJ398" s="26">
        <f t="shared" si="238"/>
        <v>0</v>
      </c>
      <c r="AK398" s="26">
        <f t="shared" si="238"/>
        <v>0</v>
      </c>
      <c r="AL398" s="26">
        <f t="shared" si="238"/>
        <v>0</v>
      </c>
      <c r="AM398" s="26">
        <f t="shared" ref="AM398:BO398" si="239">AM396+AM397</f>
        <v>0</v>
      </c>
      <c r="AN398" s="26">
        <f t="shared" si="239"/>
        <v>0</v>
      </c>
      <c r="AO398" s="26">
        <f t="shared" si="239"/>
        <v>0</v>
      </c>
      <c r="AP398" s="26">
        <f t="shared" si="239"/>
        <v>0</v>
      </c>
      <c r="AQ398" s="26">
        <f t="shared" si="239"/>
        <v>0</v>
      </c>
      <c r="AR398" s="26">
        <f t="shared" si="239"/>
        <v>0</v>
      </c>
      <c r="AS398" s="26">
        <f t="shared" si="239"/>
        <v>0</v>
      </c>
      <c r="AT398" s="26">
        <f t="shared" si="239"/>
        <v>0</v>
      </c>
      <c r="AU398" s="26">
        <f t="shared" si="239"/>
        <v>0</v>
      </c>
      <c r="AV398" s="26">
        <f t="shared" si="239"/>
        <v>0</v>
      </c>
      <c r="AW398" s="26">
        <f t="shared" si="239"/>
        <v>0</v>
      </c>
      <c r="AX398" s="26">
        <f t="shared" si="239"/>
        <v>0</v>
      </c>
      <c r="AY398" s="26">
        <f t="shared" si="239"/>
        <v>0</v>
      </c>
      <c r="AZ398" s="26">
        <f t="shared" si="239"/>
        <v>0</v>
      </c>
      <c r="BA398" s="26">
        <f t="shared" si="239"/>
        <v>0</v>
      </c>
      <c r="BB398" s="26">
        <f t="shared" si="239"/>
        <v>0</v>
      </c>
      <c r="BC398" s="26">
        <f t="shared" si="239"/>
        <v>0</v>
      </c>
      <c r="BD398" s="26">
        <f t="shared" si="239"/>
        <v>0</v>
      </c>
      <c r="BE398" s="26">
        <f t="shared" si="239"/>
        <v>0</v>
      </c>
      <c r="BF398" s="26">
        <f t="shared" si="239"/>
        <v>0</v>
      </c>
      <c r="BG398" s="26">
        <f t="shared" si="239"/>
        <v>0</v>
      </c>
      <c r="BH398" s="26">
        <f t="shared" si="239"/>
        <v>0</v>
      </c>
      <c r="BI398" s="26">
        <f t="shared" si="239"/>
        <v>0</v>
      </c>
      <c r="BJ398" s="26">
        <f t="shared" si="239"/>
        <v>0</v>
      </c>
      <c r="BK398" s="26">
        <f t="shared" si="239"/>
        <v>0</v>
      </c>
      <c r="BL398" s="26">
        <f t="shared" si="239"/>
        <v>0</v>
      </c>
      <c r="BM398" s="26">
        <f t="shared" si="239"/>
        <v>0</v>
      </c>
      <c r="BN398" s="26">
        <f t="shared" si="239"/>
        <v>0</v>
      </c>
      <c r="BO398" s="26">
        <f t="shared" si="239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0">G89*$C89</f>
        <v>0</v>
      </c>
      <c r="H400" s="26">
        <f t="shared" si="240"/>
        <v>0</v>
      </c>
      <c r="I400" s="26">
        <f t="shared" si="240"/>
        <v>0</v>
      </c>
      <c r="J400" s="26">
        <f t="shared" si="240"/>
        <v>0</v>
      </c>
      <c r="K400" s="26">
        <f t="shared" si="240"/>
        <v>0</v>
      </c>
      <c r="L400" s="26">
        <f t="shared" si="240"/>
        <v>0</v>
      </c>
      <c r="M400" s="26">
        <f t="shared" si="240"/>
        <v>0</v>
      </c>
      <c r="N400" s="26">
        <f t="shared" si="240"/>
        <v>0</v>
      </c>
      <c r="O400" s="26">
        <f t="shared" si="240"/>
        <v>0</v>
      </c>
      <c r="P400" s="26">
        <f t="shared" si="240"/>
        <v>0</v>
      </c>
      <c r="Q400" s="26">
        <f t="shared" si="240"/>
        <v>0</v>
      </c>
      <c r="R400" s="26">
        <f t="shared" si="240"/>
        <v>0</v>
      </c>
      <c r="S400" s="26">
        <f t="shared" si="240"/>
        <v>0</v>
      </c>
      <c r="T400" s="26">
        <f t="shared" si="240"/>
        <v>0</v>
      </c>
      <c r="U400" s="26">
        <f t="shared" si="240"/>
        <v>0</v>
      </c>
      <c r="V400" s="26">
        <f t="shared" si="240"/>
        <v>0</v>
      </c>
      <c r="W400" s="26">
        <f t="shared" si="240"/>
        <v>0</v>
      </c>
      <c r="X400" s="26">
        <f t="shared" si="240"/>
        <v>0</v>
      </c>
      <c r="Y400" s="26">
        <f t="shared" si="240"/>
        <v>0</v>
      </c>
      <c r="Z400" s="26">
        <f t="shared" si="240"/>
        <v>0</v>
      </c>
      <c r="AA400" s="26">
        <f t="shared" si="240"/>
        <v>0</v>
      </c>
      <c r="AB400" s="26">
        <f t="shared" si="240"/>
        <v>0</v>
      </c>
      <c r="AC400" s="26">
        <f t="shared" si="240"/>
        <v>0</v>
      </c>
      <c r="AD400" s="26">
        <f t="shared" si="240"/>
        <v>0</v>
      </c>
      <c r="AE400" s="26">
        <f t="shared" si="240"/>
        <v>0</v>
      </c>
      <c r="AF400" s="26">
        <f t="shared" si="240"/>
        <v>0</v>
      </c>
      <c r="AG400" s="26">
        <f t="shared" si="240"/>
        <v>0</v>
      </c>
      <c r="AH400" s="26">
        <f t="shared" si="240"/>
        <v>0</v>
      </c>
      <c r="AI400" s="26">
        <f t="shared" si="240"/>
        <v>0</v>
      </c>
      <c r="AJ400" s="26">
        <f t="shared" si="240"/>
        <v>0</v>
      </c>
      <c r="AK400" s="26">
        <f t="shared" si="240"/>
        <v>0</v>
      </c>
      <c r="AL400" s="26">
        <f t="shared" si="240"/>
        <v>0</v>
      </c>
      <c r="AM400" s="26">
        <f t="shared" ref="AM400:BO400" si="241">AM89*$C89</f>
        <v>0</v>
      </c>
      <c r="AN400" s="26">
        <f t="shared" si="241"/>
        <v>0</v>
      </c>
      <c r="AO400" s="26">
        <f t="shared" si="241"/>
        <v>0</v>
      </c>
      <c r="AP400" s="26">
        <f t="shared" si="241"/>
        <v>0</v>
      </c>
      <c r="AQ400" s="26">
        <f t="shared" si="241"/>
        <v>0</v>
      </c>
      <c r="AR400" s="26">
        <f t="shared" si="241"/>
        <v>0</v>
      </c>
      <c r="AS400" s="26">
        <f t="shared" si="241"/>
        <v>0</v>
      </c>
      <c r="AT400" s="26">
        <f t="shared" si="241"/>
        <v>0</v>
      </c>
      <c r="AU400" s="26">
        <f t="shared" si="241"/>
        <v>0</v>
      </c>
      <c r="AV400" s="26">
        <f t="shared" si="241"/>
        <v>0</v>
      </c>
      <c r="AW400" s="26">
        <f t="shared" si="241"/>
        <v>0</v>
      </c>
      <c r="AX400" s="26">
        <f t="shared" si="241"/>
        <v>0</v>
      </c>
      <c r="AY400" s="26">
        <f t="shared" si="241"/>
        <v>0</v>
      </c>
      <c r="AZ400" s="26">
        <f t="shared" si="241"/>
        <v>0</v>
      </c>
      <c r="BA400" s="26">
        <f t="shared" si="241"/>
        <v>0</v>
      </c>
      <c r="BB400" s="26">
        <f t="shared" si="241"/>
        <v>0</v>
      </c>
      <c r="BC400" s="26">
        <f t="shared" si="241"/>
        <v>0</v>
      </c>
      <c r="BD400" s="26">
        <f t="shared" si="241"/>
        <v>0</v>
      </c>
      <c r="BE400" s="26">
        <f t="shared" si="241"/>
        <v>0</v>
      </c>
      <c r="BF400" s="26">
        <f t="shared" si="241"/>
        <v>0</v>
      </c>
      <c r="BG400" s="26">
        <f t="shared" si="241"/>
        <v>0</v>
      </c>
      <c r="BH400" s="26">
        <f t="shared" si="241"/>
        <v>0</v>
      </c>
      <c r="BI400" s="26">
        <f t="shared" si="241"/>
        <v>0</v>
      </c>
      <c r="BJ400" s="26">
        <f t="shared" si="241"/>
        <v>0</v>
      </c>
      <c r="BK400" s="26">
        <f t="shared" si="241"/>
        <v>0</v>
      </c>
      <c r="BL400" s="26">
        <f t="shared" si="241"/>
        <v>0</v>
      </c>
      <c r="BM400" s="26">
        <f t="shared" si="241"/>
        <v>0</v>
      </c>
      <c r="BN400" s="26">
        <f t="shared" si="241"/>
        <v>0</v>
      </c>
      <c r="BO400" s="26">
        <f t="shared" si="241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2">G91*$C91</f>
        <v>0</v>
      </c>
      <c r="H403" s="26">
        <f t="shared" si="242"/>
        <v>0</v>
      </c>
      <c r="I403" s="26">
        <f t="shared" si="242"/>
        <v>0</v>
      </c>
      <c r="J403" s="26">
        <f t="shared" si="242"/>
        <v>0</v>
      </c>
      <c r="K403" s="26">
        <f t="shared" si="242"/>
        <v>0</v>
      </c>
      <c r="L403" s="26">
        <f t="shared" si="242"/>
        <v>0</v>
      </c>
      <c r="M403" s="26">
        <f t="shared" si="242"/>
        <v>0</v>
      </c>
      <c r="N403" s="26">
        <f t="shared" si="242"/>
        <v>0</v>
      </c>
      <c r="O403" s="26">
        <f t="shared" si="242"/>
        <v>0</v>
      </c>
      <c r="P403" s="26">
        <f t="shared" si="242"/>
        <v>0</v>
      </c>
      <c r="Q403" s="26">
        <f t="shared" si="242"/>
        <v>0</v>
      </c>
      <c r="R403" s="26">
        <f t="shared" si="242"/>
        <v>0</v>
      </c>
      <c r="S403" s="26">
        <f t="shared" si="242"/>
        <v>0</v>
      </c>
      <c r="T403" s="26">
        <f t="shared" si="242"/>
        <v>0</v>
      </c>
      <c r="U403" s="26">
        <f t="shared" si="242"/>
        <v>0</v>
      </c>
      <c r="V403" s="26">
        <f t="shared" si="242"/>
        <v>0</v>
      </c>
      <c r="W403" s="26">
        <f t="shared" si="242"/>
        <v>0</v>
      </c>
      <c r="X403" s="26">
        <f t="shared" si="242"/>
        <v>0</v>
      </c>
      <c r="Y403" s="26">
        <f t="shared" si="242"/>
        <v>0</v>
      </c>
      <c r="Z403" s="26">
        <f t="shared" si="242"/>
        <v>0</v>
      </c>
      <c r="AA403" s="26">
        <f t="shared" si="242"/>
        <v>0</v>
      </c>
      <c r="AB403" s="26">
        <f t="shared" si="242"/>
        <v>0</v>
      </c>
      <c r="AC403" s="26">
        <f t="shared" si="242"/>
        <v>0</v>
      </c>
      <c r="AD403" s="26">
        <f t="shared" si="242"/>
        <v>0</v>
      </c>
      <c r="AE403" s="26">
        <f t="shared" si="242"/>
        <v>0</v>
      </c>
      <c r="AF403" s="26">
        <f t="shared" si="242"/>
        <v>0</v>
      </c>
      <c r="AG403" s="26">
        <f t="shared" si="242"/>
        <v>0</v>
      </c>
      <c r="AH403" s="26">
        <f t="shared" si="242"/>
        <v>0</v>
      </c>
      <c r="AI403" s="26">
        <f t="shared" si="242"/>
        <v>0</v>
      </c>
      <c r="AJ403" s="26">
        <f t="shared" si="242"/>
        <v>0</v>
      </c>
      <c r="AK403" s="26">
        <f t="shared" si="242"/>
        <v>0</v>
      </c>
      <c r="AL403" s="26">
        <f t="shared" si="242"/>
        <v>0</v>
      </c>
      <c r="AM403" s="26">
        <f t="shared" ref="AM403:BO403" si="243">AM91*$C91</f>
        <v>0</v>
      </c>
      <c r="AN403" s="26">
        <f t="shared" si="243"/>
        <v>0</v>
      </c>
      <c r="AO403" s="26">
        <f t="shared" si="243"/>
        <v>0</v>
      </c>
      <c r="AP403" s="26">
        <f t="shared" si="243"/>
        <v>0</v>
      </c>
      <c r="AQ403" s="26">
        <f t="shared" si="243"/>
        <v>0</v>
      </c>
      <c r="AR403" s="26">
        <f t="shared" si="243"/>
        <v>0</v>
      </c>
      <c r="AS403" s="26">
        <f t="shared" si="243"/>
        <v>0</v>
      </c>
      <c r="AT403" s="26">
        <f t="shared" si="243"/>
        <v>0</v>
      </c>
      <c r="AU403" s="26">
        <f t="shared" si="243"/>
        <v>0</v>
      </c>
      <c r="AV403" s="26">
        <f t="shared" si="243"/>
        <v>0</v>
      </c>
      <c r="AW403" s="26">
        <f t="shared" si="243"/>
        <v>0</v>
      </c>
      <c r="AX403" s="26">
        <f t="shared" si="243"/>
        <v>0</v>
      </c>
      <c r="AY403" s="26">
        <f t="shared" si="243"/>
        <v>0</v>
      </c>
      <c r="AZ403" s="26">
        <f t="shared" si="243"/>
        <v>0</v>
      </c>
      <c r="BA403" s="26">
        <f t="shared" si="243"/>
        <v>0</v>
      </c>
      <c r="BB403" s="26">
        <f t="shared" si="243"/>
        <v>0</v>
      </c>
      <c r="BC403" s="26">
        <f t="shared" si="243"/>
        <v>0</v>
      </c>
      <c r="BD403" s="26">
        <f t="shared" si="243"/>
        <v>0</v>
      </c>
      <c r="BE403" s="26">
        <f t="shared" si="243"/>
        <v>0</v>
      </c>
      <c r="BF403" s="26">
        <f t="shared" si="243"/>
        <v>0</v>
      </c>
      <c r="BG403" s="26">
        <f t="shared" si="243"/>
        <v>0</v>
      </c>
      <c r="BH403" s="26">
        <f t="shared" si="243"/>
        <v>0</v>
      </c>
      <c r="BI403" s="26">
        <f t="shared" si="243"/>
        <v>0</v>
      </c>
      <c r="BJ403" s="26">
        <f t="shared" si="243"/>
        <v>0</v>
      </c>
      <c r="BK403" s="26">
        <f t="shared" si="243"/>
        <v>0</v>
      </c>
      <c r="BL403" s="26">
        <f t="shared" si="243"/>
        <v>0</v>
      </c>
      <c r="BM403" s="26">
        <f t="shared" si="243"/>
        <v>0</v>
      </c>
      <c r="BN403" s="26">
        <f t="shared" si="243"/>
        <v>0</v>
      </c>
      <c r="BO403" s="26">
        <f t="shared" si="243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4">G403*G404</f>
        <v>0</v>
      </c>
      <c r="H405" s="26">
        <f t="shared" si="244"/>
        <v>0</v>
      </c>
      <c r="I405" s="26">
        <f t="shared" si="244"/>
        <v>0</v>
      </c>
      <c r="J405" s="26">
        <f t="shared" si="244"/>
        <v>0</v>
      </c>
      <c r="K405" s="26">
        <f t="shared" si="244"/>
        <v>0</v>
      </c>
      <c r="L405" s="26">
        <f t="shared" si="244"/>
        <v>0</v>
      </c>
      <c r="M405" s="26">
        <f t="shared" si="244"/>
        <v>0</v>
      </c>
      <c r="N405" s="26">
        <f t="shared" si="244"/>
        <v>0</v>
      </c>
      <c r="O405" s="26">
        <f t="shared" si="244"/>
        <v>0</v>
      </c>
      <c r="P405" s="26">
        <f t="shared" si="244"/>
        <v>0</v>
      </c>
      <c r="Q405" s="26">
        <f t="shared" si="244"/>
        <v>0</v>
      </c>
      <c r="R405" s="26">
        <f t="shared" si="244"/>
        <v>0</v>
      </c>
      <c r="S405" s="26">
        <f t="shared" si="244"/>
        <v>0</v>
      </c>
      <c r="T405" s="26">
        <f t="shared" si="244"/>
        <v>0</v>
      </c>
      <c r="U405" s="26">
        <f t="shared" si="244"/>
        <v>0</v>
      </c>
      <c r="V405" s="26">
        <f t="shared" si="244"/>
        <v>0</v>
      </c>
      <c r="W405" s="26">
        <f t="shared" si="244"/>
        <v>0</v>
      </c>
      <c r="X405" s="26">
        <f t="shared" si="244"/>
        <v>0</v>
      </c>
      <c r="Y405" s="26">
        <f t="shared" si="244"/>
        <v>0</v>
      </c>
      <c r="Z405" s="26">
        <f t="shared" si="244"/>
        <v>0</v>
      </c>
      <c r="AA405" s="26">
        <f t="shared" si="244"/>
        <v>0</v>
      </c>
      <c r="AB405" s="26">
        <f t="shared" si="244"/>
        <v>0</v>
      </c>
      <c r="AC405" s="26">
        <f t="shared" si="244"/>
        <v>0</v>
      </c>
      <c r="AD405" s="26">
        <f t="shared" si="244"/>
        <v>0</v>
      </c>
      <c r="AE405" s="26">
        <f t="shared" si="244"/>
        <v>0</v>
      </c>
      <c r="AF405" s="26">
        <f t="shared" si="244"/>
        <v>0</v>
      </c>
      <c r="AG405" s="26">
        <f t="shared" si="244"/>
        <v>0</v>
      </c>
      <c r="AH405" s="26">
        <f t="shared" si="244"/>
        <v>0</v>
      </c>
      <c r="AI405" s="26">
        <f t="shared" si="244"/>
        <v>0</v>
      </c>
      <c r="AJ405" s="26">
        <f t="shared" si="244"/>
        <v>0</v>
      </c>
      <c r="AK405" s="26">
        <f t="shared" si="244"/>
        <v>0</v>
      </c>
      <c r="AL405" s="26">
        <f t="shared" si="244"/>
        <v>0</v>
      </c>
      <c r="AM405" s="26">
        <f t="shared" ref="AM405:BO405" si="245">AM403*AM404</f>
        <v>0</v>
      </c>
      <c r="AN405" s="26">
        <f t="shared" si="245"/>
        <v>0</v>
      </c>
      <c r="AO405" s="26">
        <f t="shared" si="245"/>
        <v>0</v>
      </c>
      <c r="AP405" s="26">
        <f t="shared" si="245"/>
        <v>0</v>
      </c>
      <c r="AQ405" s="26">
        <f t="shared" si="245"/>
        <v>0</v>
      </c>
      <c r="AR405" s="26">
        <f t="shared" si="245"/>
        <v>0</v>
      </c>
      <c r="AS405" s="26">
        <f t="shared" si="245"/>
        <v>0</v>
      </c>
      <c r="AT405" s="26">
        <f t="shared" si="245"/>
        <v>0</v>
      </c>
      <c r="AU405" s="26">
        <f t="shared" si="245"/>
        <v>0</v>
      </c>
      <c r="AV405" s="26">
        <f t="shared" si="245"/>
        <v>0</v>
      </c>
      <c r="AW405" s="26">
        <f t="shared" si="245"/>
        <v>0</v>
      </c>
      <c r="AX405" s="26">
        <f t="shared" si="245"/>
        <v>0</v>
      </c>
      <c r="AY405" s="26">
        <f t="shared" si="245"/>
        <v>0</v>
      </c>
      <c r="AZ405" s="26">
        <f t="shared" si="245"/>
        <v>0</v>
      </c>
      <c r="BA405" s="26">
        <f t="shared" si="245"/>
        <v>0</v>
      </c>
      <c r="BB405" s="26">
        <f t="shared" si="245"/>
        <v>0</v>
      </c>
      <c r="BC405" s="26">
        <f t="shared" si="245"/>
        <v>0</v>
      </c>
      <c r="BD405" s="26">
        <f t="shared" si="245"/>
        <v>0</v>
      </c>
      <c r="BE405" s="26">
        <f t="shared" si="245"/>
        <v>0</v>
      </c>
      <c r="BF405" s="26">
        <f t="shared" si="245"/>
        <v>0</v>
      </c>
      <c r="BG405" s="26">
        <f t="shared" si="245"/>
        <v>0</v>
      </c>
      <c r="BH405" s="26">
        <f t="shared" si="245"/>
        <v>0</v>
      </c>
      <c r="BI405" s="26">
        <f t="shared" si="245"/>
        <v>0</v>
      </c>
      <c r="BJ405" s="26">
        <f t="shared" si="245"/>
        <v>0</v>
      </c>
      <c r="BK405" s="26">
        <f t="shared" si="245"/>
        <v>0</v>
      </c>
      <c r="BL405" s="26">
        <f t="shared" si="245"/>
        <v>0</v>
      </c>
      <c r="BM405" s="26">
        <f t="shared" si="245"/>
        <v>0</v>
      </c>
      <c r="BN405" s="26">
        <f t="shared" si="245"/>
        <v>0</v>
      </c>
      <c r="BO405" s="26">
        <f t="shared" si="245"/>
        <v>0</v>
      </c>
    </row>
    <row r="406" spans="1:67" outlineLevel="2" x14ac:dyDescent="0.15">
      <c r="A406" s="47" t="s">
        <v>757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6">G405+G406</f>
        <v>0</v>
      </c>
      <c r="H407" s="26">
        <f t="shared" si="246"/>
        <v>0</v>
      </c>
      <c r="I407" s="26">
        <f t="shared" si="246"/>
        <v>0</v>
      </c>
      <c r="J407" s="26">
        <f t="shared" si="246"/>
        <v>0</v>
      </c>
      <c r="K407" s="26">
        <f t="shared" si="246"/>
        <v>0</v>
      </c>
      <c r="L407" s="26">
        <f t="shared" si="246"/>
        <v>0</v>
      </c>
      <c r="M407" s="26">
        <f t="shared" si="246"/>
        <v>0</v>
      </c>
      <c r="N407" s="26">
        <f t="shared" si="246"/>
        <v>0</v>
      </c>
      <c r="O407" s="26">
        <f t="shared" si="246"/>
        <v>0</v>
      </c>
      <c r="P407" s="26">
        <f t="shared" si="246"/>
        <v>0</v>
      </c>
      <c r="Q407" s="26">
        <f t="shared" si="246"/>
        <v>0</v>
      </c>
      <c r="R407" s="26">
        <f t="shared" si="246"/>
        <v>0</v>
      </c>
      <c r="S407" s="26">
        <f t="shared" si="246"/>
        <v>0</v>
      </c>
      <c r="T407" s="26">
        <f t="shared" si="246"/>
        <v>0</v>
      </c>
      <c r="U407" s="26">
        <f t="shared" si="246"/>
        <v>0</v>
      </c>
      <c r="V407" s="26">
        <f t="shared" si="246"/>
        <v>0</v>
      </c>
      <c r="W407" s="26">
        <f t="shared" si="246"/>
        <v>0</v>
      </c>
      <c r="X407" s="26">
        <f t="shared" si="246"/>
        <v>0</v>
      </c>
      <c r="Y407" s="26">
        <f t="shared" si="246"/>
        <v>0</v>
      </c>
      <c r="Z407" s="26">
        <f t="shared" si="246"/>
        <v>0</v>
      </c>
      <c r="AA407" s="26">
        <f t="shared" si="246"/>
        <v>0</v>
      </c>
      <c r="AB407" s="26">
        <f t="shared" si="246"/>
        <v>0</v>
      </c>
      <c r="AC407" s="26">
        <f t="shared" si="246"/>
        <v>0</v>
      </c>
      <c r="AD407" s="26">
        <f t="shared" si="246"/>
        <v>0</v>
      </c>
      <c r="AE407" s="26">
        <f t="shared" si="246"/>
        <v>0</v>
      </c>
      <c r="AF407" s="26">
        <f t="shared" si="246"/>
        <v>0</v>
      </c>
      <c r="AG407" s="26">
        <f t="shared" si="246"/>
        <v>0</v>
      </c>
      <c r="AH407" s="26">
        <f t="shared" si="246"/>
        <v>0</v>
      </c>
      <c r="AI407" s="26">
        <f t="shared" si="246"/>
        <v>0</v>
      </c>
      <c r="AJ407" s="26">
        <f t="shared" si="246"/>
        <v>0</v>
      </c>
      <c r="AK407" s="26">
        <f t="shared" si="246"/>
        <v>0</v>
      </c>
      <c r="AL407" s="26">
        <f t="shared" si="246"/>
        <v>0</v>
      </c>
      <c r="AM407" s="26">
        <f t="shared" ref="AM407:BO407" si="247">AM405+AM406</f>
        <v>0</v>
      </c>
      <c r="AN407" s="26">
        <f t="shared" si="247"/>
        <v>0</v>
      </c>
      <c r="AO407" s="26">
        <f t="shared" si="247"/>
        <v>0</v>
      </c>
      <c r="AP407" s="26">
        <f t="shared" si="247"/>
        <v>0</v>
      </c>
      <c r="AQ407" s="26">
        <f t="shared" si="247"/>
        <v>0</v>
      </c>
      <c r="AR407" s="26">
        <f t="shared" si="247"/>
        <v>0</v>
      </c>
      <c r="AS407" s="26">
        <f t="shared" si="247"/>
        <v>0</v>
      </c>
      <c r="AT407" s="26">
        <f t="shared" si="247"/>
        <v>0</v>
      </c>
      <c r="AU407" s="26">
        <f t="shared" si="247"/>
        <v>0</v>
      </c>
      <c r="AV407" s="26">
        <f t="shared" si="247"/>
        <v>0</v>
      </c>
      <c r="AW407" s="26">
        <f t="shared" si="247"/>
        <v>0</v>
      </c>
      <c r="AX407" s="26">
        <f t="shared" si="247"/>
        <v>0</v>
      </c>
      <c r="AY407" s="26">
        <f t="shared" si="247"/>
        <v>0</v>
      </c>
      <c r="AZ407" s="26">
        <f t="shared" si="247"/>
        <v>0</v>
      </c>
      <c r="BA407" s="26">
        <f t="shared" si="247"/>
        <v>0</v>
      </c>
      <c r="BB407" s="26">
        <f t="shared" si="247"/>
        <v>0</v>
      </c>
      <c r="BC407" s="26">
        <f t="shared" si="247"/>
        <v>0</v>
      </c>
      <c r="BD407" s="26">
        <f t="shared" si="247"/>
        <v>0</v>
      </c>
      <c r="BE407" s="26">
        <f t="shared" si="247"/>
        <v>0</v>
      </c>
      <c r="BF407" s="26">
        <f t="shared" si="247"/>
        <v>0</v>
      </c>
      <c r="BG407" s="26">
        <f t="shared" si="247"/>
        <v>0</v>
      </c>
      <c r="BH407" s="26">
        <f t="shared" si="247"/>
        <v>0</v>
      </c>
      <c r="BI407" s="26">
        <f t="shared" si="247"/>
        <v>0</v>
      </c>
      <c r="BJ407" s="26">
        <f t="shared" si="247"/>
        <v>0</v>
      </c>
      <c r="BK407" s="26">
        <f t="shared" si="247"/>
        <v>0</v>
      </c>
      <c r="BL407" s="26">
        <f t="shared" si="247"/>
        <v>0</v>
      </c>
      <c r="BM407" s="26">
        <f t="shared" si="247"/>
        <v>0</v>
      </c>
      <c r="BN407" s="26">
        <f t="shared" si="247"/>
        <v>0</v>
      </c>
      <c r="BO407" s="26">
        <f t="shared" si="247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48">G92*$C92</f>
        <v>0</v>
      </c>
      <c r="H409" s="26">
        <f t="shared" si="248"/>
        <v>0</v>
      </c>
      <c r="I409" s="26">
        <f t="shared" si="248"/>
        <v>0</v>
      </c>
      <c r="J409" s="26">
        <f t="shared" si="248"/>
        <v>0</v>
      </c>
      <c r="K409" s="26">
        <f t="shared" si="248"/>
        <v>0</v>
      </c>
      <c r="L409" s="26">
        <f t="shared" si="248"/>
        <v>0</v>
      </c>
      <c r="M409" s="26">
        <f t="shared" si="248"/>
        <v>0</v>
      </c>
      <c r="N409" s="26">
        <f t="shared" si="248"/>
        <v>0</v>
      </c>
      <c r="O409" s="26">
        <f t="shared" si="248"/>
        <v>0</v>
      </c>
      <c r="P409" s="26">
        <f t="shared" si="248"/>
        <v>0</v>
      </c>
      <c r="Q409" s="26">
        <f t="shared" si="248"/>
        <v>0</v>
      </c>
      <c r="R409" s="26">
        <f t="shared" si="248"/>
        <v>0</v>
      </c>
      <c r="S409" s="26">
        <f t="shared" si="248"/>
        <v>0</v>
      </c>
      <c r="T409" s="26">
        <f t="shared" si="248"/>
        <v>0</v>
      </c>
      <c r="U409" s="26">
        <f t="shared" si="248"/>
        <v>0</v>
      </c>
      <c r="V409" s="26">
        <f t="shared" si="248"/>
        <v>0</v>
      </c>
      <c r="W409" s="26">
        <f t="shared" si="248"/>
        <v>0</v>
      </c>
      <c r="X409" s="26">
        <f t="shared" si="248"/>
        <v>0</v>
      </c>
      <c r="Y409" s="26">
        <f t="shared" si="248"/>
        <v>0</v>
      </c>
      <c r="Z409" s="26">
        <f t="shared" si="248"/>
        <v>0</v>
      </c>
      <c r="AA409" s="26">
        <f t="shared" si="248"/>
        <v>0</v>
      </c>
      <c r="AB409" s="26">
        <f t="shared" si="248"/>
        <v>0</v>
      </c>
      <c r="AC409" s="26">
        <f t="shared" si="248"/>
        <v>0</v>
      </c>
      <c r="AD409" s="26">
        <f t="shared" si="248"/>
        <v>0</v>
      </c>
      <c r="AE409" s="26">
        <f t="shared" si="248"/>
        <v>0</v>
      </c>
      <c r="AF409" s="26">
        <f t="shared" si="248"/>
        <v>0</v>
      </c>
      <c r="AG409" s="26">
        <f t="shared" si="248"/>
        <v>0</v>
      </c>
      <c r="AH409" s="26">
        <f t="shared" si="248"/>
        <v>0</v>
      </c>
      <c r="AI409" s="26">
        <f t="shared" si="248"/>
        <v>0</v>
      </c>
      <c r="AJ409" s="26">
        <f t="shared" si="248"/>
        <v>0</v>
      </c>
      <c r="AK409" s="26">
        <f t="shared" si="248"/>
        <v>0</v>
      </c>
      <c r="AL409" s="26">
        <f t="shared" si="248"/>
        <v>0</v>
      </c>
      <c r="AM409" s="26">
        <f t="shared" ref="AM409:BO409" si="249">AM92*$C92</f>
        <v>0</v>
      </c>
      <c r="AN409" s="26">
        <f t="shared" si="249"/>
        <v>0</v>
      </c>
      <c r="AO409" s="26">
        <f t="shared" si="249"/>
        <v>0</v>
      </c>
      <c r="AP409" s="26">
        <f t="shared" si="249"/>
        <v>0</v>
      </c>
      <c r="AQ409" s="26">
        <f t="shared" si="249"/>
        <v>0</v>
      </c>
      <c r="AR409" s="26">
        <f t="shared" si="249"/>
        <v>0</v>
      </c>
      <c r="AS409" s="26">
        <f t="shared" si="249"/>
        <v>0</v>
      </c>
      <c r="AT409" s="26">
        <f t="shared" si="249"/>
        <v>0</v>
      </c>
      <c r="AU409" s="26">
        <f t="shared" si="249"/>
        <v>0</v>
      </c>
      <c r="AV409" s="26">
        <f t="shared" si="249"/>
        <v>0</v>
      </c>
      <c r="AW409" s="26">
        <f t="shared" si="249"/>
        <v>0</v>
      </c>
      <c r="AX409" s="26">
        <f t="shared" si="249"/>
        <v>0</v>
      </c>
      <c r="AY409" s="26">
        <f t="shared" si="249"/>
        <v>0</v>
      </c>
      <c r="AZ409" s="26">
        <f t="shared" si="249"/>
        <v>0</v>
      </c>
      <c r="BA409" s="26">
        <f t="shared" si="249"/>
        <v>0</v>
      </c>
      <c r="BB409" s="26">
        <f t="shared" si="249"/>
        <v>0</v>
      </c>
      <c r="BC409" s="26">
        <f t="shared" si="249"/>
        <v>0</v>
      </c>
      <c r="BD409" s="26">
        <f t="shared" si="249"/>
        <v>0</v>
      </c>
      <c r="BE409" s="26">
        <f t="shared" si="249"/>
        <v>0</v>
      </c>
      <c r="BF409" s="26">
        <f t="shared" si="249"/>
        <v>0</v>
      </c>
      <c r="BG409" s="26">
        <f t="shared" si="249"/>
        <v>0</v>
      </c>
      <c r="BH409" s="26">
        <f t="shared" si="249"/>
        <v>0</v>
      </c>
      <c r="BI409" s="26">
        <f t="shared" si="249"/>
        <v>0</v>
      </c>
      <c r="BJ409" s="26">
        <f t="shared" si="249"/>
        <v>0</v>
      </c>
      <c r="BK409" s="26">
        <f t="shared" si="249"/>
        <v>0</v>
      </c>
      <c r="BL409" s="26">
        <f t="shared" si="249"/>
        <v>0</v>
      </c>
      <c r="BM409" s="26">
        <f t="shared" si="249"/>
        <v>0</v>
      </c>
      <c r="BN409" s="26">
        <f t="shared" si="249"/>
        <v>0</v>
      </c>
      <c r="BO409" s="26">
        <f t="shared" si="249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0">G94*$C94</f>
        <v>0</v>
      </c>
      <c r="H412" s="26">
        <f t="shared" si="250"/>
        <v>0</v>
      </c>
      <c r="I412" s="26">
        <f t="shared" si="250"/>
        <v>0</v>
      </c>
      <c r="J412" s="26">
        <f t="shared" si="250"/>
        <v>0</v>
      </c>
      <c r="K412" s="26">
        <f t="shared" si="250"/>
        <v>0</v>
      </c>
      <c r="L412" s="26">
        <f t="shared" si="250"/>
        <v>0</v>
      </c>
      <c r="M412" s="26">
        <f t="shared" si="250"/>
        <v>0</v>
      </c>
      <c r="N412" s="26">
        <f t="shared" si="250"/>
        <v>0</v>
      </c>
      <c r="O412" s="26">
        <f t="shared" si="250"/>
        <v>0</v>
      </c>
      <c r="P412" s="26">
        <f t="shared" si="250"/>
        <v>0</v>
      </c>
      <c r="Q412" s="26">
        <f t="shared" si="250"/>
        <v>0</v>
      </c>
      <c r="R412" s="26">
        <f t="shared" si="250"/>
        <v>0</v>
      </c>
      <c r="S412" s="26">
        <f t="shared" si="250"/>
        <v>0</v>
      </c>
      <c r="T412" s="26">
        <f t="shared" si="250"/>
        <v>0</v>
      </c>
      <c r="U412" s="26">
        <f t="shared" si="250"/>
        <v>0</v>
      </c>
      <c r="V412" s="26">
        <f t="shared" si="250"/>
        <v>0</v>
      </c>
      <c r="W412" s="26">
        <f t="shared" si="250"/>
        <v>0</v>
      </c>
      <c r="X412" s="26">
        <f t="shared" si="250"/>
        <v>0</v>
      </c>
      <c r="Y412" s="26">
        <f t="shared" si="250"/>
        <v>0</v>
      </c>
      <c r="Z412" s="26">
        <f t="shared" si="250"/>
        <v>0</v>
      </c>
      <c r="AA412" s="26">
        <f t="shared" si="250"/>
        <v>0</v>
      </c>
      <c r="AB412" s="26">
        <f t="shared" si="250"/>
        <v>0</v>
      </c>
      <c r="AC412" s="26">
        <f t="shared" si="250"/>
        <v>0</v>
      </c>
      <c r="AD412" s="26">
        <f t="shared" si="250"/>
        <v>0</v>
      </c>
      <c r="AE412" s="26">
        <f t="shared" si="250"/>
        <v>0</v>
      </c>
      <c r="AF412" s="26">
        <f t="shared" si="250"/>
        <v>0</v>
      </c>
      <c r="AG412" s="26">
        <f t="shared" si="250"/>
        <v>0</v>
      </c>
      <c r="AH412" s="26">
        <f t="shared" si="250"/>
        <v>0</v>
      </c>
      <c r="AI412" s="26">
        <f t="shared" si="250"/>
        <v>0</v>
      </c>
      <c r="AJ412" s="26">
        <f t="shared" si="250"/>
        <v>0</v>
      </c>
      <c r="AK412" s="26">
        <f t="shared" si="250"/>
        <v>0</v>
      </c>
      <c r="AL412" s="26">
        <f t="shared" si="250"/>
        <v>0</v>
      </c>
      <c r="AM412" s="26">
        <f t="shared" ref="AM412:BO412" si="251">AM94*$C94</f>
        <v>0</v>
      </c>
      <c r="AN412" s="26">
        <f t="shared" si="251"/>
        <v>0</v>
      </c>
      <c r="AO412" s="26">
        <f t="shared" si="251"/>
        <v>0</v>
      </c>
      <c r="AP412" s="26">
        <f t="shared" si="251"/>
        <v>0</v>
      </c>
      <c r="AQ412" s="26">
        <f t="shared" si="251"/>
        <v>0</v>
      </c>
      <c r="AR412" s="26">
        <f t="shared" si="251"/>
        <v>0</v>
      </c>
      <c r="AS412" s="26">
        <f t="shared" si="251"/>
        <v>0</v>
      </c>
      <c r="AT412" s="26">
        <f t="shared" si="251"/>
        <v>0</v>
      </c>
      <c r="AU412" s="26">
        <f t="shared" si="251"/>
        <v>0</v>
      </c>
      <c r="AV412" s="26">
        <f t="shared" si="251"/>
        <v>0</v>
      </c>
      <c r="AW412" s="26">
        <f t="shared" si="251"/>
        <v>0</v>
      </c>
      <c r="AX412" s="26">
        <f t="shared" si="251"/>
        <v>0</v>
      </c>
      <c r="AY412" s="26">
        <f t="shared" si="251"/>
        <v>0</v>
      </c>
      <c r="AZ412" s="26">
        <f t="shared" si="251"/>
        <v>0</v>
      </c>
      <c r="BA412" s="26">
        <f t="shared" si="251"/>
        <v>0</v>
      </c>
      <c r="BB412" s="26">
        <f t="shared" si="251"/>
        <v>0</v>
      </c>
      <c r="BC412" s="26">
        <f t="shared" si="251"/>
        <v>0</v>
      </c>
      <c r="BD412" s="26">
        <f t="shared" si="251"/>
        <v>0</v>
      </c>
      <c r="BE412" s="26">
        <f t="shared" si="251"/>
        <v>0</v>
      </c>
      <c r="BF412" s="26">
        <f t="shared" si="251"/>
        <v>0</v>
      </c>
      <c r="BG412" s="26">
        <f t="shared" si="251"/>
        <v>0</v>
      </c>
      <c r="BH412" s="26">
        <f t="shared" si="251"/>
        <v>0</v>
      </c>
      <c r="BI412" s="26">
        <f t="shared" si="251"/>
        <v>0</v>
      </c>
      <c r="BJ412" s="26">
        <f t="shared" si="251"/>
        <v>0</v>
      </c>
      <c r="BK412" s="26">
        <f t="shared" si="251"/>
        <v>0</v>
      </c>
      <c r="BL412" s="26">
        <f t="shared" si="251"/>
        <v>0</v>
      </c>
      <c r="BM412" s="26">
        <f t="shared" si="251"/>
        <v>0</v>
      </c>
      <c r="BN412" s="26">
        <f t="shared" si="251"/>
        <v>0</v>
      </c>
      <c r="BO412" s="26">
        <f t="shared" si="251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2">G412*G413</f>
        <v>0</v>
      </c>
      <c r="H414" s="26">
        <f t="shared" si="252"/>
        <v>0</v>
      </c>
      <c r="I414" s="26">
        <f t="shared" si="252"/>
        <v>0</v>
      </c>
      <c r="J414" s="26">
        <f t="shared" si="252"/>
        <v>0</v>
      </c>
      <c r="K414" s="26">
        <f t="shared" si="252"/>
        <v>0</v>
      </c>
      <c r="L414" s="26">
        <f t="shared" si="252"/>
        <v>0</v>
      </c>
      <c r="M414" s="26">
        <f t="shared" si="252"/>
        <v>0</v>
      </c>
      <c r="N414" s="26">
        <f t="shared" si="252"/>
        <v>0</v>
      </c>
      <c r="O414" s="26">
        <f t="shared" si="252"/>
        <v>0</v>
      </c>
      <c r="P414" s="26">
        <f t="shared" si="252"/>
        <v>0</v>
      </c>
      <c r="Q414" s="26">
        <f t="shared" si="252"/>
        <v>0</v>
      </c>
      <c r="R414" s="26">
        <f t="shared" si="252"/>
        <v>0</v>
      </c>
      <c r="S414" s="26">
        <f t="shared" si="252"/>
        <v>0</v>
      </c>
      <c r="T414" s="26">
        <f t="shared" si="252"/>
        <v>0</v>
      </c>
      <c r="U414" s="26">
        <f t="shared" si="252"/>
        <v>0</v>
      </c>
      <c r="V414" s="26">
        <f t="shared" si="252"/>
        <v>0</v>
      </c>
      <c r="W414" s="26">
        <f t="shared" si="252"/>
        <v>0</v>
      </c>
      <c r="X414" s="26">
        <f t="shared" si="252"/>
        <v>0</v>
      </c>
      <c r="Y414" s="26">
        <f t="shared" si="252"/>
        <v>0</v>
      </c>
      <c r="Z414" s="26">
        <f t="shared" si="252"/>
        <v>0</v>
      </c>
      <c r="AA414" s="26">
        <f t="shared" si="252"/>
        <v>0</v>
      </c>
      <c r="AB414" s="26">
        <f t="shared" si="252"/>
        <v>0</v>
      </c>
      <c r="AC414" s="26">
        <f t="shared" si="252"/>
        <v>0</v>
      </c>
      <c r="AD414" s="26">
        <f t="shared" si="252"/>
        <v>0</v>
      </c>
      <c r="AE414" s="26">
        <f t="shared" si="252"/>
        <v>0</v>
      </c>
      <c r="AF414" s="26">
        <f t="shared" si="252"/>
        <v>0</v>
      </c>
      <c r="AG414" s="26">
        <f t="shared" si="252"/>
        <v>0</v>
      </c>
      <c r="AH414" s="26">
        <f t="shared" si="252"/>
        <v>0</v>
      </c>
      <c r="AI414" s="26">
        <f t="shared" si="252"/>
        <v>0</v>
      </c>
      <c r="AJ414" s="26">
        <f t="shared" si="252"/>
        <v>0</v>
      </c>
      <c r="AK414" s="26">
        <f t="shared" si="252"/>
        <v>0</v>
      </c>
      <c r="AL414" s="26">
        <f t="shared" si="252"/>
        <v>0</v>
      </c>
      <c r="AM414" s="26">
        <f t="shared" ref="AM414:BO414" si="253">AM412*AM413</f>
        <v>0</v>
      </c>
      <c r="AN414" s="26">
        <f t="shared" si="253"/>
        <v>0</v>
      </c>
      <c r="AO414" s="26">
        <f t="shared" si="253"/>
        <v>0</v>
      </c>
      <c r="AP414" s="26">
        <f t="shared" si="253"/>
        <v>0</v>
      </c>
      <c r="AQ414" s="26">
        <f t="shared" si="253"/>
        <v>0</v>
      </c>
      <c r="AR414" s="26">
        <f t="shared" si="253"/>
        <v>0</v>
      </c>
      <c r="AS414" s="26">
        <f t="shared" si="253"/>
        <v>0</v>
      </c>
      <c r="AT414" s="26">
        <f t="shared" si="253"/>
        <v>0</v>
      </c>
      <c r="AU414" s="26">
        <f t="shared" si="253"/>
        <v>0</v>
      </c>
      <c r="AV414" s="26">
        <f t="shared" si="253"/>
        <v>0</v>
      </c>
      <c r="AW414" s="26">
        <f t="shared" si="253"/>
        <v>0</v>
      </c>
      <c r="AX414" s="26">
        <f t="shared" si="253"/>
        <v>0</v>
      </c>
      <c r="AY414" s="26">
        <f t="shared" si="253"/>
        <v>0</v>
      </c>
      <c r="AZ414" s="26">
        <f t="shared" si="253"/>
        <v>0</v>
      </c>
      <c r="BA414" s="26">
        <f t="shared" si="253"/>
        <v>0</v>
      </c>
      <c r="BB414" s="26">
        <f t="shared" si="253"/>
        <v>0</v>
      </c>
      <c r="BC414" s="26">
        <f t="shared" si="253"/>
        <v>0</v>
      </c>
      <c r="BD414" s="26">
        <f t="shared" si="253"/>
        <v>0</v>
      </c>
      <c r="BE414" s="26">
        <f t="shared" si="253"/>
        <v>0</v>
      </c>
      <c r="BF414" s="26">
        <f t="shared" si="253"/>
        <v>0</v>
      </c>
      <c r="BG414" s="26">
        <f t="shared" si="253"/>
        <v>0</v>
      </c>
      <c r="BH414" s="26">
        <f t="shared" si="253"/>
        <v>0</v>
      </c>
      <c r="BI414" s="26">
        <f t="shared" si="253"/>
        <v>0</v>
      </c>
      <c r="BJ414" s="26">
        <f t="shared" si="253"/>
        <v>0</v>
      </c>
      <c r="BK414" s="26">
        <f t="shared" si="253"/>
        <v>0</v>
      </c>
      <c r="BL414" s="26">
        <f t="shared" si="253"/>
        <v>0</v>
      </c>
      <c r="BM414" s="26">
        <f t="shared" si="253"/>
        <v>0</v>
      </c>
      <c r="BN414" s="26">
        <f t="shared" si="253"/>
        <v>0</v>
      </c>
      <c r="BO414" s="26">
        <f t="shared" si="253"/>
        <v>0</v>
      </c>
    </row>
    <row r="415" spans="1:67" outlineLevel="2" x14ac:dyDescent="0.15">
      <c r="A415" s="47" t="s">
        <v>757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4">G414+G415</f>
        <v>0</v>
      </c>
      <c r="H416" s="26">
        <f t="shared" si="254"/>
        <v>0</v>
      </c>
      <c r="I416" s="26">
        <f t="shared" si="254"/>
        <v>0</v>
      </c>
      <c r="J416" s="26">
        <f t="shared" si="254"/>
        <v>0</v>
      </c>
      <c r="K416" s="26">
        <f t="shared" si="254"/>
        <v>0</v>
      </c>
      <c r="L416" s="26">
        <f t="shared" si="254"/>
        <v>0</v>
      </c>
      <c r="M416" s="26">
        <f t="shared" si="254"/>
        <v>0</v>
      </c>
      <c r="N416" s="26">
        <f t="shared" si="254"/>
        <v>0</v>
      </c>
      <c r="O416" s="26">
        <f t="shared" si="254"/>
        <v>0</v>
      </c>
      <c r="P416" s="26">
        <f t="shared" si="254"/>
        <v>0</v>
      </c>
      <c r="Q416" s="26">
        <f t="shared" si="254"/>
        <v>0</v>
      </c>
      <c r="R416" s="26">
        <f t="shared" si="254"/>
        <v>0</v>
      </c>
      <c r="S416" s="26">
        <f t="shared" si="254"/>
        <v>0</v>
      </c>
      <c r="T416" s="26">
        <f t="shared" si="254"/>
        <v>0</v>
      </c>
      <c r="U416" s="26">
        <f t="shared" si="254"/>
        <v>0</v>
      </c>
      <c r="V416" s="26">
        <f t="shared" si="254"/>
        <v>0</v>
      </c>
      <c r="W416" s="26">
        <f t="shared" si="254"/>
        <v>0</v>
      </c>
      <c r="X416" s="26">
        <f t="shared" si="254"/>
        <v>0</v>
      </c>
      <c r="Y416" s="26">
        <f t="shared" si="254"/>
        <v>0</v>
      </c>
      <c r="Z416" s="26">
        <f t="shared" si="254"/>
        <v>0</v>
      </c>
      <c r="AA416" s="26">
        <f t="shared" si="254"/>
        <v>0</v>
      </c>
      <c r="AB416" s="26">
        <f t="shared" si="254"/>
        <v>0</v>
      </c>
      <c r="AC416" s="26">
        <f t="shared" si="254"/>
        <v>0</v>
      </c>
      <c r="AD416" s="26">
        <f t="shared" si="254"/>
        <v>0</v>
      </c>
      <c r="AE416" s="26">
        <f t="shared" si="254"/>
        <v>0</v>
      </c>
      <c r="AF416" s="26">
        <f t="shared" si="254"/>
        <v>0</v>
      </c>
      <c r="AG416" s="26">
        <f t="shared" si="254"/>
        <v>0</v>
      </c>
      <c r="AH416" s="26">
        <f t="shared" si="254"/>
        <v>0</v>
      </c>
      <c r="AI416" s="26">
        <f t="shared" si="254"/>
        <v>0</v>
      </c>
      <c r="AJ416" s="26">
        <f t="shared" si="254"/>
        <v>0</v>
      </c>
      <c r="AK416" s="26">
        <f t="shared" si="254"/>
        <v>0</v>
      </c>
      <c r="AL416" s="26">
        <f t="shared" si="254"/>
        <v>0</v>
      </c>
      <c r="AM416" s="26">
        <f t="shared" ref="AM416:BO416" si="255">AM414+AM415</f>
        <v>0</v>
      </c>
      <c r="AN416" s="26">
        <f t="shared" si="255"/>
        <v>0</v>
      </c>
      <c r="AO416" s="26">
        <f t="shared" si="255"/>
        <v>0</v>
      </c>
      <c r="AP416" s="26">
        <f t="shared" si="255"/>
        <v>0</v>
      </c>
      <c r="AQ416" s="26">
        <f t="shared" si="255"/>
        <v>0</v>
      </c>
      <c r="AR416" s="26">
        <f t="shared" si="255"/>
        <v>0</v>
      </c>
      <c r="AS416" s="26">
        <f t="shared" si="255"/>
        <v>0</v>
      </c>
      <c r="AT416" s="26">
        <f t="shared" si="255"/>
        <v>0</v>
      </c>
      <c r="AU416" s="26">
        <f t="shared" si="255"/>
        <v>0</v>
      </c>
      <c r="AV416" s="26">
        <f t="shared" si="255"/>
        <v>0</v>
      </c>
      <c r="AW416" s="26">
        <f t="shared" si="255"/>
        <v>0</v>
      </c>
      <c r="AX416" s="26">
        <f t="shared" si="255"/>
        <v>0</v>
      </c>
      <c r="AY416" s="26">
        <f t="shared" si="255"/>
        <v>0</v>
      </c>
      <c r="AZ416" s="26">
        <f t="shared" si="255"/>
        <v>0</v>
      </c>
      <c r="BA416" s="26">
        <f t="shared" si="255"/>
        <v>0</v>
      </c>
      <c r="BB416" s="26">
        <f t="shared" si="255"/>
        <v>0</v>
      </c>
      <c r="BC416" s="26">
        <f t="shared" si="255"/>
        <v>0</v>
      </c>
      <c r="BD416" s="26">
        <f t="shared" si="255"/>
        <v>0</v>
      </c>
      <c r="BE416" s="26">
        <f t="shared" si="255"/>
        <v>0</v>
      </c>
      <c r="BF416" s="26">
        <f t="shared" si="255"/>
        <v>0</v>
      </c>
      <c r="BG416" s="26">
        <f t="shared" si="255"/>
        <v>0</v>
      </c>
      <c r="BH416" s="26">
        <f t="shared" si="255"/>
        <v>0</v>
      </c>
      <c r="BI416" s="26">
        <f t="shared" si="255"/>
        <v>0</v>
      </c>
      <c r="BJ416" s="26">
        <f t="shared" si="255"/>
        <v>0</v>
      </c>
      <c r="BK416" s="26">
        <f t="shared" si="255"/>
        <v>0</v>
      </c>
      <c r="BL416" s="26">
        <f t="shared" si="255"/>
        <v>0</v>
      </c>
      <c r="BM416" s="26">
        <f t="shared" si="255"/>
        <v>0</v>
      </c>
      <c r="BN416" s="26">
        <f t="shared" si="255"/>
        <v>0</v>
      </c>
      <c r="BO416" s="26">
        <f t="shared" si="255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6">G95*$C95</f>
        <v>0</v>
      </c>
      <c r="H418" s="26">
        <f t="shared" si="256"/>
        <v>0</v>
      </c>
      <c r="I418" s="26">
        <f t="shared" si="256"/>
        <v>0</v>
      </c>
      <c r="J418" s="26">
        <f t="shared" si="256"/>
        <v>0</v>
      </c>
      <c r="K418" s="26">
        <f t="shared" si="256"/>
        <v>0</v>
      </c>
      <c r="L418" s="26">
        <f t="shared" si="256"/>
        <v>0</v>
      </c>
      <c r="M418" s="26">
        <f t="shared" si="256"/>
        <v>0</v>
      </c>
      <c r="N418" s="26">
        <f t="shared" si="256"/>
        <v>0</v>
      </c>
      <c r="O418" s="26">
        <f t="shared" si="256"/>
        <v>0</v>
      </c>
      <c r="P418" s="26">
        <f t="shared" si="256"/>
        <v>0</v>
      </c>
      <c r="Q418" s="26">
        <f t="shared" si="256"/>
        <v>0</v>
      </c>
      <c r="R418" s="26">
        <f t="shared" si="256"/>
        <v>0</v>
      </c>
      <c r="S418" s="26">
        <f t="shared" si="256"/>
        <v>0</v>
      </c>
      <c r="T418" s="26">
        <f t="shared" si="256"/>
        <v>0</v>
      </c>
      <c r="U418" s="26">
        <f t="shared" si="256"/>
        <v>0</v>
      </c>
      <c r="V418" s="26">
        <f t="shared" si="256"/>
        <v>0</v>
      </c>
      <c r="W418" s="26">
        <f t="shared" si="256"/>
        <v>0</v>
      </c>
      <c r="X418" s="26">
        <f t="shared" si="256"/>
        <v>0</v>
      </c>
      <c r="Y418" s="26">
        <f t="shared" si="256"/>
        <v>0</v>
      </c>
      <c r="Z418" s="26">
        <f t="shared" si="256"/>
        <v>0</v>
      </c>
      <c r="AA418" s="26">
        <f t="shared" si="256"/>
        <v>0</v>
      </c>
      <c r="AB418" s="26">
        <f t="shared" si="256"/>
        <v>0</v>
      </c>
      <c r="AC418" s="26">
        <f t="shared" si="256"/>
        <v>0</v>
      </c>
      <c r="AD418" s="26">
        <f t="shared" si="256"/>
        <v>0</v>
      </c>
      <c r="AE418" s="26">
        <f t="shared" si="256"/>
        <v>0</v>
      </c>
      <c r="AF418" s="26">
        <f t="shared" si="256"/>
        <v>0</v>
      </c>
      <c r="AG418" s="26">
        <f t="shared" si="256"/>
        <v>0</v>
      </c>
      <c r="AH418" s="26">
        <f t="shared" si="256"/>
        <v>0</v>
      </c>
      <c r="AI418" s="26">
        <f t="shared" si="256"/>
        <v>0</v>
      </c>
      <c r="AJ418" s="26">
        <f t="shared" si="256"/>
        <v>0</v>
      </c>
      <c r="AK418" s="26">
        <f t="shared" si="256"/>
        <v>0</v>
      </c>
      <c r="AL418" s="26">
        <f t="shared" si="256"/>
        <v>0</v>
      </c>
      <c r="AM418" s="26">
        <f t="shared" ref="AM418:BO418" si="257">AM95*$C95</f>
        <v>0</v>
      </c>
      <c r="AN418" s="26">
        <f t="shared" si="257"/>
        <v>0</v>
      </c>
      <c r="AO418" s="26">
        <f t="shared" si="257"/>
        <v>0</v>
      </c>
      <c r="AP418" s="26">
        <f t="shared" si="257"/>
        <v>0</v>
      </c>
      <c r="AQ418" s="26">
        <f t="shared" si="257"/>
        <v>0</v>
      </c>
      <c r="AR418" s="26">
        <f t="shared" si="257"/>
        <v>0</v>
      </c>
      <c r="AS418" s="26">
        <f t="shared" si="257"/>
        <v>0</v>
      </c>
      <c r="AT418" s="26">
        <f t="shared" si="257"/>
        <v>0</v>
      </c>
      <c r="AU418" s="26">
        <f t="shared" si="257"/>
        <v>0</v>
      </c>
      <c r="AV418" s="26">
        <f t="shared" si="257"/>
        <v>0</v>
      </c>
      <c r="AW418" s="26">
        <f t="shared" si="257"/>
        <v>0</v>
      </c>
      <c r="AX418" s="26">
        <f t="shared" si="257"/>
        <v>0</v>
      </c>
      <c r="AY418" s="26">
        <f t="shared" si="257"/>
        <v>0</v>
      </c>
      <c r="AZ418" s="26">
        <f t="shared" si="257"/>
        <v>0</v>
      </c>
      <c r="BA418" s="26">
        <f t="shared" si="257"/>
        <v>0</v>
      </c>
      <c r="BB418" s="26">
        <f t="shared" si="257"/>
        <v>0</v>
      </c>
      <c r="BC418" s="26">
        <f t="shared" si="257"/>
        <v>0</v>
      </c>
      <c r="BD418" s="26">
        <f t="shared" si="257"/>
        <v>0</v>
      </c>
      <c r="BE418" s="26">
        <f t="shared" si="257"/>
        <v>0</v>
      </c>
      <c r="BF418" s="26">
        <f t="shared" si="257"/>
        <v>0</v>
      </c>
      <c r="BG418" s="26">
        <f t="shared" si="257"/>
        <v>0</v>
      </c>
      <c r="BH418" s="26">
        <f t="shared" si="257"/>
        <v>0</v>
      </c>
      <c r="BI418" s="26">
        <f t="shared" si="257"/>
        <v>0</v>
      </c>
      <c r="BJ418" s="26">
        <f t="shared" si="257"/>
        <v>0</v>
      </c>
      <c r="BK418" s="26">
        <f t="shared" si="257"/>
        <v>0</v>
      </c>
      <c r="BL418" s="26">
        <f t="shared" si="257"/>
        <v>0</v>
      </c>
      <c r="BM418" s="26">
        <f t="shared" si="257"/>
        <v>0</v>
      </c>
      <c r="BN418" s="26">
        <f t="shared" si="257"/>
        <v>0</v>
      </c>
      <c r="BO418" s="26">
        <f t="shared" si="257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58">G97*$C97</f>
        <v>0</v>
      </c>
      <c r="H421" s="26">
        <f t="shared" si="258"/>
        <v>0</v>
      </c>
      <c r="I421" s="26">
        <f t="shared" si="258"/>
        <v>0</v>
      </c>
      <c r="J421" s="26">
        <f t="shared" si="258"/>
        <v>0</v>
      </c>
      <c r="K421" s="26">
        <f t="shared" si="258"/>
        <v>0</v>
      </c>
      <c r="L421" s="26">
        <f t="shared" si="258"/>
        <v>0</v>
      </c>
      <c r="M421" s="26">
        <f t="shared" si="258"/>
        <v>0</v>
      </c>
      <c r="N421" s="26">
        <f t="shared" si="258"/>
        <v>0</v>
      </c>
      <c r="O421" s="26">
        <f t="shared" si="258"/>
        <v>0</v>
      </c>
      <c r="P421" s="26">
        <f t="shared" si="258"/>
        <v>0</v>
      </c>
      <c r="Q421" s="26">
        <f t="shared" si="258"/>
        <v>0</v>
      </c>
      <c r="R421" s="26">
        <f t="shared" si="258"/>
        <v>0</v>
      </c>
      <c r="S421" s="26">
        <f t="shared" si="258"/>
        <v>0</v>
      </c>
      <c r="T421" s="26">
        <f t="shared" si="258"/>
        <v>0</v>
      </c>
      <c r="U421" s="26">
        <f t="shared" si="258"/>
        <v>0</v>
      </c>
      <c r="V421" s="26">
        <f t="shared" si="258"/>
        <v>0</v>
      </c>
      <c r="W421" s="26">
        <f t="shared" si="258"/>
        <v>0</v>
      </c>
      <c r="X421" s="26">
        <f t="shared" si="258"/>
        <v>0</v>
      </c>
      <c r="Y421" s="26">
        <f t="shared" si="258"/>
        <v>0</v>
      </c>
      <c r="Z421" s="26">
        <f t="shared" si="258"/>
        <v>0</v>
      </c>
      <c r="AA421" s="26">
        <f t="shared" si="258"/>
        <v>0</v>
      </c>
      <c r="AB421" s="26">
        <f t="shared" si="258"/>
        <v>0</v>
      </c>
      <c r="AC421" s="26">
        <f t="shared" si="258"/>
        <v>0</v>
      </c>
      <c r="AD421" s="26">
        <f t="shared" si="258"/>
        <v>0</v>
      </c>
      <c r="AE421" s="26">
        <f t="shared" si="258"/>
        <v>0</v>
      </c>
      <c r="AF421" s="26">
        <f t="shared" si="258"/>
        <v>0</v>
      </c>
      <c r="AG421" s="26">
        <f t="shared" si="258"/>
        <v>0</v>
      </c>
      <c r="AH421" s="26">
        <f t="shared" si="258"/>
        <v>0</v>
      </c>
      <c r="AI421" s="26">
        <f t="shared" si="258"/>
        <v>0</v>
      </c>
      <c r="AJ421" s="26">
        <f t="shared" si="258"/>
        <v>0</v>
      </c>
      <c r="AK421" s="26">
        <f t="shared" si="258"/>
        <v>0</v>
      </c>
      <c r="AL421" s="26">
        <f t="shared" si="258"/>
        <v>0</v>
      </c>
      <c r="AM421" s="26">
        <f t="shared" ref="AM421:BO421" si="259">AM97*$C97</f>
        <v>0</v>
      </c>
      <c r="AN421" s="26">
        <f t="shared" si="259"/>
        <v>0</v>
      </c>
      <c r="AO421" s="26">
        <f t="shared" si="259"/>
        <v>0</v>
      </c>
      <c r="AP421" s="26">
        <f t="shared" si="259"/>
        <v>0</v>
      </c>
      <c r="AQ421" s="26">
        <f t="shared" si="259"/>
        <v>0</v>
      </c>
      <c r="AR421" s="26">
        <f t="shared" si="259"/>
        <v>0</v>
      </c>
      <c r="AS421" s="26">
        <f t="shared" si="259"/>
        <v>0</v>
      </c>
      <c r="AT421" s="26">
        <f t="shared" si="259"/>
        <v>0</v>
      </c>
      <c r="AU421" s="26">
        <f t="shared" si="259"/>
        <v>0</v>
      </c>
      <c r="AV421" s="26">
        <f t="shared" si="259"/>
        <v>0</v>
      </c>
      <c r="AW421" s="26">
        <f t="shared" si="259"/>
        <v>0</v>
      </c>
      <c r="AX421" s="26">
        <f t="shared" si="259"/>
        <v>0</v>
      </c>
      <c r="AY421" s="26">
        <f t="shared" si="259"/>
        <v>0</v>
      </c>
      <c r="AZ421" s="26">
        <f t="shared" si="259"/>
        <v>0</v>
      </c>
      <c r="BA421" s="26">
        <f t="shared" si="259"/>
        <v>0</v>
      </c>
      <c r="BB421" s="26">
        <f t="shared" si="259"/>
        <v>0</v>
      </c>
      <c r="BC421" s="26">
        <f t="shared" si="259"/>
        <v>0</v>
      </c>
      <c r="BD421" s="26">
        <f t="shared" si="259"/>
        <v>0</v>
      </c>
      <c r="BE421" s="26">
        <f t="shared" si="259"/>
        <v>0</v>
      </c>
      <c r="BF421" s="26">
        <f t="shared" si="259"/>
        <v>0</v>
      </c>
      <c r="BG421" s="26">
        <f t="shared" si="259"/>
        <v>0</v>
      </c>
      <c r="BH421" s="26">
        <f t="shared" si="259"/>
        <v>0</v>
      </c>
      <c r="BI421" s="26">
        <f t="shared" si="259"/>
        <v>0</v>
      </c>
      <c r="BJ421" s="26">
        <f t="shared" si="259"/>
        <v>0</v>
      </c>
      <c r="BK421" s="26">
        <f t="shared" si="259"/>
        <v>0</v>
      </c>
      <c r="BL421" s="26">
        <f t="shared" si="259"/>
        <v>0</v>
      </c>
      <c r="BM421" s="26">
        <f t="shared" si="259"/>
        <v>0</v>
      </c>
      <c r="BN421" s="26">
        <f t="shared" si="259"/>
        <v>0</v>
      </c>
      <c r="BO421" s="26">
        <f t="shared" si="259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0">G421*G422</f>
        <v>0</v>
      </c>
      <c r="H423" s="26">
        <f t="shared" si="260"/>
        <v>0</v>
      </c>
      <c r="I423" s="26">
        <f t="shared" si="260"/>
        <v>0</v>
      </c>
      <c r="J423" s="26">
        <f t="shared" si="260"/>
        <v>0</v>
      </c>
      <c r="K423" s="26">
        <f t="shared" si="260"/>
        <v>0</v>
      </c>
      <c r="L423" s="26">
        <f t="shared" si="260"/>
        <v>0</v>
      </c>
      <c r="M423" s="26">
        <f t="shared" si="260"/>
        <v>0</v>
      </c>
      <c r="N423" s="26">
        <f t="shared" si="260"/>
        <v>0</v>
      </c>
      <c r="O423" s="26">
        <f t="shared" si="260"/>
        <v>0</v>
      </c>
      <c r="P423" s="26">
        <f t="shared" si="260"/>
        <v>0</v>
      </c>
      <c r="Q423" s="26">
        <f t="shared" si="260"/>
        <v>0</v>
      </c>
      <c r="R423" s="26">
        <f t="shared" si="260"/>
        <v>0</v>
      </c>
      <c r="S423" s="26">
        <f t="shared" si="260"/>
        <v>0</v>
      </c>
      <c r="T423" s="26">
        <f t="shared" si="260"/>
        <v>0</v>
      </c>
      <c r="U423" s="26">
        <f t="shared" si="260"/>
        <v>0</v>
      </c>
      <c r="V423" s="26">
        <f t="shared" si="260"/>
        <v>0</v>
      </c>
      <c r="W423" s="26">
        <f t="shared" si="260"/>
        <v>0</v>
      </c>
      <c r="X423" s="26">
        <f t="shared" si="260"/>
        <v>0</v>
      </c>
      <c r="Y423" s="26">
        <f t="shared" si="260"/>
        <v>0</v>
      </c>
      <c r="Z423" s="26">
        <f t="shared" si="260"/>
        <v>0</v>
      </c>
      <c r="AA423" s="26">
        <f t="shared" si="260"/>
        <v>0</v>
      </c>
      <c r="AB423" s="26">
        <f t="shared" si="260"/>
        <v>0</v>
      </c>
      <c r="AC423" s="26">
        <f t="shared" si="260"/>
        <v>0</v>
      </c>
      <c r="AD423" s="26">
        <f t="shared" si="260"/>
        <v>0</v>
      </c>
      <c r="AE423" s="26">
        <f t="shared" si="260"/>
        <v>0</v>
      </c>
      <c r="AF423" s="26">
        <f t="shared" si="260"/>
        <v>0</v>
      </c>
      <c r="AG423" s="26">
        <f t="shared" si="260"/>
        <v>0</v>
      </c>
      <c r="AH423" s="26">
        <f t="shared" si="260"/>
        <v>0</v>
      </c>
      <c r="AI423" s="26">
        <f t="shared" si="260"/>
        <v>0</v>
      </c>
      <c r="AJ423" s="26">
        <f t="shared" si="260"/>
        <v>0</v>
      </c>
      <c r="AK423" s="26">
        <f t="shared" si="260"/>
        <v>0</v>
      </c>
      <c r="AL423" s="26">
        <f t="shared" si="260"/>
        <v>0</v>
      </c>
      <c r="AM423" s="26">
        <f t="shared" ref="AM423:BO423" si="261">AM421*AM422</f>
        <v>0</v>
      </c>
      <c r="AN423" s="26">
        <f t="shared" si="261"/>
        <v>0</v>
      </c>
      <c r="AO423" s="26">
        <f t="shared" si="261"/>
        <v>0</v>
      </c>
      <c r="AP423" s="26">
        <f t="shared" si="261"/>
        <v>0</v>
      </c>
      <c r="AQ423" s="26">
        <f t="shared" si="261"/>
        <v>0</v>
      </c>
      <c r="AR423" s="26">
        <f t="shared" si="261"/>
        <v>0</v>
      </c>
      <c r="AS423" s="26">
        <f t="shared" si="261"/>
        <v>0</v>
      </c>
      <c r="AT423" s="26">
        <f t="shared" si="261"/>
        <v>0</v>
      </c>
      <c r="AU423" s="26">
        <f t="shared" si="261"/>
        <v>0</v>
      </c>
      <c r="AV423" s="26">
        <f t="shared" si="261"/>
        <v>0</v>
      </c>
      <c r="AW423" s="26">
        <f t="shared" si="261"/>
        <v>0</v>
      </c>
      <c r="AX423" s="26">
        <f t="shared" si="261"/>
        <v>0</v>
      </c>
      <c r="AY423" s="26">
        <f t="shared" si="261"/>
        <v>0</v>
      </c>
      <c r="AZ423" s="26">
        <f t="shared" si="261"/>
        <v>0</v>
      </c>
      <c r="BA423" s="26">
        <f t="shared" si="261"/>
        <v>0</v>
      </c>
      <c r="BB423" s="26">
        <f t="shared" si="261"/>
        <v>0</v>
      </c>
      <c r="BC423" s="26">
        <f t="shared" si="261"/>
        <v>0</v>
      </c>
      <c r="BD423" s="26">
        <f t="shared" si="261"/>
        <v>0</v>
      </c>
      <c r="BE423" s="26">
        <f t="shared" si="261"/>
        <v>0</v>
      </c>
      <c r="BF423" s="26">
        <f t="shared" si="261"/>
        <v>0</v>
      </c>
      <c r="BG423" s="26">
        <f t="shared" si="261"/>
        <v>0</v>
      </c>
      <c r="BH423" s="26">
        <f t="shared" si="261"/>
        <v>0</v>
      </c>
      <c r="BI423" s="26">
        <f t="shared" si="261"/>
        <v>0</v>
      </c>
      <c r="BJ423" s="26">
        <f t="shared" si="261"/>
        <v>0</v>
      </c>
      <c r="BK423" s="26">
        <f t="shared" si="261"/>
        <v>0</v>
      </c>
      <c r="BL423" s="26">
        <f t="shared" si="261"/>
        <v>0</v>
      </c>
      <c r="BM423" s="26">
        <f t="shared" si="261"/>
        <v>0</v>
      </c>
      <c r="BN423" s="26">
        <f t="shared" si="261"/>
        <v>0</v>
      </c>
      <c r="BO423" s="26">
        <f t="shared" si="261"/>
        <v>0</v>
      </c>
    </row>
    <row r="424" spans="1:67" outlineLevel="2" x14ac:dyDescent="0.15">
      <c r="A424" s="47" t="s">
        <v>757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2">G423+G424</f>
        <v>0</v>
      </c>
      <c r="H425" s="26">
        <f t="shared" si="262"/>
        <v>0</v>
      </c>
      <c r="I425" s="26">
        <f t="shared" si="262"/>
        <v>0</v>
      </c>
      <c r="J425" s="26">
        <f t="shared" si="262"/>
        <v>0</v>
      </c>
      <c r="K425" s="26">
        <f t="shared" si="262"/>
        <v>0</v>
      </c>
      <c r="L425" s="26">
        <f t="shared" si="262"/>
        <v>0</v>
      </c>
      <c r="M425" s="26">
        <f t="shared" si="262"/>
        <v>0</v>
      </c>
      <c r="N425" s="26">
        <f t="shared" si="262"/>
        <v>0</v>
      </c>
      <c r="O425" s="26">
        <f t="shared" si="262"/>
        <v>0</v>
      </c>
      <c r="P425" s="26">
        <f t="shared" si="262"/>
        <v>0</v>
      </c>
      <c r="Q425" s="26">
        <f t="shared" si="262"/>
        <v>0</v>
      </c>
      <c r="R425" s="26">
        <f t="shared" si="262"/>
        <v>0</v>
      </c>
      <c r="S425" s="26">
        <f t="shared" si="262"/>
        <v>0</v>
      </c>
      <c r="T425" s="26">
        <f t="shared" si="262"/>
        <v>0</v>
      </c>
      <c r="U425" s="26">
        <f t="shared" si="262"/>
        <v>0</v>
      </c>
      <c r="V425" s="26">
        <f t="shared" si="262"/>
        <v>0</v>
      </c>
      <c r="W425" s="26">
        <f t="shared" si="262"/>
        <v>0</v>
      </c>
      <c r="X425" s="26">
        <f t="shared" si="262"/>
        <v>0</v>
      </c>
      <c r="Y425" s="26">
        <f t="shared" si="262"/>
        <v>0</v>
      </c>
      <c r="Z425" s="26">
        <f t="shared" si="262"/>
        <v>0</v>
      </c>
      <c r="AA425" s="26">
        <f t="shared" si="262"/>
        <v>0</v>
      </c>
      <c r="AB425" s="26">
        <f t="shared" si="262"/>
        <v>0</v>
      </c>
      <c r="AC425" s="26">
        <f t="shared" si="262"/>
        <v>0</v>
      </c>
      <c r="AD425" s="26">
        <f t="shared" si="262"/>
        <v>0</v>
      </c>
      <c r="AE425" s="26">
        <f t="shared" si="262"/>
        <v>0</v>
      </c>
      <c r="AF425" s="26">
        <f t="shared" si="262"/>
        <v>0</v>
      </c>
      <c r="AG425" s="26">
        <f t="shared" si="262"/>
        <v>0</v>
      </c>
      <c r="AH425" s="26">
        <f t="shared" si="262"/>
        <v>0</v>
      </c>
      <c r="AI425" s="26">
        <f t="shared" si="262"/>
        <v>0</v>
      </c>
      <c r="AJ425" s="26">
        <f t="shared" si="262"/>
        <v>0</v>
      </c>
      <c r="AK425" s="26">
        <f t="shared" si="262"/>
        <v>0</v>
      </c>
      <c r="AL425" s="26">
        <f t="shared" si="262"/>
        <v>0</v>
      </c>
      <c r="AM425" s="26">
        <f t="shared" ref="AM425:BO425" si="263">AM423+AM424</f>
        <v>0</v>
      </c>
      <c r="AN425" s="26">
        <f t="shared" si="263"/>
        <v>0</v>
      </c>
      <c r="AO425" s="26">
        <f t="shared" si="263"/>
        <v>0</v>
      </c>
      <c r="AP425" s="26">
        <f t="shared" si="263"/>
        <v>0</v>
      </c>
      <c r="AQ425" s="26">
        <f t="shared" si="263"/>
        <v>0</v>
      </c>
      <c r="AR425" s="26">
        <f t="shared" si="263"/>
        <v>0</v>
      </c>
      <c r="AS425" s="26">
        <f t="shared" si="263"/>
        <v>0</v>
      </c>
      <c r="AT425" s="26">
        <f t="shared" si="263"/>
        <v>0</v>
      </c>
      <c r="AU425" s="26">
        <f t="shared" si="263"/>
        <v>0</v>
      </c>
      <c r="AV425" s="26">
        <f t="shared" si="263"/>
        <v>0</v>
      </c>
      <c r="AW425" s="26">
        <f t="shared" si="263"/>
        <v>0</v>
      </c>
      <c r="AX425" s="26">
        <f t="shared" si="263"/>
        <v>0</v>
      </c>
      <c r="AY425" s="26">
        <f t="shared" si="263"/>
        <v>0</v>
      </c>
      <c r="AZ425" s="26">
        <f t="shared" si="263"/>
        <v>0</v>
      </c>
      <c r="BA425" s="26">
        <f t="shared" si="263"/>
        <v>0</v>
      </c>
      <c r="BB425" s="26">
        <f t="shared" si="263"/>
        <v>0</v>
      </c>
      <c r="BC425" s="26">
        <f t="shared" si="263"/>
        <v>0</v>
      </c>
      <c r="BD425" s="26">
        <f t="shared" si="263"/>
        <v>0</v>
      </c>
      <c r="BE425" s="26">
        <f t="shared" si="263"/>
        <v>0</v>
      </c>
      <c r="BF425" s="26">
        <f t="shared" si="263"/>
        <v>0</v>
      </c>
      <c r="BG425" s="26">
        <f t="shared" si="263"/>
        <v>0</v>
      </c>
      <c r="BH425" s="26">
        <f t="shared" si="263"/>
        <v>0</v>
      </c>
      <c r="BI425" s="26">
        <f t="shared" si="263"/>
        <v>0</v>
      </c>
      <c r="BJ425" s="26">
        <f t="shared" si="263"/>
        <v>0</v>
      </c>
      <c r="BK425" s="26">
        <f t="shared" si="263"/>
        <v>0</v>
      </c>
      <c r="BL425" s="26">
        <f t="shared" si="263"/>
        <v>0</v>
      </c>
      <c r="BM425" s="26">
        <f t="shared" si="263"/>
        <v>0</v>
      </c>
      <c r="BN425" s="26">
        <f t="shared" si="263"/>
        <v>0</v>
      </c>
      <c r="BO425" s="26">
        <f t="shared" si="263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4">G98*$C98</f>
        <v>0</v>
      </c>
      <c r="H427" s="26">
        <f t="shared" si="264"/>
        <v>0</v>
      </c>
      <c r="I427" s="26">
        <f t="shared" si="264"/>
        <v>0</v>
      </c>
      <c r="J427" s="26">
        <f t="shared" si="264"/>
        <v>0</v>
      </c>
      <c r="K427" s="26">
        <f t="shared" si="264"/>
        <v>0</v>
      </c>
      <c r="L427" s="26">
        <f t="shared" si="264"/>
        <v>0</v>
      </c>
      <c r="M427" s="26">
        <f t="shared" si="264"/>
        <v>0</v>
      </c>
      <c r="N427" s="26">
        <f t="shared" si="264"/>
        <v>0</v>
      </c>
      <c r="O427" s="26">
        <f t="shared" si="264"/>
        <v>0</v>
      </c>
      <c r="P427" s="26">
        <f t="shared" si="264"/>
        <v>0</v>
      </c>
      <c r="Q427" s="26">
        <f t="shared" si="264"/>
        <v>0</v>
      </c>
      <c r="R427" s="26">
        <f t="shared" si="264"/>
        <v>0</v>
      </c>
      <c r="S427" s="26">
        <f t="shared" si="264"/>
        <v>0</v>
      </c>
      <c r="T427" s="26">
        <f t="shared" si="264"/>
        <v>0</v>
      </c>
      <c r="U427" s="26">
        <f t="shared" si="264"/>
        <v>0</v>
      </c>
      <c r="V427" s="26">
        <f t="shared" si="264"/>
        <v>0</v>
      </c>
      <c r="W427" s="26">
        <f t="shared" si="264"/>
        <v>0</v>
      </c>
      <c r="X427" s="26">
        <f t="shared" si="264"/>
        <v>0</v>
      </c>
      <c r="Y427" s="26">
        <f t="shared" si="264"/>
        <v>0</v>
      </c>
      <c r="Z427" s="26">
        <f t="shared" si="264"/>
        <v>0</v>
      </c>
      <c r="AA427" s="26">
        <f t="shared" si="264"/>
        <v>0</v>
      </c>
      <c r="AB427" s="26">
        <f t="shared" si="264"/>
        <v>0</v>
      </c>
      <c r="AC427" s="26">
        <f t="shared" si="264"/>
        <v>0</v>
      </c>
      <c r="AD427" s="26">
        <f t="shared" si="264"/>
        <v>0</v>
      </c>
      <c r="AE427" s="26">
        <f t="shared" si="264"/>
        <v>0</v>
      </c>
      <c r="AF427" s="26">
        <f t="shared" si="264"/>
        <v>0</v>
      </c>
      <c r="AG427" s="26">
        <f t="shared" si="264"/>
        <v>0</v>
      </c>
      <c r="AH427" s="26">
        <f t="shared" si="264"/>
        <v>0</v>
      </c>
      <c r="AI427" s="26">
        <f t="shared" si="264"/>
        <v>0</v>
      </c>
      <c r="AJ427" s="26">
        <f t="shared" si="264"/>
        <v>0</v>
      </c>
      <c r="AK427" s="26">
        <f t="shared" si="264"/>
        <v>0</v>
      </c>
      <c r="AL427" s="26">
        <f t="shared" si="264"/>
        <v>0</v>
      </c>
      <c r="AM427" s="26">
        <f t="shared" ref="AM427:BO427" si="265">AM98*$C98</f>
        <v>0</v>
      </c>
      <c r="AN427" s="26">
        <f t="shared" si="265"/>
        <v>0</v>
      </c>
      <c r="AO427" s="26">
        <f t="shared" si="265"/>
        <v>0</v>
      </c>
      <c r="AP427" s="26">
        <f t="shared" si="265"/>
        <v>0</v>
      </c>
      <c r="AQ427" s="26">
        <f t="shared" si="265"/>
        <v>0</v>
      </c>
      <c r="AR427" s="26">
        <f t="shared" si="265"/>
        <v>0</v>
      </c>
      <c r="AS427" s="26">
        <f t="shared" si="265"/>
        <v>0</v>
      </c>
      <c r="AT427" s="26">
        <f t="shared" si="265"/>
        <v>0</v>
      </c>
      <c r="AU427" s="26">
        <f t="shared" si="265"/>
        <v>0</v>
      </c>
      <c r="AV427" s="26">
        <f t="shared" si="265"/>
        <v>0</v>
      </c>
      <c r="AW427" s="26">
        <f t="shared" si="265"/>
        <v>0</v>
      </c>
      <c r="AX427" s="26">
        <f t="shared" si="265"/>
        <v>0</v>
      </c>
      <c r="AY427" s="26">
        <f t="shared" si="265"/>
        <v>0</v>
      </c>
      <c r="AZ427" s="26">
        <f t="shared" si="265"/>
        <v>0</v>
      </c>
      <c r="BA427" s="26">
        <f t="shared" si="265"/>
        <v>0</v>
      </c>
      <c r="BB427" s="26">
        <f t="shared" si="265"/>
        <v>0</v>
      </c>
      <c r="BC427" s="26">
        <f t="shared" si="265"/>
        <v>0</v>
      </c>
      <c r="BD427" s="26">
        <f t="shared" si="265"/>
        <v>0</v>
      </c>
      <c r="BE427" s="26">
        <f t="shared" si="265"/>
        <v>0</v>
      </c>
      <c r="BF427" s="26">
        <f t="shared" si="265"/>
        <v>0</v>
      </c>
      <c r="BG427" s="26">
        <f t="shared" si="265"/>
        <v>0</v>
      </c>
      <c r="BH427" s="26">
        <f t="shared" si="265"/>
        <v>0</v>
      </c>
      <c r="BI427" s="26">
        <f t="shared" si="265"/>
        <v>0</v>
      </c>
      <c r="BJ427" s="26">
        <f t="shared" si="265"/>
        <v>0</v>
      </c>
      <c r="BK427" s="26">
        <f t="shared" si="265"/>
        <v>0</v>
      </c>
      <c r="BL427" s="26">
        <f t="shared" si="265"/>
        <v>0</v>
      </c>
      <c r="BM427" s="26">
        <f t="shared" si="265"/>
        <v>0</v>
      </c>
      <c r="BN427" s="26">
        <f t="shared" si="265"/>
        <v>0</v>
      </c>
      <c r="BO427" s="26">
        <f t="shared" si="265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6">G100*$C100</f>
        <v>0</v>
      </c>
      <c r="H430" s="26">
        <f t="shared" si="266"/>
        <v>0</v>
      </c>
      <c r="I430" s="26">
        <f t="shared" si="266"/>
        <v>0</v>
      </c>
      <c r="J430" s="26">
        <f t="shared" si="266"/>
        <v>0</v>
      </c>
      <c r="K430" s="26">
        <f t="shared" si="266"/>
        <v>0</v>
      </c>
      <c r="L430" s="26">
        <f t="shared" si="266"/>
        <v>0</v>
      </c>
      <c r="M430" s="26">
        <f t="shared" si="266"/>
        <v>0</v>
      </c>
      <c r="N430" s="26">
        <f t="shared" si="266"/>
        <v>0</v>
      </c>
      <c r="O430" s="26">
        <f t="shared" si="266"/>
        <v>0</v>
      </c>
      <c r="P430" s="26">
        <f t="shared" si="266"/>
        <v>0</v>
      </c>
      <c r="Q430" s="26">
        <f t="shared" si="266"/>
        <v>0</v>
      </c>
      <c r="R430" s="26">
        <f t="shared" si="266"/>
        <v>0</v>
      </c>
      <c r="S430" s="26">
        <f t="shared" si="266"/>
        <v>0</v>
      </c>
      <c r="T430" s="26">
        <f t="shared" si="266"/>
        <v>0</v>
      </c>
      <c r="U430" s="26">
        <f t="shared" si="266"/>
        <v>0</v>
      </c>
      <c r="V430" s="26">
        <f t="shared" si="266"/>
        <v>0</v>
      </c>
      <c r="W430" s="26">
        <f t="shared" si="266"/>
        <v>0</v>
      </c>
      <c r="X430" s="26">
        <f t="shared" si="266"/>
        <v>0</v>
      </c>
      <c r="Y430" s="26">
        <f t="shared" si="266"/>
        <v>0</v>
      </c>
      <c r="Z430" s="26">
        <f t="shared" si="266"/>
        <v>0</v>
      </c>
      <c r="AA430" s="26">
        <f t="shared" si="266"/>
        <v>0</v>
      </c>
      <c r="AB430" s="26">
        <f t="shared" si="266"/>
        <v>0</v>
      </c>
      <c r="AC430" s="26">
        <f t="shared" si="266"/>
        <v>0</v>
      </c>
      <c r="AD430" s="26">
        <f t="shared" si="266"/>
        <v>0</v>
      </c>
      <c r="AE430" s="26">
        <f t="shared" si="266"/>
        <v>0</v>
      </c>
      <c r="AF430" s="26">
        <f t="shared" si="266"/>
        <v>0</v>
      </c>
      <c r="AG430" s="26">
        <f t="shared" si="266"/>
        <v>0</v>
      </c>
      <c r="AH430" s="26">
        <f t="shared" si="266"/>
        <v>0</v>
      </c>
      <c r="AI430" s="26">
        <f t="shared" si="266"/>
        <v>0</v>
      </c>
      <c r="AJ430" s="26">
        <f t="shared" si="266"/>
        <v>0</v>
      </c>
      <c r="AK430" s="26">
        <f t="shared" si="266"/>
        <v>0</v>
      </c>
      <c r="AL430" s="26">
        <f t="shared" si="266"/>
        <v>0</v>
      </c>
      <c r="AM430" s="26">
        <f t="shared" ref="AM430:BO430" si="267">AM100*$C100</f>
        <v>0</v>
      </c>
      <c r="AN430" s="26">
        <f t="shared" si="267"/>
        <v>0</v>
      </c>
      <c r="AO430" s="26">
        <f t="shared" si="267"/>
        <v>0</v>
      </c>
      <c r="AP430" s="26">
        <f t="shared" si="267"/>
        <v>0</v>
      </c>
      <c r="AQ430" s="26">
        <f t="shared" si="267"/>
        <v>0</v>
      </c>
      <c r="AR430" s="26">
        <f t="shared" si="267"/>
        <v>0</v>
      </c>
      <c r="AS430" s="26">
        <f t="shared" si="267"/>
        <v>0</v>
      </c>
      <c r="AT430" s="26">
        <f t="shared" si="267"/>
        <v>0</v>
      </c>
      <c r="AU430" s="26">
        <f t="shared" si="267"/>
        <v>0</v>
      </c>
      <c r="AV430" s="26">
        <f t="shared" si="267"/>
        <v>0</v>
      </c>
      <c r="AW430" s="26">
        <f t="shared" si="267"/>
        <v>0</v>
      </c>
      <c r="AX430" s="26">
        <f t="shared" si="267"/>
        <v>0</v>
      </c>
      <c r="AY430" s="26">
        <f t="shared" si="267"/>
        <v>0</v>
      </c>
      <c r="AZ430" s="26">
        <f t="shared" si="267"/>
        <v>0</v>
      </c>
      <c r="BA430" s="26">
        <f t="shared" si="267"/>
        <v>0</v>
      </c>
      <c r="BB430" s="26">
        <f t="shared" si="267"/>
        <v>0</v>
      </c>
      <c r="BC430" s="26">
        <f t="shared" si="267"/>
        <v>0</v>
      </c>
      <c r="BD430" s="26">
        <f t="shared" si="267"/>
        <v>0</v>
      </c>
      <c r="BE430" s="26">
        <f t="shared" si="267"/>
        <v>0</v>
      </c>
      <c r="BF430" s="26">
        <f t="shared" si="267"/>
        <v>0</v>
      </c>
      <c r="BG430" s="26">
        <f t="shared" si="267"/>
        <v>0</v>
      </c>
      <c r="BH430" s="26">
        <f t="shared" si="267"/>
        <v>0</v>
      </c>
      <c r="BI430" s="26">
        <f t="shared" si="267"/>
        <v>0</v>
      </c>
      <c r="BJ430" s="26">
        <f t="shared" si="267"/>
        <v>0</v>
      </c>
      <c r="BK430" s="26">
        <f t="shared" si="267"/>
        <v>0</v>
      </c>
      <c r="BL430" s="26">
        <f t="shared" si="267"/>
        <v>0</v>
      </c>
      <c r="BM430" s="26">
        <f t="shared" si="267"/>
        <v>0</v>
      </c>
      <c r="BN430" s="26">
        <f t="shared" si="267"/>
        <v>0</v>
      </c>
      <c r="BO430" s="26">
        <f t="shared" si="267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68">G430*G431</f>
        <v>0</v>
      </c>
      <c r="H432" s="26">
        <f t="shared" si="268"/>
        <v>0</v>
      </c>
      <c r="I432" s="26">
        <f t="shared" si="268"/>
        <v>0</v>
      </c>
      <c r="J432" s="26">
        <f t="shared" si="268"/>
        <v>0</v>
      </c>
      <c r="K432" s="26">
        <f t="shared" si="268"/>
        <v>0</v>
      </c>
      <c r="L432" s="26">
        <f t="shared" si="268"/>
        <v>0</v>
      </c>
      <c r="M432" s="26">
        <f t="shared" si="268"/>
        <v>0</v>
      </c>
      <c r="N432" s="26">
        <f t="shared" si="268"/>
        <v>0</v>
      </c>
      <c r="O432" s="26">
        <f t="shared" si="268"/>
        <v>0</v>
      </c>
      <c r="P432" s="26">
        <f t="shared" si="268"/>
        <v>0</v>
      </c>
      <c r="Q432" s="26">
        <f t="shared" si="268"/>
        <v>0</v>
      </c>
      <c r="R432" s="26">
        <f t="shared" si="268"/>
        <v>0</v>
      </c>
      <c r="S432" s="26">
        <f t="shared" si="268"/>
        <v>0</v>
      </c>
      <c r="T432" s="26">
        <f t="shared" si="268"/>
        <v>0</v>
      </c>
      <c r="U432" s="26">
        <f t="shared" si="268"/>
        <v>0</v>
      </c>
      <c r="V432" s="26">
        <f t="shared" si="268"/>
        <v>0</v>
      </c>
      <c r="W432" s="26">
        <f t="shared" si="268"/>
        <v>0</v>
      </c>
      <c r="X432" s="26">
        <f t="shared" si="268"/>
        <v>0</v>
      </c>
      <c r="Y432" s="26">
        <f t="shared" si="268"/>
        <v>0</v>
      </c>
      <c r="Z432" s="26">
        <f t="shared" si="268"/>
        <v>0</v>
      </c>
      <c r="AA432" s="26">
        <f t="shared" si="268"/>
        <v>0</v>
      </c>
      <c r="AB432" s="26">
        <f t="shared" si="268"/>
        <v>0</v>
      </c>
      <c r="AC432" s="26">
        <f t="shared" si="268"/>
        <v>0</v>
      </c>
      <c r="AD432" s="26">
        <f t="shared" si="268"/>
        <v>0</v>
      </c>
      <c r="AE432" s="26">
        <f t="shared" si="268"/>
        <v>0</v>
      </c>
      <c r="AF432" s="26">
        <f t="shared" si="268"/>
        <v>0</v>
      </c>
      <c r="AG432" s="26">
        <f t="shared" si="268"/>
        <v>0</v>
      </c>
      <c r="AH432" s="26">
        <f t="shared" si="268"/>
        <v>0</v>
      </c>
      <c r="AI432" s="26">
        <f t="shared" si="268"/>
        <v>0</v>
      </c>
      <c r="AJ432" s="26">
        <f t="shared" si="268"/>
        <v>0</v>
      </c>
      <c r="AK432" s="26">
        <f t="shared" si="268"/>
        <v>0</v>
      </c>
      <c r="AL432" s="26">
        <f t="shared" si="268"/>
        <v>0</v>
      </c>
      <c r="AM432" s="26">
        <f t="shared" ref="AM432:BO432" si="269">AM430*AM431</f>
        <v>0</v>
      </c>
      <c r="AN432" s="26">
        <f t="shared" si="269"/>
        <v>0</v>
      </c>
      <c r="AO432" s="26">
        <f t="shared" si="269"/>
        <v>0</v>
      </c>
      <c r="AP432" s="26">
        <f t="shared" si="269"/>
        <v>0</v>
      </c>
      <c r="AQ432" s="26">
        <f t="shared" si="269"/>
        <v>0</v>
      </c>
      <c r="AR432" s="26">
        <f t="shared" si="269"/>
        <v>0</v>
      </c>
      <c r="AS432" s="26">
        <f t="shared" si="269"/>
        <v>0</v>
      </c>
      <c r="AT432" s="26">
        <f t="shared" si="269"/>
        <v>0</v>
      </c>
      <c r="AU432" s="26">
        <f t="shared" si="269"/>
        <v>0</v>
      </c>
      <c r="AV432" s="26">
        <f t="shared" si="269"/>
        <v>0</v>
      </c>
      <c r="AW432" s="26">
        <f t="shared" si="269"/>
        <v>0</v>
      </c>
      <c r="AX432" s="26">
        <f t="shared" si="269"/>
        <v>0</v>
      </c>
      <c r="AY432" s="26">
        <f t="shared" si="269"/>
        <v>0</v>
      </c>
      <c r="AZ432" s="26">
        <f t="shared" si="269"/>
        <v>0</v>
      </c>
      <c r="BA432" s="26">
        <f t="shared" si="269"/>
        <v>0</v>
      </c>
      <c r="BB432" s="26">
        <f t="shared" si="269"/>
        <v>0</v>
      </c>
      <c r="BC432" s="26">
        <f t="shared" si="269"/>
        <v>0</v>
      </c>
      <c r="BD432" s="26">
        <f t="shared" si="269"/>
        <v>0</v>
      </c>
      <c r="BE432" s="26">
        <f t="shared" si="269"/>
        <v>0</v>
      </c>
      <c r="BF432" s="26">
        <f t="shared" si="269"/>
        <v>0</v>
      </c>
      <c r="BG432" s="26">
        <f t="shared" si="269"/>
        <v>0</v>
      </c>
      <c r="BH432" s="26">
        <f t="shared" si="269"/>
        <v>0</v>
      </c>
      <c r="BI432" s="26">
        <f t="shared" si="269"/>
        <v>0</v>
      </c>
      <c r="BJ432" s="26">
        <f t="shared" si="269"/>
        <v>0</v>
      </c>
      <c r="BK432" s="26">
        <f t="shared" si="269"/>
        <v>0</v>
      </c>
      <c r="BL432" s="26">
        <f t="shared" si="269"/>
        <v>0</v>
      </c>
      <c r="BM432" s="26">
        <f t="shared" si="269"/>
        <v>0</v>
      </c>
      <c r="BN432" s="26">
        <f t="shared" si="269"/>
        <v>0</v>
      </c>
      <c r="BO432" s="26">
        <f t="shared" si="269"/>
        <v>0</v>
      </c>
    </row>
    <row r="433" spans="1:67" outlineLevel="2" x14ac:dyDescent="0.15">
      <c r="A433" s="47" t="s">
        <v>757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0">G432+G433</f>
        <v>0</v>
      </c>
      <c r="H434" s="26">
        <f t="shared" si="270"/>
        <v>0</v>
      </c>
      <c r="I434" s="26">
        <f t="shared" si="270"/>
        <v>0</v>
      </c>
      <c r="J434" s="26">
        <f t="shared" si="270"/>
        <v>0</v>
      </c>
      <c r="K434" s="26">
        <f t="shared" si="270"/>
        <v>0</v>
      </c>
      <c r="L434" s="26">
        <f t="shared" si="270"/>
        <v>0</v>
      </c>
      <c r="M434" s="26">
        <f t="shared" si="270"/>
        <v>0</v>
      </c>
      <c r="N434" s="26">
        <f t="shared" si="270"/>
        <v>0</v>
      </c>
      <c r="O434" s="26">
        <f t="shared" si="270"/>
        <v>0</v>
      </c>
      <c r="P434" s="26">
        <f t="shared" si="270"/>
        <v>0</v>
      </c>
      <c r="Q434" s="26">
        <f t="shared" si="270"/>
        <v>0</v>
      </c>
      <c r="R434" s="26">
        <f t="shared" si="270"/>
        <v>0</v>
      </c>
      <c r="S434" s="26">
        <f t="shared" si="270"/>
        <v>0</v>
      </c>
      <c r="T434" s="26">
        <f t="shared" si="270"/>
        <v>0</v>
      </c>
      <c r="U434" s="26">
        <f t="shared" si="270"/>
        <v>0</v>
      </c>
      <c r="V434" s="26">
        <f t="shared" si="270"/>
        <v>0</v>
      </c>
      <c r="W434" s="26">
        <f t="shared" si="270"/>
        <v>0</v>
      </c>
      <c r="X434" s="26">
        <f t="shared" si="270"/>
        <v>0</v>
      </c>
      <c r="Y434" s="26">
        <f t="shared" si="270"/>
        <v>0</v>
      </c>
      <c r="Z434" s="26">
        <f t="shared" si="270"/>
        <v>0</v>
      </c>
      <c r="AA434" s="26">
        <f t="shared" si="270"/>
        <v>0</v>
      </c>
      <c r="AB434" s="26">
        <f t="shared" si="270"/>
        <v>0</v>
      </c>
      <c r="AC434" s="26">
        <f t="shared" si="270"/>
        <v>0</v>
      </c>
      <c r="AD434" s="26">
        <f t="shared" si="270"/>
        <v>0</v>
      </c>
      <c r="AE434" s="26">
        <f t="shared" si="270"/>
        <v>0</v>
      </c>
      <c r="AF434" s="26">
        <f t="shared" si="270"/>
        <v>0</v>
      </c>
      <c r="AG434" s="26">
        <f t="shared" si="270"/>
        <v>0</v>
      </c>
      <c r="AH434" s="26">
        <f t="shared" si="270"/>
        <v>0</v>
      </c>
      <c r="AI434" s="26">
        <f t="shared" si="270"/>
        <v>0</v>
      </c>
      <c r="AJ434" s="26">
        <f t="shared" si="270"/>
        <v>0</v>
      </c>
      <c r="AK434" s="26">
        <f t="shared" si="270"/>
        <v>0</v>
      </c>
      <c r="AL434" s="26">
        <f t="shared" si="270"/>
        <v>0</v>
      </c>
      <c r="AM434" s="26">
        <f t="shared" ref="AM434:BO434" si="271">AM432+AM433</f>
        <v>0</v>
      </c>
      <c r="AN434" s="26">
        <f t="shared" si="271"/>
        <v>0</v>
      </c>
      <c r="AO434" s="26">
        <f t="shared" si="271"/>
        <v>0</v>
      </c>
      <c r="AP434" s="26">
        <f t="shared" si="271"/>
        <v>0</v>
      </c>
      <c r="AQ434" s="26">
        <f t="shared" si="271"/>
        <v>0</v>
      </c>
      <c r="AR434" s="26">
        <f t="shared" si="271"/>
        <v>0</v>
      </c>
      <c r="AS434" s="26">
        <f t="shared" si="271"/>
        <v>0</v>
      </c>
      <c r="AT434" s="26">
        <f t="shared" si="271"/>
        <v>0</v>
      </c>
      <c r="AU434" s="26">
        <f t="shared" si="271"/>
        <v>0</v>
      </c>
      <c r="AV434" s="26">
        <f t="shared" si="271"/>
        <v>0</v>
      </c>
      <c r="AW434" s="26">
        <f t="shared" si="271"/>
        <v>0</v>
      </c>
      <c r="AX434" s="26">
        <f t="shared" si="271"/>
        <v>0</v>
      </c>
      <c r="AY434" s="26">
        <f t="shared" si="271"/>
        <v>0</v>
      </c>
      <c r="AZ434" s="26">
        <f t="shared" si="271"/>
        <v>0</v>
      </c>
      <c r="BA434" s="26">
        <f t="shared" si="271"/>
        <v>0</v>
      </c>
      <c r="BB434" s="26">
        <f t="shared" si="271"/>
        <v>0</v>
      </c>
      <c r="BC434" s="26">
        <f t="shared" si="271"/>
        <v>0</v>
      </c>
      <c r="BD434" s="26">
        <f t="shared" si="271"/>
        <v>0</v>
      </c>
      <c r="BE434" s="26">
        <f t="shared" si="271"/>
        <v>0</v>
      </c>
      <c r="BF434" s="26">
        <f t="shared" si="271"/>
        <v>0</v>
      </c>
      <c r="BG434" s="26">
        <f t="shared" si="271"/>
        <v>0</v>
      </c>
      <c r="BH434" s="26">
        <f t="shared" si="271"/>
        <v>0</v>
      </c>
      <c r="BI434" s="26">
        <f t="shared" si="271"/>
        <v>0</v>
      </c>
      <c r="BJ434" s="26">
        <f t="shared" si="271"/>
        <v>0</v>
      </c>
      <c r="BK434" s="26">
        <f t="shared" si="271"/>
        <v>0</v>
      </c>
      <c r="BL434" s="26">
        <f t="shared" si="271"/>
        <v>0</v>
      </c>
      <c r="BM434" s="26">
        <f t="shared" si="271"/>
        <v>0</v>
      </c>
      <c r="BN434" s="26">
        <f t="shared" si="271"/>
        <v>0</v>
      </c>
      <c r="BO434" s="26">
        <f t="shared" si="271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2">G101*$C101</f>
        <v>0</v>
      </c>
      <c r="H436" s="26">
        <f t="shared" si="272"/>
        <v>0</v>
      </c>
      <c r="I436" s="26">
        <f t="shared" si="272"/>
        <v>0</v>
      </c>
      <c r="J436" s="26">
        <f t="shared" si="272"/>
        <v>0</v>
      </c>
      <c r="K436" s="26">
        <f t="shared" si="272"/>
        <v>0</v>
      </c>
      <c r="L436" s="26">
        <f t="shared" si="272"/>
        <v>0</v>
      </c>
      <c r="M436" s="26">
        <f t="shared" si="272"/>
        <v>0</v>
      </c>
      <c r="N436" s="26">
        <f t="shared" si="272"/>
        <v>0</v>
      </c>
      <c r="O436" s="26">
        <f t="shared" si="272"/>
        <v>0</v>
      </c>
      <c r="P436" s="26">
        <f t="shared" si="272"/>
        <v>0</v>
      </c>
      <c r="Q436" s="26">
        <f t="shared" si="272"/>
        <v>0</v>
      </c>
      <c r="R436" s="26">
        <f t="shared" si="272"/>
        <v>0</v>
      </c>
      <c r="S436" s="26">
        <f t="shared" si="272"/>
        <v>0</v>
      </c>
      <c r="T436" s="26">
        <f t="shared" si="272"/>
        <v>0</v>
      </c>
      <c r="U436" s="26">
        <f t="shared" si="272"/>
        <v>0</v>
      </c>
      <c r="V436" s="26">
        <f t="shared" si="272"/>
        <v>0</v>
      </c>
      <c r="W436" s="26">
        <f t="shared" si="272"/>
        <v>0</v>
      </c>
      <c r="X436" s="26">
        <f t="shared" si="272"/>
        <v>0</v>
      </c>
      <c r="Y436" s="26">
        <f t="shared" si="272"/>
        <v>0</v>
      </c>
      <c r="Z436" s="26">
        <f t="shared" si="272"/>
        <v>0</v>
      </c>
      <c r="AA436" s="26">
        <f t="shared" si="272"/>
        <v>0</v>
      </c>
      <c r="AB436" s="26">
        <f t="shared" si="272"/>
        <v>0</v>
      </c>
      <c r="AC436" s="26">
        <f t="shared" si="272"/>
        <v>0</v>
      </c>
      <c r="AD436" s="26">
        <f t="shared" si="272"/>
        <v>0</v>
      </c>
      <c r="AE436" s="26">
        <f t="shared" si="272"/>
        <v>0</v>
      </c>
      <c r="AF436" s="26">
        <f t="shared" si="272"/>
        <v>0</v>
      </c>
      <c r="AG436" s="26">
        <f t="shared" si="272"/>
        <v>0</v>
      </c>
      <c r="AH436" s="26">
        <f t="shared" si="272"/>
        <v>0</v>
      </c>
      <c r="AI436" s="26">
        <f t="shared" si="272"/>
        <v>0</v>
      </c>
      <c r="AJ436" s="26">
        <f t="shared" si="272"/>
        <v>0</v>
      </c>
      <c r="AK436" s="26">
        <f t="shared" si="272"/>
        <v>0</v>
      </c>
      <c r="AL436" s="26">
        <f t="shared" si="272"/>
        <v>0</v>
      </c>
      <c r="AM436" s="26">
        <f t="shared" ref="AM436:BO436" si="273">AM101*$C101</f>
        <v>0</v>
      </c>
      <c r="AN436" s="26">
        <f t="shared" si="273"/>
        <v>0</v>
      </c>
      <c r="AO436" s="26">
        <f t="shared" si="273"/>
        <v>0</v>
      </c>
      <c r="AP436" s="26">
        <f t="shared" si="273"/>
        <v>0</v>
      </c>
      <c r="AQ436" s="26">
        <f t="shared" si="273"/>
        <v>0</v>
      </c>
      <c r="AR436" s="26">
        <f t="shared" si="273"/>
        <v>0</v>
      </c>
      <c r="AS436" s="26">
        <f t="shared" si="273"/>
        <v>0</v>
      </c>
      <c r="AT436" s="26">
        <f t="shared" si="273"/>
        <v>0</v>
      </c>
      <c r="AU436" s="26">
        <f t="shared" si="273"/>
        <v>0</v>
      </c>
      <c r="AV436" s="26">
        <f t="shared" si="273"/>
        <v>0</v>
      </c>
      <c r="AW436" s="26">
        <f t="shared" si="273"/>
        <v>0</v>
      </c>
      <c r="AX436" s="26">
        <f t="shared" si="273"/>
        <v>0</v>
      </c>
      <c r="AY436" s="26">
        <f t="shared" si="273"/>
        <v>0</v>
      </c>
      <c r="AZ436" s="26">
        <f t="shared" si="273"/>
        <v>0</v>
      </c>
      <c r="BA436" s="26">
        <f t="shared" si="273"/>
        <v>0</v>
      </c>
      <c r="BB436" s="26">
        <f t="shared" si="273"/>
        <v>0</v>
      </c>
      <c r="BC436" s="26">
        <f t="shared" si="273"/>
        <v>0</v>
      </c>
      <c r="BD436" s="26">
        <f t="shared" si="273"/>
        <v>0</v>
      </c>
      <c r="BE436" s="26">
        <f t="shared" si="273"/>
        <v>0</v>
      </c>
      <c r="BF436" s="26">
        <f t="shared" si="273"/>
        <v>0</v>
      </c>
      <c r="BG436" s="26">
        <f t="shared" si="273"/>
        <v>0</v>
      </c>
      <c r="BH436" s="26">
        <f t="shared" si="273"/>
        <v>0</v>
      </c>
      <c r="BI436" s="26">
        <f t="shared" si="273"/>
        <v>0</v>
      </c>
      <c r="BJ436" s="26">
        <f t="shared" si="273"/>
        <v>0</v>
      </c>
      <c r="BK436" s="26">
        <f t="shared" si="273"/>
        <v>0</v>
      </c>
      <c r="BL436" s="26">
        <f t="shared" si="273"/>
        <v>0</v>
      </c>
      <c r="BM436" s="26">
        <f t="shared" si="273"/>
        <v>0</v>
      </c>
      <c r="BN436" s="26">
        <f t="shared" si="273"/>
        <v>0</v>
      </c>
      <c r="BO436" s="26">
        <f t="shared" si="273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4">G103*$C103</f>
        <v>0</v>
      </c>
      <c r="H439" s="26">
        <f t="shared" si="274"/>
        <v>0</v>
      </c>
      <c r="I439" s="26">
        <f t="shared" si="274"/>
        <v>0</v>
      </c>
      <c r="J439" s="26">
        <f t="shared" si="274"/>
        <v>0</v>
      </c>
      <c r="K439" s="26">
        <f t="shared" si="274"/>
        <v>0</v>
      </c>
      <c r="L439" s="26">
        <f t="shared" si="274"/>
        <v>0</v>
      </c>
      <c r="M439" s="26">
        <f t="shared" si="274"/>
        <v>0</v>
      </c>
      <c r="N439" s="26">
        <f t="shared" si="274"/>
        <v>0</v>
      </c>
      <c r="O439" s="26">
        <f t="shared" si="274"/>
        <v>0</v>
      </c>
      <c r="P439" s="26">
        <f t="shared" si="274"/>
        <v>0</v>
      </c>
      <c r="Q439" s="26">
        <f t="shared" si="274"/>
        <v>0</v>
      </c>
      <c r="R439" s="26">
        <f t="shared" si="274"/>
        <v>0</v>
      </c>
      <c r="S439" s="26">
        <f t="shared" si="274"/>
        <v>0</v>
      </c>
      <c r="T439" s="26">
        <f t="shared" si="274"/>
        <v>0</v>
      </c>
      <c r="U439" s="26">
        <f t="shared" si="274"/>
        <v>0</v>
      </c>
      <c r="V439" s="26">
        <f t="shared" si="274"/>
        <v>0</v>
      </c>
      <c r="W439" s="26">
        <f t="shared" si="274"/>
        <v>0</v>
      </c>
      <c r="X439" s="26">
        <f t="shared" si="274"/>
        <v>0</v>
      </c>
      <c r="Y439" s="26">
        <f t="shared" si="274"/>
        <v>0</v>
      </c>
      <c r="Z439" s="26">
        <f t="shared" si="274"/>
        <v>0</v>
      </c>
      <c r="AA439" s="26">
        <f t="shared" si="274"/>
        <v>0</v>
      </c>
      <c r="AB439" s="26">
        <f t="shared" si="274"/>
        <v>0</v>
      </c>
      <c r="AC439" s="26">
        <f t="shared" si="274"/>
        <v>0</v>
      </c>
      <c r="AD439" s="26">
        <f t="shared" si="274"/>
        <v>0</v>
      </c>
      <c r="AE439" s="26">
        <f t="shared" si="274"/>
        <v>0</v>
      </c>
      <c r="AF439" s="26">
        <f t="shared" si="274"/>
        <v>0</v>
      </c>
      <c r="AG439" s="26">
        <f t="shared" si="274"/>
        <v>0</v>
      </c>
      <c r="AH439" s="26">
        <f t="shared" si="274"/>
        <v>0</v>
      </c>
      <c r="AI439" s="26">
        <f t="shared" si="274"/>
        <v>0</v>
      </c>
      <c r="AJ439" s="26">
        <f t="shared" si="274"/>
        <v>0</v>
      </c>
      <c r="AK439" s="26">
        <f t="shared" si="274"/>
        <v>0</v>
      </c>
      <c r="AL439" s="26">
        <f t="shared" si="274"/>
        <v>0</v>
      </c>
      <c r="AM439" s="26">
        <f t="shared" ref="AM439:BO439" si="275">AM103*$C103</f>
        <v>0</v>
      </c>
      <c r="AN439" s="26">
        <f t="shared" si="275"/>
        <v>0</v>
      </c>
      <c r="AO439" s="26">
        <f t="shared" si="275"/>
        <v>0</v>
      </c>
      <c r="AP439" s="26">
        <f t="shared" si="275"/>
        <v>0</v>
      </c>
      <c r="AQ439" s="26">
        <f t="shared" si="275"/>
        <v>0</v>
      </c>
      <c r="AR439" s="26">
        <f t="shared" si="275"/>
        <v>0</v>
      </c>
      <c r="AS439" s="26">
        <f t="shared" si="275"/>
        <v>0</v>
      </c>
      <c r="AT439" s="26">
        <f t="shared" si="275"/>
        <v>0</v>
      </c>
      <c r="AU439" s="26">
        <f t="shared" si="275"/>
        <v>0</v>
      </c>
      <c r="AV439" s="26">
        <f t="shared" si="275"/>
        <v>0</v>
      </c>
      <c r="AW439" s="26">
        <f t="shared" si="275"/>
        <v>0</v>
      </c>
      <c r="AX439" s="26">
        <f t="shared" si="275"/>
        <v>0</v>
      </c>
      <c r="AY439" s="26">
        <f t="shared" si="275"/>
        <v>0</v>
      </c>
      <c r="AZ439" s="26">
        <f t="shared" si="275"/>
        <v>0</v>
      </c>
      <c r="BA439" s="26">
        <f t="shared" si="275"/>
        <v>0</v>
      </c>
      <c r="BB439" s="26">
        <f t="shared" si="275"/>
        <v>0</v>
      </c>
      <c r="BC439" s="26">
        <f t="shared" si="275"/>
        <v>0</v>
      </c>
      <c r="BD439" s="26">
        <f t="shared" si="275"/>
        <v>0</v>
      </c>
      <c r="BE439" s="26">
        <f t="shared" si="275"/>
        <v>0</v>
      </c>
      <c r="BF439" s="26">
        <f t="shared" si="275"/>
        <v>0</v>
      </c>
      <c r="BG439" s="26">
        <f t="shared" si="275"/>
        <v>0</v>
      </c>
      <c r="BH439" s="26">
        <f t="shared" si="275"/>
        <v>0</v>
      </c>
      <c r="BI439" s="26">
        <f t="shared" si="275"/>
        <v>0</v>
      </c>
      <c r="BJ439" s="26">
        <f t="shared" si="275"/>
        <v>0</v>
      </c>
      <c r="BK439" s="26">
        <f t="shared" si="275"/>
        <v>0</v>
      </c>
      <c r="BL439" s="26">
        <f t="shared" si="275"/>
        <v>0</v>
      </c>
      <c r="BM439" s="26">
        <f t="shared" si="275"/>
        <v>0</v>
      </c>
      <c r="BN439" s="26">
        <f t="shared" si="275"/>
        <v>0</v>
      </c>
      <c r="BO439" s="26">
        <f t="shared" si="275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6">G439*G440</f>
        <v>0</v>
      </c>
      <c r="H441" s="26">
        <f t="shared" si="276"/>
        <v>0</v>
      </c>
      <c r="I441" s="26">
        <f t="shared" si="276"/>
        <v>0</v>
      </c>
      <c r="J441" s="26">
        <f t="shared" si="276"/>
        <v>0</v>
      </c>
      <c r="K441" s="26">
        <f t="shared" si="276"/>
        <v>0</v>
      </c>
      <c r="L441" s="26">
        <f t="shared" si="276"/>
        <v>0</v>
      </c>
      <c r="M441" s="26">
        <f t="shared" si="276"/>
        <v>0</v>
      </c>
      <c r="N441" s="26">
        <f t="shared" si="276"/>
        <v>0</v>
      </c>
      <c r="O441" s="26">
        <f t="shared" si="276"/>
        <v>0</v>
      </c>
      <c r="P441" s="26">
        <f t="shared" si="276"/>
        <v>0</v>
      </c>
      <c r="Q441" s="26">
        <f t="shared" si="276"/>
        <v>0</v>
      </c>
      <c r="R441" s="26">
        <f t="shared" si="276"/>
        <v>0</v>
      </c>
      <c r="S441" s="26">
        <f t="shared" si="276"/>
        <v>0</v>
      </c>
      <c r="T441" s="26">
        <f t="shared" si="276"/>
        <v>0</v>
      </c>
      <c r="U441" s="26">
        <f t="shared" si="276"/>
        <v>0</v>
      </c>
      <c r="V441" s="26">
        <f t="shared" si="276"/>
        <v>0</v>
      </c>
      <c r="W441" s="26">
        <f t="shared" si="276"/>
        <v>0</v>
      </c>
      <c r="X441" s="26">
        <f t="shared" si="276"/>
        <v>0</v>
      </c>
      <c r="Y441" s="26">
        <f t="shared" si="276"/>
        <v>0</v>
      </c>
      <c r="Z441" s="26">
        <f t="shared" si="276"/>
        <v>0</v>
      </c>
      <c r="AA441" s="26">
        <f t="shared" si="276"/>
        <v>0</v>
      </c>
      <c r="AB441" s="26">
        <f t="shared" si="276"/>
        <v>0</v>
      </c>
      <c r="AC441" s="26">
        <f t="shared" si="276"/>
        <v>0</v>
      </c>
      <c r="AD441" s="26">
        <f t="shared" si="276"/>
        <v>0</v>
      </c>
      <c r="AE441" s="26">
        <f t="shared" si="276"/>
        <v>0</v>
      </c>
      <c r="AF441" s="26">
        <f t="shared" si="276"/>
        <v>0</v>
      </c>
      <c r="AG441" s="26">
        <f t="shared" si="276"/>
        <v>0</v>
      </c>
      <c r="AH441" s="26">
        <f t="shared" si="276"/>
        <v>0</v>
      </c>
      <c r="AI441" s="26">
        <f t="shared" si="276"/>
        <v>0</v>
      </c>
      <c r="AJ441" s="26">
        <f t="shared" si="276"/>
        <v>0</v>
      </c>
      <c r="AK441" s="26">
        <f t="shared" si="276"/>
        <v>0</v>
      </c>
      <c r="AL441" s="26">
        <f t="shared" si="276"/>
        <v>0</v>
      </c>
      <c r="AM441" s="26">
        <f t="shared" ref="AM441:BO441" si="277">AM439*AM440</f>
        <v>0</v>
      </c>
      <c r="AN441" s="26">
        <f t="shared" si="277"/>
        <v>0</v>
      </c>
      <c r="AO441" s="26">
        <f t="shared" si="277"/>
        <v>0</v>
      </c>
      <c r="AP441" s="26">
        <f t="shared" si="277"/>
        <v>0</v>
      </c>
      <c r="AQ441" s="26">
        <f t="shared" si="277"/>
        <v>0</v>
      </c>
      <c r="AR441" s="26">
        <f t="shared" si="277"/>
        <v>0</v>
      </c>
      <c r="AS441" s="26">
        <f t="shared" si="277"/>
        <v>0</v>
      </c>
      <c r="AT441" s="26">
        <f t="shared" si="277"/>
        <v>0</v>
      </c>
      <c r="AU441" s="26">
        <f t="shared" si="277"/>
        <v>0</v>
      </c>
      <c r="AV441" s="26">
        <f t="shared" si="277"/>
        <v>0</v>
      </c>
      <c r="AW441" s="26">
        <f t="shared" si="277"/>
        <v>0</v>
      </c>
      <c r="AX441" s="26">
        <f t="shared" si="277"/>
        <v>0</v>
      </c>
      <c r="AY441" s="26">
        <f t="shared" si="277"/>
        <v>0</v>
      </c>
      <c r="AZ441" s="26">
        <f t="shared" si="277"/>
        <v>0</v>
      </c>
      <c r="BA441" s="26">
        <f t="shared" si="277"/>
        <v>0</v>
      </c>
      <c r="BB441" s="26">
        <f t="shared" si="277"/>
        <v>0</v>
      </c>
      <c r="BC441" s="26">
        <f t="shared" si="277"/>
        <v>0</v>
      </c>
      <c r="BD441" s="26">
        <f t="shared" si="277"/>
        <v>0</v>
      </c>
      <c r="BE441" s="26">
        <f t="shared" si="277"/>
        <v>0</v>
      </c>
      <c r="BF441" s="26">
        <f t="shared" si="277"/>
        <v>0</v>
      </c>
      <c r="BG441" s="26">
        <f t="shared" si="277"/>
        <v>0</v>
      </c>
      <c r="BH441" s="26">
        <f t="shared" si="277"/>
        <v>0</v>
      </c>
      <c r="BI441" s="26">
        <f t="shared" si="277"/>
        <v>0</v>
      </c>
      <c r="BJ441" s="26">
        <f t="shared" si="277"/>
        <v>0</v>
      </c>
      <c r="BK441" s="26">
        <f t="shared" si="277"/>
        <v>0</v>
      </c>
      <c r="BL441" s="26">
        <f t="shared" si="277"/>
        <v>0</v>
      </c>
      <c r="BM441" s="26">
        <f t="shared" si="277"/>
        <v>0</v>
      </c>
      <c r="BN441" s="26">
        <f t="shared" si="277"/>
        <v>0</v>
      </c>
      <c r="BO441" s="26">
        <f t="shared" si="277"/>
        <v>0</v>
      </c>
    </row>
    <row r="442" spans="1:67" outlineLevel="2" x14ac:dyDescent="0.15">
      <c r="A442" s="47" t="s">
        <v>757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78">G441+G442</f>
        <v>0</v>
      </c>
      <c r="H443" s="26">
        <f t="shared" si="278"/>
        <v>0</v>
      </c>
      <c r="I443" s="26">
        <f t="shared" si="278"/>
        <v>0</v>
      </c>
      <c r="J443" s="26">
        <f t="shared" si="278"/>
        <v>0</v>
      </c>
      <c r="K443" s="26">
        <f t="shared" si="278"/>
        <v>0</v>
      </c>
      <c r="L443" s="26">
        <f t="shared" si="278"/>
        <v>0</v>
      </c>
      <c r="M443" s="26">
        <f t="shared" si="278"/>
        <v>0</v>
      </c>
      <c r="N443" s="26">
        <f t="shared" si="278"/>
        <v>0</v>
      </c>
      <c r="O443" s="26">
        <f t="shared" si="278"/>
        <v>0</v>
      </c>
      <c r="P443" s="26">
        <f t="shared" si="278"/>
        <v>0</v>
      </c>
      <c r="Q443" s="26">
        <f t="shared" si="278"/>
        <v>0</v>
      </c>
      <c r="R443" s="26">
        <f t="shared" si="278"/>
        <v>0</v>
      </c>
      <c r="S443" s="26">
        <f t="shared" si="278"/>
        <v>0</v>
      </c>
      <c r="T443" s="26">
        <f t="shared" si="278"/>
        <v>0</v>
      </c>
      <c r="U443" s="26">
        <f t="shared" si="278"/>
        <v>0</v>
      </c>
      <c r="V443" s="26">
        <f t="shared" si="278"/>
        <v>0</v>
      </c>
      <c r="W443" s="26">
        <f t="shared" si="278"/>
        <v>0</v>
      </c>
      <c r="X443" s="26">
        <f t="shared" si="278"/>
        <v>0</v>
      </c>
      <c r="Y443" s="26">
        <f t="shared" si="278"/>
        <v>0</v>
      </c>
      <c r="Z443" s="26">
        <f t="shared" si="278"/>
        <v>0</v>
      </c>
      <c r="AA443" s="26">
        <f t="shared" si="278"/>
        <v>0</v>
      </c>
      <c r="AB443" s="26">
        <f t="shared" si="278"/>
        <v>0</v>
      </c>
      <c r="AC443" s="26">
        <f t="shared" si="278"/>
        <v>0</v>
      </c>
      <c r="AD443" s="26">
        <f t="shared" si="278"/>
        <v>0</v>
      </c>
      <c r="AE443" s="26">
        <f t="shared" si="278"/>
        <v>0</v>
      </c>
      <c r="AF443" s="26">
        <f t="shared" si="278"/>
        <v>0</v>
      </c>
      <c r="AG443" s="26">
        <f t="shared" si="278"/>
        <v>0</v>
      </c>
      <c r="AH443" s="26">
        <f t="shared" si="278"/>
        <v>0</v>
      </c>
      <c r="AI443" s="26">
        <f t="shared" si="278"/>
        <v>0</v>
      </c>
      <c r="AJ443" s="26">
        <f t="shared" si="278"/>
        <v>0</v>
      </c>
      <c r="AK443" s="26">
        <f t="shared" si="278"/>
        <v>0</v>
      </c>
      <c r="AL443" s="26">
        <f t="shared" si="278"/>
        <v>0</v>
      </c>
      <c r="AM443" s="26">
        <f t="shared" ref="AM443:BO443" si="279">AM441+AM442</f>
        <v>0</v>
      </c>
      <c r="AN443" s="26">
        <f t="shared" si="279"/>
        <v>0</v>
      </c>
      <c r="AO443" s="26">
        <f t="shared" si="279"/>
        <v>0</v>
      </c>
      <c r="AP443" s="26">
        <f t="shared" si="279"/>
        <v>0</v>
      </c>
      <c r="AQ443" s="26">
        <f t="shared" si="279"/>
        <v>0</v>
      </c>
      <c r="AR443" s="26">
        <f t="shared" si="279"/>
        <v>0</v>
      </c>
      <c r="AS443" s="26">
        <f t="shared" si="279"/>
        <v>0</v>
      </c>
      <c r="AT443" s="26">
        <f t="shared" si="279"/>
        <v>0</v>
      </c>
      <c r="AU443" s="26">
        <f t="shared" si="279"/>
        <v>0</v>
      </c>
      <c r="AV443" s="26">
        <f t="shared" si="279"/>
        <v>0</v>
      </c>
      <c r="AW443" s="26">
        <f t="shared" si="279"/>
        <v>0</v>
      </c>
      <c r="AX443" s="26">
        <f t="shared" si="279"/>
        <v>0</v>
      </c>
      <c r="AY443" s="26">
        <f t="shared" si="279"/>
        <v>0</v>
      </c>
      <c r="AZ443" s="26">
        <f t="shared" si="279"/>
        <v>0</v>
      </c>
      <c r="BA443" s="26">
        <f t="shared" si="279"/>
        <v>0</v>
      </c>
      <c r="BB443" s="26">
        <f t="shared" si="279"/>
        <v>0</v>
      </c>
      <c r="BC443" s="26">
        <f t="shared" si="279"/>
        <v>0</v>
      </c>
      <c r="BD443" s="26">
        <f t="shared" si="279"/>
        <v>0</v>
      </c>
      <c r="BE443" s="26">
        <f t="shared" si="279"/>
        <v>0</v>
      </c>
      <c r="BF443" s="26">
        <f t="shared" si="279"/>
        <v>0</v>
      </c>
      <c r="BG443" s="26">
        <f t="shared" si="279"/>
        <v>0</v>
      </c>
      <c r="BH443" s="26">
        <f t="shared" si="279"/>
        <v>0</v>
      </c>
      <c r="BI443" s="26">
        <f t="shared" si="279"/>
        <v>0</v>
      </c>
      <c r="BJ443" s="26">
        <f t="shared" si="279"/>
        <v>0</v>
      </c>
      <c r="BK443" s="26">
        <f t="shared" si="279"/>
        <v>0</v>
      </c>
      <c r="BL443" s="26">
        <f t="shared" si="279"/>
        <v>0</v>
      </c>
      <c r="BM443" s="26">
        <f t="shared" si="279"/>
        <v>0</v>
      </c>
      <c r="BN443" s="26">
        <f t="shared" si="279"/>
        <v>0</v>
      </c>
      <c r="BO443" s="26">
        <f t="shared" si="279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0">G104*$C104</f>
        <v>0</v>
      </c>
      <c r="H445" s="26">
        <f t="shared" si="280"/>
        <v>0</v>
      </c>
      <c r="I445" s="26">
        <f t="shared" si="280"/>
        <v>0</v>
      </c>
      <c r="J445" s="26">
        <f t="shared" si="280"/>
        <v>0</v>
      </c>
      <c r="K445" s="26">
        <f t="shared" si="280"/>
        <v>0</v>
      </c>
      <c r="L445" s="26">
        <f t="shared" si="280"/>
        <v>0</v>
      </c>
      <c r="M445" s="26">
        <f t="shared" si="280"/>
        <v>0</v>
      </c>
      <c r="N445" s="26">
        <f t="shared" si="280"/>
        <v>0</v>
      </c>
      <c r="O445" s="26">
        <f t="shared" si="280"/>
        <v>0</v>
      </c>
      <c r="P445" s="26">
        <f t="shared" si="280"/>
        <v>0</v>
      </c>
      <c r="Q445" s="26">
        <f t="shared" si="280"/>
        <v>0</v>
      </c>
      <c r="R445" s="26">
        <f t="shared" si="280"/>
        <v>0</v>
      </c>
      <c r="S445" s="26">
        <f t="shared" si="280"/>
        <v>0</v>
      </c>
      <c r="T445" s="26">
        <f t="shared" si="280"/>
        <v>0</v>
      </c>
      <c r="U445" s="26">
        <f t="shared" si="280"/>
        <v>0</v>
      </c>
      <c r="V445" s="26">
        <f t="shared" si="280"/>
        <v>0</v>
      </c>
      <c r="W445" s="26">
        <f t="shared" si="280"/>
        <v>0</v>
      </c>
      <c r="X445" s="26">
        <f t="shared" si="280"/>
        <v>0</v>
      </c>
      <c r="Y445" s="26">
        <f t="shared" si="280"/>
        <v>0</v>
      </c>
      <c r="Z445" s="26">
        <f t="shared" si="280"/>
        <v>0</v>
      </c>
      <c r="AA445" s="26">
        <f t="shared" si="280"/>
        <v>0</v>
      </c>
      <c r="AB445" s="26">
        <f t="shared" si="280"/>
        <v>0</v>
      </c>
      <c r="AC445" s="26">
        <f t="shared" si="280"/>
        <v>0</v>
      </c>
      <c r="AD445" s="26">
        <f t="shared" si="280"/>
        <v>0</v>
      </c>
      <c r="AE445" s="26">
        <f t="shared" si="280"/>
        <v>0</v>
      </c>
      <c r="AF445" s="26">
        <f t="shared" si="280"/>
        <v>0</v>
      </c>
      <c r="AG445" s="26">
        <f t="shared" si="280"/>
        <v>0</v>
      </c>
      <c r="AH445" s="26">
        <f t="shared" si="280"/>
        <v>0</v>
      </c>
      <c r="AI445" s="26">
        <f t="shared" si="280"/>
        <v>0</v>
      </c>
      <c r="AJ445" s="26">
        <f t="shared" si="280"/>
        <v>0</v>
      </c>
      <c r="AK445" s="26">
        <f t="shared" si="280"/>
        <v>0</v>
      </c>
      <c r="AL445" s="26">
        <f t="shared" si="280"/>
        <v>0</v>
      </c>
      <c r="AM445" s="26">
        <f t="shared" ref="AM445:BO445" si="281">AM104*$C104</f>
        <v>0</v>
      </c>
      <c r="AN445" s="26">
        <f t="shared" si="281"/>
        <v>0</v>
      </c>
      <c r="AO445" s="26">
        <f t="shared" si="281"/>
        <v>0</v>
      </c>
      <c r="AP445" s="26">
        <f t="shared" si="281"/>
        <v>0</v>
      </c>
      <c r="AQ445" s="26">
        <f t="shared" si="281"/>
        <v>0</v>
      </c>
      <c r="AR445" s="26">
        <f t="shared" si="281"/>
        <v>0</v>
      </c>
      <c r="AS445" s="26">
        <f t="shared" si="281"/>
        <v>0</v>
      </c>
      <c r="AT445" s="26">
        <f t="shared" si="281"/>
        <v>0</v>
      </c>
      <c r="AU445" s="26">
        <f t="shared" si="281"/>
        <v>0</v>
      </c>
      <c r="AV445" s="26">
        <f t="shared" si="281"/>
        <v>0</v>
      </c>
      <c r="AW445" s="26">
        <f t="shared" si="281"/>
        <v>0</v>
      </c>
      <c r="AX445" s="26">
        <f t="shared" si="281"/>
        <v>0</v>
      </c>
      <c r="AY445" s="26">
        <f t="shared" si="281"/>
        <v>0</v>
      </c>
      <c r="AZ445" s="26">
        <f t="shared" si="281"/>
        <v>0</v>
      </c>
      <c r="BA445" s="26">
        <f t="shared" si="281"/>
        <v>0</v>
      </c>
      <c r="BB445" s="26">
        <f t="shared" si="281"/>
        <v>0</v>
      </c>
      <c r="BC445" s="26">
        <f t="shared" si="281"/>
        <v>0</v>
      </c>
      <c r="BD445" s="26">
        <f t="shared" si="281"/>
        <v>0</v>
      </c>
      <c r="BE445" s="26">
        <f t="shared" si="281"/>
        <v>0</v>
      </c>
      <c r="BF445" s="26">
        <f t="shared" si="281"/>
        <v>0</v>
      </c>
      <c r="BG445" s="26">
        <f t="shared" si="281"/>
        <v>0</v>
      </c>
      <c r="BH445" s="26">
        <f t="shared" si="281"/>
        <v>0</v>
      </c>
      <c r="BI445" s="26">
        <f t="shared" si="281"/>
        <v>0</v>
      </c>
      <c r="BJ445" s="26">
        <f t="shared" si="281"/>
        <v>0</v>
      </c>
      <c r="BK445" s="26">
        <f t="shared" si="281"/>
        <v>0</v>
      </c>
      <c r="BL445" s="26">
        <f t="shared" si="281"/>
        <v>0</v>
      </c>
      <c r="BM445" s="26">
        <f t="shared" si="281"/>
        <v>0</v>
      </c>
      <c r="BN445" s="26">
        <f t="shared" si="281"/>
        <v>0</v>
      </c>
      <c r="BO445" s="26">
        <f t="shared" si="281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2">H106*$C106</f>
        <v>2000000</v>
      </c>
      <c r="I448" s="26">
        <f t="shared" si="282"/>
        <v>2000000</v>
      </c>
      <c r="J448" s="26">
        <f t="shared" si="282"/>
        <v>2000000</v>
      </c>
      <c r="K448" s="26">
        <f t="shared" si="282"/>
        <v>2000000</v>
      </c>
      <c r="L448" s="26">
        <f t="shared" si="282"/>
        <v>2000000</v>
      </c>
      <c r="M448" s="26">
        <f t="shared" si="282"/>
        <v>2000000</v>
      </c>
      <c r="N448" s="26">
        <f t="shared" si="282"/>
        <v>2000000</v>
      </c>
      <c r="O448" s="26">
        <f t="shared" si="282"/>
        <v>2000000</v>
      </c>
      <c r="P448" s="26">
        <f t="shared" si="282"/>
        <v>2000000</v>
      </c>
      <c r="Q448" s="26">
        <f t="shared" si="282"/>
        <v>2000000</v>
      </c>
      <c r="R448" s="26">
        <f t="shared" si="282"/>
        <v>2000000</v>
      </c>
      <c r="S448" s="26">
        <f t="shared" si="282"/>
        <v>2000000</v>
      </c>
      <c r="T448" s="26">
        <f t="shared" si="282"/>
        <v>2000000</v>
      </c>
      <c r="U448" s="26">
        <f t="shared" si="282"/>
        <v>2000000</v>
      </c>
      <c r="V448" s="26">
        <f t="shared" si="282"/>
        <v>2000000</v>
      </c>
      <c r="W448" s="26">
        <f t="shared" si="282"/>
        <v>2000000</v>
      </c>
      <c r="X448" s="26">
        <f t="shared" si="282"/>
        <v>2000000</v>
      </c>
      <c r="Y448" s="26">
        <f t="shared" si="282"/>
        <v>2000000</v>
      </c>
      <c r="Z448" s="26">
        <f t="shared" si="282"/>
        <v>2000000</v>
      </c>
      <c r="AA448" s="26">
        <f t="shared" si="282"/>
        <v>2000000</v>
      </c>
      <c r="AB448" s="26">
        <f t="shared" si="282"/>
        <v>2000000</v>
      </c>
      <c r="AC448" s="26">
        <f t="shared" si="282"/>
        <v>2000000</v>
      </c>
      <c r="AD448" s="26">
        <f t="shared" si="282"/>
        <v>2000000</v>
      </c>
      <c r="AE448" s="26">
        <f t="shared" si="282"/>
        <v>2000000</v>
      </c>
      <c r="AF448" s="26">
        <f t="shared" si="282"/>
        <v>2000000</v>
      </c>
      <c r="AG448" s="26">
        <f t="shared" si="282"/>
        <v>2000000</v>
      </c>
      <c r="AH448" s="26">
        <f t="shared" si="282"/>
        <v>2000000</v>
      </c>
      <c r="AI448" s="26">
        <f t="shared" si="282"/>
        <v>2000000</v>
      </c>
      <c r="AJ448" s="26">
        <f t="shared" si="282"/>
        <v>2000000</v>
      </c>
      <c r="AK448" s="26">
        <f t="shared" si="282"/>
        <v>2000000</v>
      </c>
      <c r="AL448" s="26">
        <f t="shared" si="282"/>
        <v>2000000</v>
      </c>
      <c r="AM448" s="26">
        <f t="shared" si="282"/>
        <v>2000000</v>
      </c>
      <c r="AN448" s="26">
        <f t="shared" si="282"/>
        <v>2000000</v>
      </c>
      <c r="AO448" s="26">
        <f t="shared" si="282"/>
        <v>2000000</v>
      </c>
      <c r="AP448" s="26">
        <f t="shared" si="282"/>
        <v>2000000</v>
      </c>
      <c r="AQ448" s="26">
        <f t="shared" si="282"/>
        <v>2000000</v>
      </c>
      <c r="AR448" s="26">
        <f t="shared" si="282"/>
        <v>2000000</v>
      </c>
      <c r="AS448" s="26">
        <f t="shared" si="282"/>
        <v>2000000</v>
      </c>
      <c r="AT448" s="26">
        <f t="shared" si="282"/>
        <v>2000000</v>
      </c>
      <c r="AU448" s="26">
        <f t="shared" si="282"/>
        <v>2000000</v>
      </c>
      <c r="AV448" s="26">
        <f t="shared" si="282"/>
        <v>2000000</v>
      </c>
      <c r="AW448" s="26">
        <f t="shared" si="282"/>
        <v>2000000</v>
      </c>
      <c r="AX448" s="26">
        <f t="shared" si="282"/>
        <v>2000000</v>
      </c>
      <c r="AY448" s="26">
        <f t="shared" si="282"/>
        <v>2000000</v>
      </c>
      <c r="AZ448" s="26">
        <f t="shared" si="282"/>
        <v>2000000</v>
      </c>
      <c r="BA448" s="26">
        <f t="shared" si="282"/>
        <v>2000000</v>
      </c>
      <c r="BB448" s="26">
        <f t="shared" si="282"/>
        <v>2000000</v>
      </c>
      <c r="BC448" s="26">
        <f t="shared" si="282"/>
        <v>2000000</v>
      </c>
      <c r="BD448" s="26">
        <f t="shared" si="282"/>
        <v>2000000</v>
      </c>
      <c r="BE448" s="26">
        <f t="shared" si="282"/>
        <v>2000000</v>
      </c>
      <c r="BF448" s="26">
        <f t="shared" si="282"/>
        <v>2000000</v>
      </c>
      <c r="BG448" s="26">
        <f t="shared" si="282"/>
        <v>2000000</v>
      </c>
      <c r="BH448" s="26">
        <f t="shared" si="282"/>
        <v>2000000</v>
      </c>
      <c r="BI448" s="26">
        <f t="shared" si="282"/>
        <v>2000000</v>
      </c>
      <c r="BJ448" s="26">
        <f t="shared" si="282"/>
        <v>2000000</v>
      </c>
      <c r="BK448" s="26">
        <f t="shared" si="282"/>
        <v>2000000</v>
      </c>
      <c r="BL448" s="26">
        <f t="shared" si="282"/>
        <v>2000000</v>
      </c>
      <c r="BM448" s="26">
        <f t="shared" si="282"/>
        <v>2000000</v>
      </c>
      <c r="BN448" s="26">
        <f t="shared" si="282"/>
        <v>2000000</v>
      </c>
      <c r="BO448" s="26">
        <f t="shared" si="282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3">G448*G449</f>
        <v>0</v>
      </c>
      <c r="H450" s="26">
        <f t="shared" si="283"/>
        <v>1200000</v>
      </c>
      <c r="I450" s="26">
        <f t="shared" si="283"/>
        <v>1200000</v>
      </c>
      <c r="J450" s="26">
        <f t="shared" si="283"/>
        <v>1200000</v>
      </c>
      <c r="K450" s="26">
        <f t="shared" si="283"/>
        <v>1200000</v>
      </c>
      <c r="L450" s="26">
        <f t="shared" si="283"/>
        <v>1200000</v>
      </c>
      <c r="M450" s="26">
        <f t="shared" si="283"/>
        <v>1200000</v>
      </c>
      <c r="N450" s="26">
        <f t="shared" si="283"/>
        <v>1200000</v>
      </c>
      <c r="O450" s="26">
        <f t="shared" si="283"/>
        <v>1200000</v>
      </c>
      <c r="P450" s="26">
        <f t="shared" si="283"/>
        <v>1200000</v>
      </c>
      <c r="Q450" s="26">
        <f t="shared" si="283"/>
        <v>1200000</v>
      </c>
      <c r="R450" s="26">
        <f t="shared" si="283"/>
        <v>1200000</v>
      </c>
      <c r="S450" s="26">
        <f t="shared" si="283"/>
        <v>1200000</v>
      </c>
      <c r="T450" s="26">
        <f t="shared" si="283"/>
        <v>1400000</v>
      </c>
      <c r="U450" s="26">
        <f t="shared" si="283"/>
        <v>1400000</v>
      </c>
      <c r="V450" s="26">
        <f t="shared" si="283"/>
        <v>1400000</v>
      </c>
      <c r="W450" s="26">
        <f t="shared" si="283"/>
        <v>1400000</v>
      </c>
      <c r="X450" s="26">
        <f t="shared" si="283"/>
        <v>1400000</v>
      </c>
      <c r="Y450" s="26">
        <f t="shared" si="283"/>
        <v>1400000</v>
      </c>
      <c r="Z450" s="26">
        <f t="shared" si="283"/>
        <v>1400000</v>
      </c>
      <c r="AA450" s="26">
        <f t="shared" si="283"/>
        <v>1400000</v>
      </c>
      <c r="AB450" s="26">
        <f t="shared" si="283"/>
        <v>1400000</v>
      </c>
      <c r="AC450" s="26">
        <f t="shared" si="283"/>
        <v>1400000</v>
      </c>
      <c r="AD450" s="26">
        <f t="shared" si="283"/>
        <v>1400000</v>
      </c>
      <c r="AE450" s="26">
        <f t="shared" si="283"/>
        <v>1400000</v>
      </c>
      <c r="AF450" s="26">
        <f t="shared" si="283"/>
        <v>1400000</v>
      </c>
      <c r="AG450" s="26">
        <f t="shared" si="283"/>
        <v>1400000</v>
      </c>
      <c r="AH450" s="26">
        <f t="shared" si="283"/>
        <v>1400000</v>
      </c>
      <c r="AI450" s="26">
        <f t="shared" si="283"/>
        <v>1400000</v>
      </c>
      <c r="AJ450" s="26">
        <f t="shared" si="283"/>
        <v>1400000</v>
      </c>
      <c r="AK450" s="26">
        <f t="shared" si="283"/>
        <v>1400000</v>
      </c>
      <c r="AL450" s="26">
        <f t="shared" si="283"/>
        <v>1400000</v>
      </c>
      <c r="AM450" s="26">
        <f t="shared" ref="AM450:BO450" si="284">AM448*AM449</f>
        <v>1400000</v>
      </c>
      <c r="AN450" s="26">
        <f t="shared" si="284"/>
        <v>1400000</v>
      </c>
      <c r="AO450" s="26">
        <f t="shared" si="284"/>
        <v>1400000</v>
      </c>
      <c r="AP450" s="26">
        <f t="shared" si="284"/>
        <v>1400000</v>
      </c>
      <c r="AQ450" s="26">
        <f t="shared" si="284"/>
        <v>1400000</v>
      </c>
      <c r="AR450" s="26">
        <f t="shared" si="284"/>
        <v>1700000</v>
      </c>
      <c r="AS450" s="26">
        <f t="shared" si="284"/>
        <v>1700000</v>
      </c>
      <c r="AT450" s="26">
        <f t="shared" si="284"/>
        <v>1700000</v>
      </c>
      <c r="AU450" s="26">
        <f t="shared" si="284"/>
        <v>1700000</v>
      </c>
      <c r="AV450" s="26">
        <f t="shared" si="284"/>
        <v>1700000</v>
      </c>
      <c r="AW450" s="26">
        <f t="shared" si="284"/>
        <v>1700000</v>
      </c>
      <c r="AX450" s="26">
        <f t="shared" si="284"/>
        <v>1700000</v>
      </c>
      <c r="AY450" s="26">
        <f t="shared" si="284"/>
        <v>1700000</v>
      </c>
      <c r="AZ450" s="26">
        <f t="shared" si="284"/>
        <v>1700000</v>
      </c>
      <c r="BA450" s="26">
        <f t="shared" si="284"/>
        <v>1700000</v>
      </c>
      <c r="BB450" s="26">
        <f t="shared" si="284"/>
        <v>1700000</v>
      </c>
      <c r="BC450" s="26">
        <f t="shared" si="284"/>
        <v>1700000</v>
      </c>
      <c r="BD450" s="26">
        <f t="shared" si="284"/>
        <v>2000000</v>
      </c>
      <c r="BE450" s="26">
        <f t="shared" si="284"/>
        <v>2000000</v>
      </c>
      <c r="BF450" s="26">
        <f t="shared" si="284"/>
        <v>2000000</v>
      </c>
      <c r="BG450" s="26">
        <f t="shared" si="284"/>
        <v>2000000</v>
      </c>
      <c r="BH450" s="26">
        <f t="shared" si="284"/>
        <v>2000000</v>
      </c>
      <c r="BI450" s="26">
        <f t="shared" si="284"/>
        <v>2000000</v>
      </c>
      <c r="BJ450" s="26">
        <f t="shared" si="284"/>
        <v>2000000</v>
      </c>
      <c r="BK450" s="26">
        <f t="shared" si="284"/>
        <v>2000000</v>
      </c>
      <c r="BL450" s="26">
        <f t="shared" si="284"/>
        <v>2000000</v>
      </c>
      <c r="BM450" s="26">
        <f t="shared" si="284"/>
        <v>2000000</v>
      </c>
      <c r="BN450" s="26">
        <f t="shared" si="284"/>
        <v>2000000</v>
      </c>
      <c r="BO450" s="26">
        <f t="shared" si="284"/>
        <v>2000000</v>
      </c>
    </row>
    <row r="451" spans="1:67" outlineLevel="2" x14ac:dyDescent="0.15">
      <c r="A451" s="47" t="s">
        <v>757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5">G450+G451</f>
        <v>0</v>
      </c>
      <c r="H452" s="26">
        <f t="shared" si="285"/>
        <v>1200000</v>
      </c>
      <c r="I452" s="26">
        <f t="shared" si="285"/>
        <v>1200000</v>
      </c>
      <c r="J452" s="26">
        <f t="shared" si="285"/>
        <v>1200000</v>
      </c>
      <c r="K452" s="26">
        <f t="shared" si="285"/>
        <v>1200000</v>
      </c>
      <c r="L452" s="26">
        <f t="shared" si="285"/>
        <v>1200000</v>
      </c>
      <c r="M452" s="26">
        <f t="shared" si="285"/>
        <v>1200000</v>
      </c>
      <c r="N452" s="26">
        <f t="shared" si="285"/>
        <v>1200000</v>
      </c>
      <c r="O452" s="26">
        <f t="shared" si="285"/>
        <v>1200000</v>
      </c>
      <c r="P452" s="26">
        <f t="shared" si="285"/>
        <v>1200000</v>
      </c>
      <c r="Q452" s="26">
        <f t="shared" si="285"/>
        <v>1200000</v>
      </c>
      <c r="R452" s="26">
        <f t="shared" si="285"/>
        <v>1200000</v>
      </c>
      <c r="S452" s="26">
        <f t="shared" si="285"/>
        <v>1200000</v>
      </c>
      <c r="T452" s="26">
        <f t="shared" si="285"/>
        <v>1400000</v>
      </c>
      <c r="U452" s="26">
        <f t="shared" si="285"/>
        <v>1400000</v>
      </c>
      <c r="V452" s="26">
        <f t="shared" si="285"/>
        <v>1400000</v>
      </c>
      <c r="W452" s="26">
        <f t="shared" si="285"/>
        <v>1400000</v>
      </c>
      <c r="X452" s="26">
        <f t="shared" si="285"/>
        <v>1400000</v>
      </c>
      <c r="Y452" s="26">
        <f t="shared" si="285"/>
        <v>1400000</v>
      </c>
      <c r="Z452" s="26">
        <f t="shared" si="285"/>
        <v>1400000</v>
      </c>
      <c r="AA452" s="26">
        <f t="shared" si="285"/>
        <v>1400000</v>
      </c>
      <c r="AB452" s="26">
        <f t="shared" si="285"/>
        <v>1400000</v>
      </c>
      <c r="AC452" s="26">
        <f t="shared" si="285"/>
        <v>1400000</v>
      </c>
      <c r="AD452" s="26">
        <f t="shared" si="285"/>
        <v>1400000</v>
      </c>
      <c r="AE452" s="26">
        <f t="shared" si="285"/>
        <v>1400000</v>
      </c>
      <c r="AF452" s="26">
        <f t="shared" si="285"/>
        <v>1400000</v>
      </c>
      <c r="AG452" s="26">
        <f t="shared" si="285"/>
        <v>1400000</v>
      </c>
      <c r="AH452" s="26">
        <f t="shared" si="285"/>
        <v>1400000</v>
      </c>
      <c r="AI452" s="26">
        <f t="shared" si="285"/>
        <v>1400000</v>
      </c>
      <c r="AJ452" s="26">
        <f t="shared" si="285"/>
        <v>1400000</v>
      </c>
      <c r="AK452" s="26">
        <f t="shared" si="285"/>
        <v>1400000</v>
      </c>
      <c r="AL452" s="26">
        <f t="shared" si="285"/>
        <v>1400000</v>
      </c>
      <c r="AM452" s="26">
        <f t="shared" ref="AM452:BO452" si="286">AM450+AM451</f>
        <v>1400000</v>
      </c>
      <c r="AN452" s="26">
        <f t="shared" si="286"/>
        <v>1400000</v>
      </c>
      <c r="AO452" s="26">
        <f t="shared" si="286"/>
        <v>1400000</v>
      </c>
      <c r="AP452" s="26">
        <f t="shared" si="286"/>
        <v>1400000</v>
      </c>
      <c r="AQ452" s="26">
        <f t="shared" si="286"/>
        <v>1400000</v>
      </c>
      <c r="AR452" s="26">
        <f t="shared" si="286"/>
        <v>1700000</v>
      </c>
      <c r="AS452" s="26">
        <f t="shared" si="286"/>
        <v>1700000</v>
      </c>
      <c r="AT452" s="26">
        <f t="shared" si="286"/>
        <v>1700000</v>
      </c>
      <c r="AU452" s="26">
        <f t="shared" si="286"/>
        <v>1700000</v>
      </c>
      <c r="AV452" s="26">
        <f t="shared" si="286"/>
        <v>1700000</v>
      </c>
      <c r="AW452" s="26">
        <f t="shared" si="286"/>
        <v>1700000</v>
      </c>
      <c r="AX452" s="26">
        <f t="shared" si="286"/>
        <v>1700000</v>
      </c>
      <c r="AY452" s="26">
        <f t="shared" si="286"/>
        <v>1700000</v>
      </c>
      <c r="AZ452" s="26">
        <f t="shared" si="286"/>
        <v>1700000</v>
      </c>
      <c r="BA452" s="26">
        <f t="shared" si="286"/>
        <v>1700000</v>
      </c>
      <c r="BB452" s="26">
        <f t="shared" si="286"/>
        <v>1700000</v>
      </c>
      <c r="BC452" s="26">
        <f t="shared" si="286"/>
        <v>1700000</v>
      </c>
      <c r="BD452" s="26">
        <f t="shared" si="286"/>
        <v>2000000</v>
      </c>
      <c r="BE452" s="26">
        <f t="shared" si="286"/>
        <v>2000000</v>
      </c>
      <c r="BF452" s="26">
        <f t="shared" si="286"/>
        <v>2000000</v>
      </c>
      <c r="BG452" s="26">
        <f t="shared" si="286"/>
        <v>2000000</v>
      </c>
      <c r="BH452" s="26">
        <f t="shared" si="286"/>
        <v>2000000</v>
      </c>
      <c r="BI452" s="26">
        <f t="shared" si="286"/>
        <v>2000000</v>
      </c>
      <c r="BJ452" s="26">
        <f t="shared" si="286"/>
        <v>2000000</v>
      </c>
      <c r="BK452" s="26">
        <f t="shared" si="286"/>
        <v>2000000</v>
      </c>
      <c r="BL452" s="26">
        <f t="shared" si="286"/>
        <v>2000000</v>
      </c>
      <c r="BM452" s="26">
        <f t="shared" si="286"/>
        <v>2000000</v>
      </c>
      <c r="BN452" s="26">
        <f t="shared" si="286"/>
        <v>2000000</v>
      </c>
      <c r="BO452" s="26">
        <f t="shared" si="286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7">H107*$C107</f>
        <v>0</v>
      </c>
      <c r="I454" s="26">
        <f t="shared" si="287"/>
        <v>0</v>
      </c>
      <c r="J454" s="26">
        <f t="shared" si="287"/>
        <v>0</v>
      </c>
      <c r="K454" s="26">
        <f t="shared" si="287"/>
        <v>0</v>
      </c>
      <c r="L454" s="26">
        <f t="shared" si="287"/>
        <v>0</v>
      </c>
      <c r="M454" s="26">
        <f t="shared" si="287"/>
        <v>0</v>
      </c>
      <c r="N454" s="26">
        <f t="shared" si="287"/>
        <v>0</v>
      </c>
      <c r="O454" s="26">
        <f t="shared" si="287"/>
        <v>0</v>
      </c>
      <c r="P454" s="26">
        <f t="shared" si="287"/>
        <v>0</v>
      </c>
      <c r="Q454" s="26">
        <f t="shared" si="287"/>
        <v>0</v>
      </c>
      <c r="R454" s="26">
        <f t="shared" si="287"/>
        <v>0</v>
      </c>
      <c r="S454" s="26">
        <f t="shared" si="287"/>
        <v>0</v>
      </c>
      <c r="T454" s="26">
        <f t="shared" si="287"/>
        <v>0</v>
      </c>
      <c r="U454" s="26">
        <f t="shared" si="287"/>
        <v>0</v>
      </c>
      <c r="V454" s="26">
        <f t="shared" si="287"/>
        <v>0</v>
      </c>
      <c r="W454" s="26">
        <f t="shared" si="287"/>
        <v>0</v>
      </c>
      <c r="X454" s="26">
        <f t="shared" si="287"/>
        <v>0</v>
      </c>
      <c r="Y454" s="26">
        <f t="shared" si="287"/>
        <v>0</v>
      </c>
      <c r="Z454" s="26">
        <f t="shared" si="287"/>
        <v>0</v>
      </c>
      <c r="AA454" s="26">
        <f t="shared" si="287"/>
        <v>0</v>
      </c>
      <c r="AB454" s="26">
        <f t="shared" si="287"/>
        <v>0</v>
      </c>
      <c r="AC454" s="26">
        <f t="shared" si="287"/>
        <v>0</v>
      </c>
      <c r="AD454" s="26">
        <f t="shared" si="287"/>
        <v>0</v>
      </c>
      <c r="AE454" s="26">
        <f t="shared" si="287"/>
        <v>0</v>
      </c>
      <c r="AF454" s="26">
        <f t="shared" si="287"/>
        <v>0</v>
      </c>
      <c r="AG454" s="26">
        <f t="shared" si="287"/>
        <v>0</v>
      </c>
      <c r="AH454" s="26">
        <f t="shared" si="287"/>
        <v>0</v>
      </c>
      <c r="AI454" s="26">
        <f t="shared" si="287"/>
        <v>0</v>
      </c>
      <c r="AJ454" s="26">
        <f t="shared" si="287"/>
        <v>0</v>
      </c>
      <c r="AK454" s="26">
        <f t="shared" si="287"/>
        <v>0</v>
      </c>
      <c r="AL454" s="26">
        <f t="shared" si="287"/>
        <v>0</v>
      </c>
      <c r="AM454" s="26">
        <f t="shared" si="287"/>
        <v>0</v>
      </c>
      <c r="AN454" s="26">
        <f t="shared" si="287"/>
        <v>0</v>
      </c>
      <c r="AO454" s="26">
        <f t="shared" si="287"/>
        <v>0</v>
      </c>
      <c r="AP454" s="26">
        <f t="shared" si="287"/>
        <v>0</v>
      </c>
      <c r="AQ454" s="26">
        <f t="shared" si="287"/>
        <v>0</v>
      </c>
      <c r="AR454" s="26">
        <f t="shared" si="287"/>
        <v>0</v>
      </c>
      <c r="AS454" s="26">
        <f t="shared" si="287"/>
        <v>0</v>
      </c>
      <c r="AT454" s="26">
        <f t="shared" si="287"/>
        <v>0</v>
      </c>
      <c r="AU454" s="26">
        <f t="shared" si="287"/>
        <v>0</v>
      </c>
      <c r="AV454" s="26">
        <f t="shared" si="287"/>
        <v>0</v>
      </c>
      <c r="AW454" s="26">
        <f t="shared" si="287"/>
        <v>0</v>
      </c>
      <c r="AX454" s="26">
        <f t="shared" si="287"/>
        <v>0</v>
      </c>
      <c r="AY454" s="26">
        <f t="shared" si="287"/>
        <v>0</v>
      </c>
      <c r="AZ454" s="26">
        <f t="shared" si="287"/>
        <v>0</v>
      </c>
      <c r="BA454" s="26">
        <f t="shared" si="287"/>
        <v>0</v>
      </c>
      <c r="BB454" s="26">
        <f t="shared" si="287"/>
        <v>0</v>
      </c>
      <c r="BC454" s="26">
        <f t="shared" si="287"/>
        <v>0</v>
      </c>
      <c r="BD454" s="26">
        <f t="shared" si="287"/>
        <v>0</v>
      </c>
      <c r="BE454" s="26">
        <f t="shared" si="287"/>
        <v>0</v>
      </c>
      <c r="BF454" s="26">
        <f t="shared" si="287"/>
        <v>0</v>
      </c>
      <c r="BG454" s="26">
        <f t="shared" si="287"/>
        <v>0</v>
      </c>
      <c r="BH454" s="26">
        <f t="shared" si="287"/>
        <v>0</v>
      </c>
      <c r="BI454" s="26">
        <f t="shared" si="287"/>
        <v>0</v>
      </c>
      <c r="BJ454" s="26">
        <f t="shared" si="287"/>
        <v>0</v>
      </c>
      <c r="BK454" s="26">
        <f t="shared" si="287"/>
        <v>0</v>
      </c>
      <c r="BL454" s="26">
        <f t="shared" si="287"/>
        <v>0</v>
      </c>
      <c r="BM454" s="26">
        <f t="shared" si="287"/>
        <v>0</v>
      </c>
      <c r="BN454" s="26">
        <f t="shared" si="287"/>
        <v>0</v>
      </c>
      <c r="BO454" s="26">
        <f t="shared" si="287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88">H109*$C109</f>
        <v>2000000</v>
      </c>
      <c r="I457" s="26">
        <f t="shared" si="288"/>
        <v>2000000</v>
      </c>
      <c r="J457" s="26">
        <f t="shared" si="288"/>
        <v>2000000</v>
      </c>
      <c r="K457" s="26">
        <f t="shared" si="288"/>
        <v>2000000</v>
      </c>
      <c r="L457" s="26">
        <f t="shared" si="288"/>
        <v>2000000</v>
      </c>
      <c r="M457" s="26">
        <f t="shared" si="288"/>
        <v>2000000</v>
      </c>
      <c r="N457" s="26">
        <f t="shared" si="288"/>
        <v>2000000</v>
      </c>
      <c r="O457" s="26">
        <f t="shared" si="288"/>
        <v>2000000</v>
      </c>
      <c r="P457" s="26">
        <f t="shared" si="288"/>
        <v>2000000</v>
      </c>
      <c r="Q457" s="26">
        <f t="shared" si="288"/>
        <v>2000000</v>
      </c>
      <c r="R457" s="26">
        <f t="shared" si="288"/>
        <v>2000000</v>
      </c>
      <c r="S457" s="26">
        <f t="shared" si="288"/>
        <v>2000000</v>
      </c>
      <c r="T457" s="26">
        <f t="shared" si="288"/>
        <v>2000000</v>
      </c>
      <c r="U457" s="26">
        <f t="shared" si="288"/>
        <v>2000000</v>
      </c>
      <c r="V457" s="26">
        <f t="shared" si="288"/>
        <v>2000000</v>
      </c>
      <c r="W457" s="26">
        <f t="shared" si="288"/>
        <v>2000000</v>
      </c>
      <c r="X457" s="26">
        <f t="shared" si="288"/>
        <v>2000000</v>
      </c>
      <c r="Y457" s="26">
        <f t="shared" si="288"/>
        <v>2000000</v>
      </c>
      <c r="Z457" s="26">
        <f t="shared" si="288"/>
        <v>2000000</v>
      </c>
      <c r="AA457" s="26">
        <f t="shared" si="288"/>
        <v>2000000</v>
      </c>
      <c r="AB457" s="26">
        <f t="shared" si="288"/>
        <v>2000000</v>
      </c>
      <c r="AC457" s="26">
        <f t="shared" si="288"/>
        <v>2000000</v>
      </c>
      <c r="AD457" s="26">
        <f t="shared" si="288"/>
        <v>2000000</v>
      </c>
      <c r="AE457" s="26">
        <f t="shared" si="288"/>
        <v>2000000</v>
      </c>
      <c r="AF457" s="26">
        <f t="shared" si="288"/>
        <v>2000000</v>
      </c>
      <c r="AG457" s="26">
        <f t="shared" si="288"/>
        <v>2000000</v>
      </c>
      <c r="AH457" s="26">
        <f t="shared" si="288"/>
        <v>2000000</v>
      </c>
      <c r="AI457" s="26">
        <f t="shared" si="288"/>
        <v>2000000</v>
      </c>
      <c r="AJ457" s="26">
        <f t="shared" si="288"/>
        <v>2000000</v>
      </c>
      <c r="AK457" s="26">
        <f t="shared" si="288"/>
        <v>2000000</v>
      </c>
      <c r="AL457" s="26">
        <f t="shared" si="288"/>
        <v>2000000</v>
      </c>
      <c r="AM457" s="26">
        <f t="shared" si="288"/>
        <v>2000000</v>
      </c>
      <c r="AN457" s="26">
        <f t="shared" si="288"/>
        <v>2000000</v>
      </c>
      <c r="AO457" s="26">
        <f t="shared" si="288"/>
        <v>2000000</v>
      </c>
      <c r="AP457" s="26">
        <f t="shared" si="288"/>
        <v>2000000</v>
      </c>
      <c r="AQ457" s="26">
        <f t="shared" si="288"/>
        <v>2000000</v>
      </c>
      <c r="AR457" s="26">
        <f t="shared" si="288"/>
        <v>2000000</v>
      </c>
      <c r="AS457" s="26">
        <f t="shared" si="288"/>
        <v>2000000</v>
      </c>
      <c r="AT457" s="26">
        <f t="shared" si="288"/>
        <v>2000000</v>
      </c>
      <c r="AU457" s="26">
        <f t="shared" si="288"/>
        <v>2000000</v>
      </c>
      <c r="AV457" s="26">
        <f t="shared" si="288"/>
        <v>2000000</v>
      </c>
      <c r="AW457" s="26">
        <f t="shared" si="288"/>
        <v>2000000</v>
      </c>
      <c r="AX457" s="26">
        <f t="shared" si="288"/>
        <v>2000000</v>
      </c>
      <c r="AY457" s="26">
        <f t="shared" si="288"/>
        <v>2000000</v>
      </c>
      <c r="AZ457" s="26">
        <f t="shared" si="288"/>
        <v>2000000</v>
      </c>
      <c r="BA457" s="26">
        <f t="shared" si="288"/>
        <v>2000000</v>
      </c>
      <c r="BB457" s="26">
        <f t="shared" si="288"/>
        <v>2000000</v>
      </c>
      <c r="BC457" s="26">
        <f t="shared" si="288"/>
        <v>2000000</v>
      </c>
      <c r="BD457" s="26">
        <f t="shared" si="288"/>
        <v>2000000</v>
      </c>
      <c r="BE457" s="26">
        <f t="shared" si="288"/>
        <v>2000000</v>
      </c>
      <c r="BF457" s="26">
        <f t="shared" si="288"/>
        <v>2000000</v>
      </c>
      <c r="BG457" s="26">
        <f t="shared" si="288"/>
        <v>2000000</v>
      </c>
      <c r="BH457" s="26">
        <f t="shared" si="288"/>
        <v>2000000</v>
      </c>
      <c r="BI457" s="26">
        <f t="shared" si="288"/>
        <v>2000000</v>
      </c>
      <c r="BJ457" s="26">
        <f t="shared" si="288"/>
        <v>2000000</v>
      </c>
      <c r="BK457" s="26">
        <f t="shared" si="288"/>
        <v>2000000</v>
      </c>
      <c r="BL457" s="26">
        <f t="shared" si="288"/>
        <v>2000000</v>
      </c>
      <c r="BM457" s="26">
        <f t="shared" si="288"/>
        <v>2000000</v>
      </c>
      <c r="BN457" s="26">
        <f t="shared" si="288"/>
        <v>2000000</v>
      </c>
      <c r="BO457" s="26">
        <f t="shared" si="288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89">G457*G458</f>
        <v>0</v>
      </c>
      <c r="H459" s="26">
        <f t="shared" si="289"/>
        <v>1200000</v>
      </c>
      <c r="I459" s="26">
        <f t="shared" si="289"/>
        <v>1200000</v>
      </c>
      <c r="J459" s="26">
        <f t="shared" si="289"/>
        <v>1200000</v>
      </c>
      <c r="K459" s="26">
        <f t="shared" si="289"/>
        <v>1200000</v>
      </c>
      <c r="L459" s="26">
        <f t="shared" si="289"/>
        <v>1200000</v>
      </c>
      <c r="M459" s="26">
        <f t="shared" si="289"/>
        <v>1200000</v>
      </c>
      <c r="N459" s="26">
        <f t="shared" si="289"/>
        <v>1200000</v>
      </c>
      <c r="O459" s="26">
        <f t="shared" si="289"/>
        <v>1200000</v>
      </c>
      <c r="P459" s="26">
        <f t="shared" si="289"/>
        <v>1200000</v>
      </c>
      <c r="Q459" s="26">
        <f t="shared" si="289"/>
        <v>1200000</v>
      </c>
      <c r="R459" s="26">
        <f t="shared" si="289"/>
        <v>1200000</v>
      </c>
      <c r="S459" s="26">
        <f t="shared" si="289"/>
        <v>1200000</v>
      </c>
      <c r="T459" s="26">
        <f t="shared" si="289"/>
        <v>1400000</v>
      </c>
      <c r="U459" s="26">
        <f t="shared" si="289"/>
        <v>1400000</v>
      </c>
      <c r="V459" s="26">
        <f t="shared" si="289"/>
        <v>1400000</v>
      </c>
      <c r="W459" s="26">
        <f t="shared" si="289"/>
        <v>1400000</v>
      </c>
      <c r="X459" s="26">
        <f t="shared" si="289"/>
        <v>1400000</v>
      </c>
      <c r="Y459" s="26">
        <f t="shared" si="289"/>
        <v>1400000</v>
      </c>
      <c r="Z459" s="26">
        <f t="shared" si="289"/>
        <v>1400000</v>
      </c>
      <c r="AA459" s="26">
        <f t="shared" si="289"/>
        <v>1400000</v>
      </c>
      <c r="AB459" s="26">
        <f t="shared" si="289"/>
        <v>1400000</v>
      </c>
      <c r="AC459" s="26">
        <f t="shared" si="289"/>
        <v>1400000</v>
      </c>
      <c r="AD459" s="26">
        <f t="shared" si="289"/>
        <v>1400000</v>
      </c>
      <c r="AE459" s="26">
        <f t="shared" si="289"/>
        <v>1400000</v>
      </c>
      <c r="AF459" s="26">
        <f t="shared" si="289"/>
        <v>1400000</v>
      </c>
      <c r="AG459" s="26">
        <f t="shared" si="289"/>
        <v>1400000</v>
      </c>
      <c r="AH459" s="26">
        <f t="shared" si="289"/>
        <v>1400000</v>
      </c>
      <c r="AI459" s="26">
        <f t="shared" si="289"/>
        <v>1400000</v>
      </c>
      <c r="AJ459" s="26">
        <f t="shared" si="289"/>
        <v>1400000</v>
      </c>
      <c r="AK459" s="26">
        <f t="shared" si="289"/>
        <v>1400000</v>
      </c>
      <c r="AL459" s="26">
        <f t="shared" si="289"/>
        <v>1400000</v>
      </c>
      <c r="AM459" s="26">
        <f t="shared" ref="AM459:BO459" si="290">AM457*AM458</f>
        <v>1400000</v>
      </c>
      <c r="AN459" s="26">
        <f t="shared" si="290"/>
        <v>1400000</v>
      </c>
      <c r="AO459" s="26">
        <f t="shared" si="290"/>
        <v>1400000</v>
      </c>
      <c r="AP459" s="26">
        <f t="shared" si="290"/>
        <v>1400000</v>
      </c>
      <c r="AQ459" s="26">
        <f t="shared" si="290"/>
        <v>1400000</v>
      </c>
      <c r="AR459" s="26">
        <f t="shared" si="290"/>
        <v>1700000</v>
      </c>
      <c r="AS459" s="26">
        <f t="shared" si="290"/>
        <v>1700000</v>
      </c>
      <c r="AT459" s="26">
        <f t="shared" si="290"/>
        <v>1700000</v>
      </c>
      <c r="AU459" s="26">
        <f t="shared" si="290"/>
        <v>1700000</v>
      </c>
      <c r="AV459" s="26">
        <f t="shared" si="290"/>
        <v>1700000</v>
      </c>
      <c r="AW459" s="26">
        <f t="shared" si="290"/>
        <v>1700000</v>
      </c>
      <c r="AX459" s="26">
        <f t="shared" si="290"/>
        <v>1700000</v>
      </c>
      <c r="AY459" s="26">
        <f t="shared" si="290"/>
        <v>1700000</v>
      </c>
      <c r="AZ459" s="26">
        <f t="shared" si="290"/>
        <v>1700000</v>
      </c>
      <c r="BA459" s="26">
        <f t="shared" si="290"/>
        <v>1700000</v>
      </c>
      <c r="BB459" s="26">
        <f t="shared" si="290"/>
        <v>1700000</v>
      </c>
      <c r="BC459" s="26">
        <f t="shared" si="290"/>
        <v>1700000</v>
      </c>
      <c r="BD459" s="26">
        <f t="shared" si="290"/>
        <v>2000000</v>
      </c>
      <c r="BE459" s="26">
        <f t="shared" si="290"/>
        <v>2000000</v>
      </c>
      <c r="BF459" s="26">
        <f t="shared" si="290"/>
        <v>2000000</v>
      </c>
      <c r="BG459" s="26">
        <f t="shared" si="290"/>
        <v>2000000</v>
      </c>
      <c r="BH459" s="26">
        <f t="shared" si="290"/>
        <v>2000000</v>
      </c>
      <c r="BI459" s="26">
        <f t="shared" si="290"/>
        <v>2000000</v>
      </c>
      <c r="BJ459" s="26">
        <f t="shared" si="290"/>
        <v>2000000</v>
      </c>
      <c r="BK459" s="26">
        <f t="shared" si="290"/>
        <v>2000000</v>
      </c>
      <c r="BL459" s="26">
        <f t="shared" si="290"/>
        <v>2000000</v>
      </c>
      <c r="BM459" s="26">
        <f t="shared" si="290"/>
        <v>2000000</v>
      </c>
      <c r="BN459" s="26">
        <f t="shared" si="290"/>
        <v>2000000</v>
      </c>
      <c r="BO459" s="26">
        <f t="shared" si="290"/>
        <v>2000000</v>
      </c>
    </row>
    <row r="460" spans="1:67" outlineLevel="2" x14ac:dyDescent="0.15">
      <c r="A460" s="47" t="s">
        <v>757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1">G459+G460</f>
        <v>0</v>
      </c>
      <c r="H461" s="26">
        <f t="shared" si="291"/>
        <v>1200000</v>
      </c>
      <c r="I461" s="26">
        <f t="shared" si="291"/>
        <v>1200000</v>
      </c>
      <c r="J461" s="26">
        <f t="shared" si="291"/>
        <v>1200000</v>
      </c>
      <c r="K461" s="26">
        <f t="shared" si="291"/>
        <v>1200000</v>
      </c>
      <c r="L461" s="26">
        <f t="shared" si="291"/>
        <v>1200000</v>
      </c>
      <c r="M461" s="26">
        <f t="shared" si="291"/>
        <v>1200000</v>
      </c>
      <c r="N461" s="26">
        <f t="shared" si="291"/>
        <v>1200000</v>
      </c>
      <c r="O461" s="26">
        <f t="shared" si="291"/>
        <v>1200000</v>
      </c>
      <c r="P461" s="26">
        <f t="shared" si="291"/>
        <v>1200000</v>
      </c>
      <c r="Q461" s="26">
        <f t="shared" si="291"/>
        <v>1200000</v>
      </c>
      <c r="R461" s="26">
        <f t="shared" si="291"/>
        <v>1200000</v>
      </c>
      <c r="S461" s="26">
        <f t="shared" si="291"/>
        <v>1200000</v>
      </c>
      <c r="T461" s="26">
        <f t="shared" si="291"/>
        <v>1400000</v>
      </c>
      <c r="U461" s="26">
        <f t="shared" si="291"/>
        <v>1400000</v>
      </c>
      <c r="V461" s="26">
        <f t="shared" si="291"/>
        <v>1400000</v>
      </c>
      <c r="W461" s="26">
        <f t="shared" si="291"/>
        <v>1400000</v>
      </c>
      <c r="X461" s="26">
        <f t="shared" si="291"/>
        <v>1400000</v>
      </c>
      <c r="Y461" s="26">
        <f t="shared" si="291"/>
        <v>1400000</v>
      </c>
      <c r="Z461" s="26">
        <f t="shared" si="291"/>
        <v>1400000</v>
      </c>
      <c r="AA461" s="26">
        <f t="shared" si="291"/>
        <v>1400000</v>
      </c>
      <c r="AB461" s="26">
        <f t="shared" si="291"/>
        <v>1400000</v>
      </c>
      <c r="AC461" s="26">
        <f t="shared" si="291"/>
        <v>1400000</v>
      </c>
      <c r="AD461" s="26">
        <f t="shared" si="291"/>
        <v>1400000</v>
      </c>
      <c r="AE461" s="26">
        <f t="shared" si="291"/>
        <v>1400000</v>
      </c>
      <c r="AF461" s="26">
        <f t="shared" si="291"/>
        <v>1400000</v>
      </c>
      <c r="AG461" s="26">
        <f t="shared" si="291"/>
        <v>1400000</v>
      </c>
      <c r="AH461" s="26">
        <f t="shared" si="291"/>
        <v>1400000</v>
      </c>
      <c r="AI461" s="26">
        <f t="shared" si="291"/>
        <v>1400000</v>
      </c>
      <c r="AJ461" s="26">
        <f t="shared" si="291"/>
        <v>1400000</v>
      </c>
      <c r="AK461" s="26">
        <f t="shared" si="291"/>
        <v>1400000</v>
      </c>
      <c r="AL461" s="26">
        <f t="shared" si="291"/>
        <v>1400000</v>
      </c>
      <c r="AM461" s="26">
        <f t="shared" ref="AM461:BO461" si="292">AM459+AM460</f>
        <v>1400000</v>
      </c>
      <c r="AN461" s="26">
        <f t="shared" si="292"/>
        <v>1400000</v>
      </c>
      <c r="AO461" s="26">
        <f t="shared" si="292"/>
        <v>1400000</v>
      </c>
      <c r="AP461" s="26">
        <f t="shared" si="292"/>
        <v>1400000</v>
      </c>
      <c r="AQ461" s="26">
        <f t="shared" si="292"/>
        <v>1400000</v>
      </c>
      <c r="AR461" s="26">
        <f t="shared" si="292"/>
        <v>1700000</v>
      </c>
      <c r="AS461" s="26">
        <f t="shared" si="292"/>
        <v>1700000</v>
      </c>
      <c r="AT461" s="26">
        <f t="shared" si="292"/>
        <v>1700000</v>
      </c>
      <c r="AU461" s="26">
        <f t="shared" si="292"/>
        <v>1700000</v>
      </c>
      <c r="AV461" s="26">
        <f t="shared" si="292"/>
        <v>1700000</v>
      </c>
      <c r="AW461" s="26">
        <f t="shared" si="292"/>
        <v>1700000</v>
      </c>
      <c r="AX461" s="26">
        <f t="shared" si="292"/>
        <v>1700000</v>
      </c>
      <c r="AY461" s="26">
        <f t="shared" si="292"/>
        <v>1700000</v>
      </c>
      <c r="AZ461" s="26">
        <f t="shared" si="292"/>
        <v>1700000</v>
      </c>
      <c r="BA461" s="26">
        <f t="shared" si="292"/>
        <v>1700000</v>
      </c>
      <c r="BB461" s="26">
        <f t="shared" si="292"/>
        <v>1700000</v>
      </c>
      <c r="BC461" s="26">
        <f t="shared" si="292"/>
        <v>1700000</v>
      </c>
      <c r="BD461" s="26">
        <f t="shared" si="292"/>
        <v>2000000</v>
      </c>
      <c r="BE461" s="26">
        <f t="shared" si="292"/>
        <v>2000000</v>
      </c>
      <c r="BF461" s="26">
        <f t="shared" si="292"/>
        <v>2000000</v>
      </c>
      <c r="BG461" s="26">
        <f t="shared" si="292"/>
        <v>2000000</v>
      </c>
      <c r="BH461" s="26">
        <f t="shared" si="292"/>
        <v>2000000</v>
      </c>
      <c r="BI461" s="26">
        <f t="shared" si="292"/>
        <v>2000000</v>
      </c>
      <c r="BJ461" s="26">
        <f t="shared" si="292"/>
        <v>2000000</v>
      </c>
      <c r="BK461" s="26">
        <f t="shared" si="292"/>
        <v>2000000</v>
      </c>
      <c r="BL461" s="26">
        <f t="shared" si="292"/>
        <v>2000000</v>
      </c>
      <c r="BM461" s="26">
        <f t="shared" si="292"/>
        <v>2000000</v>
      </c>
      <c r="BN461" s="26">
        <f t="shared" si="292"/>
        <v>2000000</v>
      </c>
      <c r="BO461" s="26">
        <f t="shared" si="292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3">H110*$C110</f>
        <v>0</v>
      </c>
      <c r="I463" s="26">
        <f t="shared" si="293"/>
        <v>0</v>
      </c>
      <c r="J463" s="26">
        <f t="shared" si="293"/>
        <v>0</v>
      </c>
      <c r="K463" s="26">
        <f t="shared" si="293"/>
        <v>0</v>
      </c>
      <c r="L463" s="26">
        <f t="shared" si="293"/>
        <v>0</v>
      </c>
      <c r="M463" s="26">
        <f t="shared" si="293"/>
        <v>0</v>
      </c>
      <c r="N463" s="26">
        <f t="shared" si="293"/>
        <v>0</v>
      </c>
      <c r="O463" s="26">
        <f t="shared" si="293"/>
        <v>0</v>
      </c>
      <c r="P463" s="26">
        <f t="shared" si="293"/>
        <v>0</v>
      </c>
      <c r="Q463" s="26">
        <f t="shared" si="293"/>
        <v>0</v>
      </c>
      <c r="R463" s="26">
        <f t="shared" si="293"/>
        <v>0</v>
      </c>
      <c r="S463" s="26">
        <f t="shared" si="293"/>
        <v>0</v>
      </c>
      <c r="T463" s="26">
        <f t="shared" si="293"/>
        <v>0</v>
      </c>
      <c r="U463" s="26">
        <f t="shared" si="293"/>
        <v>0</v>
      </c>
      <c r="V463" s="26">
        <f t="shared" si="293"/>
        <v>0</v>
      </c>
      <c r="W463" s="26">
        <f t="shared" si="293"/>
        <v>0</v>
      </c>
      <c r="X463" s="26">
        <f t="shared" si="293"/>
        <v>0</v>
      </c>
      <c r="Y463" s="26">
        <f t="shared" si="293"/>
        <v>0</v>
      </c>
      <c r="Z463" s="26">
        <f t="shared" si="293"/>
        <v>0</v>
      </c>
      <c r="AA463" s="26">
        <f t="shared" si="293"/>
        <v>0</v>
      </c>
      <c r="AB463" s="26">
        <f t="shared" si="293"/>
        <v>0</v>
      </c>
      <c r="AC463" s="26">
        <f t="shared" si="293"/>
        <v>0</v>
      </c>
      <c r="AD463" s="26">
        <f t="shared" si="293"/>
        <v>0</v>
      </c>
      <c r="AE463" s="26">
        <f t="shared" si="293"/>
        <v>0</v>
      </c>
      <c r="AF463" s="26">
        <f t="shared" si="293"/>
        <v>0</v>
      </c>
      <c r="AG463" s="26">
        <f t="shared" si="293"/>
        <v>0</v>
      </c>
      <c r="AH463" s="26">
        <f t="shared" si="293"/>
        <v>0</v>
      </c>
      <c r="AI463" s="26">
        <f t="shared" si="293"/>
        <v>0</v>
      </c>
      <c r="AJ463" s="26">
        <f t="shared" si="293"/>
        <v>0</v>
      </c>
      <c r="AK463" s="26">
        <f t="shared" si="293"/>
        <v>0</v>
      </c>
      <c r="AL463" s="26">
        <f t="shared" si="293"/>
        <v>0</v>
      </c>
      <c r="AM463" s="26">
        <f t="shared" si="293"/>
        <v>0</v>
      </c>
      <c r="AN463" s="26">
        <f t="shared" si="293"/>
        <v>0</v>
      </c>
      <c r="AO463" s="26">
        <f t="shared" si="293"/>
        <v>0</v>
      </c>
      <c r="AP463" s="26">
        <f t="shared" si="293"/>
        <v>0</v>
      </c>
      <c r="AQ463" s="26">
        <f t="shared" si="293"/>
        <v>0</v>
      </c>
      <c r="AR463" s="26">
        <f t="shared" si="293"/>
        <v>0</v>
      </c>
      <c r="AS463" s="26">
        <f t="shared" si="293"/>
        <v>0</v>
      </c>
      <c r="AT463" s="26">
        <f t="shared" si="293"/>
        <v>0</v>
      </c>
      <c r="AU463" s="26">
        <f t="shared" si="293"/>
        <v>0</v>
      </c>
      <c r="AV463" s="26">
        <f t="shared" si="293"/>
        <v>0</v>
      </c>
      <c r="AW463" s="26">
        <f t="shared" si="293"/>
        <v>0</v>
      </c>
      <c r="AX463" s="26">
        <f t="shared" si="293"/>
        <v>0</v>
      </c>
      <c r="AY463" s="26">
        <f t="shared" si="293"/>
        <v>0</v>
      </c>
      <c r="AZ463" s="26">
        <f t="shared" si="293"/>
        <v>0</v>
      </c>
      <c r="BA463" s="26">
        <f t="shared" si="293"/>
        <v>0</v>
      </c>
      <c r="BB463" s="26">
        <f t="shared" si="293"/>
        <v>0</v>
      </c>
      <c r="BC463" s="26">
        <f t="shared" si="293"/>
        <v>0</v>
      </c>
      <c r="BD463" s="26">
        <f t="shared" si="293"/>
        <v>0</v>
      </c>
      <c r="BE463" s="26">
        <f t="shared" si="293"/>
        <v>0</v>
      </c>
      <c r="BF463" s="26">
        <f t="shared" si="293"/>
        <v>0</v>
      </c>
      <c r="BG463" s="26">
        <f t="shared" si="293"/>
        <v>0</v>
      </c>
      <c r="BH463" s="26">
        <f t="shared" si="293"/>
        <v>0</v>
      </c>
      <c r="BI463" s="26">
        <f t="shared" si="293"/>
        <v>0</v>
      </c>
      <c r="BJ463" s="26">
        <f t="shared" si="293"/>
        <v>0</v>
      </c>
      <c r="BK463" s="26">
        <f t="shared" si="293"/>
        <v>0</v>
      </c>
      <c r="BL463" s="26">
        <f t="shared" si="293"/>
        <v>0</v>
      </c>
      <c r="BM463" s="26">
        <f t="shared" si="293"/>
        <v>0</v>
      </c>
      <c r="BN463" s="26">
        <f t="shared" si="293"/>
        <v>0</v>
      </c>
      <c r="BO463" s="26">
        <f t="shared" si="293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4">G112*$C112</f>
        <v>0</v>
      </c>
      <c r="H466" s="26">
        <f t="shared" si="294"/>
        <v>0</v>
      </c>
      <c r="I466" s="26">
        <f t="shared" si="294"/>
        <v>0</v>
      </c>
      <c r="J466" s="26">
        <f t="shared" si="294"/>
        <v>0</v>
      </c>
      <c r="K466" s="26">
        <f t="shared" si="294"/>
        <v>0</v>
      </c>
      <c r="L466" s="26">
        <f t="shared" si="294"/>
        <v>0</v>
      </c>
      <c r="M466" s="26">
        <f t="shared" si="294"/>
        <v>0</v>
      </c>
      <c r="N466" s="26">
        <f t="shared" si="294"/>
        <v>0</v>
      </c>
      <c r="O466" s="26">
        <f t="shared" si="294"/>
        <v>0</v>
      </c>
      <c r="P466" s="26">
        <f t="shared" si="294"/>
        <v>0</v>
      </c>
      <c r="Q466" s="26">
        <f t="shared" si="294"/>
        <v>0</v>
      </c>
      <c r="R466" s="26">
        <f t="shared" si="294"/>
        <v>0</v>
      </c>
      <c r="S466" s="26">
        <f t="shared" si="294"/>
        <v>0</v>
      </c>
      <c r="T466" s="26">
        <f t="shared" si="294"/>
        <v>0</v>
      </c>
      <c r="U466" s="26">
        <f t="shared" si="294"/>
        <v>0</v>
      </c>
      <c r="V466" s="26">
        <f t="shared" si="294"/>
        <v>0</v>
      </c>
      <c r="W466" s="26">
        <f t="shared" si="294"/>
        <v>0</v>
      </c>
      <c r="X466" s="26">
        <f t="shared" si="294"/>
        <v>0</v>
      </c>
      <c r="Y466" s="26">
        <f t="shared" si="294"/>
        <v>0</v>
      </c>
      <c r="Z466" s="26">
        <f t="shared" si="294"/>
        <v>0</v>
      </c>
      <c r="AA466" s="26">
        <f t="shared" si="294"/>
        <v>0</v>
      </c>
      <c r="AB466" s="26">
        <f t="shared" si="294"/>
        <v>0</v>
      </c>
      <c r="AC466" s="26">
        <f t="shared" si="294"/>
        <v>0</v>
      </c>
      <c r="AD466" s="26">
        <f t="shared" si="294"/>
        <v>0</v>
      </c>
      <c r="AE466" s="26">
        <f t="shared" si="294"/>
        <v>0</v>
      </c>
      <c r="AF466" s="26">
        <f t="shared" si="294"/>
        <v>0</v>
      </c>
      <c r="AG466" s="26">
        <f t="shared" si="294"/>
        <v>0</v>
      </c>
      <c r="AH466" s="26">
        <f t="shared" si="294"/>
        <v>0</v>
      </c>
      <c r="AI466" s="26">
        <f t="shared" si="294"/>
        <v>0</v>
      </c>
      <c r="AJ466" s="26">
        <f t="shared" si="294"/>
        <v>0</v>
      </c>
      <c r="AK466" s="26">
        <f t="shared" si="294"/>
        <v>0</v>
      </c>
      <c r="AL466" s="26">
        <f t="shared" si="294"/>
        <v>0</v>
      </c>
      <c r="AM466" s="26">
        <f t="shared" ref="AM466:BO466" si="295">AM112*$C112</f>
        <v>0</v>
      </c>
      <c r="AN466" s="26">
        <f t="shared" si="295"/>
        <v>0</v>
      </c>
      <c r="AO466" s="26">
        <f t="shared" si="295"/>
        <v>0</v>
      </c>
      <c r="AP466" s="26">
        <f t="shared" si="295"/>
        <v>0</v>
      </c>
      <c r="AQ466" s="26">
        <f t="shared" si="295"/>
        <v>0</v>
      </c>
      <c r="AR466" s="26">
        <f t="shared" si="295"/>
        <v>0</v>
      </c>
      <c r="AS466" s="26">
        <f t="shared" si="295"/>
        <v>0</v>
      </c>
      <c r="AT466" s="26">
        <f t="shared" si="295"/>
        <v>0</v>
      </c>
      <c r="AU466" s="26">
        <f t="shared" si="295"/>
        <v>0</v>
      </c>
      <c r="AV466" s="26">
        <f t="shared" si="295"/>
        <v>0</v>
      </c>
      <c r="AW466" s="26">
        <f t="shared" si="295"/>
        <v>0</v>
      </c>
      <c r="AX466" s="26">
        <f t="shared" si="295"/>
        <v>0</v>
      </c>
      <c r="AY466" s="26">
        <f t="shared" si="295"/>
        <v>0</v>
      </c>
      <c r="AZ466" s="26">
        <f t="shared" si="295"/>
        <v>0</v>
      </c>
      <c r="BA466" s="26">
        <f t="shared" si="295"/>
        <v>0</v>
      </c>
      <c r="BB466" s="26">
        <f t="shared" si="295"/>
        <v>0</v>
      </c>
      <c r="BC466" s="26">
        <f t="shared" si="295"/>
        <v>0</v>
      </c>
      <c r="BD466" s="26">
        <f t="shared" si="295"/>
        <v>0</v>
      </c>
      <c r="BE466" s="26">
        <f t="shared" si="295"/>
        <v>0</v>
      </c>
      <c r="BF466" s="26">
        <f t="shared" si="295"/>
        <v>0</v>
      </c>
      <c r="BG466" s="26">
        <f t="shared" si="295"/>
        <v>0</v>
      </c>
      <c r="BH466" s="26">
        <f t="shared" si="295"/>
        <v>0</v>
      </c>
      <c r="BI466" s="26">
        <f t="shared" si="295"/>
        <v>0</v>
      </c>
      <c r="BJ466" s="26">
        <f t="shared" si="295"/>
        <v>0</v>
      </c>
      <c r="BK466" s="26">
        <f t="shared" si="295"/>
        <v>0</v>
      </c>
      <c r="BL466" s="26">
        <f t="shared" si="295"/>
        <v>0</v>
      </c>
      <c r="BM466" s="26">
        <f t="shared" si="295"/>
        <v>0</v>
      </c>
      <c r="BN466" s="26">
        <f t="shared" si="295"/>
        <v>0</v>
      </c>
      <c r="BO466" s="26">
        <f t="shared" si="295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6">G466*G467</f>
        <v>0</v>
      </c>
      <c r="H468" s="26">
        <f t="shared" si="296"/>
        <v>0</v>
      </c>
      <c r="I468" s="26">
        <f t="shared" si="296"/>
        <v>0</v>
      </c>
      <c r="J468" s="26">
        <f t="shared" si="296"/>
        <v>0</v>
      </c>
      <c r="K468" s="26">
        <f t="shared" si="296"/>
        <v>0</v>
      </c>
      <c r="L468" s="26">
        <f t="shared" si="296"/>
        <v>0</v>
      </c>
      <c r="M468" s="26">
        <f t="shared" si="296"/>
        <v>0</v>
      </c>
      <c r="N468" s="26">
        <f t="shared" si="296"/>
        <v>0</v>
      </c>
      <c r="O468" s="26">
        <f t="shared" si="296"/>
        <v>0</v>
      </c>
      <c r="P468" s="26">
        <f t="shared" si="296"/>
        <v>0</v>
      </c>
      <c r="Q468" s="26">
        <f t="shared" si="296"/>
        <v>0</v>
      </c>
      <c r="R468" s="26">
        <f t="shared" si="296"/>
        <v>0</v>
      </c>
      <c r="S468" s="26">
        <f t="shared" si="296"/>
        <v>0</v>
      </c>
      <c r="T468" s="26">
        <f t="shared" si="296"/>
        <v>0</v>
      </c>
      <c r="U468" s="26">
        <f t="shared" si="296"/>
        <v>0</v>
      </c>
      <c r="V468" s="26">
        <f t="shared" si="296"/>
        <v>0</v>
      </c>
      <c r="W468" s="26">
        <f t="shared" si="296"/>
        <v>0</v>
      </c>
      <c r="X468" s="26">
        <f t="shared" si="296"/>
        <v>0</v>
      </c>
      <c r="Y468" s="26">
        <f t="shared" si="296"/>
        <v>0</v>
      </c>
      <c r="Z468" s="26">
        <f t="shared" si="296"/>
        <v>0</v>
      </c>
      <c r="AA468" s="26">
        <f t="shared" si="296"/>
        <v>0</v>
      </c>
      <c r="AB468" s="26">
        <f t="shared" si="296"/>
        <v>0</v>
      </c>
      <c r="AC468" s="26">
        <f t="shared" si="296"/>
        <v>0</v>
      </c>
      <c r="AD468" s="26">
        <f t="shared" si="296"/>
        <v>0</v>
      </c>
      <c r="AE468" s="26">
        <f t="shared" si="296"/>
        <v>0</v>
      </c>
      <c r="AF468" s="26">
        <f t="shared" si="296"/>
        <v>0</v>
      </c>
      <c r="AG468" s="26">
        <f t="shared" si="296"/>
        <v>0</v>
      </c>
      <c r="AH468" s="26">
        <f t="shared" si="296"/>
        <v>0</v>
      </c>
      <c r="AI468" s="26">
        <f t="shared" si="296"/>
        <v>0</v>
      </c>
      <c r="AJ468" s="26">
        <f t="shared" si="296"/>
        <v>0</v>
      </c>
      <c r="AK468" s="26">
        <f t="shared" si="296"/>
        <v>0</v>
      </c>
      <c r="AL468" s="26">
        <f t="shared" si="296"/>
        <v>0</v>
      </c>
      <c r="AM468" s="26">
        <f t="shared" ref="AM468:BO468" si="297">AM466*AM467</f>
        <v>0</v>
      </c>
      <c r="AN468" s="26">
        <f t="shared" si="297"/>
        <v>0</v>
      </c>
      <c r="AO468" s="26">
        <f t="shared" si="297"/>
        <v>0</v>
      </c>
      <c r="AP468" s="26">
        <f t="shared" si="297"/>
        <v>0</v>
      </c>
      <c r="AQ468" s="26">
        <f t="shared" si="297"/>
        <v>0</v>
      </c>
      <c r="AR468" s="26">
        <f t="shared" si="297"/>
        <v>0</v>
      </c>
      <c r="AS468" s="26">
        <f t="shared" si="297"/>
        <v>0</v>
      </c>
      <c r="AT468" s="26">
        <f t="shared" si="297"/>
        <v>0</v>
      </c>
      <c r="AU468" s="26">
        <f t="shared" si="297"/>
        <v>0</v>
      </c>
      <c r="AV468" s="26">
        <f t="shared" si="297"/>
        <v>0</v>
      </c>
      <c r="AW468" s="26">
        <f t="shared" si="297"/>
        <v>0</v>
      </c>
      <c r="AX468" s="26">
        <f t="shared" si="297"/>
        <v>0</v>
      </c>
      <c r="AY468" s="26">
        <f t="shared" si="297"/>
        <v>0</v>
      </c>
      <c r="AZ468" s="26">
        <f t="shared" si="297"/>
        <v>0</v>
      </c>
      <c r="BA468" s="26">
        <f t="shared" si="297"/>
        <v>0</v>
      </c>
      <c r="BB468" s="26">
        <f t="shared" si="297"/>
        <v>0</v>
      </c>
      <c r="BC468" s="26">
        <f t="shared" si="297"/>
        <v>0</v>
      </c>
      <c r="BD468" s="26">
        <f t="shared" si="297"/>
        <v>0</v>
      </c>
      <c r="BE468" s="26">
        <f t="shared" si="297"/>
        <v>0</v>
      </c>
      <c r="BF468" s="26">
        <f t="shared" si="297"/>
        <v>0</v>
      </c>
      <c r="BG468" s="26">
        <f t="shared" si="297"/>
        <v>0</v>
      </c>
      <c r="BH468" s="26">
        <f t="shared" si="297"/>
        <v>0</v>
      </c>
      <c r="BI468" s="26">
        <f t="shared" si="297"/>
        <v>0</v>
      </c>
      <c r="BJ468" s="26">
        <f t="shared" si="297"/>
        <v>0</v>
      </c>
      <c r="BK468" s="26">
        <f t="shared" si="297"/>
        <v>0</v>
      </c>
      <c r="BL468" s="26">
        <f t="shared" si="297"/>
        <v>0</v>
      </c>
      <c r="BM468" s="26">
        <f t="shared" si="297"/>
        <v>0</v>
      </c>
      <c r="BN468" s="26">
        <f t="shared" si="297"/>
        <v>0</v>
      </c>
      <c r="BO468" s="26">
        <f t="shared" si="297"/>
        <v>0</v>
      </c>
    </row>
    <row r="469" spans="1:67" outlineLevel="2" x14ac:dyDescent="0.15">
      <c r="A469" s="47" t="s">
        <v>757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298">G468+G469</f>
        <v>0</v>
      </c>
      <c r="H470" s="26">
        <f t="shared" si="298"/>
        <v>0</v>
      </c>
      <c r="I470" s="26">
        <f t="shared" si="298"/>
        <v>0</v>
      </c>
      <c r="J470" s="26">
        <f t="shared" si="298"/>
        <v>0</v>
      </c>
      <c r="K470" s="26">
        <f t="shared" si="298"/>
        <v>0</v>
      </c>
      <c r="L470" s="26">
        <f t="shared" si="298"/>
        <v>0</v>
      </c>
      <c r="M470" s="26">
        <f t="shared" si="298"/>
        <v>0</v>
      </c>
      <c r="N470" s="26">
        <f t="shared" si="298"/>
        <v>0</v>
      </c>
      <c r="O470" s="26">
        <f t="shared" si="298"/>
        <v>0</v>
      </c>
      <c r="P470" s="26">
        <f t="shared" si="298"/>
        <v>0</v>
      </c>
      <c r="Q470" s="26">
        <f t="shared" si="298"/>
        <v>0</v>
      </c>
      <c r="R470" s="26">
        <f t="shared" si="298"/>
        <v>0</v>
      </c>
      <c r="S470" s="26">
        <f t="shared" si="298"/>
        <v>0</v>
      </c>
      <c r="T470" s="26">
        <f t="shared" si="298"/>
        <v>0</v>
      </c>
      <c r="U470" s="26">
        <f t="shared" si="298"/>
        <v>0</v>
      </c>
      <c r="V470" s="26">
        <f t="shared" si="298"/>
        <v>0</v>
      </c>
      <c r="W470" s="26">
        <f t="shared" si="298"/>
        <v>0</v>
      </c>
      <c r="X470" s="26">
        <f t="shared" si="298"/>
        <v>0</v>
      </c>
      <c r="Y470" s="26">
        <f t="shared" si="298"/>
        <v>0</v>
      </c>
      <c r="Z470" s="26">
        <f t="shared" si="298"/>
        <v>0</v>
      </c>
      <c r="AA470" s="26">
        <f t="shared" si="298"/>
        <v>0</v>
      </c>
      <c r="AB470" s="26">
        <f t="shared" si="298"/>
        <v>0</v>
      </c>
      <c r="AC470" s="26">
        <f t="shared" si="298"/>
        <v>0</v>
      </c>
      <c r="AD470" s="26">
        <f t="shared" si="298"/>
        <v>0</v>
      </c>
      <c r="AE470" s="26">
        <f t="shared" si="298"/>
        <v>0</v>
      </c>
      <c r="AF470" s="26">
        <f t="shared" si="298"/>
        <v>0</v>
      </c>
      <c r="AG470" s="26">
        <f t="shared" si="298"/>
        <v>0</v>
      </c>
      <c r="AH470" s="26">
        <f t="shared" si="298"/>
        <v>0</v>
      </c>
      <c r="AI470" s="26">
        <f t="shared" si="298"/>
        <v>0</v>
      </c>
      <c r="AJ470" s="26">
        <f t="shared" si="298"/>
        <v>0</v>
      </c>
      <c r="AK470" s="26">
        <f t="shared" si="298"/>
        <v>0</v>
      </c>
      <c r="AL470" s="26">
        <f t="shared" si="298"/>
        <v>0</v>
      </c>
      <c r="AM470" s="26">
        <f t="shared" ref="AM470:BO470" si="299">AM468+AM469</f>
        <v>0</v>
      </c>
      <c r="AN470" s="26">
        <f t="shared" si="299"/>
        <v>0</v>
      </c>
      <c r="AO470" s="26">
        <f t="shared" si="299"/>
        <v>0</v>
      </c>
      <c r="AP470" s="26">
        <f t="shared" si="299"/>
        <v>0</v>
      </c>
      <c r="AQ470" s="26">
        <f t="shared" si="299"/>
        <v>0</v>
      </c>
      <c r="AR470" s="26">
        <f t="shared" si="299"/>
        <v>0</v>
      </c>
      <c r="AS470" s="26">
        <f t="shared" si="299"/>
        <v>0</v>
      </c>
      <c r="AT470" s="26">
        <f t="shared" si="299"/>
        <v>0</v>
      </c>
      <c r="AU470" s="26">
        <f t="shared" si="299"/>
        <v>0</v>
      </c>
      <c r="AV470" s="26">
        <f t="shared" si="299"/>
        <v>0</v>
      </c>
      <c r="AW470" s="26">
        <f t="shared" si="299"/>
        <v>0</v>
      </c>
      <c r="AX470" s="26">
        <f t="shared" si="299"/>
        <v>0</v>
      </c>
      <c r="AY470" s="26">
        <f t="shared" si="299"/>
        <v>0</v>
      </c>
      <c r="AZ470" s="26">
        <f t="shared" si="299"/>
        <v>0</v>
      </c>
      <c r="BA470" s="26">
        <f t="shared" si="299"/>
        <v>0</v>
      </c>
      <c r="BB470" s="26">
        <f t="shared" si="299"/>
        <v>0</v>
      </c>
      <c r="BC470" s="26">
        <f t="shared" si="299"/>
        <v>0</v>
      </c>
      <c r="BD470" s="26">
        <f t="shared" si="299"/>
        <v>0</v>
      </c>
      <c r="BE470" s="26">
        <f t="shared" si="299"/>
        <v>0</v>
      </c>
      <c r="BF470" s="26">
        <f t="shared" si="299"/>
        <v>0</v>
      </c>
      <c r="BG470" s="26">
        <f t="shared" si="299"/>
        <v>0</v>
      </c>
      <c r="BH470" s="26">
        <f t="shared" si="299"/>
        <v>0</v>
      </c>
      <c r="BI470" s="26">
        <f t="shared" si="299"/>
        <v>0</v>
      </c>
      <c r="BJ470" s="26">
        <f t="shared" si="299"/>
        <v>0</v>
      </c>
      <c r="BK470" s="26">
        <f t="shared" si="299"/>
        <v>0</v>
      </c>
      <c r="BL470" s="26">
        <f t="shared" si="299"/>
        <v>0</v>
      </c>
      <c r="BM470" s="26">
        <f t="shared" si="299"/>
        <v>0</v>
      </c>
      <c r="BN470" s="26">
        <f t="shared" si="299"/>
        <v>0</v>
      </c>
      <c r="BO470" s="26">
        <f t="shared" si="299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0">G113*$C113</f>
        <v>0</v>
      </c>
      <c r="H472" s="26">
        <f t="shared" si="300"/>
        <v>0</v>
      </c>
      <c r="I472" s="26">
        <f t="shared" si="300"/>
        <v>0</v>
      </c>
      <c r="J472" s="26">
        <f t="shared" si="300"/>
        <v>0</v>
      </c>
      <c r="K472" s="26">
        <f t="shared" si="300"/>
        <v>0</v>
      </c>
      <c r="L472" s="26">
        <f t="shared" si="300"/>
        <v>0</v>
      </c>
      <c r="M472" s="26">
        <f t="shared" si="300"/>
        <v>0</v>
      </c>
      <c r="N472" s="26">
        <f t="shared" si="300"/>
        <v>0</v>
      </c>
      <c r="O472" s="26">
        <f t="shared" si="300"/>
        <v>0</v>
      </c>
      <c r="P472" s="26">
        <f t="shared" si="300"/>
        <v>0</v>
      </c>
      <c r="Q472" s="26">
        <f t="shared" si="300"/>
        <v>0</v>
      </c>
      <c r="R472" s="26">
        <f t="shared" si="300"/>
        <v>0</v>
      </c>
      <c r="S472" s="26">
        <f t="shared" si="300"/>
        <v>0</v>
      </c>
      <c r="T472" s="26">
        <f t="shared" si="300"/>
        <v>0</v>
      </c>
      <c r="U472" s="26">
        <f t="shared" si="300"/>
        <v>0</v>
      </c>
      <c r="V472" s="26">
        <f t="shared" si="300"/>
        <v>0</v>
      </c>
      <c r="W472" s="26">
        <f t="shared" si="300"/>
        <v>0</v>
      </c>
      <c r="X472" s="26">
        <f t="shared" si="300"/>
        <v>0</v>
      </c>
      <c r="Y472" s="26">
        <f t="shared" si="300"/>
        <v>0</v>
      </c>
      <c r="Z472" s="26">
        <f t="shared" si="300"/>
        <v>0</v>
      </c>
      <c r="AA472" s="26">
        <f t="shared" si="300"/>
        <v>0</v>
      </c>
      <c r="AB472" s="26">
        <f t="shared" si="300"/>
        <v>0</v>
      </c>
      <c r="AC472" s="26">
        <f t="shared" si="300"/>
        <v>0</v>
      </c>
      <c r="AD472" s="26">
        <f t="shared" si="300"/>
        <v>0</v>
      </c>
      <c r="AE472" s="26">
        <f t="shared" si="300"/>
        <v>0</v>
      </c>
      <c r="AF472" s="26">
        <f t="shared" si="300"/>
        <v>0</v>
      </c>
      <c r="AG472" s="26">
        <f t="shared" si="300"/>
        <v>0</v>
      </c>
      <c r="AH472" s="26">
        <f t="shared" si="300"/>
        <v>0</v>
      </c>
      <c r="AI472" s="26">
        <f t="shared" si="300"/>
        <v>0</v>
      </c>
      <c r="AJ472" s="26">
        <f t="shared" si="300"/>
        <v>0</v>
      </c>
      <c r="AK472" s="26">
        <f t="shared" si="300"/>
        <v>0</v>
      </c>
      <c r="AL472" s="26">
        <f t="shared" si="300"/>
        <v>0</v>
      </c>
      <c r="AM472" s="26">
        <f t="shared" ref="AM472:BO472" si="301">AM113*$C113</f>
        <v>0</v>
      </c>
      <c r="AN472" s="26">
        <f t="shared" si="301"/>
        <v>0</v>
      </c>
      <c r="AO472" s="26">
        <f t="shared" si="301"/>
        <v>0</v>
      </c>
      <c r="AP472" s="26">
        <f t="shared" si="301"/>
        <v>0</v>
      </c>
      <c r="AQ472" s="26">
        <f t="shared" si="301"/>
        <v>0</v>
      </c>
      <c r="AR472" s="26">
        <f t="shared" si="301"/>
        <v>0</v>
      </c>
      <c r="AS472" s="26">
        <f t="shared" si="301"/>
        <v>0</v>
      </c>
      <c r="AT472" s="26">
        <f t="shared" si="301"/>
        <v>0</v>
      </c>
      <c r="AU472" s="26">
        <f t="shared" si="301"/>
        <v>0</v>
      </c>
      <c r="AV472" s="26">
        <f t="shared" si="301"/>
        <v>0</v>
      </c>
      <c r="AW472" s="26">
        <f t="shared" si="301"/>
        <v>0</v>
      </c>
      <c r="AX472" s="26">
        <f t="shared" si="301"/>
        <v>0</v>
      </c>
      <c r="AY472" s="26">
        <f t="shared" si="301"/>
        <v>0</v>
      </c>
      <c r="AZ472" s="26">
        <f t="shared" si="301"/>
        <v>0</v>
      </c>
      <c r="BA472" s="26">
        <f t="shared" si="301"/>
        <v>0</v>
      </c>
      <c r="BB472" s="26">
        <f t="shared" si="301"/>
        <v>0</v>
      </c>
      <c r="BC472" s="26">
        <f t="shared" si="301"/>
        <v>0</v>
      </c>
      <c r="BD472" s="26">
        <f t="shared" si="301"/>
        <v>0</v>
      </c>
      <c r="BE472" s="26">
        <f t="shared" si="301"/>
        <v>0</v>
      </c>
      <c r="BF472" s="26">
        <f t="shared" si="301"/>
        <v>0</v>
      </c>
      <c r="BG472" s="26">
        <f t="shared" si="301"/>
        <v>0</v>
      </c>
      <c r="BH472" s="26">
        <f t="shared" si="301"/>
        <v>0</v>
      </c>
      <c r="BI472" s="26">
        <f t="shared" si="301"/>
        <v>0</v>
      </c>
      <c r="BJ472" s="26">
        <f t="shared" si="301"/>
        <v>0</v>
      </c>
      <c r="BK472" s="26">
        <f t="shared" si="301"/>
        <v>0</v>
      </c>
      <c r="BL472" s="26">
        <f t="shared" si="301"/>
        <v>0</v>
      </c>
      <c r="BM472" s="26">
        <f t="shared" si="301"/>
        <v>0</v>
      </c>
      <c r="BN472" s="26">
        <f t="shared" si="301"/>
        <v>0</v>
      </c>
      <c r="BO472" s="26">
        <f t="shared" si="301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2">G115*$C115</f>
        <v>0</v>
      </c>
      <c r="H475" s="26">
        <f t="shared" si="302"/>
        <v>0</v>
      </c>
      <c r="I475" s="26">
        <f t="shared" si="302"/>
        <v>0</v>
      </c>
      <c r="J475" s="26">
        <f t="shared" si="302"/>
        <v>0</v>
      </c>
      <c r="K475" s="26">
        <f t="shared" si="302"/>
        <v>0</v>
      </c>
      <c r="L475" s="26">
        <f t="shared" si="302"/>
        <v>0</v>
      </c>
      <c r="M475" s="26">
        <f t="shared" si="302"/>
        <v>0</v>
      </c>
      <c r="N475" s="26">
        <f t="shared" si="302"/>
        <v>0</v>
      </c>
      <c r="O475" s="26">
        <f t="shared" si="302"/>
        <v>0</v>
      </c>
      <c r="P475" s="26">
        <f t="shared" si="302"/>
        <v>0</v>
      </c>
      <c r="Q475" s="26">
        <f t="shared" si="302"/>
        <v>0</v>
      </c>
      <c r="R475" s="26">
        <f t="shared" si="302"/>
        <v>0</v>
      </c>
      <c r="S475" s="26">
        <f t="shared" si="302"/>
        <v>0</v>
      </c>
      <c r="T475" s="26">
        <f t="shared" si="302"/>
        <v>0</v>
      </c>
      <c r="U475" s="26">
        <f t="shared" si="302"/>
        <v>0</v>
      </c>
      <c r="V475" s="26">
        <f t="shared" si="302"/>
        <v>0</v>
      </c>
      <c r="W475" s="26">
        <f t="shared" si="302"/>
        <v>0</v>
      </c>
      <c r="X475" s="26">
        <f t="shared" si="302"/>
        <v>0</v>
      </c>
      <c r="Y475" s="26">
        <f t="shared" si="302"/>
        <v>0</v>
      </c>
      <c r="Z475" s="26">
        <f t="shared" si="302"/>
        <v>0</v>
      </c>
      <c r="AA475" s="26">
        <f t="shared" si="302"/>
        <v>0</v>
      </c>
      <c r="AB475" s="26">
        <f t="shared" si="302"/>
        <v>0</v>
      </c>
      <c r="AC475" s="26">
        <f t="shared" si="302"/>
        <v>0</v>
      </c>
      <c r="AD475" s="26">
        <f t="shared" si="302"/>
        <v>0</v>
      </c>
      <c r="AE475" s="26">
        <f t="shared" si="302"/>
        <v>0</v>
      </c>
      <c r="AF475" s="26">
        <f t="shared" si="302"/>
        <v>0</v>
      </c>
      <c r="AG475" s="26">
        <f t="shared" si="302"/>
        <v>0</v>
      </c>
      <c r="AH475" s="26">
        <f t="shared" si="302"/>
        <v>0</v>
      </c>
      <c r="AI475" s="26">
        <f t="shared" si="302"/>
        <v>0</v>
      </c>
      <c r="AJ475" s="26">
        <f t="shared" si="302"/>
        <v>0</v>
      </c>
      <c r="AK475" s="26">
        <f t="shared" si="302"/>
        <v>0</v>
      </c>
      <c r="AL475" s="26">
        <f t="shared" si="302"/>
        <v>0</v>
      </c>
      <c r="AM475" s="26">
        <f t="shared" ref="AM475:BO475" si="303">AM115*$C115</f>
        <v>0</v>
      </c>
      <c r="AN475" s="26">
        <f t="shared" si="303"/>
        <v>0</v>
      </c>
      <c r="AO475" s="26">
        <f t="shared" si="303"/>
        <v>0</v>
      </c>
      <c r="AP475" s="26">
        <f t="shared" si="303"/>
        <v>0</v>
      </c>
      <c r="AQ475" s="26">
        <f t="shared" si="303"/>
        <v>0</v>
      </c>
      <c r="AR475" s="26">
        <f t="shared" si="303"/>
        <v>0</v>
      </c>
      <c r="AS475" s="26">
        <f t="shared" si="303"/>
        <v>0</v>
      </c>
      <c r="AT475" s="26">
        <f t="shared" si="303"/>
        <v>0</v>
      </c>
      <c r="AU475" s="26">
        <f t="shared" si="303"/>
        <v>0</v>
      </c>
      <c r="AV475" s="26">
        <f t="shared" si="303"/>
        <v>0</v>
      </c>
      <c r="AW475" s="26">
        <f t="shared" si="303"/>
        <v>0</v>
      </c>
      <c r="AX475" s="26">
        <f t="shared" si="303"/>
        <v>0</v>
      </c>
      <c r="AY475" s="26">
        <f t="shared" si="303"/>
        <v>0</v>
      </c>
      <c r="AZ475" s="26">
        <f t="shared" si="303"/>
        <v>0</v>
      </c>
      <c r="BA475" s="26">
        <f t="shared" si="303"/>
        <v>0</v>
      </c>
      <c r="BB475" s="26">
        <f t="shared" si="303"/>
        <v>0</v>
      </c>
      <c r="BC475" s="26">
        <f t="shared" si="303"/>
        <v>0</v>
      </c>
      <c r="BD475" s="26">
        <f t="shared" si="303"/>
        <v>0</v>
      </c>
      <c r="BE475" s="26">
        <f t="shared" si="303"/>
        <v>0</v>
      </c>
      <c r="BF475" s="26">
        <f t="shared" si="303"/>
        <v>0</v>
      </c>
      <c r="BG475" s="26">
        <f t="shared" si="303"/>
        <v>0</v>
      </c>
      <c r="BH475" s="26">
        <f t="shared" si="303"/>
        <v>0</v>
      </c>
      <c r="BI475" s="26">
        <f t="shared" si="303"/>
        <v>0</v>
      </c>
      <c r="BJ475" s="26">
        <f t="shared" si="303"/>
        <v>0</v>
      </c>
      <c r="BK475" s="26">
        <f t="shared" si="303"/>
        <v>0</v>
      </c>
      <c r="BL475" s="26">
        <f t="shared" si="303"/>
        <v>0</v>
      </c>
      <c r="BM475" s="26">
        <f t="shared" si="303"/>
        <v>0</v>
      </c>
      <c r="BN475" s="26">
        <f t="shared" si="303"/>
        <v>0</v>
      </c>
      <c r="BO475" s="26">
        <f t="shared" si="303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4">G475*G476</f>
        <v>0</v>
      </c>
      <c r="H477" s="26">
        <f t="shared" si="304"/>
        <v>0</v>
      </c>
      <c r="I477" s="26">
        <f t="shared" si="304"/>
        <v>0</v>
      </c>
      <c r="J477" s="26">
        <f t="shared" si="304"/>
        <v>0</v>
      </c>
      <c r="K477" s="26">
        <f t="shared" si="304"/>
        <v>0</v>
      </c>
      <c r="L477" s="26">
        <f t="shared" si="304"/>
        <v>0</v>
      </c>
      <c r="M477" s="26">
        <f t="shared" si="304"/>
        <v>0</v>
      </c>
      <c r="N477" s="26">
        <f t="shared" si="304"/>
        <v>0</v>
      </c>
      <c r="O477" s="26">
        <f t="shared" si="304"/>
        <v>0</v>
      </c>
      <c r="P477" s="26">
        <f t="shared" si="304"/>
        <v>0</v>
      </c>
      <c r="Q477" s="26">
        <f t="shared" si="304"/>
        <v>0</v>
      </c>
      <c r="R477" s="26">
        <f t="shared" si="304"/>
        <v>0</v>
      </c>
      <c r="S477" s="26">
        <f t="shared" si="304"/>
        <v>0</v>
      </c>
      <c r="T477" s="26">
        <f t="shared" si="304"/>
        <v>0</v>
      </c>
      <c r="U477" s="26">
        <f t="shared" si="304"/>
        <v>0</v>
      </c>
      <c r="V477" s="26">
        <f t="shared" si="304"/>
        <v>0</v>
      </c>
      <c r="W477" s="26">
        <f t="shared" si="304"/>
        <v>0</v>
      </c>
      <c r="X477" s="26">
        <f t="shared" si="304"/>
        <v>0</v>
      </c>
      <c r="Y477" s="26">
        <f t="shared" si="304"/>
        <v>0</v>
      </c>
      <c r="Z477" s="26">
        <f t="shared" si="304"/>
        <v>0</v>
      </c>
      <c r="AA477" s="26">
        <f t="shared" si="304"/>
        <v>0</v>
      </c>
      <c r="AB477" s="26">
        <f t="shared" si="304"/>
        <v>0</v>
      </c>
      <c r="AC477" s="26">
        <f t="shared" si="304"/>
        <v>0</v>
      </c>
      <c r="AD477" s="26">
        <f t="shared" si="304"/>
        <v>0</v>
      </c>
      <c r="AE477" s="26">
        <f t="shared" si="304"/>
        <v>0</v>
      </c>
      <c r="AF477" s="26">
        <f t="shared" si="304"/>
        <v>0</v>
      </c>
      <c r="AG477" s="26">
        <f t="shared" si="304"/>
        <v>0</v>
      </c>
      <c r="AH477" s="26">
        <f t="shared" si="304"/>
        <v>0</v>
      </c>
      <c r="AI477" s="26">
        <f t="shared" si="304"/>
        <v>0</v>
      </c>
      <c r="AJ477" s="26">
        <f t="shared" si="304"/>
        <v>0</v>
      </c>
      <c r="AK477" s="26">
        <f t="shared" si="304"/>
        <v>0</v>
      </c>
      <c r="AL477" s="26">
        <f t="shared" si="304"/>
        <v>0</v>
      </c>
      <c r="AM477" s="26">
        <f t="shared" ref="AM477:BO477" si="305">AM475*AM476</f>
        <v>0</v>
      </c>
      <c r="AN477" s="26">
        <f t="shared" si="305"/>
        <v>0</v>
      </c>
      <c r="AO477" s="26">
        <f t="shared" si="305"/>
        <v>0</v>
      </c>
      <c r="AP477" s="26">
        <f t="shared" si="305"/>
        <v>0</v>
      </c>
      <c r="AQ477" s="26">
        <f t="shared" si="305"/>
        <v>0</v>
      </c>
      <c r="AR477" s="26">
        <f t="shared" si="305"/>
        <v>0</v>
      </c>
      <c r="AS477" s="26">
        <f t="shared" si="305"/>
        <v>0</v>
      </c>
      <c r="AT477" s="26">
        <f t="shared" si="305"/>
        <v>0</v>
      </c>
      <c r="AU477" s="26">
        <f t="shared" si="305"/>
        <v>0</v>
      </c>
      <c r="AV477" s="26">
        <f t="shared" si="305"/>
        <v>0</v>
      </c>
      <c r="AW477" s="26">
        <f t="shared" si="305"/>
        <v>0</v>
      </c>
      <c r="AX477" s="26">
        <f t="shared" si="305"/>
        <v>0</v>
      </c>
      <c r="AY477" s="26">
        <f t="shared" si="305"/>
        <v>0</v>
      </c>
      <c r="AZ477" s="26">
        <f t="shared" si="305"/>
        <v>0</v>
      </c>
      <c r="BA477" s="26">
        <f t="shared" si="305"/>
        <v>0</v>
      </c>
      <c r="BB477" s="26">
        <f t="shared" si="305"/>
        <v>0</v>
      </c>
      <c r="BC477" s="26">
        <f t="shared" si="305"/>
        <v>0</v>
      </c>
      <c r="BD477" s="26">
        <f t="shared" si="305"/>
        <v>0</v>
      </c>
      <c r="BE477" s="26">
        <f t="shared" si="305"/>
        <v>0</v>
      </c>
      <c r="BF477" s="26">
        <f t="shared" si="305"/>
        <v>0</v>
      </c>
      <c r="BG477" s="26">
        <f t="shared" si="305"/>
        <v>0</v>
      </c>
      <c r="BH477" s="26">
        <f t="shared" si="305"/>
        <v>0</v>
      </c>
      <c r="BI477" s="26">
        <f t="shared" si="305"/>
        <v>0</v>
      </c>
      <c r="BJ477" s="26">
        <f t="shared" si="305"/>
        <v>0</v>
      </c>
      <c r="BK477" s="26">
        <f t="shared" si="305"/>
        <v>0</v>
      </c>
      <c r="BL477" s="26">
        <f t="shared" si="305"/>
        <v>0</v>
      </c>
      <c r="BM477" s="26">
        <f t="shared" si="305"/>
        <v>0</v>
      </c>
      <c r="BN477" s="26">
        <f t="shared" si="305"/>
        <v>0</v>
      </c>
      <c r="BO477" s="26">
        <f t="shared" si="305"/>
        <v>0</v>
      </c>
    </row>
    <row r="478" spans="1:67" outlineLevel="2" x14ac:dyDescent="0.15">
      <c r="A478" s="47" t="s">
        <v>757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6">G477+G478</f>
        <v>0</v>
      </c>
      <c r="H479" s="26">
        <f t="shared" si="306"/>
        <v>0</v>
      </c>
      <c r="I479" s="26">
        <f t="shared" si="306"/>
        <v>0</v>
      </c>
      <c r="J479" s="26">
        <f t="shared" si="306"/>
        <v>0</v>
      </c>
      <c r="K479" s="26">
        <f t="shared" si="306"/>
        <v>0</v>
      </c>
      <c r="L479" s="26">
        <f t="shared" si="306"/>
        <v>0</v>
      </c>
      <c r="M479" s="26">
        <f t="shared" si="306"/>
        <v>0</v>
      </c>
      <c r="N479" s="26">
        <f t="shared" si="306"/>
        <v>0</v>
      </c>
      <c r="O479" s="26">
        <f t="shared" si="306"/>
        <v>0</v>
      </c>
      <c r="P479" s="26">
        <f t="shared" si="306"/>
        <v>0</v>
      </c>
      <c r="Q479" s="26">
        <f t="shared" si="306"/>
        <v>0</v>
      </c>
      <c r="R479" s="26">
        <f t="shared" si="306"/>
        <v>0</v>
      </c>
      <c r="S479" s="26">
        <f t="shared" si="306"/>
        <v>0</v>
      </c>
      <c r="T479" s="26">
        <f t="shared" si="306"/>
        <v>0</v>
      </c>
      <c r="U479" s="26">
        <f t="shared" si="306"/>
        <v>0</v>
      </c>
      <c r="V479" s="26">
        <f t="shared" si="306"/>
        <v>0</v>
      </c>
      <c r="W479" s="26">
        <f t="shared" si="306"/>
        <v>0</v>
      </c>
      <c r="X479" s="26">
        <f t="shared" si="306"/>
        <v>0</v>
      </c>
      <c r="Y479" s="26">
        <f t="shared" si="306"/>
        <v>0</v>
      </c>
      <c r="Z479" s="26">
        <f t="shared" si="306"/>
        <v>0</v>
      </c>
      <c r="AA479" s="26">
        <f t="shared" si="306"/>
        <v>0</v>
      </c>
      <c r="AB479" s="26">
        <f t="shared" si="306"/>
        <v>0</v>
      </c>
      <c r="AC479" s="26">
        <f t="shared" si="306"/>
        <v>0</v>
      </c>
      <c r="AD479" s="26">
        <f t="shared" si="306"/>
        <v>0</v>
      </c>
      <c r="AE479" s="26">
        <f t="shared" si="306"/>
        <v>0</v>
      </c>
      <c r="AF479" s="26">
        <f t="shared" si="306"/>
        <v>0</v>
      </c>
      <c r="AG479" s="26">
        <f t="shared" si="306"/>
        <v>0</v>
      </c>
      <c r="AH479" s="26">
        <f t="shared" si="306"/>
        <v>0</v>
      </c>
      <c r="AI479" s="26">
        <f t="shared" si="306"/>
        <v>0</v>
      </c>
      <c r="AJ479" s="26">
        <f t="shared" si="306"/>
        <v>0</v>
      </c>
      <c r="AK479" s="26">
        <f t="shared" si="306"/>
        <v>0</v>
      </c>
      <c r="AL479" s="26">
        <f t="shared" si="306"/>
        <v>0</v>
      </c>
      <c r="AM479" s="26">
        <f t="shared" ref="AM479:BO479" si="307">AM477+AM478</f>
        <v>0</v>
      </c>
      <c r="AN479" s="26">
        <f t="shared" si="307"/>
        <v>0</v>
      </c>
      <c r="AO479" s="26">
        <f t="shared" si="307"/>
        <v>0</v>
      </c>
      <c r="AP479" s="26">
        <f t="shared" si="307"/>
        <v>0</v>
      </c>
      <c r="AQ479" s="26">
        <f t="shared" si="307"/>
        <v>0</v>
      </c>
      <c r="AR479" s="26">
        <f t="shared" si="307"/>
        <v>0</v>
      </c>
      <c r="AS479" s="26">
        <f t="shared" si="307"/>
        <v>0</v>
      </c>
      <c r="AT479" s="26">
        <f t="shared" si="307"/>
        <v>0</v>
      </c>
      <c r="AU479" s="26">
        <f t="shared" si="307"/>
        <v>0</v>
      </c>
      <c r="AV479" s="26">
        <f t="shared" si="307"/>
        <v>0</v>
      </c>
      <c r="AW479" s="26">
        <f t="shared" si="307"/>
        <v>0</v>
      </c>
      <c r="AX479" s="26">
        <f t="shared" si="307"/>
        <v>0</v>
      </c>
      <c r="AY479" s="26">
        <f t="shared" si="307"/>
        <v>0</v>
      </c>
      <c r="AZ479" s="26">
        <f t="shared" si="307"/>
        <v>0</v>
      </c>
      <c r="BA479" s="26">
        <f t="shared" si="307"/>
        <v>0</v>
      </c>
      <c r="BB479" s="26">
        <f t="shared" si="307"/>
        <v>0</v>
      </c>
      <c r="BC479" s="26">
        <f t="shared" si="307"/>
        <v>0</v>
      </c>
      <c r="BD479" s="26">
        <f t="shared" si="307"/>
        <v>0</v>
      </c>
      <c r="BE479" s="26">
        <f t="shared" si="307"/>
        <v>0</v>
      </c>
      <c r="BF479" s="26">
        <f t="shared" si="307"/>
        <v>0</v>
      </c>
      <c r="BG479" s="26">
        <f t="shared" si="307"/>
        <v>0</v>
      </c>
      <c r="BH479" s="26">
        <f t="shared" si="307"/>
        <v>0</v>
      </c>
      <c r="BI479" s="26">
        <f t="shared" si="307"/>
        <v>0</v>
      </c>
      <c r="BJ479" s="26">
        <f t="shared" si="307"/>
        <v>0</v>
      </c>
      <c r="BK479" s="26">
        <f t="shared" si="307"/>
        <v>0</v>
      </c>
      <c r="BL479" s="26">
        <f t="shared" si="307"/>
        <v>0</v>
      </c>
      <c r="BM479" s="26">
        <f t="shared" si="307"/>
        <v>0</v>
      </c>
      <c r="BN479" s="26">
        <f t="shared" si="307"/>
        <v>0</v>
      </c>
      <c r="BO479" s="26">
        <f t="shared" si="307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08">G116*$C116</f>
        <v>0</v>
      </c>
      <c r="H481" s="26">
        <f t="shared" si="308"/>
        <v>0</v>
      </c>
      <c r="I481" s="26">
        <f t="shared" si="308"/>
        <v>0</v>
      </c>
      <c r="J481" s="26">
        <f t="shared" si="308"/>
        <v>0</v>
      </c>
      <c r="K481" s="26">
        <f t="shared" si="308"/>
        <v>0</v>
      </c>
      <c r="L481" s="26">
        <f t="shared" si="308"/>
        <v>0</v>
      </c>
      <c r="M481" s="26">
        <f t="shared" si="308"/>
        <v>0</v>
      </c>
      <c r="N481" s="26">
        <f t="shared" si="308"/>
        <v>0</v>
      </c>
      <c r="O481" s="26">
        <f t="shared" si="308"/>
        <v>0</v>
      </c>
      <c r="P481" s="26">
        <f t="shared" si="308"/>
        <v>0</v>
      </c>
      <c r="Q481" s="26">
        <f t="shared" si="308"/>
        <v>0</v>
      </c>
      <c r="R481" s="26">
        <f t="shared" si="308"/>
        <v>0</v>
      </c>
      <c r="S481" s="26">
        <f t="shared" si="308"/>
        <v>0</v>
      </c>
      <c r="T481" s="26">
        <f t="shared" si="308"/>
        <v>0</v>
      </c>
      <c r="U481" s="26">
        <f t="shared" si="308"/>
        <v>0</v>
      </c>
      <c r="V481" s="26">
        <f t="shared" si="308"/>
        <v>0</v>
      </c>
      <c r="W481" s="26">
        <f t="shared" si="308"/>
        <v>0</v>
      </c>
      <c r="X481" s="26">
        <f t="shared" si="308"/>
        <v>0</v>
      </c>
      <c r="Y481" s="26">
        <f t="shared" si="308"/>
        <v>0</v>
      </c>
      <c r="Z481" s="26">
        <f t="shared" si="308"/>
        <v>0</v>
      </c>
      <c r="AA481" s="26">
        <f t="shared" si="308"/>
        <v>0</v>
      </c>
      <c r="AB481" s="26">
        <f t="shared" si="308"/>
        <v>0</v>
      </c>
      <c r="AC481" s="26">
        <f t="shared" si="308"/>
        <v>0</v>
      </c>
      <c r="AD481" s="26">
        <f t="shared" si="308"/>
        <v>0</v>
      </c>
      <c r="AE481" s="26">
        <f t="shared" si="308"/>
        <v>0</v>
      </c>
      <c r="AF481" s="26">
        <f t="shared" si="308"/>
        <v>0</v>
      </c>
      <c r="AG481" s="26">
        <f t="shared" si="308"/>
        <v>0</v>
      </c>
      <c r="AH481" s="26">
        <f t="shared" si="308"/>
        <v>0</v>
      </c>
      <c r="AI481" s="26">
        <f t="shared" si="308"/>
        <v>0</v>
      </c>
      <c r="AJ481" s="26">
        <f t="shared" si="308"/>
        <v>0</v>
      </c>
      <c r="AK481" s="26">
        <f t="shared" si="308"/>
        <v>0</v>
      </c>
      <c r="AL481" s="26">
        <f t="shared" si="308"/>
        <v>0</v>
      </c>
      <c r="AM481" s="26">
        <f t="shared" ref="AM481:BO481" si="309">AM116*$C116</f>
        <v>0</v>
      </c>
      <c r="AN481" s="26">
        <f t="shared" si="309"/>
        <v>0</v>
      </c>
      <c r="AO481" s="26">
        <f t="shared" si="309"/>
        <v>0</v>
      </c>
      <c r="AP481" s="26">
        <f t="shared" si="309"/>
        <v>0</v>
      </c>
      <c r="AQ481" s="26">
        <f t="shared" si="309"/>
        <v>0</v>
      </c>
      <c r="AR481" s="26">
        <f t="shared" si="309"/>
        <v>0</v>
      </c>
      <c r="AS481" s="26">
        <f t="shared" si="309"/>
        <v>0</v>
      </c>
      <c r="AT481" s="26">
        <f t="shared" si="309"/>
        <v>0</v>
      </c>
      <c r="AU481" s="26">
        <f t="shared" si="309"/>
        <v>0</v>
      </c>
      <c r="AV481" s="26">
        <f t="shared" si="309"/>
        <v>0</v>
      </c>
      <c r="AW481" s="26">
        <f t="shared" si="309"/>
        <v>0</v>
      </c>
      <c r="AX481" s="26">
        <f t="shared" si="309"/>
        <v>0</v>
      </c>
      <c r="AY481" s="26">
        <f t="shared" si="309"/>
        <v>0</v>
      </c>
      <c r="AZ481" s="26">
        <f t="shared" si="309"/>
        <v>0</v>
      </c>
      <c r="BA481" s="26">
        <f t="shared" si="309"/>
        <v>0</v>
      </c>
      <c r="BB481" s="26">
        <f t="shared" si="309"/>
        <v>0</v>
      </c>
      <c r="BC481" s="26">
        <f t="shared" si="309"/>
        <v>0</v>
      </c>
      <c r="BD481" s="26">
        <f t="shared" si="309"/>
        <v>0</v>
      </c>
      <c r="BE481" s="26">
        <f t="shared" si="309"/>
        <v>0</v>
      </c>
      <c r="BF481" s="26">
        <f t="shared" si="309"/>
        <v>0</v>
      </c>
      <c r="BG481" s="26">
        <f t="shared" si="309"/>
        <v>0</v>
      </c>
      <c r="BH481" s="26">
        <f t="shared" si="309"/>
        <v>0</v>
      </c>
      <c r="BI481" s="26">
        <f t="shared" si="309"/>
        <v>0</v>
      </c>
      <c r="BJ481" s="26">
        <f t="shared" si="309"/>
        <v>0</v>
      </c>
      <c r="BK481" s="26">
        <f t="shared" si="309"/>
        <v>0</v>
      </c>
      <c r="BL481" s="26">
        <f t="shared" si="309"/>
        <v>0</v>
      </c>
      <c r="BM481" s="26">
        <f t="shared" si="309"/>
        <v>0</v>
      </c>
      <c r="BN481" s="26">
        <f t="shared" si="309"/>
        <v>0</v>
      </c>
      <c r="BO481" s="26">
        <f t="shared" si="309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0">G118*$C118</f>
        <v>0</v>
      </c>
      <c r="H484" s="26">
        <f t="shared" si="310"/>
        <v>0</v>
      </c>
      <c r="I484" s="26">
        <f t="shared" si="310"/>
        <v>0</v>
      </c>
      <c r="J484" s="26">
        <f t="shared" si="310"/>
        <v>0</v>
      </c>
      <c r="K484" s="26">
        <f t="shared" si="310"/>
        <v>0</v>
      </c>
      <c r="L484" s="26">
        <f t="shared" si="310"/>
        <v>0</v>
      </c>
      <c r="M484" s="26">
        <f t="shared" si="310"/>
        <v>0</v>
      </c>
      <c r="N484" s="26">
        <f t="shared" si="310"/>
        <v>0</v>
      </c>
      <c r="O484" s="26">
        <f t="shared" si="310"/>
        <v>0</v>
      </c>
      <c r="P484" s="26">
        <f t="shared" si="310"/>
        <v>0</v>
      </c>
      <c r="Q484" s="26">
        <f t="shared" si="310"/>
        <v>0</v>
      </c>
      <c r="R484" s="26">
        <f t="shared" si="310"/>
        <v>0</v>
      </c>
      <c r="S484" s="26">
        <f t="shared" si="310"/>
        <v>0</v>
      </c>
      <c r="T484" s="26">
        <f t="shared" si="310"/>
        <v>0</v>
      </c>
      <c r="U484" s="26">
        <f t="shared" si="310"/>
        <v>0</v>
      </c>
      <c r="V484" s="26">
        <f t="shared" si="310"/>
        <v>0</v>
      </c>
      <c r="W484" s="26">
        <f t="shared" si="310"/>
        <v>0</v>
      </c>
      <c r="X484" s="26">
        <f t="shared" si="310"/>
        <v>0</v>
      </c>
      <c r="Y484" s="26">
        <f t="shared" si="310"/>
        <v>0</v>
      </c>
      <c r="Z484" s="26">
        <f t="shared" si="310"/>
        <v>0</v>
      </c>
      <c r="AA484" s="26">
        <f t="shared" si="310"/>
        <v>0</v>
      </c>
      <c r="AB484" s="26">
        <f t="shared" si="310"/>
        <v>0</v>
      </c>
      <c r="AC484" s="26">
        <f t="shared" si="310"/>
        <v>0</v>
      </c>
      <c r="AD484" s="26">
        <f t="shared" si="310"/>
        <v>0</v>
      </c>
      <c r="AE484" s="26">
        <f t="shared" si="310"/>
        <v>0</v>
      </c>
      <c r="AF484" s="26">
        <f t="shared" si="310"/>
        <v>0</v>
      </c>
      <c r="AG484" s="26">
        <f t="shared" si="310"/>
        <v>0</v>
      </c>
      <c r="AH484" s="26">
        <f t="shared" si="310"/>
        <v>0</v>
      </c>
      <c r="AI484" s="26">
        <f t="shared" si="310"/>
        <v>0</v>
      </c>
      <c r="AJ484" s="26">
        <f t="shared" si="310"/>
        <v>0</v>
      </c>
      <c r="AK484" s="26">
        <f t="shared" si="310"/>
        <v>0</v>
      </c>
      <c r="AL484" s="26">
        <f t="shared" si="310"/>
        <v>0</v>
      </c>
      <c r="AM484" s="26">
        <f t="shared" ref="AM484:BO484" si="311">AM118*$C118</f>
        <v>0</v>
      </c>
      <c r="AN484" s="26">
        <f t="shared" si="311"/>
        <v>0</v>
      </c>
      <c r="AO484" s="26">
        <f t="shared" si="311"/>
        <v>0</v>
      </c>
      <c r="AP484" s="26">
        <f t="shared" si="311"/>
        <v>0</v>
      </c>
      <c r="AQ484" s="26">
        <f t="shared" si="311"/>
        <v>0</v>
      </c>
      <c r="AR484" s="26">
        <f t="shared" si="311"/>
        <v>0</v>
      </c>
      <c r="AS484" s="26">
        <f t="shared" si="311"/>
        <v>0</v>
      </c>
      <c r="AT484" s="26">
        <f t="shared" si="311"/>
        <v>0</v>
      </c>
      <c r="AU484" s="26">
        <f t="shared" si="311"/>
        <v>0</v>
      </c>
      <c r="AV484" s="26">
        <f t="shared" si="311"/>
        <v>0</v>
      </c>
      <c r="AW484" s="26">
        <f t="shared" si="311"/>
        <v>0</v>
      </c>
      <c r="AX484" s="26">
        <f t="shared" si="311"/>
        <v>0</v>
      </c>
      <c r="AY484" s="26">
        <f t="shared" si="311"/>
        <v>0</v>
      </c>
      <c r="AZ484" s="26">
        <f t="shared" si="311"/>
        <v>0</v>
      </c>
      <c r="BA484" s="26">
        <f t="shared" si="311"/>
        <v>0</v>
      </c>
      <c r="BB484" s="26">
        <f t="shared" si="311"/>
        <v>0</v>
      </c>
      <c r="BC484" s="26">
        <f t="shared" si="311"/>
        <v>0</v>
      </c>
      <c r="BD484" s="26">
        <f t="shared" si="311"/>
        <v>0</v>
      </c>
      <c r="BE484" s="26">
        <f t="shared" si="311"/>
        <v>0</v>
      </c>
      <c r="BF484" s="26">
        <f t="shared" si="311"/>
        <v>0</v>
      </c>
      <c r="BG484" s="26">
        <f t="shared" si="311"/>
        <v>0</v>
      </c>
      <c r="BH484" s="26">
        <f t="shared" si="311"/>
        <v>0</v>
      </c>
      <c r="BI484" s="26">
        <f t="shared" si="311"/>
        <v>0</v>
      </c>
      <c r="BJ484" s="26">
        <f t="shared" si="311"/>
        <v>0</v>
      </c>
      <c r="BK484" s="26">
        <f t="shared" si="311"/>
        <v>0</v>
      </c>
      <c r="BL484" s="26">
        <f t="shared" si="311"/>
        <v>0</v>
      </c>
      <c r="BM484" s="26">
        <f t="shared" si="311"/>
        <v>0</v>
      </c>
      <c r="BN484" s="26">
        <f t="shared" si="311"/>
        <v>0</v>
      </c>
      <c r="BO484" s="26">
        <f t="shared" si="311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2">G484*G485</f>
        <v>0</v>
      </c>
      <c r="H486" s="26">
        <f t="shared" si="312"/>
        <v>0</v>
      </c>
      <c r="I486" s="26">
        <f t="shared" si="312"/>
        <v>0</v>
      </c>
      <c r="J486" s="26">
        <f t="shared" si="312"/>
        <v>0</v>
      </c>
      <c r="K486" s="26">
        <f t="shared" si="312"/>
        <v>0</v>
      </c>
      <c r="L486" s="26">
        <f t="shared" si="312"/>
        <v>0</v>
      </c>
      <c r="M486" s="26">
        <f t="shared" si="312"/>
        <v>0</v>
      </c>
      <c r="N486" s="26">
        <f t="shared" si="312"/>
        <v>0</v>
      </c>
      <c r="O486" s="26">
        <f t="shared" si="312"/>
        <v>0</v>
      </c>
      <c r="P486" s="26">
        <f t="shared" si="312"/>
        <v>0</v>
      </c>
      <c r="Q486" s="26">
        <f t="shared" si="312"/>
        <v>0</v>
      </c>
      <c r="R486" s="26">
        <f t="shared" si="312"/>
        <v>0</v>
      </c>
      <c r="S486" s="26">
        <f t="shared" si="312"/>
        <v>0</v>
      </c>
      <c r="T486" s="26">
        <f t="shared" si="312"/>
        <v>0</v>
      </c>
      <c r="U486" s="26">
        <f t="shared" si="312"/>
        <v>0</v>
      </c>
      <c r="V486" s="26">
        <f t="shared" si="312"/>
        <v>0</v>
      </c>
      <c r="W486" s="26">
        <f t="shared" si="312"/>
        <v>0</v>
      </c>
      <c r="X486" s="26">
        <f t="shared" si="312"/>
        <v>0</v>
      </c>
      <c r="Y486" s="26">
        <f t="shared" si="312"/>
        <v>0</v>
      </c>
      <c r="Z486" s="26">
        <f t="shared" si="312"/>
        <v>0</v>
      </c>
      <c r="AA486" s="26">
        <f t="shared" si="312"/>
        <v>0</v>
      </c>
      <c r="AB486" s="26">
        <f t="shared" si="312"/>
        <v>0</v>
      </c>
      <c r="AC486" s="26">
        <f t="shared" si="312"/>
        <v>0</v>
      </c>
      <c r="AD486" s="26">
        <f t="shared" si="312"/>
        <v>0</v>
      </c>
      <c r="AE486" s="26">
        <f t="shared" si="312"/>
        <v>0</v>
      </c>
      <c r="AF486" s="26">
        <f t="shared" si="312"/>
        <v>0</v>
      </c>
      <c r="AG486" s="26">
        <f t="shared" si="312"/>
        <v>0</v>
      </c>
      <c r="AH486" s="26">
        <f t="shared" si="312"/>
        <v>0</v>
      </c>
      <c r="AI486" s="26">
        <f t="shared" si="312"/>
        <v>0</v>
      </c>
      <c r="AJ486" s="26">
        <f t="shared" si="312"/>
        <v>0</v>
      </c>
      <c r="AK486" s="26">
        <f t="shared" si="312"/>
        <v>0</v>
      </c>
      <c r="AL486" s="26">
        <f t="shared" si="312"/>
        <v>0</v>
      </c>
      <c r="AM486" s="26">
        <f t="shared" ref="AM486:BO486" si="313">AM484*AM485</f>
        <v>0</v>
      </c>
      <c r="AN486" s="26">
        <f t="shared" si="313"/>
        <v>0</v>
      </c>
      <c r="AO486" s="26">
        <f t="shared" si="313"/>
        <v>0</v>
      </c>
      <c r="AP486" s="26">
        <f t="shared" si="313"/>
        <v>0</v>
      </c>
      <c r="AQ486" s="26">
        <f t="shared" si="313"/>
        <v>0</v>
      </c>
      <c r="AR486" s="26">
        <f t="shared" si="313"/>
        <v>0</v>
      </c>
      <c r="AS486" s="26">
        <f t="shared" si="313"/>
        <v>0</v>
      </c>
      <c r="AT486" s="26">
        <f t="shared" si="313"/>
        <v>0</v>
      </c>
      <c r="AU486" s="26">
        <f t="shared" si="313"/>
        <v>0</v>
      </c>
      <c r="AV486" s="26">
        <f t="shared" si="313"/>
        <v>0</v>
      </c>
      <c r="AW486" s="26">
        <f t="shared" si="313"/>
        <v>0</v>
      </c>
      <c r="AX486" s="26">
        <f t="shared" si="313"/>
        <v>0</v>
      </c>
      <c r="AY486" s="26">
        <f t="shared" si="313"/>
        <v>0</v>
      </c>
      <c r="AZ486" s="26">
        <f t="shared" si="313"/>
        <v>0</v>
      </c>
      <c r="BA486" s="26">
        <f t="shared" si="313"/>
        <v>0</v>
      </c>
      <c r="BB486" s="26">
        <f t="shared" si="313"/>
        <v>0</v>
      </c>
      <c r="BC486" s="26">
        <f t="shared" si="313"/>
        <v>0</v>
      </c>
      <c r="BD486" s="26">
        <f t="shared" si="313"/>
        <v>0</v>
      </c>
      <c r="BE486" s="26">
        <f t="shared" si="313"/>
        <v>0</v>
      </c>
      <c r="BF486" s="26">
        <f t="shared" si="313"/>
        <v>0</v>
      </c>
      <c r="BG486" s="26">
        <f t="shared" si="313"/>
        <v>0</v>
      </c>
      <c r="BH486" s="26">
        <f t="shared" si="313"/>
        <v>0</v>
      </c>
      <c r="BI486" s="26">
        <f t="shared" si="313"/>
        <v>0</v>
      </c>
      <c r="BJ486" s="26">
        <f t="shared" si="313"/>
        <v>0</v>
      </c>
      <c r="BK486" s="26">
        <f t="shared" si="313"/>
        <v>0</v>
      </c>
      <c r="BL486" s="26">
        <f t="shared" si="313"/>
        <v>0</v>
      </c>
      <c r="BM486" s="26">
        <f t="shared" si="313"/>
        <v>0</v>
      </c>
      <c r="BN486" s="26">
        <f t="shared" si="313"/>
        <v>0</v>
      </c>
      <c r="BO486" s="26">
        <f t="shared" si="313"/>
        <v>0</v>
      </c>
    </row>
    <row r="487" spans="1:67" outlineLevel="2" x14ac:dyDescent="0.15">
      <c r="A487" s="47" t="s">
        <v>757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4">G486+G487</f>
        <v>0</v>
      </c>
      <c r="H488" s="26">
        <f t="shared" si="314"/>
        <v>0</v>
      </c>
      <c r="I488" s="26">
        <f t="shared" si="314"/>
        <v>0</v>
      </c>
      <c r="J488" s="26">
        <f t="shared" si="314"/>
        <v>0</v>
      </c>
      <c r="K488" s="26">
        <f t="shared" si="314"/>
        <v>0</v>
      </c>
      <c r="L488" s="26">
        <f t="shared" si="314"/>
        <v>0</v>
      </c>
      <c r="M488" s="26">
        <f t="shared" si="314"/>
        <v>0</v>
      </c>
      <c r="N488" s="26">
        <f t="shared" si="314"/>
        <v>0</v>
      </c>
      <c r="O488" s="26">
        <f t="shared" si="314"/>
        <v>0</v>
      </c>
      <c r="P488" s="26">
        <f t="shared" si="314"/>
        <v>0</v>
      </c>
      <c r="Q488" s="26">
        <f t="shared" si="314"/>
        <v>0</v>
      </c>
      <c r="R488" s="26">
        <f t="shared" si="314"/>
        <v>0</v>
      </c>
      <c r="S488" s="26">
        <f t="shared" si="314"/>
        <v>0</v>
      </c>
      <c r="T488" s="26">
        <f t="shared" si="314"/>
        <v>0</v>
      </c>
      <c r="U488" s="26">
        <f t="shared" si="314"/>
        <v>0</v>
      </c>
      <c r="V488" s="26">
        <f t="shared" si="314"/>
        <v>0</v>
      </c>
      <c r="W488" s="26">
        <f t="shared" si="314"/>
        <v>0</v>
      </c>
      <c r="X488" s="26">
        <f t="shared" si="314"/>
        <v>0</v>
      </c>
      <c r="Y488" s="26">
        <f t="shared" si="314"/>
        <v>0</v>
      </c>
      <c r="Z488" s="26">
        <f t="shared" si="314"/>
        <v>0</v>
      </c>
      <c r="AA488" s="26">
        <f t="shared" si="314"/>
        <v>0</v>
      </c>
      <c r="AB488" s="26">
        <f t="shared" si="314"/>
        <v>0</v>
      </c>
      <c r="AC488" s="26">
        <f t="shared" si="314"/>
        <v>0</v>
      </c>
      <c r="AD488" s="26">
        <f t="shared" si="314"/>
        <v>0</v>
      </c>
      <c r="AE488" s="26">
        <f t="shared" si="314"/>
        <v>0</v>
      </c>
      <c r="AF488" s="26">
        <f t="shared" si="314"/>
        <v>0</v>
      </c>
      <c r="AG488" s="26">
        <f t="shared" si="314"/>
        <v>0</v>
      </c>
      <c r="AH488" s="26">
        <f t="shared" si="314"/>
        <v>0</v>
      </c>
      <c r="AI488" s="26">
        <f t="shared" si="314"/>
        <v>0</v>
      </c>
      <c r="AJ488" s="26">
        <f t="shared" si="314"/>
        <v>0</v>
      </c>
      <c r="AK488" s="26">
        <f t="shared" si="314"/>
        <v>0</v>
      </c>
      <c r="AL488" s="26">
        <f t="shared" si="314"/>
        <v>0</v>
      </c>
      <c r="AM488" s="26">
        <f t="shared" ref="AM488:BO488" si="315">AM486+AM487</f>
        <v>0</v>
      </c>
      <c r="AN488" s="26">
        <f t="shared" si="315"/>
        <v>0</v>
      </c>
      <c r="AO488" s="26">
        <f t="shared" si="315"/>
        <v>0</v>
      </c>
      <c r="AP488" s="26">
        <f t="shared" si="315"/>
        <v>0</v>
      </c>
      <c r="AQ488" s="26">
        <f t="shared" si="315"/>
        <v>0</v>
      </c>
      <c r="AR488" s="26">
        <f t="shared" si="315"/>
        <v>0</v>
      </c>
      <c r="AS488" s="26">
        <f t="shared" si="315"/>
        <v>0</v>
      </c>
      <c r="AT488" s="26">
        <f t="shared" si="315"/>
        <v>0</v>
      </c>
      <c r="AU488" s="26">
        <f t="shared" si="315"/>
        <v>0</v>
      </c>
      <c r="AV488" s="26">
        <f t="shared" si="315"/>
        <v>0</v>
      </c>
      <c r="AW488" s="26">
        <f t="shared" si="315"/>
        <v>0</v>
      </c>
      <c r="AX488" s="26">
        <f t="shared" si="315"/>
        <v>0</v>
      </c>
      <c r="AY488" s="26">
        <f t="shared" si="315"/>
        <v>0</v>
      </c>
      <c r="AZ488" s="26">
        <f t="shared" si="315"/>
        <v>0</v>
      </c>
      <c r="BA488" s="26">
        <f t="shared" si="315"/>
        <v>0</v>
      </c>
      <c r="BB488" s="26">
        <f t="shared" si="315"/>
        <v>0</v>
      </c>
      <c r="BC488" s="26">
        <f t="shared" si="315"/>
        <v>0</v>
      </c>
      <c r="BD488" s="26">
        <f t="shared" si="315"/>
        <v>0</v>
      </c>
      <c r="BE488" s="26">
        <f t="shared" si="315"/>
        <v>0</v>
      </c>
      <c r="BF488" s="26">
        <f t="shared" si="315"/>
        <v>0</v>
      </c>
      <c r="BG488" s="26">
        <f t="shared" si="315"/>
        <v>0</v>
      </c>
      <c r="BH488" s="26">
        <f t="shared" si="315"/>
        <v>0</v>
      </c>
      <c r="BI488" s="26">
        <f t="shared" si="315"/>
        <v>0</v>
      </c>
      <c r="BJ488" s="26">
        <f t="shared" si="315"/>
        <v>0</v>
      </c>
      <c r="BK488" s="26">
        <f t="shared" si="315"/>
        <v>0</v>
      </c>
      <c r="BL488" s="26">
        <f t="shared" si="315"/>
        <v>0</v>
      </c>
      <c r="BM488" s="26">
        <f t="shared" si="315"/>
        <v>0</v>
      </c>
      <c r="BN488" s="26">
        <f t="shared" si="315"/>
        <v>0</v>
      </c>
      <c r="BO488" s="26">
        <f t="shared" si="315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6">G119*$C119</f>
        <v>0</v>
      </c>
      <c r="H490" s="26">
        <f t="shared" si="316"/>
        <v>0</v>
      </c>
      <c r="I490" s="26">
        <f t="shared" si="316"/>
        <v>0</v>
      </c>
      <c r="J490" s="26">
        <f t="shared" si="316"/>
        <v>0</v>
      </c>
      <c r="K490" s="26">
        <f t="shared" si="316"/>
        <v>0</v>
      </c>
      <c r="L490" s="26">
        <f t="shared" si="316"/>
        <v>0</v>
      </c>
      <c r="M490" s="26">
        <f t="shared" si="316"/>
        <v>0</v>
      </c>
      <c r="N490" s="26">
        <f t="shared" si="316"/>
        <v>0</v>
      </c>
      <c r="O490" s="26">
        <f t="shared" si="316"/>
        <v>0</v>
      </c>
      <c r="P490" s="26">
        <f t="shared" si="316"/>
        <v>0</v>
      </c>
      <c r="Q490" s="26">
        <f t="shared" si="316"/>
        <v>0</v>
      </c>
      <c r="R490" s="26">
        <f t="shared" si="316"/>
        <v>0</v>
      </c>
      <c r="S490" s="26">
        <f t="shared" si="316"/>
        <v>0</v>
      </c>
      <c r="T490" s="26">
        <f t="shared" si="316"/>
        <v>0</v>
      </c>
      <c r="U490" s="26">
        <f t="shared" si="316"/>
        <v>0</v>
      </c>
      <c r="V490" s="26">
        <f t="shared" si="316"/>
        <v>0</v>
      </c>
      <c r="W490" s="26">
        <f t="shared" si="316"/>
        <v>0</v>
      </c>
      <c r="X490" s="26">
        <f t="shared" si="316"/>
        <v>0</v>
      </c>
      <c r="Y490" s="26">
        <f t="shared" si="316"/>
        <v>0</v>
      </c>
      <c r="Z490" s="26">
        <f t="shared" si="316"/>
        <v>0</v>
      </c>
      <c r="AA490" s="26">
        <f t="shared" si="316"/>
        <v>0</v>
      </c>
      <c r="AB490" s="26">
        <f t="shared" si="316"/>
        <v>0</v>
      </c>
      <c r="AC490" s="26">
        <f t="shared" si="316"/>
        <v>0</v>
      </c>
      <c r="AD490" s="26">
        <f t="shared" si="316"/>
        <v>0</v>
      </c>
      <c r="AE490" s="26">
        <f t="shared" si="316"/>
        <v>0</v>
      </c>
      <c r="AF490" s="26">
        <f t="shared" si="316"/>
        <v>0</v>
      </c>
      <c r="AG490" s="26">
        <f t="shared" si="316"/>
        <v>0</v>
      </c>
      <c r="AH490" s="26">
        <f t="shared" si="316"/>
        <v>0</v>
      </c>
      <c r="AI490" s="26">
        <f t="shared" si="316"/>
        <v>0</v>
      </c>
      <c r="AJ490" s="26">
        <f t="shared" si="316"/>
        <v>0</v>
      </c>
      <c r="AK490" s="26">
        <f t="shared" si="316"/>
        <v>0</v>
      </c>
      <c r="AL490" s="26">
        <f t="shared" si="316"/>
        <v>0</v>
      </c>
      <c r="AM490" s="26">
        <f t="shared" ref="AM490:BO490" si="317">AM119*$C119</f>
        <v>0</v>
      </c>
      <c r="AN490" s="26">
        <f t="shared" si="317"/>
        <v>0</v>
      </c>
      <c r="AO490" s="26">
        <f t="shared" si="317"/>
        <v>0</v>
      </c>
      <c r="AP490" s="26">
        <f t="shared" si="317"/>
        <v>0</v>
      </c>
      <c r="AQ490" s="26">
        <f t="shared" si="317"/>
        <v>0</v>
      </c>
      <c r="AR490" s="26">
        <f t="shared" si="317"/>
        <v>0</v>
      </c>
      <c r="AS490" s="26">
        <f t="shared" si="317"/>
        <v>0</v>
      </c>
      <c r="AT490" s="26">
        <f t="shared" si="317"/>
        <v>0</v>
      </c>
      <c r="AU490" s="26">
        <f t="shared" si="317"/>
        <v>0</v>
      </c>
      <c r="AV490" s="26">
        <f t="shared" si="317"/>
        <v>0</v>
      </c>
      <c r="AW490" s="26">
        <f t="shared" si="317"/>
        <v>0</v>
      </c>
      <c r="AX490" s="26">
        <f t="shared" si="317"/>
        <v>0</v>
      </c>
      <c r="AY490" s="26">
        <f t="shared" si="317"/>
        <v>0</v>
      </c>
      <c r="AZ490" s="26">
        <f t="shared" si="317"/>
        <v>0</v>
      </c>
      <c r="BA490" s="26">
        <f t="shared" si="317"/>
        <v>0</v>
      </c>
      <c r="BB490" s="26">
        <f t="shared" si="317"/>
        <v>0</v>
      </c>
      <c r="BC490" s="26">
        <f t="shared" si="317"/>
        <v>0</v>
      </c>
      <c r="BD490" s="26">
        <f t="shared" si="317"/>
        <v>0</v>
      </c>
      <c r="BE490" s="26">
        <f t="shared" si="317"/>
        <v>0</v>
      </c>
      <c r="BF490" s="26">
        <f t="shared" si="317"/>
        <v>0</v>
      </c>
      <c r="BG490" s="26">
        <f t="shared" si="317"/>
        <v>0</v>
      </c>
      <c r="BH490" s="26">
        <f t="shared" si="317"/>
        <v>0</v>
      </c>
      <c r="BI490" s="26">
        <f t="shared" si="317"/>
        <v>0</v>
      </c>
      <c r="BJ490" s="26">
        <f t="shared" si="317"/>
        <v>0</v>
      </c>
      <c r="BK490" s="26">
        <f t="shared" si="317"/>
        <v>0</v>
      </c>
      <c r="BL490" s="26">
        <f t="shared" si="317"/>
        <v>0</v>
      </c>
      <c r="BM490" s="26">
        <f t="shared" si="317"/>
        <v>0</v>
      </c>
      <c r="BN490" s="26">
        <f t="shared" si="317"/>
        <v>0</v>
      </c>
      <c r="BO490" s="26">
        <f t="shared" si="317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18">G121*$C121</f>
        <v>0</v>
      </c>
      <c r="H493" s="26">
        <f t="shared" si="318"/>
        <v>0</v>
      </c>
      <c r="I493" s="26">
        <f t="shared" si="318"/>
        <v>0</v>
      </c>
      <c r="J493" s="26">
        <f t="shared" si="318"/>
        <v>0</v>
      </c>
      <c r="K493" s="26">
        <f t="shared" si="318"/>
        <v>0</v>
      </c>
      <c r="L493" s="26">
        <f t="shared" si="318"/>
        <v>0</v>
      </c>
      <c r="M493" s="26">
        <f t="shared" si="318"/>
        <v>0</v>
      </c>
      <c r="N493" s="26">
        <f t="shared" si="318"/>
        <v>0</v>
      </c>
      <c r="O493" s="26">
        <f t="shared" si="318"/>
        <v>0</v>
      </c>
      <c r="P493" s="26">
        <f t="shared" si="318"/>
        <v>0</v>
      </c>
      <c r="Q493" s="26">
        <f t="shared" si="318"/>
        <v>0</v>
      </c>
      <c r="R493" s="26">
        <f t="shared" si="318"/>
        <v>0</v>
      </c>
      <c r="S493" s="26">
        <f t="shared" si="318"/>
        <v>0</v>
      </c>
      <c r="T493" s="26">
        <f t="shared" si="318"/>
        <v>0</v>
      </c>
      <c r="U493" s="26">
        <f t="shared" si="318"/>
        <v>0</v>
      </c>
      <c r="V493" s="26">
        <f t="shared" si="318"/>
        <v>0</v>
      </c>
      <c r="W493" s="26">
        <f t="shared" si="318"/>
        <v>0</v>
      </c>
      <c r="X493" s="26">
        <f t="shared" si="318"/>
        <v>0</v>
      </c>
      <c r="Y493" s="26">
        <f t="shared" si="318"/>
        <v>0</v>
      </c>
      <c r="Z493" s="26">
        <f t="shared" si="318"/>
        <v>0</v>
      </c>
      <c r="AA493" s="26">
        <f t="shared" si="318"/>
        <v>0</v>
      </c>
      <c r="AB493" s="26">
        <f t="shared" si="318"/>
        <v>0</v>
      </c>
      <c r="AC493" s="26">
        <f t="shared" si="318"/>
        <v>0</v>
      </c>
      <c r="AD493" s="26">
        <f t="shared" si="318"/>
        <v>0</v>
      </c>
      <c r="AE493" s="26">
        <f t="shared" si="318"/>
        <v>0</v>
      </c>
      <c r="AF493" s="26">
        <f t="shared" si="318"/>
        <v>0</v>
      </c>
      <c r="AG493" s="26">
        <f t="shared" si="318"/>
        <v>0</v>
      </c>
      <c r="AH493" s="26">
        <f t="shared" si="318"/>
        <v>0</v>
      </c>
      <c r="AI493" s="26">
        <f t="shared" si="318"/>
        <v>0</v>
      </c>
      <c r="AJ493" s="26">
        <f t="shared" si="318"/>
        <v>0</v>
      </c>
      <c r="AK493" s="26">
        <f t="shared" si="318"/>
        <v>0</v>
      </c>
      <c r="AL493" s="26">
        <f t="shared" si="318"/>
        <v>0</v>
      </c>
      <c r="AM493" s="26">
        <f t="shared" ref="AM493:BO493" si="319">AM121*$C121</f>
        <v>0</v>
      </c>
      <c r="AN493" s="26">
        <f t="shared" si="319"/>
        <v>0</v>
      </c>
      <c r="AO493" s="26">
        <f t="shared" si="319"/>
        <v>0</v>
      </c>
      <c r="AP493" s="26">
        <f t="shared" si="319"/>
        <v>0</v>
      </c>
      <c r="AQ493" s="26">
        <f t="shared" si="319"/>
        <v>0</v>
      </c>
      <c r="AR493" s="26">
        <f t="shared" si="319"/>
        <v>0</v>
      </c>
      <c r="AS493" s="26">
        <f t="shared" si="319"/>
        <v>0</v>
      </c>
      <c r="AT493" s="26">
        <f t="shared" si="319"/>
        <v>0</v>
      </c>
      <c r="AU493" s="26">
        <f t="shared" si="319"/>
        <v>0</v>
      </c>
      <c r="AV493" s="26">
        <f t="shared" si="319"/>
        <v>0</v>
      </c>
      <c r="AW493" s="26">
        <f t="shared" si="319"/>
        <v>0</v>
      </c>
      <c r="AX493" s="26">
        <f t="shared" si="319"/>
        <v>0</v>
      </c>
      <c r="AY493" s="26">
        <f t="shared" si="319"/>
        <v>0</v>
      </c>
      <c r="AZ493" s="26">
        <f t="shared" si="319"/>
        <v>0</v>
      </c>
      <c r="BA493" s="26">
        <f t="shared" si="319"/>
        <v>0</v>
      </c>
      <c r="BB493" s="26">
        <f t="shared" si="319"/>
        <v>0</v>
      </c>
      <c r="BC493" s="26">
        <f t="shared" si="319"/>
        <v>0</v>
      </c>
      <c r="BD493" s="26">
        <f t="shared" si="319"/>
        <v>0</v>
      </c>
      <c r="BE493" s="26">
        <f t="shared" si="319"/>
        <v>0</v>
      </c>
      <c r="BF493" s="26">
        <f t="shared" si="319"/>
        <v>0</v>
      </c>
      <c r="BG493" s="26">
        <f t="shared" si="319"/>
        <v>0</v>
      </c>
      <c r="BH493" s="26">
        <f t="shared" si="319"/>
        <v>0</v>
      </c>
      <c r="BI493" s="26">
        <f t="shared" si="319"/>
        <v>0</v>
      </c>
      <c r="BJ493" s="26">
        <f t="shared" si="319"/>
        <v>0</v>
      </c>
      <c r="BK493" s="26">
        <f t="shared" si="319"/>
        <v>0</v>
      </c>
      <c r="BL493" s="26">
        <f t="shared" si="319"/>
        <v>0</v>
      </c>
      <c r="BM493" s="26">
        <f t="shared" si="319"/>
        <v>0</v>
      </c>
      <c r="BN493" s="26">
        <f t="shared" si="319"/>
        <v>0</v>
      </c>
      <c r="BO493" s="26">
        <f t="shared" si="319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0">G493*G494</f>
        <v>0</v>
      </c>
      <c r="H495" s="26">
        <f t="shared" si="320"/>
        <v>0</v>
      </c>
      <c r="I495" s="26">
        <f t="shared" si="320"/>
        <v>0</v>
      </c>
      <c r="J495" s="26">
        <f t="shared" si="320"/>
        <v>0</v>
      </c>
      <c r="K495" s="26">
        <f t="shared" si="320"/>
        <v>0</v>
      </c>
      <c r="L495" s="26">
        <f t="shared" si="320"/>
        <v>0</v>
      </c>
      <c r="M495" s="26">
        <f t="shared" si="320"/>
        <v>0</v>
      </c>
      <c r="N495" s="26">
        <f t="shared" si="320"/>
        <v>0</v>
      </c>
      <c r="O495" s="26">
        <f t="shared" si="320"/>
        <v>0</v>
      </c>
      <c r="P495" s="26">
        <f t="shared" si="320"/>
        <v>0</v>
      </c>
      <c r="Q495" s="26">
        <f t="shared" si="320"/>
        <v>0</v>
      </c>
      <c r="R495" s="26">
        <f t="shared" si="320"/>
        <v>0</v>
      </c>
      <c r="S495" s="26">
        <f t="shared" si="320"/>
        <v>0</v>
      </c>
      <c r="T495" s="26">
        <f t="shared" si="320"/>
        <v>0</v>
      </c>
      <c r="U495" s="26">
        <f t="shared" si="320"/>
        <v>0</v>
      </c>
      <c r="V495" s="26">
        <f t="shared" si="320"/>
        <v>0</v>
      </c>
      <c r="W495" s="26">
        <f t="shared" si="320"/>
        <v>0</v>
      </c>
      <c r="X495" s="26">
        <f t="shared" si="320"/>
        <v>0</v>
      </c>
      <c r="Y495" s="26">
        <f t="shared" si="320"/>
        <v>0</v>
      </c>
      <c r="Z495" s="26">
        <f t="shared" si="320"/>
        <v>0</v>
      </c>
      <c r="AA495" s="26">
        <f t="shared" si="320"/>
        <v>0</v>
      </c>
      <c r="AB495" s="26">
        <f t="shared" si="320"/>
        <v>0</v>
      </c>
      <c r="AC495" s="26">
        <f t="shared" si="320"/>
        <v>0</v>
      </c>
      <c r="AD495" s="26">
        <f t="shared" si="320"/>
        <v>0</v>
      </c>
      <c r="AE495" s="26">
        <f t="shared" si="320"/>
        <v>0</v>
      </c>
      <c r="AF495" s="26">
        <f t="shared" si="320"/>
        <v>0</v>
      </c>
      <c r="AG495" s="26">
        <f t="shared" si="320"/>
        <v>0</v>
      </c>
      <c r="AH495" s="26">
        <f t="shared" si="320"/>
        <v>0</v>
      </c>
      <c r="AI495" s="26">
        <f t="shared" si="320"/>
        <v>0</v>
      </c>
      <c r="AJ495" s="26">
        <f t="shared" si="320"/>
        <v>0</v>
      </c>
      <c r="AK495" s="26">
        <f t="shared" si="320"/>
        <v>0</v>
      </c>
      <c r="AL495" s="26">
        <f t="shared" si="320"/>
        <v>0</v>
      </c>
      <c r="AM495" s="26">
        <f t="shared" ref="AM495:BO495" si="321">AM493*AM494</f>
        <v>0</v>
      </c>
      <c r="AN495" s="26">
        <f t="shared" si="321"/>
        <v>0</v>
      </c>
      <c r="AO495" s="26">
        <f t="shared" si="321"/>
        <v>0</v>
      </c>
      <c r="AP495" s="26">
        <f t="shared" si="321"/>
        <v>0</v>
      </c>
      <c r="AQ495" s="26">
        <f t="shared" si="321"/>
        <v>0</v>
      </c>
      <c r="AR495" s="26">
        <f t="shared" si="321"/>
        <v>0</v>
      </c>
      <c r="AS495" s="26">
        <f t="shared" si="321"/>
        <v>0</v>
      </c>
      <c r="AT495" s="26">
        <f t="shared" si="321"/>
        <v>0</v>
      </c>
      <c r="AU495" s="26">
        <f t="shared" si="321"/>
        <v>0</v>
      </c>
      <c r="AV495" s="26">
        <f t="shared" si="321"/>
        <v>0</v>
      </c>
      <c r="AW495" s="26">
        <f t="shared" si="321"/>
        <v>0</v>
      </c>
      <c r="AX495" s="26">
        <f t="shared" si="321"/>
        <v>0</v>
      </c>
      <c r="AY495" s="26">
        <f t="shared" si="321"/>
        <v>0</v>
      </c>
      <c r="AZ495" s="26">
        <f t="shared" si="321"/>
        <v>0</v>
      </c>
      <c r="BA495" s="26">
        <f t="shared" si="321"/>
        <v>0</v>
      </c>
      <c r="BB495" s="26">
        <f t="shared" si="321"/>
        <v>0</v>
      </c>
      <c r="BC495" s="26">
        <f t="shared" si="321"/>
        <v>0</v>
      </c>
      <c r="BD495" s="26">
        <f t="shared" si="321"/>
        <v>0</v>
      </c>
      <c r="BE495" s="26">
        <f t="shared" si="321"/>
        <v>0</v>
      </c>
      <c r="BF495" s="26">
        <f t="shared" si="321"/>
        <v>0</v>
      </c>
      <c r="BG495" s="26">
        <f t="shared" si="321"/>
        <v>0</v>
      </c>
      <c r="BH495" s="26">
        <f t="shared" si="321"/>
        <v>0</v>
      </c>
      <c r="BI495" s="26">
        <f t="shared" si="321"/>
        <v>0</v>
      </c>
      <c r="BJ495" s="26">
        <f t="shared" si="321"/>
        <v>0</v>
      </c>
      <c r="BK495" s="26">
        <f t="shared" si="321"/>
        <v>0</v>
      </c>
      <c r="BL495" s="26">
        <f t="shared" si="321"/>
        <v>0</v>
      </c>
      <c r="BM495" s="26">
        <f t="shared" si="321"/>
        <v>0</v>
      </c>
      <c r="BN495" s="26">
        <f t="shared" si="321"/>
        <v>0</v>
      </c>
      <c r="BO495" s="26">
        <f t="shared" si="321"/>
        <v>0</v>
      </c>
    </row>
    <row r="496" spans="1:67" outlineLevel="2" x14ac:dyDescent="0.15">
      <c r="A496" s="47" t="s">
        <v>757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2">G122*$C122</f>
        <v>0</v>
      </c>
      <c r="H499" s="26">
        <f t="shared" si="322"/>
        <v>0</v>
      </c>
      <c r="I499" s="26">
        <f t="shared" si="322"/>
        <v>0</v>
      </c>
      <c r="J499" s="26">
        <f t="shared" si="322"/>
        <v>0</v>
      </c>
      <c r="K499" s="26">
        <f t="shared" si="322"/>
        <v>0</v>
      </c>
      <c r="L499" s="26">
        <f t="shared" si="322"/>
        <v>0</v>
      </c>
      <c r="M499" s="26">
        <f t="shared" si="322"/>
        <v>0</v>
      </c>
      <c r="N499" s="26">
        <f t="shared" si="322"/>
        <v>0</v>
      </c>
      <c r="O499" s="26">
        <f t="shared" si="322"/>
        <v>0</v>
      </c>
      <c r="P499" s="26">
        <f t="shared" si="322"/>
        <v>0</v>
      </c>
      <c r="Q499" s="26">
        <f t="shared" si="322"/>
        <v>0</v>
      </c>
      <c r="R499" s="26">
        <f t="shared" si="322"/>
        <v>0</v>
      </c>
      <c r="S499" s="26">
        <f t="shared" si="322"/>
        <v>0</v>
      </c>
      <c r="T499" s="26">
        <f t="shared" si="322"/>
        <v>0</v>
      </c>
      <c r="U499" s="26">
        <f t="shared" si="322"/>
        <v>0</v>
      </c>
      <c r="V499" s="26">
        <f t="shared" si="322"/>
        <v>0</v>
      </c>
      <c r="W499" s="26">
        <f t="shared" si="322"/>
        <v>0</v>
      </c>
      <c r="X499" s="26">
        <f t="shared" si="322"/>
        <v>0</v>
      </c>
      <c r="Y499" s="26">
        <f t="shared" si="322"/>
        <v>0</v>
      </c>
      <c r="Z499" s="26">
        <f t="shared" si="322"/>
        <v>0</v>
      </c>
      <c r="AA499" s="26">
        <f t="shared" si="322"/>
        <v>0</v>
      </c>
      <c r="AB499" s="26">
        <f t="shared" si="322"/>
        <v>0</v>
      </c>
      <c r="AC499" s="26">
        <f t="shared" si="322"/>
        <v>0</v>
      </c>
      <c r="AD499" s="26">
        <f t="shared" si="322"/>
        <v>0</v>
      </c>
      <c r="AE499" s="26">
        <f t="shared" si="322"/>
        <v>0</v>
      </c>
      <c r="AF499" s="26">
        <f t="shared" si="322"/>
        <v>0</v>
      </c>
      <c r="AG499" s="26">
        <f t="shared" si="322"/>
        <v>0</v>
      </c>
      <c r="AH499" s="26">
        <f t="shared" si="322"/>
        <v>0</v>
      </c>
      <c r="AI499" s="26">
        <f t="shared" si="322"/>
        <v>0</v>
      </c>
      <c r="AJ499" s="26">
        <f t="shared" si="322"/>
        <v>0</v>
      </c>
      <c r="AK499" s="26">
        <f t="shared" si="322"/>
        <v>0</v>
      </c>
      <c r="AL499" s="26">
        <f t="shared" si="322"/>
        <v>0</v>
      </c>
      <c r="AM499" s="26">
        <f t="shared" ref="AM499:BO499" si="323">AM122*$C122</f>
        <v>0</v>
      </c>
      <c r="AN499" s="26">
        <f t="shared" si="323"/>
        <v>0</v>
      </c>
      <c r="AO499" s="26">
        <f t="shared" si="323"/>
        <v>0</v>
      </c>
      <c r="AP499" s="26">
        <f t="shared" si="323"/>
        <v>0</v>
      </c>
      <c r="AQ499" s="26">
        <f t="shared" si="323"/>
        <v>0</v>
      </c>
      <c r="AR499" s="26">
        <f t="shared" si="323"/>
        <v>0</v>
      </c>
      <c r="AS499" s="26">
        <f t="shared" si="323"/>
        <v>0</v>
      </c>
      <c r="AT499" s="26">
        <f t="shared" si="323"/>
        <v>0</v>
      </c>
      <c r="AU499" s="26">
        <f t="shared" si="323"/>
        <v>0</v>
      </c>
      <c r="AV499" s="26">
        <f t="shared" si="323"/>
        <v>0</v>
      </c>
      <c r="AW499" s="26">
        <f t="shared" si="323"/>
        <v>0</v>
      </c>
      <c r="AX499" s="26">
        <f t="shared" si="323"/>
        <v>0</v>
      </c>
      <c r="AY499" s="26">
        <f t="shared" si="323"/>
        <v>0</v>
      </c>
      <c r="AZ499" s="26">
        <f t="shared" si="323"/>
        <v>0</v>
      </c>
      <c r="BA499" s="26">
        <f t="shared" si="323"/>
        <v>0</v>
      </c>
      <c r="BB499" s="26">
        <f t="shared" si="323"/>
        <v>0</v>
      </c>
      <c r="BC499" s="26">
        <f t="shared" si="323"/>
        <v>0</v>
      </c>
      <c r="BD499" s="26">
        <f t="shared" si="323"/>
        <v>0</v>
      </c>
      <c r="BE499" s="26">
        <f t="shared" si="323"/>
        <v>0</v>
      </c>
      <c r="BF499" s="26">
        <f t="shared" si="323"/>
        <v>0</v>
      </c>
      <c r="BG499" s="26">
        <f t="shared" si="323"/>
        <v>0</v>
      </c>
      <c r="BH499" s="26">
        <f t="shared" si="323"/>
        <v>0</v>
      </c>
      <c r="BI499" s="26">
        <f t="shared" si="323"/>
        <v>0</v>
      </c>
      <c r="BJ499" s="26">
        <f t="shared" si="323"/>
        <v>0</v>
      </c>
      <c r="BK499" s="26">
        <f t="shared" si="323"/>
        <v>0</v>
      </c>
      <c r="BL499" s="26">
        <f t="shared" si="323"/>
        <v>0</v>
      </c>
      <c r="BM499" s="26">
        <f t="shared" si="323"/>
        <v>0</v>
      </c>
      <c r="BN499" s="26">
        <f t="shared" si="323"/>
        <v>0</v>
      </c>
      <c r="BO499" s="26">
        <f t="shared" si="323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4">G124*$C124</f>
        <v>0</v>
      </c>
      <c r="H502" s="26">
        <f t="shared" si="324"/>
        <v>0</v>
      </c>
      <c r="I502" s="26">
        <f t="shared" si="324"/>
        <v>0</v>
      </c>
      <c r="J502" s="26">
        <f t="shared" si="324"/>
        <v>0</v>
      </c>
      <c r="K502" s="26">
        <f t="shared" si="324"/>
        <v>0</v>
      </c>
      <c r="L502" s="26">
        <f t="shared" si="324"/>
        <v>0</v>
      </c>
      <c r="M502" s="26">
        <f t="shared" si="324"/>
        <v>0</v>
      </c>
      <c r="N502" s="26">
        <f t="shared" si="324"/>
        <v>0</v>
      </c>
      <c r="O502" s="26">
        <f t="shared" si="324"/>
        <v>0</v>
      </c>
      <c r="P502" s="26">
        <f t="shared" si="324"/>
        <v>0</v>
      </c>
      <c r="Q502" s="26">
        <f t="shared" si="324"/>
        <v>0</v>
      </c>
      <c r="R502" s="26">
        <f t="shared" si="324"/>
        <v>0</v>
      </c>
      <c r="S502" s="26">
        <f t="shared" si="324"/>
        <v>0</v>
      </c>
      <c r="T502" s="26">
        <f t="shared" si="324"/>
        <v>0</v>
      </c>
      <c r="U502" s="26">
        <f t="shared" si="324"/>
        <v>0</v>
      </c>
      <c r="V502" s="26">
        <f t="shared" si="324"/>
        <v>0</v>
      </c>
      <c r="W502" s="26">
        <f t="shared" si="324"/>
        <v>0</v>
      </c>
      <c r="X502" s="26">
        <f t="shared" si="324"/>
        <v>0</v>
      </c>
      <c r="Y502" s="26">
        <f t="shared" si="324"/>
        <v>0</v>
      </c>
      <c r="Z502" s="26">
        <f t="shared" si="324"/>
        <v>0</v>
      </c>
      <c r="AA502" s="26">
        <f t="shared" si="324"/>
        <v>0</v>
      </c>
      <c r="AB502" s="26">
        <f t="shared" si="324"/>
        <v>0</v>
      </c>
      <c r="AC502" s="26">
        <f t="shared" si="324"/>
        <v>0</v>
      </c>
      <c r="AD502" s="26">
        <f t="shared" si="324"/>
        <v>0</v>
      </c>
      <c r="AE502" s="26">
        <f t="shared" si="324"/>
        <v>0</v>
      </c>
      <c r="AF502" s="26">
        <f t="shared" si="324"/>
        <v>0</v>
      </c>
      <c r="AG502" s="26">
        <f t="shared" si="324"/>
        <v>0</v>
      </c>
      <c r="AH502" s="26">
        <f t="shared" si="324"/>
        <v>0</v>
      </c>
      <c r="AI502" s="26">
        <f t="shared" si="324"/>
        <v>0</v>
      </c>
      <c r="AJ502" s="26">
        <f t="shared" si="324"/>
        <v>0</v>
      </c>
      <c r="AK502" s="26">
        <f t="shared" si="324"/>
        <v>0</v>
      </c>
      <c r="AL502" s="26">
        <f t="shared" si="324"/>
        <v>0</v>
      </c>
      <c r="AM502" s="26">
        <f t="shared" ref="AM502:BO502" si="325">AM124*$C124</f>
        <v>0</v>
      </c>
      <c r="AN502" s="26">
        <f t="shared" si="325"/>
        <v>0</v>
      </c>
      <c r="AO502" s="26">
        <f t="shared" si="325"/>
        <v>0</v>
      </c>
      <c r="AP502" s="26">
        <f t="shared" si="325"/>
        <v>0</v>
      </c>
      <c r="AQ502" s="26">
        <f t="shared" si="325"/>
        <v>0</v>
      </c>
      <c r="AR502" s="26">
        <f t="shared" si="325"/>
        <v>0</v>
      </c>
      <c r="AS502" s="26">
        <f t="shared" si="325"/>
        <v>0</v>
      </c>
      <c r="AT502" s="26">
        <f t="shared" si="325"/>
        <v>0</v>
      </c>
      <c r="AU502" s="26">
        <f t="shared" si="325"/>
        <v>0</v>
      </c>
      <c r="AV502" s="26">
        <f t="shared" si="325"/>
        <v>0</v>
      </c>
      <c r="AW502" s="26">
        <f t="shared" si="325"/>
        <v>0</v>
      </c>
      <c r="AX502" s="26">
        <f t="shared" si="325"/>
        <v>0</v>
      </c>
      <c r="AY502" s="26">
        <f t="shared" si="325"/>
        <v>0</v>
      </c>
      <c r="AZ502" s="26">
        <f t="shared" si="325"/>
        <v>0</v>
      </c>
      <c r="BA502" s="26">
        <f t="shared" si="325"/>
        <v>0</v>
      </c>
      <c r="BB502" s="26">
        <f t="shared" si="325"/>
        <v>0</v>
      </c>
      <c r="BC502" s="26">
        <f t="shared" si="325"/>
        <v>0</v>
      </c>
      <c r="BD502" s="26">
        <f t="shared" si="325"/>
        <v>0</v>
      </c>
      <c r="BE502" s="26">
        <f t="shared" si="325"/>
        <v>0</v>
      </c>
      <c r="BF502" s="26">
        <f t="shared" si="325"/>
        <v>0</v>
      </c>
      <c r="BG502" s="26">
        <f t="shared" si="325"/>
        <v>0</v>
      </c>
      <c r="BH502" s="26">
        <f t="shared" si="325"/>
        <v>0</v>
      </c>
      <c r="BI502" s="26">
        <f t="shared" si="325"/>
        <v>0</v>
      </c>
      <c r="BJ502" s="26">
        <f t="shared" si="325"/>
        <v>0</v>
      </c>
      <c r="BK502" s="26">
        <f t="shared" si="325"/>
        <v>0</v>
      </c>
      <c r="BL502" s="26">
        <f t="shared" si="325"/>
        <v>0</v>
      </c>
      <c r="BM502" s="26">
        <f t="shared" si="325"/>
        <v>0</v>
      </c>
      <c r="BN502" s="26">
        <f t="shared" si="325"/>
        <v>0</v>
      </c>
      <c r="BO502" s="26">
        <f t="shared" si="325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6">G502*G503</f>
        <v>0</v>
      </c>
      <c r="H504" s="26">
        <f t="shared" si="326"/>
        <v>0</v>
      </c>
      <c r="I504" s="26">
        <f t="shared" si="326"/>
        <v>0</v>
      </c>
      <c r="J504" s="26">
        <f t="shared" si="326"/>
        <v>0</v>
      </c>
      <c r="K504" s="26">
        <f t="shared" si="326"/>
        <v>0</v>
      </c>
      <c r="L504" s="26">
        <f t="shared" si="326"/>
        <v>0</v>
      </c>
      <c r="M504" s="26">
        <f t="shared" si="326"/>
        <v>0</v>
      </c>
      <c r="N504" s="26">
        <f t="shared" si="326"/>
        <v>0</v>
      </c>
      <c r="O504" s="26">
        <f t="shared" si="326"/>
        <v>0</v>
      </c>
      <c r="P504" s="26">
        <f t="shared" si="326"/>
        <v>0</v>
      </c>
      <c r="Q504" s="26">
        <f t="shared" si="326"/>
        <v>0</v>
      </c>
      <c r="R504" s="26">
        <f t="shared" si="326"/>
        <v>0</v>
      </c>
      <c r="S504" s="26">
        <f t="shared" si="326"/>
        <v>0</v>
      </c>
      <c r="T504" s="26">
        <f t="shared" si="326"/>
        <v>0</v>
      </c>
      <c r="U504" s="26">
        <f t="shared" si="326"/>
        <v>0</v>
      </c>
      <c r="V504" s="26">
        <f t="shared" si="326"/>
        <v>0</v>
      </c>
      <c r="W504" s="26">
        <f t="shared" si="326"/>
        <v>0</v>
      </c>
      <c r="X504" s="26">
        <f t="shared" si="326"/>
        <v>0</v>
      </c>
      <c r="Y504" s="26">
        <f t="shared" si="326"/>
        <v>0</v>
      </c>
      <c r="Z504" s="26">
        <f t="shared" si="326"/>
        <v>0</v>
      </c>
      <c r="AA504" s="26">
        <f t="shared" si="326"/>
        <v>0</v>
      </c>
      <c r="AB504" s="26">
        <f t="shared" si="326"/>
        <v>0</v>
      </c>
      <c r="AC504" s="26">
        <f t="shared" si="326"/>
        <v>0</v>
      </c>
      <c r="AD504" s="26">
        <f t="shared" si="326"/>
        <v>0</v>
      </c>
      <c r="AE504" s="26">
        <f t="shared" si="326"/>
        <v>0</v>
      </c>
      <c r="AF504" s="26">
        <f t="shared" si="326"/>
        <v>0</v>
      </c>
      <c r="AG504" s="26">
        <f t="shared" si="326"/>
        <v>0</v>
      </c>
      <c r="AH504" s="26">
        <f t="shared" si="326"/>
        <v>0</v>
      </c>
      <c r="AI504" s="26">
        <f t="shared" si="326"/>
        <v>0</v>
      </c>
      <c r="AJ504" s="26">
        <f t="shared" si="326"/>
        <v>0</v>
      </c>
      <c r="AK504" s="26">
        <f t="shared" si="326"/>
        <v>0</v>
      </c>
      <c r="AL504" s="26">
        <f t="shared" si="326"/>
        <v>0</v>
      </c>
      <c r="AM504" s="26">
        <f t="shared" ref="AM504:BO504" si="327">AM502*AM503</f>
        <v>0</v>
      </c>
      <c r="AN504" s="26">
        <f t="shared" si="327"/>
        <v>0</v>
      </c>
      <c r="AO504" s="26">
        <f t="shared" si="327"/>
        <v>0</v>
      </c>
      <c r="AP504" s="26">
        <f t="shared" si="327"/>
        <v>0</v>
      </c>
      <c r="AQ504" s="26">
        <f t="shared" si="327"/>
        <v>0</v>
      </c>
      <c r="AR504" s="26">
        <f t="shared" si="327"/>
        <v>0</v>
      </c>
      <c r="AS504" s="26">
        <f t="shared" si="327"/>
        <v>0</v>
      </c>
      <c r="AT504" s="26">
        <f t="shared" si="327"/>
        <v>0</v>
      </c>
      <c r="AU504" s="26">
        <f t="shared" si="327"/>
        <v>0</v>
      </c>
      <c r="AV504" s="26">
        <f t="shared" si="327"/>
        <v>0</v>
      </c>
      <c r="AW504" s="26">
        <f t="shared" si="327"/>
        <v>0</v>
      </c>
      <c r="AX504" s="26">
        <f t="shared" si="327"/>
        <v>0</v>
      </c>
      <c r="AY504" s="26">
        <f t="shared" si="327"/>
        <v>0</v>
      </c>
      <c r="AZ504" s="26">
        <f t="shared" si="327"/>
        <v>0</v>
      </c>
      <c r="BA504" s="26">
        <f t="shared" si="327"/>
        <v>0</v>
      </c>
      <c r="BB504" s="26">
        <f t="shared" si="327"/>
        <v>0</v>
      </c>
      <c r="BC504" s="26">
        <f t="shared" si="327"/>
        <v>0</v>
      </c>
      <c r="BD504" s="26">
        <f t="shared" si="327"/>
        <v>0</v>
      </c>
      <c r="BE504" s="26">
        <f t="shared" si="327"/>
        <v>0</v>
      </c>
      <c r="BF504" s="26">
        <f t="shared" si="327"/>
        <v>0</v>
      </c>
      <c r="BG504" s="26">
        <f t="shared" si="327"/>
        <v>0</v>
      </c>
      <c r="BH504" s="26">
        <f t="shared" si="327"/>
        <v>0</v>
      </c>
      <c r="BI504" s="26">
        <f t="shared" si="327"/>
        <v>0</v>
      </c>
      <c r="BJ504" s="26">
        <f t="shared" si="327"/>
        <v>0</v>
      </c>
      <c r="BK504" s="26">
        <f t="shared" si="327"/>
        <v>0</v>
      </c>
      <c r="BL504" s="26">
        <f t="shared" si="327"/>
        <v>0</v>
      </c>
      <c r="BM504" s="26">
        <f t="shared" si="327"/>
        <v>0</v>
      </c>
      <c r="BN504" s="26">
        <f t="shared" si="327"/>
        <v>0</v>
      </c>
      <c r="BO504" s="26">
        <f t="shared" si="327"/>
        <v>0</v>
      </c>
    </row>
    <row r="505" spans="1:67" outlineLevel="2" x14ac:dyDescent="0.15">
      <c r="A505" s="47" t="s">
        <v>757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28">G504+G505</f>
        <v>0</v>
      </c>
      <c r="H506" s="26">
        <f t="shared" si="328"/>
        <v>0</v>
      </c>
      <c r="I506" s="26">
        <f t="shared" si="328"/>
        <v>0</v>
      </c>
      <c r="J506" s="26">
        <f t="shared" si="328"/>
        <v>0</v>
      </c>
      <c r="K506" s="26">
        <f t="shared" si="328"/>
        <v>0</v>
      </c>
      <c r="L506" s="26">
        <f t="shared" si="328"/>
        <v>0</v>
      </c>
      <c r="M506" s="26">
        <f t="shared" si="328"/>
        <v>0</v>
      </c>
      <c r="N506" s="26">
        <f t="shared" si="328"/>
        <v>0</v>
      </c>
      <c r="O506" s="26">
        <f t="shared" si="328"/>
        <v>0</v>
      </c>
      <c r="P506" s="26">
        <f t="shared" si="328"/>
        <v>0</v>
      </c>
      <c r="Q506" s="26">
        <f t="shared" si="328"/>
        <v>0</v>
      </c>
      <c r="R506" s="26">
        <f t="shared" si="328"/>
        <v>0</v>
      </c>
      <c r="S506" s="26">
        <f t="shared" si="328"/>
        <v>0</v>
      </c>
      <c r="T506" s="26">
        <f t="shared" si="328"/>
        <v>0</v>
      </c>
      <c r="U506" s="26">
        <f t="shared" si="328"/>
        <v>0</v>
      </c>
      <c r="V506" s="26">
        <f t="shared" si="328"/>
        <v>0</v>
      </c>
      <c r="W506" s="26">
        <f t="shared" si="328"/>
        <v>0</v>
      </c>
      <c r="X506" s="26">
        <f t="shared" si="328"/>
        <v>0</v>
      </c>
      <c r="Y506" s="26">
        <f t="shared" si="328"/>
        <v>0</v>
      </c>
      <c r="Z506" s="26">
        <f t="shared" si="328"/>
        <v>0</v>
      </c>
      <c r="AA506" s="26">
        <f t="shared" si="328"/>
        <v>0</v>
      </c>
      <c r="AB506" s="26">
        <f t="shared" si="328"/>
        <v>0</v>
      </c>
      <c r="AC506" s="26">
        <f t="shared" si="328"/>
        <v>0</v>
      </c>
      <c r="AD506" s="26">
        <f t="shared" si="328"/>
        <v>0</v>
      </c>
      <c r="AE506" s="26">
        <f t="shared" si="328"/>
        <v>0</v>
      </c>
      <c r="AF506" s="26">
        <f t="shared" si="328"/>
        <v>0</v>
      </c>
      <c r="AG506" s="26">
        <f t="shared" si="328"/>
        <v>0</v>
      </c>
      <c r="AH506" s="26">
        <f t="shared" si="328"/>
        <v>0</v>
      </c>
      <c r="AI506" s="26">
        <f t="shared" si="328"/>
        <v>0</v>
      </c>
      <c r="AJ506" s="26">
        <f t="shared" si="328"/>
        <v>0</v>
      </c>
      <c r="AK506" s="26">
        <f t="shared" si="328"/>
        <v>0</v>
      </c>
      <c r="AL506" s="26">
        <f t="shared" si="328"/>
        <v>0</v>
      </c>
      <c r="AM506" s="26">
        <f t="shared" ref="AM506:BO506" si="329">AM504+AM505</f>
        <v>0</v>
      </c>
      <c r="AN506" s="26">
        <f t="shared" si="329"/>
        <v>0</v>
      </c>
      <c r="AO506" s="26">
        <f t="shared" si="329"/>
        <v>0</v>
      </c>
      <c r="AP506" s="26">
        <f t="shared" si="329"/>
        <v>0</v>
      </c>
      <c r="AQ506" s="26">
        <f t="shared" si="329"/>
        <v>0</v>
      </c>
      <c r="AR506" s="26">
        <f t="shared" si="329"/>
        <v>0</v>
      </c>
      <c r="AS506" s="26">
        <f t="shared" si="329"/>
        <v>0</v>
      </c>
      <c r="AT506" s="26">
        <f t="shared" si="329"/>
        <v>0</v>
      </c>
      <c r="AU506" s="26">
        <f t="shared" si="329"/>
        <v>0</v>
      </c>
      <c r="AV506" s="26">
        <f t="shared" si="329"/>
        <v>0</v>
      </c>
      <c r="AW506" s="26">
        <f t="shared" si="329"/>
        <v>0</v>
      </c>
      <c r="AX506" s="26">
        <f t="shared" si="329"/>
        <v>0</v>
      </c>
      <c r="AY506" s="26">
        <f t="shared" si="329"/>
        <v>0</v>
      </c>
      <c r="AZ506" s="26">
        <f t="shared" si="329"/>
        <v>0</v>
      </c>
      <c r="BA506" s="26">
        <f t="shared" si="329"/>
        <v>0</v>
      </c>
      <c r="BB506" s="26">
        <f t="shared" si="329"/>
        <v>0</v>
      </c>
      <c r="BC506" s="26">
        <f t="shared" si="329"/>
        <v>0</v>
      </c>
      <c r="BD506" s="26">
        <f t="shared" si="329"/>
        <v>0</v>
      </c>
      <c r="BE506" s="26">
        <f t="shared" si="329"/>
        <v>0</v>
      </c>
      <c r="BF506" s="26">
        <f t="shared" si="329"/>
        <v>0</v>
      </c>
      <c r="BG506" s="26">
        <f t="shared" si="329"/>
        <v>0</v>
      </c>
      <c r="BH506" s="26">
        <f t="shared" si="329"/>
        <v>0</v>
      </c>
      <c r="BI506" s="26">
        <f t="shared" si="329"/>
        <v>0</v>
      </c>
      <c r="BJ506" s="26">
        <f t="shared" si="329"/>
        <v>0</v>
      </c>
      <c r="BK506" s="26">
        <f t="shared" si="329"/>
        <v>0</v>
      </c>
      <c r="BL506" s="26">
        <f t="shared" si="329"/>
        <v>0</v>
      </c>
      <c r="BM506" s="26">
        <f t="shared" si="329"/>
        <v>0</v>
      </c>
      <c r="BN506" s="26">
        <f t="shared" si="329"/>
        <v>0</v>
      </c>
      <c r="BO506" s="26">
        <f t="shared" si="329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0">G125*$C125</f>
        <v>0</v>
      </c>
      <c r="H508" s="26">
        <f t="shared" si="330"/>
        <v>0</v>
      </c>
      <c r="I508" s="26">
        <f t="shared" si="330"/>
        <v>0</v>
      </c>
      <c r="J508" s="26">
        <f t="shared" si="330"/>
        <v>0</v>
      </c>
      <c r="K508" s="26">
        <f t="shared" si="330"/>
        <v>0</v>
      </c>
      <c r="L508" s="26">
        <f t="shared" si="330"/>
        <v>0</v>
      </c>
      <c r="M508" s="26">
        <f t="shared" si="330"/>
        <v>0</v>
      </c>
      <c r="N508" s="26">
        <f t="shared" si="330"/>
        <v>0</v>
      </c>
      <c r="O508" s="26">
        <f t="shared" si="330"/>
        <v>0</v>
      </c>
      <c r="P508" s="26">
        <f t="shared" si="330"/>
        <v>0</v>
      </c>
      <c r="Q508" s="26">
        <f t="shared" si="330"/>
        <v>0</v>
      </c>
      <c r="R508" s="26">
        <f t="shared" si="330"/>
        <v>0</v>
      </c>
      <c r="S508" s="26">
        <f t="shared" si="330"/>
        <v>0</v>
      </c>
      <c r="T508" s="26">
        <f t="shared" si="330"/>
        <v>0</v>
      </c>
      <c r="U508" s="26">
        <f t="shared" si="330"/>
        <v>0</v>
      </c>
      <c r="V508" s="26">
        <f t="shared" si="330"/>
        <v>0</v>
      </c>
      <c r="W508" s="26">
        <f t="shared" si="330"/>
        <v>0</v>
      </c>
      <c r="X508" s="26">
        <f t="shared" si="330"/>
        <v>0</v>
      </c>
      <c r="Y508" s="26">
        <f t="shared" si="330"/>
        <v>0</v>
      </c>
      <c r="Z508" s="26">
        <f t="shared" si="330"/>
        <v>0</v>
      </c>
      <c r="AA508" s="26">
        <f t="shared" si="330"/>
        <v>0</v>
      </c>
      <c r="AB508" s="26">
        <f t="shared" si="330"/>
        <v>0</v>
      </c>
      <c r="AC508" s="26">
        <f t="shared" si="330"/>
        <v>0</v>
      </c>
      <c r="AD508" s="26">
        <f t="shared" si="330"/>
        <v>0</v>
      </c>
      <c r="AE508" s="26">
        <f t="shared" si="330"/>
        <v>0</v>
      </c>
      <c r="AF508" s="26">
        <f t="shared" si="330"/>
        <v>0</v>
      </c>
      <c r="AG508" s="26">
        <f t="shared" si="330"/>
        <v>0</v>
      </c>
      <c r="AH508" s="26">
        <f t="shared" si="330"/>
        <v>0</v>
      </c>
      <c r="AI508" s="26">
        <f t="shared" si="330"/>
        <v>0</v>
      </c>
      <c r="AJ508" s="26">
        <f t="shared" si="330"/>
        <v>0</v>
      </c>
      <c r="AK508" s="26">
        <f t="shared" si="330"/>
        <v>0</v>
      </c>
      <c r="AL508" s="26">
        <f t="shared" si="330"/>
        <v>0</v>
      </c>
      <c r="AM508" s="26">
        <f t="shared" ref="AM508:BO508" si="331">AM125*$C125</f>
        <v>0</v>
      </c>
      <c r="AN508" s="26">
        <f t="shared" si="331"/>
        <v>0</v>
      </c>
      <c r="AO508" s="26">
        <f t="shared" si="331"/>
        <v>0</v>
      </c>
      <c r="AP508" s="26">
        <f t="shared" si="331"/>
        <v>0</v>
      </c>
      <c r="AQ508" s="26">
        <f t="shared" si="331"/>
        <v>0</v>
      </c>
      <c r="AR508" s="26">
        <f t="shared" si="331"/>
        <v>0</v>
      </c>
      <c r="AS508" s="26">
        <f t="shared" si="331"/>
        <v>0</v>
      </c>
      <c r="AT508" s="26">
        <f t="shared" si="331"/>
        <v>0</v>
      </c>
      <c r="AU508" s="26">
        <f t="shared" si="331"/>
        <v>0</v>
      </c>
      <c r="AV508" s="26">
        <f t="shared" si="331"/>
        <v>0</v>
      </c>
      <c r="AW508" s="26">
        <f t="shared" si="331"/>
        <v>0</v>
      </c>
      <c r="AX508" s="26">
        <f t="shared" si="331"/>
        <v>0</v>
      </c>
      <c r="AY508" s="26">
        <f t="shared" si="331"/>
        <v>0</v>
      </c>
      <c r="AZ508" s="26">
        <f t="shared" si="331"/>
        <v>0</v>
      </c>
      <c r="BA508" s="26">
        <f t="shared" si="331"/>
        <v>0</v>
      </c>
      <c r="BB508" s="26">
        <f t="shared" si="331"/>
        <v>0</v>
      </c>
      <c r="BC508" s="26">
        <f t="shared" si="331"/>
        <v>0</v>
      </c>
      <c r="BD508" s="26">
        <f t="shared" si="331"/>
        <v>0</v>
      </c>
      <c r="BE508" s="26">
        <f t="shared" si="331"/>
        <v>0</v>
      </c>
      <c r="BF508" s="26">
        <f t="shared" si="331"/>
        <v>0</v>
      </c>
      <c r="BG508" s="26">
        <f t="shared" si="331"/>
        <v>0</v>
      </c>
      <c r="BH508" s="26">
        <f t="shared" si="331"/>
        <v>0</v>
      </c>
      <c r="BI508" s="26">
        <f t="shared" si="331"/>
        <v>0</v>
      </c>
      <c r="BJ508" s="26">
        <f t="shared" si="331"/>
        <v>0</v>
      </c>
      <c r="BK508" s="26">
        <f t="shared" si="331"/>
        <v>0</v>
      </c>
      <c r="BL508" s="26">
        <f t="shared" si="331"/>
        <v>0</v>
      </c>
      <c r="BM508" s="26">
        <f t="shared" si="331"/>
        <v>0</v>
      </c>
      <c r="BN508" s="26">
        <f t="shared" si="331"/>
        <v>0</v>
      </c>
      <c r="BO508" s="26">
        <f t="shared" si="331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2">G127*$C127</f>
        <v>0</v>
      </c>
      <c r="H511" s="26">
        <f t="shared" si="332"/>
        <v>0</v>
      </c>
      <c r="I511" s="26">
        <f t="shared" si="332"/>
        <v>0</v>
      </c>
      <c r="J511" s="26">
        <f t="shared" si="332"/>
        <v>0</v>
      </c>
      <c r="K511" s="26">
        <f t="shared" si="332"/>
        <v>0</v>
      </c>
      <c r="L511" s="26">
        <f t="shared" si="332"/>
        <v>0</v>
      </c>
      <c r="M511" s="26">
        <f t="shared" si="332"/>
        <v>0</v>
      </c>
      <c r="N511" s="26">
        <f t="shared" si="332"/>
        <v>0</v>
      </c>
      <c r="O511" s="26">
        <f t="shared" si="332"/>
        <v>0</v>
      </c>
      <c r="P511" s="26">
        <f t="shared" si="332"/>
        <v>0</v>
      </c>
      <c r="Q511" s="26">
        <f t="shared" si="332"/>
        <v>0</v>
      </c>
      <c r="R511" s="26">
        <f t="shared" si="332"/>
        <v>0</v>
      </c>
      <c r="S511" s="26">
        <f t="shared" si="332"/>
        <v>0</v>
      </c>
      <c r="T511" s="26">
        <f t="shared" si="332"/>
        <v>0</v>
      </c>
      <c r="U511" s="26">
        <f t="shared" si="332"/>
        <v>0</v>
      </c>
      <c r="V511" s="26">
        <f t="shared" si="332"/>
        <v>0</v>
      </c>
      <c r="W511" s="26">
        <f t="shared" si="332"/>
        <v>0</v>
      </c>
      <c r="X511" s="26">
        <f t="shared" si="332"/>
        <v>0</v>
      </c>
      <c r="Y511" s="26">
        <f t="shared" si="332"/>
        <v>0</v>
      </c>
      <c r="Z511" s="26">
        <f t="shared" si="332"/>
        <v>0</v>
      </c>
      <c r="AA511" s="26">
        <f t="shared" si="332"/>
        <v>0</v>
      </c>
      <c r="AB511" s="26">
        <f t="shared" si="332"/>
        <v>0</v>
      </c>
      <c r="AC511" s="26">
        <f t="shared" si="332"/>
        <v>0</v>
      </c>
      <c r="AD511" s="26">
        <f t="shared" si="332"/>
        <v>0</v>
      </c>
      <c r="AE511" s="26">
        <f t="shared" si="332"/>
        <v>0</v>
      </c>
      <c r="AF511" s="26">
        <f t="shared" si="332"/>
        <v>0</v>
      </c>
      <c r="AG511" s="26">
        <f t="shared" si="332"/>
        <v>0</v>
      </c>
      <c r="AH511" s="26">
        <f t="shared" si="332"/>
        <v>0</v>
      </c>
      <c r="AI511" s="26">
        <f t="shared" si="332"/>
        <v>0</v>
      </c>
      <c r="AJ511" s="26">
        <f t="shared" si="332"/>
        <v>0</v>
      </c>
      <c r="AK511" s="26">
        <f t="shared" si="332"/>
        <v>0</v>
      </c>
      <c r="AL511" s="26">
        <f t="shared" si="332"/>
        <v>0</v>
      </c>
      <c r="AM511" s="26">
        <f t="shared" ref="AM511:BO511" si="333">AM127*$C127</f>
        <v>0</v>
      </c>
      <c r="AN511" s="26">
        <f t="shared" si="333"/>
        <v>0</v>
      </c>
      <c r="AO511" s="26">
        <f t="shared" si="333"/>
        <v>0</v>
      </c>
      <c r="AP511" s="26">
        <f t="shared" si="333"/>
        <v>0</v>
      </c>
      <c r="AQ511" s="26">
        <f t="shared" si="333"/>
        <v>0</v>
      </c>
      <c r="AR511" s="26">
        <f t="shared" si="333"/>
        <v>0</v>
      </c>
      <c r="AS511" s="26">
        <f t="shared" si="333"/>
        <v>0</v>
      </c>
      <c r="AT511" s="26">
        <f t="shared" si="333"/>
        <v>0</v>
      </c>
      <c r="AU511" s="26">
        <f t="shared" si="333"/>
        <v>0</v>
      </c>
      <c r="AV511" s="26">
        <f t="shared" si="333"/>
        <v>0</v>
      </c>
      <c r="AW511" s="26">
        <f t="shared" si="333"/>
        <v>0</v>
      </c>
      <c r="AX511" s="26">
        <f t="shared" si="333"/>
        <v>0</v>
      </c>
      <c r="AY511" s="26">
        <f t="shared" si="333"/>
        <v>0</v>
      </c>
      <c r="AZ511" s="26">
        <f t="shared" si="333"/>
        <v>0</v>
      </c>
      <c r="BA511" s="26">
        <f t="shared" si="333"/>
        <v>0</v>
      </c>
      <c r="BB511" s="26">
        <f t="shared" si="333"/>
        <v>0</v>
      </c>
      <c r="BC511" s="26">
        <f t="shared" si="333"/>
        <v>0</v>
      </c>
      <c r="BD511" s="26">
        <f t="shared" si="333"/>
        <v>0</v>
      </c>
      <c r="BE511" s="26">
        <f t="shared" si="333"/>
        <v>0</v>
      </c>
      <c r="BF511" s="26">
        <f t="shared" si="333"/>
        <v>0</v>
      </c>
      <c r="BG511" s="26">
        <f t="shared" si="333"/>
        <v>0</v>
      </c>
      <c r="BH511" s="26">
        <f t="shared" si="333"/>
        <v>0</v>
      </c>
      <c r="BI511" s="26">
        <f t="shared" si="333"/>
        <v>0</v>
      </c>
      <c r="BJ511" s="26">
        <f t="shared" si="333"/>
        <v>0</v>
      </c>
      <c r="BK511" s="26">
        <f t="shared" si="333"/>
        <v>0</v>
      </c>
      <c r="BL511" s="26">
        <f t="shared" si="333"/>
        <v>0</v>
      </c>
      <c r="BM511" s="26">
        <f t="shared" si="333"/>
        <v>0</v>
      </c>
      <c r="BN511" s="26">
        <f t="shared" si="333"/>
        <v>0</v>
      </c>
      <c r="BO511" s="26">
        <f t="shared" si="333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4">G511*G512</f>
        <v>0</v>
      </c>
      <c r="H513" s="26">
        <f t="shared" si="334"/>
        <v>0</v>
      </c>
      <c r="I513" s="26">
        <f t="shared" si="334"/>
        <v>0</v>
      </c>
      <c r="J513" s="26">
        <f t="shared" si="334"/>
        <v>0</v>
      </c>
      <c r="K513" s="26">
        <f t="shared" si="334"/>
        <v>0</v>
      </c>
      <c r="L513" s="26">
        <f t="shared" si="334"/>
        <v>0</v>
      </c>
      <c r="M513" s="26">
        <f t="shared" si="334"/>
        <v>0</v>
      </c>
      <c r="N513" s="26">
        <f t="shared" si="334"/>
        <v>0</v>
      </c>
      <c r="O513" s="26">
        <f t="shared" si="334"/>
        <v>0</v>
      </c>
      <c r="P513" s="26">
        <f t="shared" si="334"/>
        <v>0</v>
      </c>
      <c r="Q513" s="26">
        <f t="shared" si="334"/>
        <v>0</v>
      </c>
      <c r="R513" s="26">
        <f t="shared" si="334"/>
        <v>0</v>
      </c>
      <c r="S513" s="26">
        <f t="shared" si="334"/>
        <v>0</v>
      </c>
      <c r="T513" s="26">
        <f t="shared" si="334"/>
        <v>0</v>
      </c>
      <c r="U513" s="26">
        <f t="shared" si="334"/>
        <v>0</v>
      </c>
      <c r="V513" s="26">
        <f t="shared" si="334"/>
        <v>0</v>
      </c>
      <c r="W513" s="26">
        <f t="shared" si="334"/>
        <v>0</v>
      </c>
      <c r="X513" s="26">
        <f t="shared" si="334"/>
        <v>0</v>
      </c>
      <c r="Y513" s="26">
        <f t="shared" si="334"/>
        <v>0</v>
      </c>
      <c r="Z513" s="26">
        <f t="shared" si="334"/>
        <v>0</v>
      </c>
      <c r="AA513" s="26">
        <f t="shared" si="334"/>
        <v>0</v>
      </c>
      <c r="AB513" s="26">
        <f t="shared" si="334"/>
        <v>0</v>
      </c>
      <c r="AC513" s="26">
        <f t="shared" si="334"/>
        <v>0</v>
      </c>
      <c r="AD513" s="26">
        <f t="shared" si="334"/>
        <v>0</v>
      </c>
      <c r="AE513" s="26">
        <f t="shared" si="334"/>
        <v>0</v>
      </c>
      <c r="AF513" s="26">
        <f t="shared" si="334"/>
        <v>0</v>
      </c>
      <c r="AG513" s="26">
        <f t="shared" si="334"/>
        <v>0</v>
      </c>
      <c r="AH513" s="26">
        <f t="shared" si="334"/>
        <v>0</v>
      </c>
      <c r="AI513" s="26">
        <f t="shared" si="334"/>
        <v>0</v>
      </c>
      <c r="AJ513" s="26">
        <f t="shared" si="334"/>
        <v>0</v>
      </c>
      <c r="AK513" s="26">
        <f t="shared" si="334"/>
        <v>0</v>
      </c>
      <c r="AL513" s="26">
        <f t="shared" si="334"/>
        <v>0</v>
      </c>
      <c r="AM513" s="26">
        <f t="shared" ref="AM513:BO513" si="335">AM511*AM512</f>
        <v>0</v>
      </c>
      <c r="AN513" s="26">
        <f t="shared" si="335"/>
        <v>0</v>
      </c>
      <c r="AO513" s="26">
        <f t="shared" si="335"/>
        <v>0</v>
      </c>
      <c r="AP513" s="26">
        <f t="shared" si="335"/>
        <v>0</v>
      </c>
      <c r="AQ513" s="26">
        <f t="shared" si="335"/>
        <v>0</v>
      </c>
      <c r="AR513" s="26">
        <f t="shared" si="335"/>
        <v>0</v>
      </c>
      <c r="AS513" s="26">
        <f t="shared" si="335"/>
        <v>0</v>
      </c>
      <c r="AT513" s="26">
        <f t="shared" si="335"/>
        <v>0</v>
      </c>
      <c r="AU513" s="26">
        <f t="shared" si="335"/>
        <v>0</v>
      </c>
      <c r="AV513" s="26">
        <f t="shared" si="335"/>
        <v>0</v>
      </c>
      <c r="AW513" s="26">
        <f t="shared" si="335"/>
        <v>0</v>
      </c>
      <c r="AX513" s="26">
        <f t="shared" si="335"/>
        <v>0</v>
      </c>
      <c r="AY513" s="26">
        <f t="shared" si="335"/>
        <v>0</v>
      </c>
      <c r="AZ513" s="26">
        <f t="shared" si="335"/>
        <v>0</v>
      </c>
      <c r="BA513" s="26">
        <f t="shared" si="335"/>
        <v>0</v>
      </c>
      <c r="BB513" s="26">
        <f t="shared" si="335"/>
        <v>0</v>
      </c>
      <c r="BC513" s="26">
        <f t="shared" si="335"/>
        <v>0</v>
      </c>
      <c r="BD513" s="26">
        <f t="shared" si="335"/>
        <v>0</v>
      </c>
      <c r="BE513" s="26">
        <f t="shared" si="335"/>
        <v>0</v>
      </c>
      <c r="BF513" s="26">
        <f t="shared" si="335"/>
        <v>0</v>
      </c>
      <c r="BG513" s="26">
        <f t="shared" si="335"/>
        <v>0</v>
      </c>
      <c r="BH513" s="26">
        <f t="shared" si="335"/>
        <v>0</v>
      </c>
      <c r="BI513" s="26">
        <f t="shared" si="335"/>
        <v>0</v>
      </c>
      <c r="BJ513" s="26">
        <f t="shared" si="335"/>
        <v>0</v>
      </c>
      <c r="BK513" s="26">
        <f t="shared" si="335"/>
        <v>0</v>
      </c>
      <c r="BL513" s="26">
        <f t="shared" si="335"/>
        <v>0</v>
      </c>
      <c r="BM513" s="26">
        <f t="shared" si="335"/>
        <v>0</v>
      </c>
      <c r="BN513" s="26">
        <f t="shared" si="335"/>
        <v>0</v>
      </c>
      <c r="BO513" s="26">
        <f t="shared" si="335"/>
        <v>0</v>
      </c>
    </row>
    <row r="514" spans="1:67" outlineLevel="2" x14ac:dyDescent="0.15">
      <c r="A514" s="47" t="s">
        <v>757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6">G513+G514</f>
        <v>0</v>
      </c>
      <c r="H515" s="26">
        <f t="shared" si="336"/>
        <v>0</v>
      </c>
      <c r="I515" s="26">
        <f t="shared" si="336"/>
        <v>0</v>
      </c>
      <c r="J515" s="26">
        <f t="shared" si="336"/>
        <v>0</v>
      </c>
      <c r="K515" s="26">
        <f t="shared" si="336"/>
        <v>0</v>
      </c>
      <c r="L515" s="26">
        <f t="shared" si="336"/>
        <v>0</v>
      </c>
      <c r="M515" s="26">
        <f t="shared" si="336"/>
        <v>0</v>
      </c>
      <c r="N515" s="26">
        <f t="shared" si="336"/>
        <v>0</v>
      </c>
      <c r="O515" s="26">
        <f t="shared" si="336"/>
        <v>0</v>
      </c>
      <c r="P515" s="26">
        <f t="shared" si="336"/>
        <v>0</v>
      </c>
      <c r="Q515" s="26">
        <f t="shared" si="336"/>
        <v>0</v>
      </c>
      <c r="R515" s="26">
        <f t="shared" si="336"/>
        <v>0</v>
      </c>
      <c r="S515" s="26">
        <f t="shared" si="336"/>
        <v>0</v>
      </c>
      <c r="T515" s="26">
        <f t="shared" si="336"/>
        <v>0</v>
      </c>
      <c r="U515" s="26">
        <f t="shared" si="336"/>
        <v>0</v>
      </c>
      <c r="V515" s="26">
        <f t="shared" si="336"/>
        <v>0</v>
      </c>
      <c r="W515" s="26">
        <f t="shared" si="336"/>
        <v>0</v>
      </c>
      <c r="X515" s="26">
        <f t="shared" si="336"/>
        <v>0</v>
      </c>
      <c r="Y515" s="26">
        <f t="shared" si="336"/>
        <v>0</v>
      </c>
      <c r="Z515" s="26">
        <f t="shared" si="336"/>
        <v>0</v>
      </c>
      <c r="AA515" s="26">
        <f t="shared" si="336"/>
        <v>0</v>
      </c>
      <c r="AB515" s="26">
        <f t="shared" si="336"/>
        <v>0</v>
      </c>
      <c r="AC515" s="26">
        <f t="shared" si="336"/>
        <v>0</v>
      </c>
      <c r="AD515" s="26">
        <f t="shared" si="336"/>
        <v>0</v>
      </c>
      <c r="AE515" s="26">
        <f t="shared" si="336"/>
        <v>0</v>
      </c>
      <c r="AF515" s="26">
        <f t="shared" si="336"/>
        <v>0</v>
      </c>
      <c r="AG515" s="26">
        <f t="shared" si="336"/>
        <v>0</v>
      </c>
      <c r="AH515" s="26">
        <f t="shared" si="336"/>
        <v>0</v>
      </c>
      <c r="AI515" s="26">
        <f t="shared" si="336"/>
        <v>0</v>
      </c>
      <c r="AJ515" s="26">
        <f t="shared" si="336"/>
        <v>0</v>
      </c>
      <c r="AK515" s="26">
        <f t="shared" si="336"/>
        <v>0</v>
      </c>
      <c r="AL515" s="26">
        <f t="shared" si="336"/>
        <v>0</v>
      </c>
      <c r="AM515" s="26">
        <f t="shared" ref="AM515:BO515" si="337">AM513+AM514</f>
        <v>0</v>
      </c>
      <c r="AN515" s="26">
        <f t="shared" si="337"/>
        <v>0</v>
      </c>
      <c r="AO515" s="26">
        <f t="shared" si="337"/>
        <v>0</v>
      </c>
      <c r="AP515" s="26">
        <f t="shared" si="337"/>
        <v>0</v>
      </c>
      <c r="AQ515" s="26">
        <f t="shared" si="337"/>
        <v>0</v>
      </c>
      <c r="AR515" s="26">
        <f t="shared" si="337"/>
        <v>0</v>
      </c>
      <c r="AS515" s="26">
        <f t="shared" si="337"/>
        <v>0</v>
      </c>
      <c r="AT515" s="26">
        <f t="shared" si="337"/>
        <v>0</v>
      </c>
      <c r="AU515" s="26">
        <f t="shared" si="337"/>
        <v>0</v>
      </c>
      <c r="AV515" s="26">
        <f t="shared" si="337"/>
        <v>0</v>
      </c>
      <c r="AW515" s="26">
        <f t="shared" si="337"/>
        <v>0</v>
      </c>
      <c r="AX515" s="26">
        <f t="shared" si="337"/>
        <v>0</v>
      </c>
      <c r="AY515" s="26">
        <f t="shared" si="337"/>
        <v>0</v>
      </c>
      <c r="AZ515" s="26">
        <f t="shared" si="337"/>
        <v>0</v>
      </c>
      <c r="BA515" s="26">
        <f t="shared" si="337"/>
        <v>0</v>
      </c>
      <c r="BB515" s="26">
        <f t="shared" si="337"/>
        <v>0</v>
      </c>
      <c r="BC515" s="26">
        <f t="shared" si="337"/>
        <v>0</v>
      </c>
      <c r="BD515" s="26">
        <f t="shared" si="337"/>
        <v>0</v>
      </c>
      <c r="BE515" s="26">
        <f t="shared" si="337"/>
        <v>0</v>
      </c>
      <c r="BF515" s="26">
        <f t="shared" si="337"/>
        <v>0</v>
      </c>
      <c r="BG515" s="26">
        <f t="shared" si="337"/>
        <v>0</v>
      </c>
      <c r="BH515" s="26">
        <f t="shared" si="337"/>
        <v>0</v>
      </c>
      <c r="BI515" s="26">
        <f t="shared" si="337"/>
        <v>0</v>
      </c>
      <c r="BJ515" s="26">
        <f t="shared" si="337"/>
        <v>0</v>
      </c>
      <c r="BK515" s="26">
        <f t="shared" si="337"/>
        <v>0</v>
      </c>
      <c r="BL515" s="26">
        <f t="shared" si="337"/>
        <v>0</v>
      </c>
      <c r="BM515" s="26">
        <f t="shared" si="337"/>
        <v>0</v>
      </c>
      <c r="BN515" s="26">
        <f t="shared" si="337"/>
        <v>0</v>
      </c>
      <c r="BO515" s="26">
        <f t="shared" si="337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38">G128*$C128</f>
        <v>0</v>
      </c>
      <c r="H517" s="26">
        <f t="shared" si="338"/>
        <v>0</v>
      </c>
      <c r="I517" s="26">
        <f t="shared" si="338"/>
        <v>0</v>
      </c>
      <c r="J517" s="26">
        <f t="shared" si="338"/>
        <v>0</v>
      </c>
      <c r="K517" s="26">
        <f t="shared" si="338"/>
        <v>0</v>
      </c>
      <c r="L517" s="26">
        <f t="shared" si="338"/>
        <v>0</v>
      </c>
      <c r="M517" s="26">
        <f t="shared" si="338"/>
        <v>0</v>
      </c>
      <c r="N517" s="26">
        <f t="shared" si="338"/>
        <v>0</v>
      </c>
      <c r="O517" s="26">
        <f t="shared" si="338"/>
        <v>0</v>
      </c>
      <c r="P517" s="26">
        <f t="shared" si="338"/>
        <v>0</v>
      </c>
      <c r="Q517" s="26">
        <f t="shared" si="338"/>
        <v>0</v>
      </c>
      <c r="R517" s="26">
        <f t="shared" si="338"/>
        <v>0</v>
      </c>
      <c r="S517" s="26">
        <f t="shared" si="338"/>
        <v>0</v>
      </c>
      <c r="T517" s="26">
        <f t="shared" si="338"/>
        <v>0</v>
      </c>
      <c r="U517" s="26">
        <f t="shared" si="338"/>
        <v>0</v>
      </c>
      <c r="V517" s="26">
        <f t="shared" si="338"/>
        <v>0</v>
      </c>
      <c r="W517" s="26">
        <f t="shared" si="338"/>
        <v>0</v>
      </c>
      <c r="X517" s="26">
        <f t="shared" si="338"/>
        <v>0</v>
      </c>
      <c r="Y517" s="26">
        <f t="shared" si="338"/>
        <v>0</v>
      </c>
      <c r="Z517" s="26">
        <f t="shared" si="338"/>
        <v>0</v>
      </c>
      <c r="AA517" s="26">
        <f t="shared" si="338"/>
        <v>0</v>
      </c>
      <c r="AB517" s="26">
        <f t="shared" si="338"/>
        <v>0</v>
      </c>
      <c r="AC517" s="26">
        <f t="shared" si="338"/>
        <v>0</v>
      </c>
      <c r="AD517" s="26">
        <f t="shared" si="338"/>
        <v>0</v>
      </c>
      <c r="AE517" s="26">
        <f t="shared" si="338"/>
        <v>0</v>
      </c>
      <c r="AF517" s="26">
        <f t="shared" si="338"/>
        <v>0</v>
      </c>
      <c r="AG517" s="26">
        <f t="shared" si="338"/>
        <v>0</v>
      </c>
      <c r="AH517" s="26">
        <f t="shared" si="338"/>
        <v>0</v>
      </c>
      <c r="AI517" s="26">
        <f t="shared" si="338"/>
        <v>0</v>
      </c>
      <c r="AJ517" s="26">
        <f t="shared" si="338"/>
        <v>0</v>
      </c>
      <c r="AK517" s="26">
        <f t="shared" si="338"/>
        <v>0</v>
      </c>
      <c r="AL517" s="26">
        <f t="shared" si="338"/>
        <v>0</v>
      </c>
      <c r="AM517" s="26">
        <f t="shared" ref="AM517:BO517" si="339">AM128*$C128</f>
        <v>0</v>
      </c>
      <c r="AN517" s="26">
        <f t="shared" si="339"/>
        <v>0</v>
      </c>
      <c r="AO517" s="26">
        <f t="shared" si="339"/>
        <v>0</v>
      </c>
      <c r="AP517" s="26">
        <f t="shared" si="339"/>
        <v>0</v>
      </c>
      <c r="AQ517" s="26">
        <f t="shared" si="339"/>
        <v>0</v>
      </c>
      <c r="AR517" s="26">
        <f t="shared" si="339"/>
        <v>0</v>
      </c>
      <c r="AS517" s="26">
        <f t="shared" si="339"/>
        <v>0</v>
      </c>
      <c r="AT517" s="26">
        <f t="shared" si="339"/>
        <v>0</v>
      </c>
      <c r="AU517" s="26">
        <f t="shared" si="339"/>
        <v>0</v>
      </c>
      <c r="AV517" s="26">
        <f t="shared" si="339"/>
        <v>0</v>
      </c>
      <c r="AW517" s="26">
        <f t="shared" si="339"/>
        <v>0</v>
      </c>
      <c r="AX517" s="26">
        <f t="shared" si="339"/>
        <v>0</v>
      </c>
      <c r="AY517" s="26">
        <f t="shared" si="339"/>
        <v>0</v>
      </c>
      <c r="AZ517" s="26">
        <f t="shared" si="339"/>
        <v>0</v>
      </c>
      <c r="BA517" s="26">
        <f t="shared" si="339"/>
        <v>0</v>
      </c>
      <c r="BB517" s="26">
        <f t="shared" si="339"/>
        <v>0</v>
      </c>
      <c r="BC517" s="26">
        <f t="shared" si="339"/>
        <v>0</v>
      </c>
      <c r="BD517" s="26">
        <f t="shared" si="339"/>
        <v>0</v>
      </c>
      <c r="BE517" s="26">
        <f t="shared" si="339"/>
        <v>0</v>
      </c>
      <c r="BF517" s="26">
        <f t="shared" si="339"/>
        <v>0</v>
      </c>
      <c r="BG517" s="26">
        <f t="shared" si="339"/>
        <v>0</v>
      </c>
      <c r="BH517" s="26">
        <f t="shared" si="339"/>
        <v>0</v>
      </c>
      <c r="BI517" s="26">
        <f t="shared" si="339"/>
        <v>0</v>
      </c>
      <c r="BJ517" s="26">
        <f t="shared" si="339"/>
        <v>0</v>
      </c>
      <c r="BK517" s="26">
        <f t="shared" si="339"/>
        <v>0</v>
      </c>
      <c r="BL517" s="26">
        <f t="shared" si="339"/>
        <v>0</v>
      </c>
      <c r="BM517" s="26">
        <f t="shared" si="339"/>
        <v>0</v>
      </c>
      <c r="BN517" s="26">
        <f t="shared" si="339"/>
        <v>0</v>
      </c>
      <c r="BO517" s="26">
        <f t="shared" si="339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0">G130*$C130</f>
        <v>0</v>
      </c>
      <c r="H520" s="26">
        <f t="shared" si="340"/>
        <v>0</v>
      </c>
      <c r="I520" s="26">
        <f t="shared" si="340"/>
        <v>0</v>
      </c>
      <c r="J520" s="26">
        <f t="shared" si="340"/>
        <v>0</v>
      </c>
      <c r="K520" s="26">
        <f t="shared" si="340"/>
        <v>0</v>
      </c>
      <c r="L520" s="26">
        <f t="shared" si="340"/>
        <v>0</v>
      </c>
      <c r="M520" s="26">
        <f t="shared" si="340"/>
        <v>0</v>
      </c>
      <c r="N520" s="26">
        <f t="shared" si="340"/>
        <v>0</v>
      </c>
      <c r="O520" s="26">
        <f t="shared" si="340"/>
        <v>0</v>
      </c>
      <c r="P520" s="26">
        <f t="shared" si="340"/>
        <v>0</v>
      </c>
      <c r="Q520" s="26">
        <f t="shared" si="340"/>
        <v>0</v>
      </c>
      <c r="R520" s="26">
        <f t="shared" si="340"/>
        <v>0</v>
      </c>
      <c r="S520" s="26">
        <f t="shared" si="340"/>
        <v>0</v>
      </c>
      <c r="T520" s="26">
        <f t="shared" si="340"/>
        <v>0</v>
      </c>
      <c r="U520" s="26">
        <f t="shared" si="340"/>
        <v>0</v>
      </c>
      <c r="V520" s="26">
        <f t="shared" si="340"/>
        <v>0</v>
      </c>
      <c r="W520" s="26">
        <f t="shared" si="340"/>
        <v>0</v>
      </c>
      <c r="X520" s="26">
        <f t="shared" si="340"/>
        <v>0</v>
      </c>
      <c r="Y520" s="26">
        <f t="shared" si="340"/>
        <v>0</v>
      </c>
      <c r="Z520" s="26">
        <f t="shared" si="340"/>
        <v>0</v>
      </c>
      <c r="AA520" s="26">
        <f t="shared" si="340"/>
        <v>0</v>
      </c>
      <c r="AB520" s="26">
        <f t="shared" si="340"/>
        <v>0</v>
      </c>
      <c r="AC520" s="26">
        <f t="shared" si="340"/>
        <v>0</v>
      </c>
      <c r="AD520" s="26">
        <f t="shared" si="340"/>
        <v>0</v>
      </c>
      <c r="AE520" s="26">
        <f t="shared" si="340"/>
        <v>0</v>
      </c>
      <c r="AF520" s="26">
        <f t="shared" si="340"/>
        <v>0</v>
      </c>
      <c r="AG520" s="26">
        <f t="shared" si="340"/>
        <v>0</v>
      </c>
      <c r="AH520" s="26">
        <f t="shared" si="340"/>
        <v>0</v>
      </c>
      <c r="AI520" s="26">
        <f t="shared" si="340"/>
        <v>0</v>
      </c>
      <c r="AJ520" s="26">
        <f t="shared" si="340"/>
        <v>0</v>
      </c>
      <c r="AK520" s="26">
        <f t="shared" si="340"/>
        <v>0</v>
      </c>
      <c r="AL520" s="26">
        <f t="shared" si="340"/>
        <v>0</v>
      </c>
      <c r="AM520" s="26">
        <f t="shared" ref="AM520:BO520" si="341">AM130*$C130</f>
        <v>0</v>
      </c>
      <c r="AN520" s="26">
        <f t="shared" si="341"/>
        <v>0</v>
      </c>
      <c r="AO520" s="26">
        <f t="shared" si="341"/>
        <v>0</v>
      </c>
      <c r="AP520" s="26">
        <f t="shared" si="341"/>
        <v>0</v>
      </c>
      <c r="AQ520" s="26">
        <f t="shared" si="341"/>
        <v>0</v>
      </c>
      <c r="AR520" s="26">
        <f t="shared" si="341"/>
        <v>0</v>
      </c>
      <c r="AS520" s="26">
        <f t="shared" si="341"/>
        <v>0</v>
      </c>
      <c r="AT520" s="26">
        <f t="shared" si="341"/>
        <v>0</v>
      </c>
      <c r="AU520" s="26">
        <f t="shared" si="341"/>
        <v>0</v>
      </c>
      <c r="AV520" s="26">
        <f t="shared" si="341"/>
        <v>0</v>
      </c>
      <c r="AW520" s="26">
        <f t="shared" si="341"/>
        <v>0</v>
      </c>
      <c r="AX520" s="26">
        <f t="shared" si="341"/>
        <v>0</v>
      </c>
      <c r="AY520" s="26">
        <f t="shared" si="341"/>
        <v>0</v>
      </c>
      <c r="AZ520" s="26">
        <f t="shared" si="341"/>
        <v>0</v>
      </c>
      <c r="BA520" s="26">
        <f t="shared" si="341"/>
        <v>0</v>
      </c>
      <c r="BB520" s="26">
        <f t="shared" si="341"/>
        <v>0</v>
      </c>
      <c r="BC520" s="26">
        <f t="shared" si="341"/>
        <v>0</v>
      </c>
      <c r="BD520" s="26">
        <f t="shared" si="341"/>
        <v>0</v>
      </c>
      <c r="BE520" s="26">
        <f t="shared" si="341"/>
        <v>0</v>
      </c>
      <c r="BF520" s="26">
        <f t="shared" si="341"/>
        <v>0</v>
      </c>
      <c r="BG520" s="26">
        <f t="shared" si="341"/>
        <v>0</v>
      </c>
      <c r="BH520" s="26">
        <f t="shared" si="341"/>
        <v>0</v>
      </c>
      <c r="BI520" s="26">
        <f t="shared" si="341"/>
        <v>0</v>
      </c>
      <c r="BJ520" s="26">
        <f t="shared" si="341"/>
        <v>0</v>
      </c>
      <c r="BK520" s="26">
        <f t="shared" si="341"/>
        <v>0</v>
      </c>
      <c r="BL520" s="26">
        <f t="shared" si="341"/>
        <v>0</v>
      </c>
      <c r="BM520" s="26">
        <f t="shared" si="341"/>
        <v>0</v>
      </c>
      <c r="BN520" s="26">
        <f t="shared" si="341"/>
        <v>0</v>
      </c>
      <c r="BO520" s="26">
        <f t="shared" si="341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2">G520*G521</f>
        <v>0</v>
      </c>
      <c r="H522" s="26">
        <f t="shared" si="342"/>
        <v>0</v>
      </c>
      <c r="I522" s="26">
        <f t="shared" si="342"/>
        <v>0</v>
      </c>
      <c r="J522" s="26">
        <f t="shared" si="342"/>
        <v>0</v>
      </c>
      <c r="K522" s="26">
        <f t="shared" si="342"/>
        <v>0</v>
      </c>
      <c r="L522" s="26">
        <f t="shared" si="342"/>
        <v>0</v>
      </c>
      <c r="M522" s="26">
        <f t="shared" si="342"/>
        <v>0</v>
      </c>
      <c r="N522" s="26">
        <f t="shared" si="342"/>
        <v>0</v>
      </c>
      <c r="O522" s="26">
        <f t="shared" si="342"/>
        <v>0</v>
      </c>
      <c r="P522" s="26">
        <f t="shared" si="342"/>
        <v>0</v>
      </c>
      <c r="Q522" s="26">
        <f t="shared" si="342"/>
        <v>0</v>
      </c>
      <c r="R522" s="26">
        <f t="shared" si="342"/>
        <v>0</v>
      </c>
      <c r="S522" s="26">
        <f t="shared" si="342"/>
        <v>0</v>
      </c>
      <c r="T522" s="26">
        <f t="shared" si="342"/>
        <v>0</v>
      </c>
      <c r="U522" s="26">
        <f t="shared" si="342"/>
        <v>0</v>
      </c>
      <c r="V522" s="26">
        <f t="shared" si="342"/>
        <v>0</v>
      </c>
      <c r="W522" s="26">
        <f t="shared" si="342"/>
        <v>0</v>
      </c>
      <c r="X522" s="26">
        <f t="shared" si="342"/>
        <v>0</v>
      </c>
      <c r="Y522" s="26">
        <f t="shared" si="342"/>
        <v>0</v>
      </c>
      <c r="Z522" s="26">
        <f t="shared" si="342"/>
        <v>0</v>
      </c>
      <c r="AA522" s="26">
        <f t="shared" si="342"/>
        <v>0</v>
      </c>
      <c r="AB522" s="26">
        <f t="shared" si="342"/>
        <v>0</v>
      </c>
      <c r="AC522" s="26">
        <f t="shared" si="342"/>
        <v>0</v>
      </c>
      <c r="AD522" s="26">
        <f t="shared" si="342"/>
        <v>0</v>
      </c>
      <c r="AE522" s="26">
        <f t="shared" si="342"/>
        <v>0</v>
      </c>
      <c r="AF522" s="26">
        <f t="shared" si="342"/>
        <v>0</v>
      </c>
      <c r="AG522" s="26">
        <f t="shared" si="342"/>
        <v>0</v>
      </c>
      <c r="AH522" s="26">
        <f t="shared" si="342"/>
        <v>0</v>
      </c>
      <c r="AI522" s="26">
        <f t="shared" si="342"/>
        <v>0</v>
      </c>
      <c r="AJ522" s="26">
        <f t="shared" si="342"/>
        <v>0</v>
      </c>
      <c r="AK522" s="26">
        <f t="shared" si="342"/>
        <v>0</v>
      </c>
      <c r="AL522" s="26">
        <f t="shared" si="342"/>
        <v>0</v>
      </c>
      <c r="AM522" s="26">
        <f t="shared" ref="AM522:BO522" si="343">AM520*AM521</f>
        <v>0</v>
      </c>
      <c r="AN522" s="26">
        <f t="shared" si="343"/>
        <v>0</v>
      </c>
      <c r="AO522" s="26">
        <f t="shared" si="343"/>
        <v>0</v>
      </c>
      <c r="AP522" s="26">
        <f t="shared" si="343"/>
        <v>0</v>
      </c>
      <c r="AQ522" s="26">
        <f t="shared" si="343"/>
        <v>0</v>
      </c>
      <c r="AR522" s="26">
        <f t="shared" si="343"/>
        <v>0</v>
      </c>
      <c r="AS522" s="26">
        <f t="shared" si="343"/>
        <v>0</v>
      </c>
      <c r="AT522" s="26">
        <f t="shared" si="343"/>
        <v>0</v>
      </c>
      <c r="AU522" s="26">
        <f t="shared" si="343"/>
        <v>0</v>
      </c>
      <c r="AV522" s="26">
        <f t="shared" si="343"/>
        <v>0</v>
      </c>
      <c r="AW522" s="26">
        <f t="shared" si="343"/>
        <v>0</v>
      </c>
      <c r="AX522" s="26">
        <f t="shared" si="343"/>
        <v>0</v>
      </c>
      <c r="AY522" s="26">
        <f t="shared" si="343"/>
        <v>0</v>
      </c>
      <c r="AZ522" s="26">
        <f t="shared" si="343"/>
        <v>0</v>
      </c>
      <c r="BA522" s="26">
        <f t="shared" si="343"/>
        <v>0</v>
      </c>
      <c r="BB522" s="26">
        <f t="shared" si="343"/>
        <v>0</v>
      </c>
      <c r="BC522" s="26">
        <f t="shared" si="343"/>
        <v>0</v>
      </c>
      <c r="BD522" s="26">
        <f t="shared" si="343"/>
        <v>0</v>
      </c>
      <c r="BE522" s="26">
        <f t="shared" si="343"/>
        <v>0</v>
      </c>
      <c r="BF522" s="26">
        <f t="shared" si="343"/>
        <v>0</v>
      </c>
      <c r="BG522" s="26">
        <f t="shared" si="343"/>
        <v>0</v>
      </c>
      <c r="BH522" s="26">
        <f t="shared" si="343"/>
        <v>0</v>
      </c>
      <c r="BI522" s="26">
        <f t="shared" si="343"/>
        <v>0</v>
      </c>
      <c r="BJ522" s="26">
        <f t="shared" si="343"/>
        <v>0</v>
      </c>
      <c r="BK522" s="26">
        <f t="shared" si="343"/>
        <v>0</v>
      </c>
      <c r="BL522" s="26">
        <f t="shared" si="343"/>
        <v>0</v>
      </c>
      <c r="BM522" s="26">
        <f t="shared" si="343"/>
        <v>0</v>
      </c>
      <c r="BN522" s="26">
        <f t="shared" si="343"/>
        <v>0</v>
      </c>
      <c r="BO522" s="26">
        <f t="shared" si="343"/>
        <v>0</v>
      </c>
    </row>
    <row r="523" spans="1:67" outlineLevel="2" x14ac:dyDescent="0.15">
      <c r="A523" s="47" t="s">
        <v>757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4">G522+G523</f>
        <v>0</v>
      </c>
      <c r="H524" s="26">
        <f t="shared" si="344"/>
        <v>0</v>
      </c>
      <c r="I524" s="26">
        <f t="shared" si="344"/>
        <v>0</v>
      </c>
      <c r="J524" s="26">
        <f t="shared" si="344"/>
        <v>0</v>
      </c>
      <c r="K524" s="26">
        <f t="shared" si="344"/>
        <v>0</v>
      </c>
      <c r="L524" s="26">
        <f t="shared" si="344"/>
        <v>0</v>
      </c>
      <c r="M524" s="26">
        <f t="shared" si="344"/>
        <v>0</v>
      </c>
      <c r="N524" s="26">
        <f t="shared" si="344"/>
        <v>0</v>
      </c>
      <c r="O524" s="26">
        <f t="shared" si="344"/>
        <v>0</v>
      </c>
      <c r="P524" s="26">
        <f t="shared" si="344"/>
        <v>0</v>
      </c>
      <c r="Q524" s="26">
        <f t="shared" si="344"/>
        <v>0</v>
      </c>
      <c r="R524" s="26">
        <f t="shared" si="344"/>
        <v>0</v>
      </c>
      <c r="S524" s="26">
        <f t="shared" si="344"/>
        <v>0</v>
      </c>
      <c r="T524" s="26">
        <f t="shared" si="344"/>
        <v>0</v>
      </c>
      <c r="U524" s="26">
        <f t="shared" si="344"/>
        <v>0</v>
      </c>
      <c r="V524" s="26">
        <f t="shared" si="344"/>
        <v>0</v>
      </c>
      <c r="W524" s="26">
        <f t="shared" si="344"/>
        <v>0</v>
      </c>
      <c r="X524" s="26">
        <f t="shared" si="344"/>
        <v>0</v>
      </c>
      <c r="Y524" s="26">
        <f t="shared" si="344"/>
        <v>0</v>
      </c>
      <c r="Z524" s="26">
        <f t="shared" si="344"/>
        <v>0</v>
      </c>
      <c r="AA524" s="26">
        <f t="shared" si="344"/>
        <v>0</v>
      </c>
      <c r="AB524" s="26">
        <f t="shared" si="344"/>
        <v>0</v>
      </c>
      <c r="AC524" s="26">
        <f t="shared" si="344"/>
        <v>0</v>
      </c>
      <c r="AD524" s="26">
        <f t="shared" si="344"/>
        <v>0</v>
      </c>
      <c r="AE524" s="26">
        <f t="shared" si="344"/>
        <v>0</v>
      </c>
      <c r="AF524" s="26">
        <f t="shared" si="344"/>
        <v>0</v>
      </c>
      <c r="AG524" s="26">
        <f t="shared" si="344"/>
        <v>0</v>
      </c>
      <c r="AH524" s="26">
        <f t="shared" si="344"/>
        <v>0</v>
      </c>
      <c r="AI524" s="26">
        <f t="shared" si="344"/>
        <v>0</v>
      </c>
      <c r="AJ524" s="26">
        <f t="shared" si="344"/>
        <v>0</v>
      </c>
      <c r="AK524" s="26">
        <f t="shared" si="344"/>
        <v>0</v>
      </c>
      <c r="AL524" s="26">
        <f t="shared" si="344"/>
        <v>0</v>
      </c>
      <c r="AM524" s="26">
        <f t="shared" ref="AM524:BO524" si="345">AM522+AM523</f>
        <v>0</v>
      </c>
      <c r="AN524" s="26">
        <f t="shared" si="345"/>
        <v>0</v>
      </c>
      <c r="AO524" s="26">
        <f t="shared" si="345"/>
        <v>0</v>
      </c>
      <c r="AP524" s="26">
        <f t="shared" si="345"/>
        <v>0</v>
      </c>
      <c r="AQ524" s="26">
        <f t="shared" si="345"/>
        <v>0</v>
      </c>
      <c r="AR524" s="26">
        <f t="shared" si="345"/>
        <v>0</v>
      </c>
      <c r="AS524" s="26">
        <f t="shared" si="345"/>
        <v>0</v>
      </c>
      <c r="AT524" s="26">
        <f t="shared" si="345"/>
        <v>0</v>
      </c>
      <c r="AU524" s="26">
        <f t="shared" si="345"/>
        <v>0</v>
      </c>
      <c r="AV524" s="26">
        <f t="shared" si="345"/>
        <v>0</v>
      </c>
      <c r="AW524" s="26">
        <f t="shared" si="345"/>
        <v>0</v>
      </c>
      <c r="AX524" s="26">
        <f t="shared" si="345"/>
        <v>0</v>
      </c>
      <c r="AY524" s="26">
        <f t="shared" si="345"/>
        <v>0</v>
      </c>
      <c r="AZ524" s="26">
        <f t="shared" si="345"/>
        <v>0</v>
      </c>
      <c r="BA524" s="26">
        <f t="shared" si="345"/>
        <v>0</v>
      </c>
      <c r="BB524" s="26">
        <f t="shared" si="345"/>
        <v>0</v>
      </c>
      <c r="BC524" s="26">
        <f t="shared" si="345"/>
        <v>0</v>
      </c>
      <c r="BD524" s="26">
        <f t="shared" si="345"/>
        <v>0</v>
      </c>
      <c r="BE524" s="26">
        <f t="shared" si="345"/>
        <v>0</v>
      </c>
      <c r="BF524" s="26">
        <f t="shared" si="345"/>
        <v>0</v>
      </c>
      <c r="BG524" s="26">
        <f t="shared" si="345"/>
        <v>0</v>
      </c>
      <c r="BH524" s="26">
        <f t="shared" si="345"/>
        <v>0</v>
      </c>
      <c r="BI524" s="26">
        <f t="shared" si="345"/>
        <v>0</v>
      </c>
      <c r="BJ524" s="26">
        <f t="shared" si="345"/>
        <v>0</v>
      </c>
      <c r="BK524" s="26">
        <f t="shared" si="345"/>
        <v>0</v>
      </c>
      <c r="BL524" s="26">
        <f t="shared" si="345"/>
        <v>0</v>
      </c>
      <c r="BM524" s="26">
        <f t="shared" si="345"/>
        <v>0</v>
      </c>
      <c r="BN524" s="26">
        <f t="shared" si="345"/>
        <v>0</v>
      </c>
      <c r="BO524" s="26">
        <f t="shared" si="345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6">G131*$C131</f>
        <v>0</v>
      </c>
      <c r="H526" s="26">
        <f t="shared" si="346"/>
        <v>0</v>
      </c>
      <c r="I526" s="26">
        <f t="shared" si="346"/>
        <v>0</v>
      </c>
      <c r="J526" s="26">
        <f t="shared" si="346"/>
        <v>0</v>
      </c>
      <c r="K526" s="26">
        <f t="shared" si="346"/>
        <v>0</v>
      </c>
      <c r="L526" s="26">
        <f t="shared" si="346"/>
        <v>0</v>
      </c>
      <c r="M526" s="26">
        <f t="shared" si="346"/>
        <v>0</v>
      </c>
      <c r="N526" s="26">
        <f t="shared" si="346"/>
        <v>0</v>
      </c>
      <c r="O526" s="26">
        <f t="shared" si="346"/>
        <v>0</v>
      </c>
      <c r="P526" s="26">
        <f t="shared" si="346"/>
        <v>0</v>
      </c>
      <c r="Q526" s="26">
        <f t="shared" si="346"/>
        <v>0</v>
      </c>
      <c r="R526" s="26">
        <f t="shared" si="346"/>
        <v>0</v>
      </c>
      <c r="S526" s="26">
        <f t="shared" si="346"/>
        <v>0</v>
      </c>
      <c r="T526" s="26">
        <f t="shared" si="346"/>
        <v>0</v>
      </c>
      <c r="U526" s="26">
        <f t="shared" si="346"/>
        <v>0</v>
      </c>
      <c r="V526" s="26">
        <f t="shared" si="346"/>
        <v>0</v>
      </c>
      <c r="W526" s="26">
        <f t="shared" si="346"/>
        <v>0</v>
      </c>
      <c r="X526" s="26">
        <f t="shared" si="346"/>
        <v>0</v>
      </c>
      <c r="Y526" s="26">
        <f t="shared" si="346"/>
        <v>0</v>
      </c>
      <c r="Z526" s="26">
        <f t="shared" si="346"/>
        <v>0</v>
      </c>
      <c r="AA526" s="26">
        <f t="shared" si="346"/>
        <v>0</v>
      </c>
      <c r="AB526" s="26">
        <f t="shared" si="346"/>
        <v>0</v>
      </c>
      <c r="AC526" s="26">
        <f t="shared" si="346"/>
        <v>0</v>
      </c>
      <c r="AD526" s="26">
        <f t="shared" si="346"/>
        <v>0</v>
      </c>
      <c r="AE526" s="26">
        <f t="shared" si="346"/>
        <v>0</v>
      </c>
      <c r="AF526" s="26">
        <f t="shared" si="346"/>
        <v>0</v>
      </c>
      <c r="AG526" s="26">
        <f t="shared" si="346"/>
        <v>0</v>
      </c>
      <c r="AH526" s="26">
        <f t="shared" si="346"/>
        <v>0</v>
      </c>
      <c r="AI526" s="26">
        <f t="shared" si="346"/>
        <v>0</v>
      </c>
      <c r="AJ526" s="26">
        <f t="shared" si="346"/>
        <v>0</v>
      </c>
      <c r="AK526" s="26">
        <f t="shared" si="346"/>
        <v>0</v>
      </c>
      <c r="AL526" s="26">
        <f t="shared" si="346"/>
        <v>0</v>
      </c>
      <c r="AM526" s="26">
        <f t="shared" ref="AM526:BO526" si="347">AM131*$C131</f>
        <v>0</v>
      </c>
      <c r="AN526" s="26">
        <f t="shared" si="347"/>
        <v>0</v>
      </c>
      <c r="AO526" s="26">
        <f t="shared" si="347"/>
        <v>0</v>
      </c>
      <c r="AP526" s="26">
        <f t="shared" si="347"/>
        <v>0</v>
      </c>
      <c r="AQ526" s="26">
        <f t="shared" si="347"/>
        <v>0</v>
      </c>
      <c r="AR526" s="26">
        <f t="shared" si="347"/>
        <v>0</v>
      </c>
      <c r="AS526" s="26">
        <f t="shared" si="347"/>
        <v>0</v>
      </c>
      <c r="AT526" s="26">
        <f t="shared" si="347"/>
        <v>0</v>
      </c>
      <c r="AU526" s="26">
        <f t="shared" si="347"/>
        <v>0</v>
      </c>
      <c r="AV526" s="26">
        <f t="shared" si="347"/>
        <v>0</v>
      </c>
      <c r="AW526" s="26">
        <f t="shared" si="347"/>
        <v>0</v>
      </c>
      <c r="AX526" s="26">
        <f t="shared" si="347"/>
        <v>0</v>
      </c>
      <c r="AY526" s="26">
        <f t="shared" si="347"/>
        <v>0</v>
      </c>
      <c r="AZ526" s="26">
        <f t="shared" si="347"/>
        <v>0</v>
      </c>
      <c r="BA526" s="26">
        <f t="shared" si="347"/>
        <v>0</v>
      </c>
      <c r="BB526" s="26">
        <f t="shared" si="347"/>
        <v>0</v>
      </c>
      <c r="BC526" s="26">
        <f t="shared" si="347"/>
        <v>0</v>
      </c>
      <c r="BD526" s="26">
        <f t="shared" si="347"/>
        <v>0</v>
      </c>
      <c r="BE526" s="26">
        <f t="shared" si="347"/>
        <v>0</v>
      </c>
      <c r="BF526" s="26">
        <f t="shared" si="347"/>
        <v>0</v>
      </c>
      <c r="BG526" s="26">
        <f t="shared" si="347"/>
        <v>0</v>
      </c>
      <c r="BH526" s="26">
        <f t="shared" si="347"/>
        <v>0</v>
      </c>
      <c r="BI526" s="26">
        <f t="shared" si="347"/>
        <v>0</v>
      </c>
      <c r="BJ526" s="26">
        <f t="shared" si="347"/>
        <v>0</v>
      </c>
      <c r="BK526" s="26">
        <f t="shared" si="347"/>
        <v>0</v>
      </c>
      <c r="BL526" s="26">
        <f t="shared" si="347"/>
        <v>0</v>
      </c>
      <c r="BM526" s="26">
        <f t="shared" si="347"/>
        <v>0</v>
      </c>
      <c r="BN526" s="26">
        <f t="shared" si="347"/>
        <v>0</v>
      </c>
      <c r="BO526" s="26">
        <f t="shared" si="347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48">G522+G513+G504+G495+G459+G450+G441+G432+G423+G414+G405+G396+G387+G486+G477+G468</f>
        <v>0</v>
      </c>
      <c r="H529" s="26">
        <f t="shared" si="348"/>
        <v>2400000</v>
      </c>
      <c r="I529" s="26">
        <f t="shared" si="348"/>
        <v>2400000</v>
      </c>
      <c r="J529" s="26">
        <f t="shared" si="348"/>
        <v>2400000</v>
      </c>
      <c r="K529" s="26">
        <f t="shared" si="348"/>
        <v>2400000</v>
      </c>
      <c r="L529" s="26">
        <f t="shared" si="348"/>
        <v>2400000</v>
      </c>
      <c r="M529" s="26">
        <f t="shared" si="348"/>
        <v>2400000</v>
      </c>
      <c r="N529" s="26">
        <f t="shared" si="348"/>
        <v>2400000</v>
      </c>
      <c r="O529" s="26">
        <f t="shared" si="348"/>
        <v>2400000</v>
      </c>
      <c r="P529" s="26">
        <f t="shared" si="348"/>
        <v>2400000</v>
      </c>
      <c r="Q529" s="26">
        <f t="shared" si="348"/>
        <v>2400000</v>
      </c>
      <c r="R529" s="26">
        <f t="shared" si="348"/>
        <v>2400000</v>
      </c>
      <c r="S529" s="26">
        <f t="shared" si="348"/>
        <v>2400000</v>
      </c>
      <c r="T529" s="26">
        <f t="shared" si="348"/>
        <v>2800000</v>
      </c>
      <c r="U529" s="26">
        <f t="shared" si="348"/>
        <v>2800000</v>
      </c>
      <c r="V529" s="26">
        <f t="shared" si="348"/>
        <v>2800000</v>
      </c>
      <c r="W529" s="26">
        <f t="shared" si="348"/>
        <v>2800000</v>
      </c>
      <c r="X529" s="26">
        <f t="shared" si="348"/>
        <v>2800000</v>
      </c>
      <c r="Y529" s="26">
        <f t="shared" si="348"/>
        <v>2800000</v>
      </c>
      <c r="Z529" s="26">
        <f t="shared" si="348"/>
        <v>2800000</v>
      </c>
      <c r="AA529" s="26">
        <f t="shared" si="348"/>
        <v>2800000</v>
      </c>
      <c r="AB529" s="26">
        <f t="shared" si="348"/>
        <v>2800000</v>
      </c>
      <c r="AC529" s="26">
        <f t="shared" si="348"/>
        <v>2800000</v>
      </c>
      <c r="AD529" s="26">
        <f t="shared" si="348"/>
        <v>2800000</v>
      </c>
      <c r="AE529" s="26">
        <f t="shared" si="348"/>
        <v>2800000</v>
      </c>
      <c r="AF529" s="26">
        <f t="shared" si="348"/>
        <v>2800000</v>
      </c>
      <c r="AG529" s="26">
        <f t="shared" si="348"/>
        <v>2800000</v>
      </c>
      <c r="AH529" s="26">
        <f t="shared" si="348"/>
        <v>2800000</v>
      </c>
      <c r="AI529" s="26">
        <f t="shared" si="348"/>
        <v>2800000</v>
      </c>
      <c r="AJ529" s="26">
        <f t="shared" si="348"/>
        <v>2800000</v>
      </c>
      <c r="AK529" s="26">
        <f t="shared" si="348"/>
        <v>2800000</v>
      </c>
      <c r="AL529" s="26">
        <f t="shared" si="348"/>
        <v>2800000</v>
      </c>
      <c r="AM529" s="26">
        <f t="shared" ref="AM529:BO529" si="349">AM522+AM513+AM504+AM495+AM459+AM450+AM441+AM432+AM423+AM414+AM405+AM396+AM387+AM486+AM477+AM468</f>
        <v>2800000</v>
      </c>
      <c r="AN529" s="26">
        <f t="shared" si="349"/>
        <v>2800000</v>
      </c>
      <c r="AO529" s="26">
        <f t="shared" si="349"/>
        <v>2800000</v>
      </c>
      <c r="AP529" s="26">
        <f t="shared" si="349"/>
        <v>2800000</v>
      </c>
      <c r="AQ529" s="26">
        <f t="shared" si="349"/>
        <v>2800000</v>
      </c>
      <c r="AR529" s="26">
        <f t="shared" si="349"/>
        <v>3400000</v>
      </c>
      <c r="AS529" s="26">
        <f t="shared" si="349"/>
        <v>3400000</v>
      </c>
      <c r="AT529" s="26">
        <f t="shared" si="349"/>
        <v>3400000</v>
      </c>
      <c r="AU529" s="26">
        <f t="shared" si="349"/>
        <v>3400000</v>
      </c>
      <c r="AV529" s="26">
        <f t="shared" si="349"/>
        <v>3400000</v>
      </c>
      <c r="AW529" s="26">
        <f t="shared" si="349"/>
        <v>3400000</v>
      </c>
      <c r="AX529" s="26">
        <f t="shared" si="349"/>
        <v>3400000</v>
      </c>
      <c r="AY529" s="26">
        <f t="shared" si="349"/>
        <v>3400000</v>
      </c>
      <c r="AZ529" s="26">
        <f t="shared" si="349"/>
        <v>3400000</v>
      </c>
      <c r="BA529" s="26">
        <f t="shared" si="349"/>
        <v>3400000</v>
      </c>
      <c r="BB529" s="26">
        <f t="shared" si="349"/>
        <v>3400000</v>
      </c>
      <c r="BC529" s="26">
        <f t="shared" si="349"/>
        <v>3400000</v>
      </c>
      <c r="BD529" s="26">
        <f t="shared" si="349"/>
        <v>4000000</v>
      </c>
      <c r="BE529" s="26">
        <f t="shared" si="349"/>
        <v>4000000</v>
      </c>
      <c r="BF529" s="26">
        <f t="shared" si="349"/>
        <v>4000000</v>
      </c>
      <c r="BG529" s="26">
        <f t="shared" si="349"/>
        <v>4000000</v>
      </c>
      <c r="BH529" s="26">
        <f t="shared" si="349"/>
        <v>4000000</v>
      </c>
      <c r="BI529" s="26">
        <f t="shared" si="349"/>
        <v>4000000</v>
      </c>
      <c r="BJ529" s="26">
        <f t="shared" si="349"/>
        <v>4000000</v>
      </c>
      <c r="BK529" s="26">
        <f t="shared" si="349"/>
        <v>4000000</v>
      </c>
      <c r="BL529" s="26">
        <f t="shared" si="349"/>
        <v>4000000</v>
      </c>
      <c r="BM529" s="26">
        <f t="shared" si="349"/>
        <v>4000000</v>
      </c>
      <c r="BN529" s="26">
        <f t="shared" si="349"/>
        <v>4000000</v>
      </c>
      <c r="BO529" s="26">
        <f t="shared" si="349"/>
        <v>4000000</v>
      </c>
      <c r="BP529" s="38">
        <f t="shared" ref="BP529:BP536" si="350">SUM(G529:BO529)</f>
        <v>184800000</v>
      </c>
    </row>
    <row r="530" spans="1:69" outlineLevel="2" x14ac:dyDescent="0.15">
      <c r="A530" s="47" t="s">
        <v>757</v>
      </c>
      <c r="G530" s="26">
        <f t="shared" ref="G530:AL530" si="351">G523+G514+G505+G496+G487+G478+G469+G460+G451+G442+G433+G424+G415+G406+G397+G388</f>
        <v>0</v>
      </c>
      <c r="H530" s="26">
        <f t="shared" si="351"/>
        <v>0</v>
      </c>
      <c r="I530" s="26">
        <f t="shared" si="351"/>
        <v>0</v>
      </c>
      <c r="J530" s="26">
        <f t="shared" si="351"/>
        <v>0</v>
      </c>
      <c r="K530" s="26">
        <f t="shared" si="351"/>
        <v>0</v>
      </c>
      <c r="L530" s="26">
        <f t="shared" si="351"/>
        <v>0</v>
      </c>
      <c r="M530" s="26">
        <f t="shared" si="351"/>
        <v>0</v>
      </c>
      <c r="N530" s="26">
        <f t="shared" si="351"/>
        <v>0</v>
      </c>
      <c r="O530" s="26">
        <f t="shared" si="351"/>
        <v>0</v>
      </c>
      <c r="P530" s="26">
        <f t="shared" si="351"/>
        <v>0</v>
      </c>
      <c r="Q530" s="26">
        <f t="shared" si="351"/>
        <v>0</v>
      </c>
      <c r="R530" s="26">
        <f t="shared" si="351"/>
        <v>0</v>
      </c>
      <c r="S530" s="26">
        <f t="shared" si="351"/>
        <v>0</v>
      </c>
      <c r="T530" s="26">
        <f t="shared" si="351"/>
        <v>0</v>
      </c>
      <c r="U530" s="26">
        <f t="shared" si="351"/>
        <v>0</v>
      </c>
      <c r="V530" s="26">
        <f t="shared" si="351"/>
        <v>0</v>
      </c>
      <c r="W530" s="26">
        <f t="shared" si="351"/>
        <v>0</v>
      </c>
      <c r="X530" s="26">
        <f t="shared" si="351"/>
        <v>0</v>
      </c>
      <c r="Y530" s="26">
        <f t="shared" si="351"/>
        <v>0</v>
      </c>
      <c r="Z530" s="26">
        <f t="shared" si="351"/>
        <v>0</v>
      </c>
      <c r="AA530" s="26">
        <f t="shared" si="351"/>
        <v>0</v>
      </c>
      <c r="AB530" s="26">
        <f t="shared" si="351"/>
        <v>0</v>
      </c>
      <c r="AC530" s="26">
        <f t="shared" si="351"/>
        <v>0</v>
      </c>
      <c r="AD530" s="26">
        <f t="shared" si="351"/>
        <v>0</v>
      </c>
      <c r="AE530" s="26">
        <f t="shared" si="351"/>
        <v>0</v>
      </c>
      <c r="AF530" s="26">
        <f t="shared" si="351"/>
        <v>0</v>
      </c>
      <c r="AG530" s="26">
        <f t="shared" si="351"/>
        <v>0</v>
      </c>
      <c r="AH530" s="26">
        <f t="shared" si="351"/>
        <v>0</v>
      </c>
      <c r="AI530" s="26">
        <f t="shared" si="351"/>
        <v>0</v>
      </c>
      <c r="AJ530" s="26">
        <f t="shared" si="351"/>
        <v>0</v>
      </c>
      <c r="AK530" s="26">
        <f t="shared" si="351"/>
        <v>0</v>
      </c>
      <c r="AL530" s="26">
        <f t="shared" si="351"/>
        <v>0</v>
      </c>
      <c r="AM530" s="26">
        <f t="shared" ref="AM530:BO530" si="352">AM523+AM514+AM505+AM496+AM487+AM478+AM469+AM460+AM451+AM442+AM433+AM424+AM415+AM406+AM397+AM388</f>
        <v>0</v>
      </c>
      <c r="AN530" s="26">
        <f t="shared" si="352"/>
        <v>0</v>
      </c>
      <c r="AO530" s="26">
        <f t="shared" si="352"/>
        <v>0</v>
      </c>
      <c r="AP530" s="26">
        <f t="shared" si="352"/>
        <v>0</v>
      </c>
      <c r="AQ530" s="26">
        <f t="shared" si="352"/>
        <v>0</v>
      </c>
      <c r="AR530" s="26">
        <f t="shared" si="352"/>
        <v>0</v>
      </c>
      <c r="AS530" s="26">
        <f t="shared" si="352"/>
        <v>0</v>
      </c>
      <c r="AT530" s="26">
        <f t="shared" si="352"/>
        <v>0</v>
      </c>
      <c r="AU530" s="26">
        <f t="shared" si="352"/>
        <v>0</v>
      </c>
      <c r="AV530" s="26">
        <f t="shared" si="352"/>
        <v>0</v>
      </c>
      <c r="AW530" s="26">
        <f t="shared" si="352"/>
        <v>0</v>
      </c>
      <c r="AX530" s="26">
        <f t="shared" si="352"/>
        <v>0</v>
      </c>
      <c r="AY530" s="26">
        <f t="shared" si="352"/>
        <v>0</v>
      </c>
      <c r="AZ530" s="26">
        <f t="shared" si="352"/>
        <v>0</v>
      </c>
      <c r="BA530" s="26">
        <f t="shared" si="352"/>
        <v>0</v>
      </c>
      <c r="BB530" s="26">
        <f t="shared" si="352"/>
        <v>0</v>
      </c>
      <c r="BC530" s="26">
        <f t="shared" si="352"/>
        <v>0</v>
      </c>
      <c r="BD530" s="26">
        <f t="shared" si="352"/>
        <v>0</v>
      </c>
      <c r="BE530" s="26">
        <f t="shared" si="352"/>
        <v>0</v>
      </c>
      <c r="BF530" s="26">
        <f t="shared" si="352"/>
        <v>0</v>
      </c>
      <c r="BG530" s="26">
        <f t="shared" si="352"/>
        <v>0</v>
      </c>
      <c r="BH530" s="26">
        <f t="shared" si="352"/>
        <v>0</v>
      </c>
      <c r="BI530" s="26">
        <f t="shared" si="352"/>
        <v>0</v>
      </c>
      <c r="BJ530" s="26">
        <f t="shared" si="352"/>
        <v>0</v>
      </c>
      <c r="BK530" s="26">
        <f t="shared" si="352"/>
        <v>0</v>
      </c>
      <c r="BL530" s="26">
        <f t="shared" si="352"/>
        <v>0</v>
      </c>
      <c r="BM530" s="26">
        <f t="shared" si="352"/>
        <v>0</v>
      </c>
      <c r="BN530" s="26">
        <f t="shared" si="352"/>
        <v>0</v>
      </c>
      <c r="BO530" s="26">
        <f t="shared" si="352"/>
        <v>0</v>
      </c>
      <c r="BP530" s="38">
        <f t="shared" si="350"/>
        <v>0</v>
      </c>
    </row>
    <row r="531" spans="1:69" outlineLevel="2" x14ac:dyDescent="0.15">
      <c r="A531" s="47" t="s">
        <v>63</v>
      </c>
      <c r="G531" s="26">
        <f t="shared" ref="G531:AL531" si="353">G529+G530</f>
        <v>0</v>
      </c>
      <c r="H531" s="26">
        <f t="shared" si="353"/>
        <v>2400000</v>
      </c>
      <c r="I531" s="26">
        <f t="shared" si="353"/>
        <v>2400000</v>
      </c>
      <c r="J531" s="26">
        <f t="shared" si="353"/>
        <v>2400000</v>
      </c>
      <c r="K531" s="26">
        <f t="shared" si="353"/>
        <v>2400000</v>
      </c>
      <c r="L531" s="26">
        <f t="shared" si="353"/>
        <v>2400000</v>
      </c>
      <c r="M531" s="26">
        <f t="shared" si="353"/>
        <v>2400000</v>
      </c>
      <c r="N531" s="26">
        <f t="shared" si="353"/>
        <v>2400000</v>
      </c>
      <c r="O531" s="26">
        <f t="shared" si="353"/>
        <v>2400000</v>
      </c>
      <c r="P531" s="26">
        <f t="shared" si="353"/>
        <v>2400000</v>
      </c>
      <c r="Q531" s="26">
        <f t="shared" si="353"/>
        <v>2400000</v>
      </c>
      <c r="R531" s="26">
        <f t="shared" si="353"/>
        <v>2400000</v>
      </c>
      <c r="S531" s="26">
        <f t="shared" si="353"/>
        <v>2400000</v>
      </c>
      <c r="T531" s="26">
        <f t="shared" si="353"/>
        <v>2800000</v>
      </c>
      <c r="U531" s="26">
        <f t="shared" si="353"/>
        <v>2800000</v>
      </c>
      <c r="V531" s="26">
        <f t="shared" si="353"/>
        <v>2800000</v>
      </c>
      <c r="W531" s="26">
        <f t="shared" si="353"/>
        <v>2800000</v>
      </c>
      <c r="X531" s="26">
        <f t="shared" si="353"/>
        <v>2800000</v>
      </c>
      <c r="Y531" s="26">
        <f t="shared" si="353"/>
        <v>2800000</v>
      </c>
      <c r="Z531" s="26">
        <f t="shared" si="353"/>
        <v>2800000</v>
      </c>
      <c r="AA531" s="26">
        <f t="shared" si="353"/>
        <v>2800000</v>
      </c>
      <c r="AB531" s="26">
        <f t="shared" si="353"/>
        <v>2800000</v>
      </c>
      <c r="AC531" s="26">
        <f t="shared" si="353"/>
        <v>2800000</v>
      </c>
      <c r="AD531" s="26">
        <f t="shared" si="353"/>
        <v>2800000</v>
      </c>
      <c r="AE531" s="26">
        <f t="shared" si="353"/>
        <v>2800000</v>
      </c>
      <c r="AF531" s="26">
        <f t="shared" si="353"/>
        <v>2800000</v>
      </c>
      <c r="AG531" s="26">
        <f t="shared" si="353"/>
        <v>2800000</v>
      </c>
      <c r="AH531" s="26">
        <f t="shared" si="353"/>
        <v>2800000</v>
      </c>
      <c r="AI531" s="26">
        <f t="shared" si="353"/>
        <v>2800000</v>
      </c>
      <c r="AJ531" s="26">
        <f t="shared" si="353"/>
        <v>2800000</v>
      </c>
      <c r="AK531" s="26">
        <f t="shared" si="353"/>
        <v>2800000</v>
      </c>
      <c r="AL531" s="26">
        <f t="shared" si="353"/>
        <v>2800000</v>
      </c>
      <c r="AM531" s="26">
        <f t="shared" ref="AM531:BO531" si="354">AM529+AM530</f>
        <v>2800000</v>
      </c>
      <c r="AN531" s="26">
        <f t="shared" si="354"/>
        <v>2800000</v>
      </c>
      <c r="AO531" s="26">
        <f t="shared" si="354"/>
        <v>2800000</v>
      </c>
      <c r="AP531" s="26">
        <f t="shared" si="354"/>
        <v>2800000</v>
      </c>
      <c r="AQ531" s="26">
        <f t="shared" si="354"/>
        <v>2800000</v>
      </c>
      <c r="AR531" s="26">
        <f t="shared" si="354"/>
        <v>3400000</v>
      </c>
      <c r="AS531" s="26">
        <f t="shared" si="354"/>
        <v>3400000</v>
      </c>
      <c r="AT531" s="26">
        <f t="shared" si="354"/>
        <v>3400000</v>
      </c>
      <c r="AU531" s="26">
        <f t="shared" si="354"/>
        <v>3400000</v>
      </c>
      <c r="AV531" s="26">
        <f t="shared" si="354"/>
        <v>3400000</v>
      </c>
      <c r="AW531" s="26">
        <f t="shared" si="354"/>
        <v>3400000</v>
      </c>
      <c r="AX531" s="26">
        <f t="shared" si="354"/>
        <v>3400000</v>
      </c>
      <c r="AY531" s="26">
        <f t="shared" si="354"/>
        <v>3400000</v>
      </c>
      <c r="AZ531" s="26">
        <f t="shared" si="354"/>
        <v>3400000</v>
      </c>
      <c r="BA531" s="26">
        <f t="shared" si="354"/>
        <v>3400000</v>
      </c>
      <c r="BB531" s="26">
        <f t="shared" si="354"/>
        <v>3400000</v>
      </c>
      <c r="BC531" s="26">
        <f t="shared" si="354"/>
        <v>3400000</v>
      </c>
      <c r="BD531" s="26">
        <f t="shared" si="354"/>
        <v>4000000</v>
      </c>
      <c r="BE531" s="26">
        <f t="shared" si="354"/>
        <v>4000000</v>
      </c>
      <c r="BF531" s="26">
        <f t="shared" si="354"/>
        <v>4000000</v>
      </c>
      <c r="BG531" s="26">
        <f t="shared" si="354"/>
        <v>4000000</v>
      </c>
      <c r="BH531" s="26">
        <f t="shared" si="354"/>
        <v>4000000</v>
      </c>
      <c r="BI531" s="26">
        <f t="shared" si="354"/>
        <v>4000000</v>
      </c>
      <c r="BJ531" s="26">
        <f t="shared" si="354"/>
        <v>4000000</v>
      </c>
      <c r="BK531" s="26">
        <f t="shared" si="354"/>
        <v>4000000</v>
      </c>
      <c r="BL531" s="26">
        <f t="shared" si="354"/>
        <v>4000000</v>
      </c>
      <c r="BM531" s="26">
        <f t="shared" si="354"/>
        <v>4000000</v>
      </c>
      <c r="BN531" s="26">
        <f t="shared" si="354"/>
        <v>4000000</v>
      </c>
      <c r="BO531" s="26">
        <f t="shared" si="354"/>
        <v>4000000</v>
      </c>
      <c r="BP531" s="38">
        <f t="shared" si="350"/>
        <v>184800000</v>
      </c>
      <c r="BQ531" s="66">
        <f>BP529+BP530</f>
        <v>184800000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0"/>
        <v>184800000</v>
      </c>
    </row>
    <row r="533" spans="1:69" outlineLevel="2" x14ac:dyDescent="0.15">
      <c r="A533" s="14" t="s">
        <v>87</v>
      </c>
      <c r="G533" s="26">
        <f t="shared" ref="G533:AL533" si="355">G526+G517+G508+G499+G463+G454+G445+G436+G427+G418+G409+G400+G391</f>
        <v>0</v>
      </c>
      <c r="H533" s="26">
        <f t="shared" si="355"/>
        <v>0</v>
      </c>
      <c r="I533" s="26">
        <f t="shared" si="355"/>
        <v>0</v>
      </c>
      <c r="J533" s="26">
        <f t="shared" si="355"/>
        <v>0</v>
      </c>
      <c r="K533" s="26">
        <f t="shared" si="355"/>
        <v>0</v>
      </c>
      <c r="L533" s="26">
        <f t="shared" si="355"/>
        <v>0</v>
      </c>
      <c r="M533" s="26">
        <f t="shared" si="355"/>
        <v>0</v>
      </c>
      <c r="N533" s="26">
        <f t="shared" si="355"/>
        <v>0</v>
      </c>
      <c r="O533" s="26">
        <f t="shared" si="355"/>
        <v>0</v>
      </c>
      <c r="P533" s="26">
        <f t="shared" si="355"/>
        <v>0</v>
      </c>
      <c r="Q533" s="26">
        <f t="shared" si="355"/>
        <v>0</v>
      </c>
      <c r="R533" s="26">
        <f t="shared" si="355"/>
        <v>0</v>
      </c>
      <c r="S533" s="26">
        <f t="shared" si="355"/>
        <v>0</v>
      </c>
      <c r="T533" s="26">
        <f t="shared" si="355"/>
        <v>0</v>
      </c>
      <c r="U533" s="26">
        <f t="shared" si="355"/>
        <v>0</v>
      </c>
      <c r="V533" s="26">
        <f t="shared" si="355"/>
        <v>0</v>
      </c>
      <c r="W533" s="26">
        <f t="shared" si="355"/>
        <v>0</v>
      </c>
      <c r="X533" s="26">
        <f t="shared" si="355"/>
        <v>0</v>
      </c>
      <c r="Y533" s="26">
        <f t="shared" si="355"/>
        <v>0</v>
      </c>
      <c r="Z533" s="26">
        <f t="shared" si="355"/>
        <v>0</v>
      </c>
      <c r="AA533" s="26">
        <f t="shared" si="355"/>
        <v>0</v>
      </c>
      <c r="AB533" s="26">
        <f t="shared" si="355"/>
        <v>0</v>
      </c>
      <c r="AC533" s="26">
        <f t="shared" si="355"/>
        <v>0</v>
      </c>
      <c r="AD533" s="26">
        <f t="shared" si="355"/>
        <v>0</v>
      </c>
      <c r="AE533" s="26">
        <f t="shared" si="355"/>
        <v>0</v>
      </c>
      <c r="AF533" s="26">
        <f t="shared" si="355"/>
        <v>0</v>
      </c>
      <c r="AG533" s="26">
        <f t="shared" si="355"/>
        <v>0</v>
      </c>
      <c r="AH533" s="26">
        <f t="shared" si="355"/>
        <v>0</v>
      </c>
      <c r="AI533" s="26">
        <f t="shared" si="355"/>
        <v>0</v>
      </c>
      <c r="AJ533" s="26">
        <f t="shared" si="355"/>
        <v>0</v>
      </c>
      <c r="AK533" s="26">
        <f t="shared" si="355"/>
        <v>0</v>
      </c>
      <c r="AL533" s="26">
        <f t="shared" si="355"/>
        <v>0</v>
      </c>
      <c r="AM533" s="26">
        <f t="shared" ref="AM533:BO533" si="356">AM526+AM517+AM508+AM499+AM463+AM454+AM445+AM436+AM427+AM418+AM409+AM400+AM391</f>
        <v>0</v>
      </c>
      <c r="AN533" s="26">
        <f t="shared" si="356"/>
        <v>0</v>
      </c>
      <c r="AO533" s="26">
        <f t="shared" si="356"/>
        <v>0</v>
      </c>
      <c r="AP533" s="26">
        <f t="shared" si="356"/>
        <v>0</v>
      </c>
      <c r="AQ533" s="26">
        <f t="shared" si="356"/>
        <v>0</v>
      </c>
      <c r="AR533" s="26">
        <f t="shared" si="356"/>
        <v>0</v>
      </c>
      <c r="AS533" s="26">
        <f t="shared" si="356"/>
        <v>0</v>
      </c>
      <c r="AT533" s="26">
        <f t="shared" si="356"/>
        <v>0</v>
      </c>
      <c r="AU533" s="26">
        <f t="shared" si="356"/>
        <v>0</v>
      </c>
      <c r="AV533" s="26">
        <f t="shared" si="356"/>
        <v>0</v>
      </c>
      <c r="AW533" s="26">
        <f t="shared" si="356"/>
        <v>0</v>
      </c>
      <c r="AX533" s="26">
        <f t="shared" si="356"/>
        <v>0</v>
      </c>
      <c r="AY533" s="26">
        <f t="shared" si="356"/>
        <v>0</v>
      </c>
      <c r="AZ533" s="26">
        <f t="shared" si="356"/>
        <v>0</v>
      </c>
      <c r="BA533" s="26">
        <f t="shared" si="356"/>
        <v>0</v>
      </c>
      <c r="BB533" s="26">
        <f t="shared" si="356"/>
        <v>0</v>
      </c>
      <c r="BC533" s="26">
        <f t="shared" si="356"/>
        <v>0</v>
      </c>
      <c r="BD533" s="26">
        <f t="shared" si="356"/>
        <v>0</v>
      </c>
      <c r="BE533" s="26">
        <f t="shared" si="356"/>
        <v>0</v>
      </c>
      <c r="BF533" s="26">
        <f t="shared" si="356"/>
        <v>0</v>
      </c>
      <c r="BG533" s="26">
        <f t="shared" si="356"/>
        <v>0</v>
      </c>
      <c r="BH533" s="26">
        <f t="shared" si="356"/>
        <v>0</v>
      </c>
      <c r="BI533" s="26">
        <f t="shared" si="356"/>
        <v>0</v>
      </c>
      <c r="BJ533" s="26">
        <f t="shared" si="356"/>
        <v>0</v>
      </c>
      <c r="BK533" s="26">
        <f t="shared" si="356"/>
        <v>0</v>
      </c>
      <c r="BL533" s="26">
        <f t="shared" si="356"/>
        <v>0</v>
      </c>
      <c r="BM533" s="26">
        <f t="shared" si="356"/>
        <v>0</v>
      </c>
      <c r="BN533" s="26">
        <f t="shared" si="356"/>
        <v>0</v>
      </c>
      <c r="BO533" s="26">
        <f t="shared" si="356"/>
        <v>0</v>
      </c>
      <c r="BP533" s="38">
        <f t="shared" si="350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0"/>
        <v>0</v>
      </c>
    </row>
    <row r="535" spans="1:69" outlineLevel="2" x14ac:dyDescent="0.15">
      <c r="A535" s="14" t="s">
        <v>759</v>
      </c>
      <c r="G535" s="26">
        <f t="shared" ref="G535:AL535" si="357">G533+G531</f>
        <v>0</v>
      </c>
      <c r="H535" s="26">
        <f t="shared" si="357"/>
        <v>2400000</v>
      </c>
      <c r="I535" s="26">
        <f t="shared" si="357"/>
        <v>2400000</v>
      </c>
      <c r="J535" s="26">
        <f t="shared" si="357"/>
        <v>2400000</v>
      </c>
      <c r="K535" s="26">
        <f t="shared" si="357"/>
        <v>2400000</v>
      </c>
      <c r="L535" s="26">
        <f t="shared" si="357"/>
        <v>2400000</v>
      </c>
      <c r="M535" s="26">
        <f t="shared" si="357"/>
        <v>2400000</v>
      </c>
      <c r="N535" s="26">
        <f t="shared" si="357"/>
        <v>2400000</v>
      </c>
      <c r="O535" s="26">
        <f t="shared" si="357"/>
        <v>2400000</v>
      </c>
      <c r="P535" s="26">
        <f t="shared" si="357"/>
        <v>2400000</v>
      </c>
      <c r="Q535" s="26">
        <f t="shared" si="357"/>
        <v>2400000</v>
      </c>
      <c r="R535" s="26">
        <f t="shared" si="357"/>
        <v>2400000</v>
      </c>
      <c r="S535" s="26">
        <f t="shared" si="357"/>
        <v>2400000</v>
      </c>
      <c r="T535" s="26">
        <f t="shared" si="357"/>
        <v>2800000</v>
      </c>
      <c r="U535" s="26">
        <f t="shared" si="357"/>
        <v>2800000</v>
      </c>
      <c r="V535" s="26">
        <f t="shared" si="357"/>
        <v>2800000</v>
      </c>
      <c r="W535" s="26">
        <f t="shared" si="357"/>
        <v>2800000</v>
      </c>
      <c r="X535" s="26">
        <f t="shared" si="357"/>
        <v>2800000</v>
      </c>
      <c r="Y535" s="26">
        <f t="shared" si="357"/>
        <v>2800000</v>
      </c>
      <c r="Z535" s="26">
        <f t="shared" si="357"/>
        <v>2800000</v>
      </c>
      <c r="AA535" s="26">
        <f t="shared" si="357"/>
        <v>2800000</v>
      </c>
      <c r="AB535" s="26">
        <f t="shared" si="357"/>
        <v>2800000</v>
      </c>
      <c r="AC535" s="26">
        <f t="shared" si="357"/>
        <v>2800000</v>
      </c>
      <c r="AD535" s="26">
        <f t="shared" si="357"/>
        <v>2800000</v>
      </c>
      <c r="AE535" s="26">
        <f t="shared" si="357"/>
        <v>2800000</v>
      </c>
      <c r="AF535" s="26">
        <f t="shared" si="357"/>
        <v>2800000</v>
      </c>
      <c r="AG535" s="26">
        <f t="shared" si="357"/>
        <v>2800000</v>
      </c>
      <c r="AH535" s="26">
        <f t="shared" si="357"/>
        <v>2800000</v>
      </c>
      <c r="AI535" s="26">
        <f t="shared" si="357"/>
        <v>2800000</v>
      </c>
      <c r="AJ535" s="26">
        <f t="shared" si="357"/>
        <v>2800000</v>
      </c>
      <c r="AK535" s="26">
        <f t="shared" si="357"/>
        <v>2800000</v>
      </c>
      <c r="AL535" s="26">
        <f t="shared" si="357"/>
        <v>2800000</v>
      </c>
      <c r="AM535" s="26">
        <f t="shared" ref="AM535:BO535" si="358">AM533+AM531</f>
        <v>2800000</v>
      </c>
      <c r="AN535" s="26">
        <f t="shared" si="358"/>
        <v>2800000</v>
      </c>
      <c r="AO535" s="26">
        <f t="shared" si="358"/>
        <v>2800000</v>
      </c>
      <c r="AP535" s="26">
        <f t="shared" si="358"/>
        <v>2800000</v>
      </c>
      <c r="AQ535" s="26">
        <f t="shared" si="358"/>
        <v>2800000</v>
      </c>
      <c r="AR535" s="26">
        <f t="shared" si="358"/>
        <v>3400000</v>
      </c>
      <c r="AS535" s="26">
        <f t="shared" si="358"/>
        <v>3400000</v>
      </c>
      <c r="AT535" s="26">
        <f t="shared" si="358"/>
        <v>3400000</v>
      </c>
      <c r="AU535" s="26">
        <f t="shared" si="358"/>
        <v>3400000</v>
      </c>
      <c r="AV535" s="26">
        <f t="shared" si="358"/>
        <v>3400000</v>
      </c>
      <c r="AW535" s="26">
        <f t="shared" si="358"/>
        <v>3400000</v>
      </c>
      <c r="AX535" s="26">
        <f t="shared" si="358"/>
        <v>3400000</v>
      </c>
      <c r="AY535" s="26">
        <f t="shared" si="358"/>
        <v>3400000</v>
      </c>
      <c r="AZ535" s="26">
        <f t="shared" si="358"/>
        <v>3400000</v>
      </c>
      <c r="BA535" s="26">
        <f t="shared" si="358"/>
        <v>3400000</v>
      </c>
      <c r="BB535" s="26">
        <f t="shared" si="358"/>
        <v>3400000</v>
      </c>
      <c r="BC535" s="26">
        <f t="shared" si="358"/>
        <v>3400000</v>
      </c>
      <c r="BD535" s="26">
        <f t="shared" si="358"/>
        <v>4000000</v>
      </c>
      <c r="BE535" s="26">
        <f t="shared" si="358"/>
        <v>4000000</v>
      </c>
      <c r="BF535" s="26">
        <f t="shared" si="358"/>
        <v>4000000</v>
      </c>
      <c r="BG535" s="26">
        <f t="shared" si="358"/>
        <v>4000000</v>
      </c>
      <c r="BH535" s="26">
        <f t="shared" si="358"/>
        <v>4000000</v>
      </c>
      <c r="BI535" s="26">
        <f t="shared" si="358"/>
        <v>4000000</v>
      </c>
      <c r="BJ535" s="26">
        <f t="shared" si="358"/>
        <v>4000000</v>
      </c>
      <c r="BK535" s="26">
        <f t="shared" si="358"/>
        <v>4000000</v>
      </c>
      <c r="BL535" s="26">
        <f t="shared" si="358"/>
        <v>4000000</v>
      </c>
      <c r="BM535" s="26">
        <f t="shared" si="358"/>
        <v>4000000</v>
      </c>
      <c r="BN535" s="26">
        <f t="shared" si="358"/>
        <v>4000000</v>
      </c>
      <c r="BO535" s="26">
        <f t="shared" si="358"/>
        <v>4000000</v>
      </c>
      <c r="BP535" s="38">
        <f t="shared" si="350"/>
        <v>184800000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0"/>
        <v>184800000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59">SUM(I540:I544)</f>
        <v>480000</v>
      </c>
      <c r="J545" s="26">
        <f t="shared" si="359"/>
        <v>480000</v>
      </c>
      <c r="K545" s="26">
        <f t="shared" si="359"/>
        <v>480000</v>
      </c>
      <c r="L545" s="26">
        <f t="shared" si="359"/>
        <v>480000</v>
      </c>
      <c r="M545" s="26">
        <f t="shared" si="359"/>
        <v>480000</v>
      </c>
      <c r="N545" s="26">
        <f t="shared" si="359"/>
        <v>480000</v>
      </c>
      <c r="O545" s="26">
        <f t="shared" si="359"/>
        <v>480000</v>
      </c>
      <c r="P545" s="26">
        <f t="shared" si="359"/>
        <v>480000</v>
      </c>
      <c r="Q545" s="26">
        <f t="shared" si="359"/>
        <v>480000</v>
      </c>
      <c r="R545" s="26">
        <f t="shared" si="359"/>
        <v>480000</v>
      </c>
      <c r="S545" s="26">
        <f t="shared" si="359"/>
        <v>480000</v>
      </c>
      <c r="T545" s="26">
        <f t="shared" si="359"/>
        <v>560000</v>
      </c>
      <c r="U545" s="26">
        <f t="shared" si="359"/>
        <v>560000</v>
      </c>
      <c r="V545" s="26">
        <f t="shared" si="359"/>
        <v>560000</v>
      </c>
      <c r="W545" s="26">
        <f t="shared" si="359"/>
        <v>560000</v>
      </c>
      <c r="X545" s="26">
        <f t="shared" si="359"/>
        <v>560000</v>
      </c>
      <c r="Y545" s="26">
        <f t="shared" si="359"/>
        <v>560000</v>
      </c>
      <c r="Z545" s="26">
        <f t="shared" si="359"/>
        <v>560000</v>
      </c>
      <c r="AA545" s="26">
        <f t="shared" si="359"/>
        <v>560000</v>
      </c>
      <c r="AB545" s="26">
        <f t="shared" si="359"/>
        <v>560000</v>
      </c>
      <c r="AC545" s="26">
        <f t="shared" si="359"/>
        <v>560000</v>
      </c>
      <c r="AD545" s="26">
        <f t="shared" si="359"/>
        <v>560000</v>
      </c>
      <c r="AE545" s="26">
        <f t="shared" si="359"/>
        <v>560000</v>
      </c>
      <c r="AF545" s="26">
        <f t="shared" ref="AF545:BO545" si="360">SUM(AF540:AF544)</f>
        <v>560000</v>
      </c>
      <c r="AG545" s="26">
        <f t="shared" si="360"/>
        <v>560000</v>
      </c>
      <c r="AH545" s="26">
        <f t="shared" si="360"/>
        <v>560000</v>
      </c>
      <c r="AI545" s="26">
        <f t="shared" si="360"/>
        <v>560000</v>
      </c>
      <c r="AJ545" s="26">
        <f t="shared" si="360"/>
        <v>560000</v>
      </c>
      <c r="AK545" s="26">
        <f t="shared" si="360"/>
        <v>560000</v>
      </c>
      <c r="AL545" s="26">
        <f t="shared" si="360"/>
        <v>560000</v>
      </c>
      <c r="AM545" s="26">
        <f t="shared" si="360"/>
        <v>560000</v>
      </c>
      <c r="AN545" s="26">
        <f t="shared" si="360"/>
        <v>560000</v>
      </c>
      <c r="AO545" s="26">
        <f t="shared" si="360"/>
        <v>560000</v>
      </c>
      <c r="AP545" s="26">
        <f t="shared" si="360"/>
        <v>560000</v>
      </c>
      <c r="AQ545" s="26">
        <f t="shared" si="360"/>
        <v>560000</v>
      </c>
      <c r="AR545" s="26">
        <f t="shared" si="360"/>
        <v>680000</v>
      </c>
      <c r="AS545" s="26">
        <f t="shared" si="360"/>
        <v>680000</v>
      </c>
      <c r="AT545" s="26">
        <f t="shared" si="360"/>
        <v>680000</v>
      </c>
      <c r="AU545" s="26">
        <f t="shared" si="360"/>
        <v>680000</v>
      </c>
      <c r="AV545" s="26">
        <f t="shared" si="360"/>
        <v>680000</v>
      </c>
      <c r="AW545" s="26">
        <f t="shared" si="360"/>
        <v>680000</v>
      </c>
      <c r="AX545" s="26">
        <f t="shared" si="360"/>
        <v>680000</v>
      </c>
      <c r="AY545" s="26">
        <f t="shared" si="360"/>
        <v>680000</v>
      </c>
      <c r="AZ545" s="26">
        <f t="shared" si="360"/>
        <v>680000</v>
      </c>
      <c r="BA545" s="26">
        <f t="shared" si="360"/>
        <v>680000</v>
      </c>
      <c r="BB545" s="26">
        <f t="shared" si="360"/>
        <v>680000</v>
      </c>
      <c r="BC545" s="26">
        <f t="shared" si="360"/>
        <v>680000</v>
      </c>
      <c r="BD545" s="26">
        <f t="shared" si="360"/>
        <v>800000</v>
      </c>
      <c r="BE545" s="26">
        <f t="shared" si="360"/>
        <v>800000</v>
      </c>
      <c r="BF545" s="26">
        <f t="shared" si="360"/>
        <v>800000</v>
      </c>
      <c r="BG545" s="26">
        <f t="shared" si="360"/>
        <v>800000</v>
      </c>
      <c r="BH545" s="26">
        <f t="shared" si="360"/>
        <v>800000</v>
      </c>
      <c r="BI545" s="26">
        <f t="shared" si="360"/>
        <v>800000</v>
      </c>
      <c r="BJ545" s="26">
        <f t="shared" si="360"/>
        <v>800000</v>
      </c>
      <c r="BK545" s="26">
        <f t="shared" si="360"/>
        <v>800000</v>
      </c>
      <c r="BL545" s="26">
        <f t="shared" si="360"/>
        <v>800000</v>
      </c>
      <c r="BM545" s="26">
        <f t="shared" si="360"/>
        <v>800000</v>
      </c>
      <c r="BN545" s="26">
        <f t="shared" si="360"/>
        <v>800000</v>
      </c>
      <c r="BO545" s="26">
        <f t="shared" si="360"/>
        <v>800000</v>
      </c>
      <c r="BP545" s="38">
        <f>SUM(H545:BO545)</f>
        <v>36960000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1">G549+G548</f>
        <v>0</v>
      </c>
      <c r="H551" s="26">
        <f t="shared" si="361"/>
        <v>281212</v>
      </c>
      <c r="I551" s="26">
        <f t="shared" si="361"/>
        <v>281212</v>
      </c>
      <c r="J551" s="26">
        <f t="shared" si="361"/>
        <v>281212</v>
      </c>
      <c r="K551" s="26">
        <f t="shared" si="361"/>
        <v>281212</v>
      </c>
      <c r="L551" s="26">
        <f t="shared" si="361"/>
        <v>281212</v>
      </c>
      <c r="M551" s="26">
        <f t="shared" si="361"/>
        <v>281212</v>
      </c>
      <c r="N551" s="26">
        <f t="shared" si="361"/>
        <v>281212</v>
      </c>
      <c r="O551" s="26">
        <f t="shared" si="361"/>
        <v>281212</v>
      </c>
      <c r="P551" s="26">
        <f t="shared" si="361"/>
        <v>281212</v>
      </c>
      <c r="Q551" s="26">
        <f t="shared" si="361"/>
        <v>281212</v>
      </c>
      <c r="R551" s="26">
        <f t="shared" si="361"/>
        <v>281212</v>
      </c>
      <c r="S551" s="26">
        <f t="shared" si="361"/>
        <v>281212</v>
      </c>
      <c r="T551" s="26">
        <f t="shared" si="361"/>
        <v>281212</v>
      </c>
      <c r="U551" s="26">
        <f t="shared" si="361"/>
        <v>281212</v>
      </c>
      <c r="V551" s="26">
        <f t="shared" si="361"/>
        <v>281212</v>
      </c>
      <c r="W551" s="26">
        <f t="shared" si="361"/>
        <v>281212</v>
      </c>
      <c r="X551" s="26">
        <f t="shared" si="361"/>
        <v>281212</v>
      </c>
      <c r="Y551" s="26">
        <f t="shared" si="361"/>
        <v>281212</v>
      </c>
      <c r="Z551" s="26">
        <f t="shared" si="361"/>
        <v>281212</v>
      </c>
      <c r="AA551" s="26">
        <f t="shared" si="361"/>
        <v>281212</v>
      </c>
      <c r="AB551" s="26">
        <f t="shared" si="361"/>
        <v>281212</v>
      </c>
      <c r="AC551" s="26">
        <f t="shared" si="361"/>
        <v>281212</v>
      </c>
      <c r="AD551" s="26">
        <f t="shared" si="361"/>
        <v>281212</v>
      </c>
      <c r="AE551" s="26">
        <f t="shared" si="361"/>
        <v>281212</v>
      </c>
      <c r="AF551" s="26">
        <f t="shared" si="361"/>
        <v>281212</v>
      </c>
      <c r="AG551" s="26">
        <f t="shared" si="361"/>
        <v>281212</v>
      </c>
      <c r="AH551" s="26">
        <f t="shared" si="361"/>
        <v>281212</v>
      </c>
      <c r="AI551" s="26">
        <f t="shared" si="361"/>
        <v>281212</v>
      </c>
      <c r="AJ551" s="26">
        <f t="shared" si="361"/>
        <v>281212</v>
      </c>
      <c r="AK551" s="26">
        <f t="shared" si="361"/>
        <v>281212</v>
      </c>
      <c r="AL551" s="26">
        <f t="shared" si="361"/>
        <v>281212</v>
      </c>
      <c r="AM551" s="26">
        <f t="shared" ref="AM551:BO551" si="362">AM549+AM548</f>
        <v>281212</v>
      </c>
      <c r="AN551" s="26">
        <f t="shared" si="362"/>
        <v>281212</v>
      </c>
      <c r="AO551" s="26">
        <f t="shared" si="362"/>
        <v>281212</v>
      </c>
      <c r="AP551" s="26">
        <f t="shared" si="362"/>
        <v>281212</v>
      </c>
      <c r="AQ551" s="26">
        <f t="shared" si="362"/>
        <v>281212</v>
      </c>
      <c r="AR551" s="26">
        <f t="shared" si="362"/>
        <v>281212</v>
      </c>
      <c r="AS551" s="26">
        <f t="shared" si="362"/>
        <v>281212</v>
      </c>
      <c r="AT551" s="26">
        <f t="shared" si="362"/>
        <v>281212</v>
      </c>
      <c r="AU551" s="26">
        <f t="shared" si="362"/>
        <v>281212</v>
      </c>
      <c r="AV551" s="26">
        <f t="shared" si="362"/>
        <v>281212</v>
      </c>
      <c r="AW551" s="26">
        <f t="shared" si="362"/>
        <v>281212</v>
      </c>
      <c r="AX551" s="26">
        <f t="shared" si="362"/>
        <v>281212</v>
      </c>
      <c r="AY551" s="26">
        <f t="shared" si="362"/>
        <v>281212</v>
      </c>
      <c r="AZ551" s="26">
        <f t="shared" si="362"/>
        <v>281212</v>
      </c>
      <c r="BA551" s="26">
        <f t="shared" si="362"/>
        <v>281212</v>
      </c>
      <c r="BB551" s="26">
        <f t="shared" si="362"/>
        <v>281212</v>
      </c>
      <c r="BC551" s="26">
        <f t="shared" si="362"/>
        <v>281212</v>
      </c>
      <c r="BD551" s="26">
        <f t="shared" si="362"/>
        <v>281212</v>
      </c>
      <c r="BE551" s="26">
        <f t="shared" si="362"/>
        <v>281212</v>
      </c>
      <c r="BF551" s="26">
        <f t="shared" si="362"/>
        <v>281212</v>
      </c>
      <c r="BG551" s="26">
        <f t="shared" si="362"/>
        <v>281212</v>
      </c>
      <c r="BH551" s="26">
        <f t="shared" si="362"/>
        <v>281212</v>
      </c>
      <c r="BI551" s="26">
        <f t="shared" si="362"/>
        <v>281212</v>
      </c>
      <c r="BJ551" s="26">
        <f t="shared" si="362"/>
        <v>281212</v>
      </c>
      <c r="BK551" s="26">
        <f t="shared" si="362"/>
        <v>281212</v>
      </c>
      <c r="BL551" s="26">
        <f t="shared" si="362"/>
        <v>281212</v>
      </c>
      <c r="BM551" s="26">
        <f t="shared" si="362"/>
        <v>281212</v>
      </c>
      <c r="BN551" s="26">
        <f t="shared" si="362"/>
        <v>281212</v>
      </c>
      <c r="BO551" s="26">
        <f t="shared" si="362"/>
        <v>281212</v>
      </c>
      <c r="BP551" s="38">
        <f>SUM(H551:BO551)</f>
        <v>16872720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outlineLevel="2" x14ac:dyDescent="0.15">
      <c r="A553" s="14" t="s">
        <v>125</v>
      </c>
      <c r="G553" s="26">
        <f t="shared" ref="G553:AL553" si="363">G551+G545+G535</f>
        <v>0</v>
      </c>
      <c r="H553" s="26">
        <f t="shared" si="363"/>
        <v>3161212</v>
      </c>
      <c r="I553" s="26">
        <f t="shared" si="363"/>
        <v>3161212</v>
      </c>
      <c r="J553" s="26">
        <f t="shared" si="363"/>
        <v>3161212</v>
      </c>
      <c r="K553" s="26">
        <f t="shared" si="363"/>
        <v>3161212</v>
      </c>
      <c r="L553" s="26">
        <f t="shared" si="363"/>
        <v>3161212</v>
      </c>
      <c r="M553" s="26">
        <f t="shared" si="363"/>
        <v>3161212</v>
      </c>
      <c r="N553" s="26">
        <f t="shared" si="363"/>
        <v>3161212</v>
      </c>
      <c r="O553" s="26">
        <f t="shared" si="363"/>
        <v>3161212</v>
      </c>
      <c r="P553" s="26">
        <f t="shared" si="363"/>
        <v>3161212</v>
      </c>
      <c r="Q553" s="26">
        <f t="shared" si="363"/>
        <v>3161212</v>
      </c>
      <c r="R553" s="26">
        <f t="shared" si="363"/>
        <v>3161212</v>
      </c>
      <c r="S553" s="26">
        <f t="shared" si="363"/>
        <v>3161212</v>
      </c>
      <c r="T553" s="26">
        <f t="shared" si="363"/>
        <v>3641212</v>
      </c>
      <c r="U553" s="26">
        <f t="shared" si="363"/>
        <v>3641212</v>
      </c>
      <c r="V553" s="26">
        <f t="shared" si="363"/>
        <v>3641212</v>
      </c>
      <c r="W553" s="26">
        <f t="shared" si="363"/>
        <v>3641212</v>
      </c>
      <c r="X553" s="26">
        <f t="shared" si="363"/>
        <v>3641212</v>
      </c>
      <c r="Y553" s="26">
        <f t="shared" si="363"/>
        <v>3641212</v>
      </c>
      <c r="Z553" s="26">
        <f t="shared" si="363"/>
        <v>3641212</v>
      </c>
      <c r="AA553" s="26">
        <f t="shared" si="363"/>
        <v>3641212</v>
      </c>
      <c r="AB553" s="26">
        <f t="shared" si="363"/>
        <v>3641212</v>
      </c>
      <c r="AC553" s="26">
        <f t="shared" si="363"/>
        <v>3641212</v>
      </c>
      <c r="AD553" s="26">
        <f t="shared" si="363"/>
        <v>3641212</v>
      </c>
      <c r="AE553" s="26">
        <f t="shared" si="363"/>
        <v>3641212</v>
      </c>
      <c r="AF553" s="26">
        <f t="shared" si="363"/>
        <v>3641212</v>
      </c>
      <c r="AG553" s="26">
        <f t="shared" si="363"/>
        <v>3641212</v>
      </c>
      <c r="AH553" s="26">
        <f t="shared" si="363"/>
        <v>3641212</v>
      </c>
      <c r="AI553" s="26">
        <f t="shared" si="363"/>
        <v>3641212</v>
      </c>
      <c r="AJ553" s="26">
        <f t="shared" si="363"/>
        <v>3641212</v>
      </c>
      <c r="AK553" s="26">
        <f t="shared" si="363"/>
        <v>3641212</v>
      </c>
      <c r="AL553" s="26">
        <f t="shared" si="363"/>
        <v>3641212</v>
      </c>
      <c r="AM553" s="26">
        <f t="shared" ref="AM553:BO553" si="364">AM551+AM545+AM535</f>
        <v>3641212</v>
      </c>
      <c r="AN553" s="26">
        <f t="shared" si="364"/>
        <v>3641212</v>
      </c>
      <c r="AO553" s="26">
        <f t="shared" si="364"/>
        <v>3641212</v>
      </c>
      <c r="AP553" s="26">
        <f t="shared" si="364"/>
        <v>3641212</v>
      </c>
      <c r="AQ553" s="26">
        <f t="shared" si="364"/>
        <v>3641212</v>
      </c>
      <c r="AR553" s="26">
        <f t="shared" si="364"/>
        <v>4361212</v>
      </c>
      <c r="AS553" s="26">
        <f t="shared" si="364"/>
        <v>4361212</v>
      </c>
      <c r="AT553" s="26">
        <f t="shared" si="364"/>
        <v>4361212</v>
      </c>
      <c r="AU553" s="26">
        <f t="shared" si="364"/>
        <v>4361212</v>
      </c>
      <c r="AV553" s="26">
        <f t="shared" si="364"/>
        <v>4361212</v>
      </c>
      <c r="AW553" s="26">
        <f t="shared" si="364"/>
        <v>4361212</v>
      </c>
      <c r="AX553" s="26">
        <f t="shared" si="364"/>
        <v>4361212</v>
      </c>
      <c r="AY553" s="26">
        <f t="shared" si="364"/>
        <v>4361212</v>
      </c>
      <c r="AZ553" s="26">
        <f t="shared" si="364"/>
        <v>4361212</v>
      </c>
      <c r="BA553" s="26">
        <f t="shared" si="364"/>
        <v>4361212</v>
      </c>
      <c r="BB553" s="26">
        <f t="shared" si="364"/>
        <v>4361212</v>
      </c>
      <c r="BC553" s="26">
        <f t="shared" si="364"/>
        <v>4361212</v>
      </c>
      <c r="BD553" s="26">
        <f t="shared" si="364"/>
        <v>5081212</v>
      </c>
      <c r="BE553" s="26">
        <f t="shared" si="364"/>
        <v>5081212</v>
      </c>
      <c r="BF553" s="26">
        <f t="shared" si="364"/>
        <v>5081212</v>
      </c>
      <c r="BG553" s="26">
        <f t="shared" si="364"/>
        <v>5081212</v>
      </c>
      <c r="BH553" s="26">
        <f t="shared" si="364"/>
        <v>5081212</v>
      </c>
      <c r="BI553" s="26">
        <f t="shared" si="364"/>
        <v>5081212</v>
      </c>
      <c r="BJ553" s="26">
        <f t="shared" si="364"/>
        <v>5081212</v>
      </c>
      <c r="BK553" s="26">
        <f t="shared" si="364"/>
        <v>5081212</v>
      </c>
      <c r="BL553" s="26">
        <f t="shared" si="364"/>
        <v>5081212</v>
      </c>
      <c r="BM553" s="26">
        <f t="shared" si="364"/>
        <v>5081212</v>
      </c>
      <c r="BN553" s="26">
        <f t="shared" si="364"/>
        <v>5081212</v>
      </c>
      <c r="BO553" s="26">
        <f t="shared" si="364"/>
        <v>5081212</v>
      </c>
      <c r="BP553" s="38">
        <f>SUM(G553:BO553)</f>
        <v>238632720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1217</v>
      </c>
      <c r="G557" s="24"/>
    </row>
    <row r="558" spans="1:68" x14ac:dyDescent="0.15">
      <c r="A558" s="44" t="s">
        <v>10</v>
      </c>
      <c r="G558" s="28">
        <f t="shared" ref="G558:AL558" si="365">G143</f>
        <v>0</v>
      </c>
      <c r="H558" s="28">
        <f t="shared" si="365"/>
        <v>4</v>
      </c>
      <c r="I558" s="28">
        <f t="shared" si="365"/>
        <v>4</v>
      </c>
      <c r="J558" s="28">
        <f t="shared" si="365"/>
        <v>4</v>
      </c>
      <c r="K558" s="28">
        <f t="shared" si="365"/>
        <v>4</v>
      </c>
      <c r="L558" s="28">
        <f t="shared" si="365"/>
        <v>4</v>
      </c>
      <c r="M558" s="28">
        <f t="shared" si="365"/>
        <v>4</v>
      </c>
      <c r="N558" s="28">
        <f t="shared" si="365"/>
        <v>4</v>
      </c>
      <c r="O558" s="28">
        <f t="shared" si="365"/>
        <v>4</v>
      </c>
      <c r="P558" s="28">
        <f t="shared" si="365"/>
        <v>4</v>
      </c>
      <c r="Q558" s="28">
        <f t="shared" si="365"/>
        <v>4</v>
      </c>
      <c r="R558" s="28">
        <f t="shared" si="365"/>
        <v>4</v>
      </c>
      <c r="S558" s="28">
        <f t="shared" si="365"/>
        <v>4</v>
      </c>
      <c r="T558" s="28">
        <f t="shared" si="365"/>
        <v>4</v>
      </c>
      <c r="U558" s="28">
        <f t="shared" si="365"/>
        <v>4</v>
      </c>
      <c r="V558" s="28">
        <f t="shared" si="365"/>
        <v>4</v>
      </c>
      <c r="W558" s="28">
        <f t="shared" si="365"/>
        <v>4</v>
      </c>
      <c r="X558" s="28">
        <f t="shared" si="365"/>
        <v>4</v>
      </c>
      <c r="Y558" s="28">
        <f t="shared" si="365"/>
        <v>4</v>
      </c>
      <c r="Z558" s="28">
        <f t="shared" si="365"/>
        <v>4</v>
      </c>
      <c r="AA558" s="28">
        <f t="shared" si="365"/>
        <v>4</v>
      </c>
      <c r="AB558" s="28">
        <f t="shared" si="365"/>
        <v>4</v>
      </c>
      <c r="AC558" s="28">
        <f t="shared" si="365"/>
        <v>4</v>
      </c>
      <c r="AD558" s="28">
        <f t="shared" si="365"/>
        <v>4</v>
      </c>
      <c r="AE558" s="28">
        <f t="shared" si="365"/>
        <v>4</v>
      </c>
      <c r="AF558" s="28">
        <f t="shared" si="365"/>
        <v>4</v>
      </c>
      <c r="AG558" s="28">
        <f t="shared" si="365"/>
        <v>4</v>
      </c>
      <c r="AH558" s="28">
        <f t="shared" si="365"/>
        <v>4</v>
      </c>
      <c r="AI558" s="28">
        <f t="shared" si="365"/>
        <v>4</v>
      </c>
      <c r="AJ558" s="28">
        <f t="shared" si="365"/>
        <v>4</v>
      </c>
      <c r="AK558" s="28">
        <f t="shared" si="365"/>
        <v>4</v>
      </c>
      <c r="AL558" s="28">
        <f t="shared" si="365"/>
        <v>4</v>
      </c>
      <c r="AM558" s="28">
        <f t="shared" ref="AM558:BO558" si="366">AM143</f>
        <v>4</v>
      </c>
      <c r="AN558" s="28">
        <f t="shared" si="366"/>
        <v>4</v>
      </c>
      <c r="AO558" s="28">
        <f t="shared" si="366"/>
        <v>4</v>
      </c>
      <c r="AP558" s="28">
        <f t="shared" si="366"/>
        <v>4</v>
      </c>
      <c r="AQ558" s="28">
        <f t="shared" si="366"/>
        <v>4</v>
      </c>
      <c r="AR558" s="28">
        <f t="shared" si="366"/>
        <v>4</v>
      </c>
      <c r="AS558" s="28">
        <f t="shared" si="366"/>
        <v>4</v>
      </c>
      <c r="AT558" s="28">
        <f t="shared" si="366"/>
        <v>4</v>
      </c>
      <c r="AU558" s="28">
        <f t="shared" si="366"/>
        <v>4</v>
      </c>
      <c r="AV558" s="28">
        <f t="shared" si="366"/>
        <v>4</v>
      </c>
      <c r="AW558" s="28">
        <f t="shared" si="366"/>
        <v>4</v>
      </c>
      <c r="AX558" s="28">
        <f t="shared" si="366"/>
        <v>4</v>
      </c>
      <c r="AY558" s="28">
        <f t="shared" si="366"/>
        <v>4</v>
      </c>
      <c r="AZ558" s="28">
        <f t="shared" si="366"/>
        <v>4</v>
      </c>
      <c r="BA558" s="28">
        <f t="shared" si="366"/>
        <v>4</v>
      </c>
      <c r="BB558" s="28">
        <f t="shared" si="366"/>
        <v>4</v>
      </c>
      <c r="BC558" s="28">
        <f t="shared" si="366"/>
        <v>4</v>
      </c>
      <c r="BD558" s="28">
        <f t="shared" si="366"/>
        <v>4</v>
      </c>
      <c r="BE558" s="28">
        <f t="shared" si="366"/>
        <v>4</v>
      </c>
      <c r="BF558" s="28">
        <f t="shared" si="366"/>
        <v>4</v>
      </c>
      <c r="BG558" s="28">
        <f t="shared" si="366"/>
        <v>4</v>
      </c>
      <c r="BH558" s="28">
        <f t="shared" si="366"/>
        <v>4</v>
      </c>
      <c r="BI558" s="28">
        <f t="shared" si="366"/>
        <v>4</v>
      </c>
      <c r="BJ558" s="28">
        <f t="shared" si="366"/>
        <v>4</v>
      </c>
      <c r="BK558" s="28">
        <f t="shared" si="366"/>
        <v>4</v>
      </c>
      <c r="BL558" s="28">
        <f t="shared" si="366"/>
        <v>4</v>
      </c>
      <c r="BM558" s="28">
        <f t="shared" si="366"/>
        <v>4</v>
      </c>
      <c r="BN558" s="28">
        <f t="shared" si="366"/>
        <v>4</v>
      </c>
      <c r="BO558" s="28">
        <f t="shared" si="366"/>
        <v>4</v>
      </c>
    </row>
    <row r="559" spans="1:68" x14ac:dyDescent="0.15">
      <c r="A559" s="44" t="s">
        <v>9</v>
      </c>
      <c r="G559" s="28">
        <f t="shared" ref="G559:AL559" si="367">G144</f>
        <v>0</v>
      </c>
      <c r="H559" s="28">
        <f t="shared" si="367"/>
        <v>1.75</v>
      </c>
      <c r="I559" s="28">
        <f t="shared" si="367"/>
        <v>1.75</v>
      </c>
      <c r="J559" s="28">
        <f t="shared" si="367"/>
        <v>1.75</v>
      </c>
      <c r="K559" s="28">
        <f t="shared" si="367"/>
        <v>1.75</v>
      </c>
      <c r="L559" s="28">
        <f t="shared" si="367"/>
        <v>1.75</v>
      </c>
      <c r="M559" s="28">
        <f t="shared" si="367"/>
        <v>1.75</v>
      </c>
      <c r="N559" s="28">
        <f t="shared" si="367"/>
        <v>1.75</v>
      </c>
      <c r="O559" s="28">
        <f t="shared" si="367"/>
        <v>1.75</v>
      </c>
      <c r="P559" s="28">
        <f t="shared" si="367"/>
        <v>1.75</v>
      </c>
      <c r="Q559" s="28">
        <f t="shared" si="367"/>
        <v>1.75</v>
      </c>
      <c r="R559" s="28">
        <f t="shared" si="367"/>
        <v>1.75</v>
      </c>
      <c r="S559" s="28">
        <f t="shared" si="367"/>
        <v>1.75</v>
      </c>
      <c r="T559" s="28">
        <f t="shared" si="367"/>
        <v>1.75</v>
      </c>
      <c r="U559" s="28">
        <f t="shared" si="367"/>
        <v>1.75</v>
      </c>
      <c r="V559" s="28">
        <f t="shared" si="367"/>
        <v>1.75</v>
      </c>
      <c r="W559" s="28">
        <f t="shared" si="367"/>
        <v>1.75</v>
      </c>
      <c r="X559" s="28">
        <f t="shared" si="367"/>
        <v>1.75</v>
      </c>
      <c r="Y559" s="28">
        <f t="shared" si="367"/>
        <v>1.75</v>
      </c>
      <c r="Z559" s="28">
        <f t="shared" si="367"/>
        <v>1.25</v>
      </c>
      <c r="AA559" s="28">
        <f t="shared" si="367"/>
        <v>1.25</v>
      </c>
      <c r="AB559" s="28">
        <f t="shared" si="367"/>
        <v>1.25</v>
      </c>
      <c r="AC559" s="28">
        <f t="shared" si="367"/>
        <v>1.25</v>
      </c>
      <c r="AD559" s="28">
        <f t="shared" si="367"/>
        <v>1.25</v>
      </c>
      <c r="AE559" s="28">
        <f t="shared" si="367"/>
        <v>1.25</v>
      </c>
      <c r="AF559" s="28">
        <f t="shared" si="367"/>
        <v>0</v>
      </c>
      <c r="AG559" s="28">
        <f t="shared" si="367"/>
        <v>0</v>
      </c>
      <c r="AH559" s="28">
        <f t="shared" si="367"/>
        <v>0</v>
      </c>
      <c r="AI559" s="28">
        <f t="shared" si="367"/>
        <v>0</v>
      </c>
      <c r="AJ559" s="28">
        <f t="shared" si="367"/>
        <v>0</v>
      </c>
      <c r="AK559" s="28">
        <f t="shared" si="367"/>
        <v>0</v>
      </c>
      <c r="AL559" s="28">
        <f t="shared" si="367"/>
        <v>0</v>
      </c>
      <c r="AM559" s="28">
        <f t="shared" ref="AM559:BO559" si="368">AM144</f>
        <v>0</v>
      </c>
      <c r="AN559" s="28">
        <f t="shared" si="368"/>
        <v>0</v>
      </c>
      <c r="AO559" s="28">
        <f t="shared" si="368"/>
        <v>0</v>
      </c>
      <c r="AP559" s="28">
        <f t="shared" si="368"/>
        <v>0</v>
      </c>
      <c r="AQ559" s="28">
        <f t="shared" si="368"/>
        <v>0</v>
      </c>
      <c r="AR559" s="28">
        <f t="shared" si="368"/>
        <v>0</v>
      </c>
      <c r="AS559" s="28">
        <f t="shared" si="368"/>
        <v>0</v>
      </c>
      <c r="AT559" s="28">
        <f t="shared" si="368"/>
        <v>0</v>
      </c>
      <c r="AU559" s="28">
        <f t="shared" si="368"/>
        <v>0</v>
      </c>
      <c r="AV559" s="28">
        <f t="shared" si="368"/>
        <v>0</v>
      </c>
      <c r="AW559" s="28">
        <f t="shared" si="368"/>
        <v>0</v>
      </c>
      <c r="AX559" s="28">
        <f t="shared" si="368"/>
        <v>0</v>
      </c>
      <c r="AY559" s="28">
        <f t="shared" si="368"/>
        <v>0</v>
      </c>
      <c r="AZ559" s="28">
        <f t="shared" si="368"/>
        <v>0</v>
      </c>
      <c r="BA559" s="28">
        <f t="shared" si="368"/>
        <v>0</v>
      </c>
      <c r="BB559" s="28">
        <f t="shared" si="368"/>
        <v>0</v>
      </c>
      <c r="BC559" s="28">
        <f t="shared" si="368"/>
        <v>0</v>
      </c>
      <c r="BD559" s="28">
        <f t="shared" si="368"/>
        <v>0</v>
      </c>
      <c r="BE559" s="28">
        <f t="shared" si="368"/>
        <v>0</v>
      </c>
      <c r="BF559" s="28">
        <f t="shared" si="368"/>
        <v>0</v>
      </c>
      <c r="BG559" s="28">
        <f t="shared" si="368"/>
        <v>0</v>
      </c>
      <c r="BH559" s="28">
        <f t="shared" si="368"/>
        <v>0</v>
      </c>
      <c r="BI559" s="28">
        <f t="shared" si="368"/>
        <v>0</v>
      </c>
      <c r="BJ559" s="28">
        <f t="shared" si="368"/>
        <v>0</v>
      </c>
      <c r="BK559" s="28">
        <f t="shared" si="368"/>
        <v>0</v>
      </c>
      <c r="BL559" s="28">
        <f t="shared" si="368"/>
        <v>0</v>
      </c>
      <c r="BM559" s="28">
        <f t="shared" si="368"/>
        <v>0</v>
      </c>
      <c r="BN559" s="28">
        <f t="shared" si="368"/>
        <v>0</v>
      </c>
      <c r="BO559" s="28">
        <f t="shared" si="368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69">SUM(I558:I559)</f>
        <v>5.75</v>
      </c>
      <c r="J560" s="28">
        <f t="shared" si="369"/>
        <v>5.75</v>
      </c>
      <c r="K560" s="28">
        <f t="shared" si="369"/>
        <v>5.75</v>
      </c>
      <c r="L560" s="28">
        <f t="shared" si="369"/>
        <v>5.75</v>
      </c>
      <c r="M560" s="28">
        <f t="shared" si="369"/>
        <v>5.75</v>
      </c>
      <c r="N560" s="28">
        <f t="shared" si="369"/>
        <v>5.75</v>
      </c>
      <c r="O560" s="28">
        <f t="shared" si="369"/>
        <v>5.75</v>
      </c>
      <c r="P560" s="28">
        <f t="shared" si="369"/>
        <v>5.75</v>
      </c>
      <c r="Q560" s="28">
        <f t="shared" si="369"/>
        <v>5.75</v>
      </c>
      <c r="R560" s="28">
        <f t="shared" si="369"/>
        <v>5.75</v>
      </c>
      <c r="S560" s="28">
        <f t="shared" si="369"/>
        <v>5.75</v>
      </c>
      <c r="T560" s="28">
        <f t="shared" si="369"/>
        <v>5.75</v>
      </c>
      <c r="U560" s="28">
        <f t="shared" si="369"/>
        <v>5.75</v>
      </c>
      <c r="V560" s="28">
        <f t="shared" si="369"/>
        <v>5.75</v>
      </c>
      <c r="W560" s="28">
        <f t="shared" si="369"/>
        <v>5.75</v>
      </c>
      <c r="X560" s="28">
        <f t="shared" si="369"/>
        <v>5.75</v>
      </c>
      <c r="Y560" s="28">
        <f t="shared" si="369"/>
        <v>5.75</v>
      </c>
      <c r="Z560" s="28">
        <f t="shared" si="369"/>
        <v>5.25</v>
      </c>
      <c r="AA560" s="28">
        <f t="shared" si="369"/>
        <v>5.25</v>
      </c>
      <c r="AB560" s="28">
        <f t="shared" si="369"/>
        <v>5.25</v>
      </c>
      <c r="AC560" s="28">
        <f t="shared" si="369"/>
        <v>5.25</v>
      </c>
      <c r="AD560" s="28">
        <f t="shared" si="369"/>
        <v>5.25</v>
      </c>
      <c r="AE560" s="28">
        <f t="shared" si="369"/>
        <v>5.25</v>
      </c>
      <c r="AF560" s="28">
        <f t="shared" ref="AF560:BO560" si="370">SUM(AF558:AF559)</f>
        <v>4</v>
      </c>
      <c r="AG560" s="28">
        <f t="shared" si="370"/>
        <v>4</v>
      </c>
      <c r="AH560" s="28">
        <f t="shared" si="370"/>
        <v>4</v>
      </c>
      <c r="AI560" s="28">
        <f t="shared" si="370"/>
        <v>4</v>
      </c>
      <c r="AJ560" s="28">
        <f t="shared" si="370"/>
        <v>4</v>
      </c>
      <c r="AK560" s="28">
        <f t="shared" si="370"/>
        <v>4</v>
      </c>
      <c r="AL560" s="28">
        <f t="shared" si="370"/>
        <v>4</v>
      </c>
      <c r="AM560" s="28">
        <f t="shared" si="370"/>
        <v>4</v>
      </c>
      <c r="AN560" s="28">
        <f t="shared" si="370"/>
        <v>4</v>
      </c>
      <c r="AO560" s="28">
        <f t="shared" si="370"/>
        <v>4</v>
      </c>
      <c r="AP560" s="28">
        <f t="shared" si="370"/>
        <v>4</v>
      </c>
      <c r="AQ560" s="28">
        <f t="shared" si="370"/>
        <v>4</v>
      </c>
      <c r="AR560" s="28">
        <f t="shared" si="370"/>
        <v>4</v>
      </c>
      <c r="AS560" s="28">
        <f t="shared" si="370"/>
        <v>4</v>
      </c>
      <c r="AT560" s="28">
        <f t="shared" si="370"/>
        <v>4</v>
      </c>
      <c r="AU560" s="28">
        <f t="shared" si="370"/>
        <v>4</v>
      </c>
      <c r="AV560" s="28">
        <f t="shared" si="370"/>
        <v>4</v>
      </c>
      <c r="AW560" s="28">
        <f t="shared" si="370"/>
        <v>4</v>
      </c>
      <c r="AX560" s="28">
        <f t="shared" si="370"/>
        <v>4</v>
      </c>
      <c r="AY560" s="28">
        <f t="shared" si="370"/>
        <v>4</v>
      </c>
      <c r="AZ560" s="28">
        <f t="shared" si="370"/>
        <v>4</v>
      </c>
      <c r="BA560" s="28">
        <f t="shared" si="370"/>
        <v>4</v>
      </c>
      <c r="BB560" s="28">
        <f t="shared" si="370"/>
        <v>4</v>
      </c>
      <c r="BC560" s="28">
        <f t="shared" si="370"/>
        <v>4</v>
      </c>
      <c r="BD560" s="28">
        <f t="shared" si="370"/>
        <v>4</v>
      </c>
      <c r="BE560" s="28">
        <f t="shared" si="370"/>
        <v>4</v>
      </c>
      <c r="BF560" s="28">
        <f t="shared" si="370"/>
        <v>4</v>
      </c>
      <c r="BG560" s="28">
        <f t="shared" si="370"/>
        <v>4</v>
      </c>
      <c r="BH560" s="28">
        <f t="shared" si="370"/>
        <v>4</v>
      </c>
      <c r="BI560" s="28">
        <f t="shared" si="370"/>
        <v>4</v>
      </c>
      <c r="BJ560" s="28">
        <f t="shared" si="370"/>
        <v>4</v>
      </c>
      <c r="BK560" s="28">
        <f t="shared" si="370"/>
        <v>4</v>
      </c>
      <c r="BL560" s="28">
        <f t="shared" si="370"/>
        <v>4</v>
      </c>
      <c r="BM560" s="28">
        <f t="shared" si="370"/>
        <v>4</v>
      </c>
      <c r="BN560" s="28">
        <f t="shared" si="370"/>
        <v>4</v>
      </c>
      <c r="BO560" s="28">
        <f t="shared" si="370"/>
        <v>4</v>
      </c>
    </row>
    <row r="561" spans="1:69" x14ac:dyDescent="0.15">
      <c r="A561" s="44" t="s">
        <v>1060</v>
      </c>
      <c r="G561" s="26">
        <f t="shared" ref="G561:AL561" si="371">+G208+G273+G356+G529</f>
        <v>0</v>
      </c>
      <c r="H561" s="26">
        <f t="shared" si="371"/>
        <v>4400000</v>
      </c>
      <c r="I561" s="26">
        <f t="shared" si="371"/>
        <v>4400000</v>
      </c>
      <c r="J561" s="26">
        <f t="shared" si="371"/>
        <v>4400000</v>
      </c>
      <c r="K561" s="26">
        <f t="shared" si="371"/>
        <v>4400000</v>
      </c>
      <c r="L561" s="26">
        <f t="shared" si="371"/>
        <v>4400000</v>
      </c>
      <c r="M561" s="26">
        <f t="shared" si="371"/>
        <v>4400000</v>
      </c>
      <c r="N561" s="26">
        <f t="shared" si="371"/>
        <v>4400000</v>
      </c>
      <c r="O561" s="26">
        <f t="shared" si="371"/>
        <v>4400000</v>
      </c>
      <c r="P561" s="26">
        <f t="shared" si="371"/>
        <v>4400000</v>
      </c>
      <c r="Q561" s="26">
        <f t="shared" si="371"/>
        <v>4400000</v>
      </c>
      <c r="R561" s="26">
        <f t="shared" si="371"/>
        <v>4400000</v>
      </c>
      <c r="S561" s="26">
        <f t="shared" si="371"/>
        <v>4400000</v>
      </c>
      <c r="T561" s="26">
        <f t="shared" si="371"/>
        <v>5600000</v>
      </c>
      <c r="U561" s="26">
        <f t="shared" si="371"/>
        <v>5600000</v>
      </c>
      <c r="V561" s="26">
        <f t="shared" si="371"/>
        <v>5600000</v>
      </c>
      <c r="W561" s="26">
        <f t="shared" si="371"/>
        <v>5600000</v>
      </c>
      <c r="X561" s="26">
        <f t="shared" si="371"/>
        <v>5600000</v>
      </c>
      <c r="Y561" s="26">
        <f t="shared" si="371"/>
        <v>5600000</v>
      </c>
      <c r="Z561" s="26">
        <f t="shared" si="371"/>
        <v>5600000</v>
      </c>
      <c r="AA561" s="26">
        <f t="shared" si="371"/>
        <v>5600000</v>
      </c>
      <c r="AB561" s="26">
        <f t="shared" si="371"/>
        <v>5600000</v>
      </c>
      <c r="AC561" s="26">
        <f t="shared" si="371"/>
        <v>5600000</v>
      </c>
      <c r="AD561" s="26">
        <f t="shared" si="371"/>
        <v>5600000</v>
      </c>
      <c r="AE561" s="26">
        <f t="shared" si="371"/>
        <v>5600000</v>
      </c>
      <c r="AF561" s="26">
        <f t="shared" si="371"/>
        <v>6400000</v>
      </c>
      <c r="AG561" s="26">
        <f t="shared" si="371"/>
        <v>6400000</v>
      </c>
      <c r="AH561" s="26">
        <f t="shared" si="371"/>
        <v>6400000</v>
      </c>
      <c r="AI561" s="26">
        <f t="shared" si="371"/>
        <v>6400000</v>
      </c>
      <c r="AJ561" s="26">
        <f t="shared" si="371"/>
        <v>6400000</v>
      </c>
      <c r="AK561" s="26">
        <f t="shared" si="371"/>
        <v>6400000</v>
      </c>
      <c r="AL561" s="26">
        <f t="shared" si="371"/>
        <v>6400000</v>
      </c>
      <c r="AM561" s="26">
        <f t="shared" ref="AM561:BO561" si="372">+AM208+AM273+AM356+AM529</f>
        <v>6400000</v>
      </c>
      <c r="AN561" s="26">
        <f t="shared" si="372"/>
        <v>6400000</v>
      </c>
      <c r="AO561" s="26">
        <f t="shared" si="372"/>
        <v>6400000</v>
      </c>
      <c r="AP561" s="26">
        <f t="shared" si="372"/>
        <v>6400000</v>
      </c>
      <c r="AQ561" s="26">
        <f t="shared" si="372"/>
        <v>6400000</v>
      </c>
      <c r="AR561" s="26">
        <f t="shared" si="372"/>
        <v>7800000</v>
      </c>
      <c r="AS561" s="26">
        <f t="shared" si="372"/>
        <v>7800000</v>
      </c>
      <c r="AT561" s="26">
        <f t="shared" si="372"/>
        <v>7800000</v>
      </c>
      <c r="AU561" s="26">
        <f t="shared" si="372"/>
        <v>7800000</v>
      </c>
      <c r="AV561" s="26">
        <f t="shared" si="372"/>
        <v>7800000</v>
      </c>
      <c r="AW561" s="26">
        <f t="shared" si="372"/>
        <v>7800000</v>
      </c>
      <c r="AX561" s="26">
        <f t="shared" si="372"/>
        <v>7800000</v>
      </c>
      <c r="AY561" s="26">
        <f t="shared" si="372"/>
        <v>7800000</v>
      </c>
      <c r="AZ561" s="26">
        <f t="shared" si="372"/>
        <v>7800000</v>
      </c>
      <c r="BA561" s="26">
        <f t="shared" si="372"/>
        <v>7800000</v>
      </c>
      <c r="BB561" s="26">
        <f t="shared" si="372"/>
        <v>7800000</v>
      </c>
      <c r="BC561" s="26">
        <f t="shared" si="372"/>
        <v>7800000</v>
      </c>
      <c r="BD561" s="26">
        <f t="shared" si="372"/>
        <v>10800000</v>
      </c>
      <c r="BE561" s="26">
        <f t="shared" si="372"/>
        <v>10800000</v>
      </c>
      <c r="BF561" s="26">
        <f t="shared" si="372"/>
        <v>10800000</v>
      </c>
      <c r="BG561" s="26">
        <f t="shared" si="372"/>
        <v>10800000</v>
      </c>
      <c r="BH561" s="26">
        <f t="shared" si="372"/>
        <v>10800000</v>
      </c>
      <c r="BI561" s="26">
        <f t="shared" si="372"/>
        <v>10800000</v>
      </c>
      <c r="BJ561" s="26">
        <f t="shared" si="372"/>
        <v>10800000</v>
      </c>
      <c r="BK561" s="26">
        <f t="shared" si="372"/>
        <v>10800000</v>
      </c>
      <c r="BL561" s="26">
        <f t="shared" si="372"/>
        <v>10800000</v>
      </c>
      <c r="BM561" s="26">
        <f t="shared" si="372"/>
        <v>10800000</v>
      </c>
      <c r="BN561" s="26">
        <f t="shared" si="372"/>
        <v>10800000</v>
      </c>
      <c r="BO561" s="26">
        <f t="shared" si="372"/>
        <v>10800000</v>
      </c>
      <c r="BP561" s="38">
        <f t="shared" ref="BP561:BP567" si="373">SUM(H561:BO561)</f>
        <v>420000000</v>
      </c>
    </row>
    <row r="562" spans="1:69" x14ac:dyDescent="0.15">
      <c r="A562" s="44" t="s">
        <v>1061</v>
      </c>
      <c r="G562" s="26">
        <f t="shared" ref="G562:AL562" si="374">+G209+G274+G357+G530</f>
        <v>0</v>
      </c>
      <c r="H562" s="26">
        <f t="shared" si="374"/>
        <v>0</v>
      </c>
      <c r="I562" s="26">
        <f t="shared" si="374"/>
        <v>0</v>
      </c>
      <c r="J562" s="26">
        <f t="shared" si="374"/>
        <v>0</v>
      </c>
      <c r="K562" s="26">
        <f t="shared" si="374"/>
        <v>0</v>
      </c>
      <c r="L562" s="26">
        <f t="shared" si="374"/>
        <v>0</v>
      </c>
      <c r="M562" s="26">
        <f t="shared" si="374"/>
        <v>0</v>
      </c>
      <c r="N562" s="26">
        <f t="shared" si="374"/>
        <v>0</v>
      </c>
      <c r="O562" s="26">
        <f t="shared" si="374"/>
        <v>0</v>
      </c>
      <c r="P562" s="26">
        <f t="shared" si="374"/>
        <v>0</v>
      </c>
      <c r="Q562" s="26">
        <f t="shared" si="374"/>
        <v>394.20000000000005</v>
      </c>
      <c r="R562" s="26">
        <f t="shared" si="374"/>
        <v>394.20000000000005</v>
      </c>
      <c r="S562" s="26">
        <f t="shared" si="374"/>
        <v>758.25</v>
      </c>
      <c r="T562" s="26">
        <f t="shared" si="374"/>
        <v>2524.1900000000005</v>
      </c>
      <c r="U562" s="26">
        <f t="shared" si="374"/>
        <v>3394.6650000000004</v>
      </c>
      <c r="V562" s="26">
        <f t="shared" si="374"/>
        <v>6789.3300000000008</v>
      </c>
      <c r="W562" s="26">
        <f t="shared" si="374"/>
        <v>6789.3300000000008</v>
      </c>
      <c r="X562" s="26">
        <f t="shared" si="374"/>
        <v>6789.3300000000008</v>
      </c>
      <c r="Y562" s="26">
        <f t="shared" si="374"/>
        <v>6789.3300000000008</v>
      </c>
      <c r="Z562" s="26">
        <f t="shared" si="374"/>
        <v>6789.3300000000008</v>
      </c>
      <c r="AA562" s="26">
        <f t="shared" si="374"/>
        <v>7659.8050000000003</v>
      </c>
      <c r="AB562" s="26">
        <f t="shared" si="374"/>
        <v>8530.2800000000007</v>
      </c>
      <c r="AC562" s="26">
        <f t="shared" si="374"/>
        <v>8552.7800000000007</v>
      </c>
      <c r="AD562" s="26">
        <f t="shared" si="374"/>
        <v>10206.963750000001</v>
      </c>
      <c r="AE562" s="26">
        <f t="shared" si="374"/>
        <v>10225.245000000001</v>
      </c>
      <c r="AF562" s="26">
        <f t="shared" si="374"/>
        <v>13653.38</v>
      </c>
      <c r="AG562" s="26">
        <f t="shared" si="374"/>
        <v>21827.058000000005</v>
      </c>
      <c r="AH562" s="26">
        <f t="shared" si="374"/>
        <v>24635.2215</v>
      </c>
      <c r="AI562" s="26">
        <f t="shared" si="374"/>
        <v>24635.2215</v>
      </c>
      <c r="AJ562" s="26">
        <f t="shared" si="374"/>
        <v>27352.51</v>
      </c>
      <c r="AK562" s="26">
        <f t="shared" si="374"/>
        <v>27352.51</v>
      </c>
      <c r="AL562" s="26">
        <f t="shared" si="374"/>
        <v>27352.51</v>
      </c>
      <c r="AM562" s="26">
        <f t="shared" ref="AM562:BO562" si="375">+AM209+AM274+AM357+AM530</f>
        <v>24658.0965</v>
      </c>
      <c r="AN562" s="26">
        <f t="shared" si="375"/>
        <v>24680.9715</v>
      </c>
      <c r="AO562" s="26">
        <f t="shared" si="375"/>
        <v>21988.433000000005</v>
      </c>
      <c r="AP562" s="26">
        <f t="shared" si="375"/>
        <v>19312.644500000002</v>
      </c>
      <c r="AQ562" s="26">
        <f t="shared" si="375"/>
        <v>16615.32475</v>
      </c>
      <c r="AR562" s="26">
        <f t="shared" si="375"/>
        <v>25620.770799999998</v>
      </c>
      <c r="AS562" s="26">
        <f t="shared" si="375"/>
        <v>40872.667500000003</v>
      </c>
      <c r="AT562" s="26">
        <f t="shared" si="375"/>
        <v>46133.167050000004</v>
      </c>
      <c r="AU562" s="26">
        <f t="shared" si="375"/>
        <v>46133.167050000004</v>
      </c>
      <c r="AV562" s="26">
        <f t="shared" si="375"/>
        <v>51162.490625000006</v>
      </c>
      <c r="AW562" s="26">
        <f t="shared" si="375"/>
        <v>51162.490625000006</v>
      </c>
      <c r="AX562" s="26">
        <f t="shared" si="375"/>
        <v>51162.490625000006</v>
      </c>
      <c r="AY562" s="26">
        <f t="shared" si="375"/>
        <v>46158.667050000004</v>
      </c>
      <c r="AZ562" s="26">
        <f t="shared" si="375"/>
        <v>46184.167050000004</v>
      </c>
      <c r="BA562" s="26">
        <f t="shared" si="375"/>
        <v>41052.917500000003</v>
      </c>
      <c r="BB562" s="26">
        <f t="shared" si="375"/>
        <v>36065.343925000001</v>
      </c>
      <c r="BC562" s="26">
        <f t="shared" si="375"/>
        <v>30929.031875000001</v>
      </c>
      <c r="BD562" s="26">
        <f t="shared" si="375"/>
        <v>43572.210675000002</v>
      </c>
      <c r="BE562" s="26">
        <f t="shared" si="375"/>
        <v>69690.999580000003</v>
      </c>
      <c r="BF562" s="26">
        <f t="shared" si="375"/>
        <v>78492.241714999996</v>
      </c>
      <c r="BG562" s="26">
        <f t="shared" si="375"/>
        <v>78492.241714999996</v>
      </c>
      <c r="BH562" s="26">
        <f t="shared" si="375"/>
        <v>87186.171350000004</v>
      </c>
      <c r="BI562" s="26">
        <f t="shared" si="375"/>
        <v>87186.171350000004</v>
      </c>
      <c r="BJ562" s="26">
        <f t="shared" si="375"/>
        <v>87186.171350000004</v>
      </c>
      <c r="BK562" s="26">
        <f t="shared" si="375"/>
        <v>78517.741714999996</v>
      </c>
      <c r="BL562" s="26">
        <f t="shared" si="375"/>
        <v>78543.241714999996</v>
      </c>
      <c r="BM562" s="26">
        <f t="shared" si="375"/>
        <v>69871.249580000003</v>
      </c>
      <c r="BN562" s="26">
        <f t="shared" si="375"/>
        <v>61219.069944999996</v>
      </c>
      <c r="BO562" s="26">
        <f t="shared" si="375"/>
        <v>52542.015310000003</v>
      </c>
      <c r="BP562" s="38">
        <f>SUM(H562:BO562)</f>
        <v>1745788.0076749998</v>
      </c>
    </row>
    <row r="563" spans="1:69" x14ac:dyDescent="0.15">
      <c r="A563" s="44" t="s">
        <v>1062</v>
      </c>
      <c r="G563" s="26">
        <f>SUM(G561:G562)</f>
        <v>0</v>
      </c>
      <c r="H563" s="26">
        <f t="shared" ref="H563:BO563" si="376">SUM(H561:H562)</f>
        <v>4400000</v>
      </c>
      <c r="I563" s="26">
        <f t="shared" si="376"/>
        <v>4400000</v>
      </c>
      <c r="J563" s="26">
        <f t="shared" si="376"/>
        <v>4400000</v>
      </c>
      <c r="K563" s="26">
        <f t="shared" si="376"/>
        <v>4400000</v>
      </c>
      <c r="L563" s="26">
        <f t="shared" si="376"/>
        <v>4400000</v>
      </c>
      <c r="M563" s="26">
        <f t="shared" si="376"/>
        <v>4400000</v>
      </c>
      <c r="N563" s="26">
        <f t="shared" si="376"/>
        <v>4400000</v>
      </c>
      <c r="O563" s="26">
        <f t="shared" si="376"/>
        <v>4400000</v>
      </c>
      <c r="P563" s="26">
        <f t="shared" si="376"/>
        <v>4400000</v>
      </c>
      <c r="Q563" s="26">
        <f t="shared" si="376"/>
        <v>4400394.2</v>
      </c>
      <c r="R563" s="26">
        <f t="shared" si="376"/>
        <v>4400394.2</v>
      </c>
      <c r="S563" s="26">
        <f t="shared" si="376"/>
        <v>4400758.25</v>
      </c>
      <c r="T563" s="26">
        <f t="shared" si="376"/>
        <v>5602524.1900000004</v>
      </c>
      <c r="U563" s="26">
        <f t="shared" si="376"/>
        <v>5603394.665</v>
      </c>
      <c r="V563" s="26">
        <f t="shared" si="376"/>
        <v>5606789.3300000001</v>
      </c>
      <c r="W563" s="26">
        <f t="shared" si="376"/>
        <v>5606789.3300000001</v>
      </c>
      <c r="X563" s="26">
        <f t="shared" si="376"/>
        <v>5606789.3300000001</v>
      </c>
      <c r="Y563" s="26">
        <f t="shared" si="376"/>
        <v>5606789.3300000001</v>
      </c>
      <c r="Z563" s="26">
        <f t="shared" si="376"/>
        <v>5606789.3300000001</v>
      </c>
      <c r="AA563" s="26">
        <f t="shared" si="376"/>
        <v>5607659.8049999997</v>
      </c>
      <c r="AB563" s="26">
        <f t="shared" si="376"/>
        <v>5608530.2800000003</v>
      </c>
      <c r="AC563" s="26">
        <f t="shared" si="376"/>
        <v>5608552.7800000003</v>
      </c>
      <c r="AD563" s="26">
        <f t="shared" si="376"/>
        <v>5610206.9637500001</v>
      </c>
      <c r="AE563" s="26">
        <f t="shared" si="376"/>
        <v>5610225.2450000001</v>
      </c>
      <c r="AF563" s="26">
        <f t="shared" si="376"/>
        <v>6413653.3799999999</v>
      </c>
      <c r="AG563" s="26">
        <f t="shared" si="376"/>
        <v>6421827.0580000002</v>
      </c>
      <c r="AH563" s="26">
        <f t="shared" si="376"/>
        <v>6424635.2215</v>
      </c>
      <c r="AI563" s="26">
        <f t="shared" si="376"/>
        <v>6424635.2215</v>
      </c>
      <c r="AJ563" s="26">
        <f t="shared" si="376"/>
        <v>6427352.5099999998</v>
      </c>
      <c r="AK563" s="26">
        <f t="shared" si="376"/>
        <v>6427352.5099999998</v>
      </c>
      <c r="AL563" s="26">
        <f t="shared" si="376"/>
        <v>6427352.5099999998</v>
      </c>
      <c r="AM563" s="26">
        <f t="shared" si="376"/>
        <v>6424658.0965</v>
      </c>
      <c r="AN563" s="26">
        <f t="shared" si="376"/>
        <v>6424680.9715</v>
      </c>
      <c r="AO563" s="26">
        <f t="shared" si="376"/>
        <v>6421988.4330000002</v>
      </c>
      <c r="AP563" s="26">
        <f t="shared" si="376"/>
        <v>6419312.6445000004</v>
      </c>
      <c r="AQ563" s="26">
        <f t="shared" si="376"/>
        <v>6416615.3247499997</v>
      </c>
      <c r="AR563" s="26">
        <f t="shared" si="376"/>
        <v>7825620.7708000001</v>
      </c>
      <c r="AS563" s="26">
        <f t="shared" si="376"/>
        <v>7840872.6675000004</v>
      </c>
      <c r="AT563" s="26">
        <f t="shared" si="376"/>
        <v>7846133.1670500003</v>
      </c>
      <c r="AU563" s="26">
        <f t="shared" si="376"/>
        <v>7846133.1670500003</v>
      </c>
      <c r="AV563" s="26">
        <f t="shared" si="376"/>
        <v>7851162.4906249996</v>
      </c>
      <c r="AW563" s="26">
        <f t="shared" si="376"/>
        <v>7851162.4906249996</v>
      </c>
      <c r="AX563" s="26">
        <f t="shared" si="376"/>
        <v>7851162.4906249996</v>
      </c>
      <c r="AY563" s="26">
        <f t="shared" si="376"/>
        <v>7846158.6670500003</v>
      </c>
      <c r="AZ563" s="26">
        <f t="shared" si="376"/>
        <v>7846184.1670500003</v>
      </c>
      <c r="BA563" s="26">
        <f t="shared" si="376"/>
        <v>7841052.9175000004</v>
      </c>
      <c r="BB563" s="26">
        <f t="shared" si="376"/>
        <v>7836065.3439250002</v>
      </c>
      <c r="BC563" s="26">
        <f t="shared" si="376"/>
        <v>7830929.0318750003</v>
      </c>
      <c r="BD563" s="26">
        <f t="shared" si="376"/>
        <v>10843572.210674999</v>
      </c>
      <c r="BE563" s="26">
        <f t="shared" si="376"/>
        <v>10869690.99958</v>
      </c>
      <c r="BF563" s="26">
        <f t="shared" si="376"/>
        <v>10878492.241714999</v>
      </c>
      <c r="BG563" s="26">
        <f t="shared" si="376"/>
        <v>10878492.241714999</v>
      </c>
      <c r="BH563" s="26">
        <f t="shared" si="376"/>
        <v>10887186.17135</v>
      </c>
      <c r="BI563" s="26">
        <f t="shared" si="376"/>
        <v>10887186.17135</v>
      </c>
      <c r="BJ563" s="26">
        <f t="shared" si="376"/>
        <v>10887186.17135</v>
      </c>
      <c r="BK563" s="26">
        <f t="shared" si="376"/>
        <v>10878517.741714999</v>
      </c>
      <c r="BL563" s="26">
        <f t="shared" si="376"/>
        <v>10878543.241714999</v>
      </c>
      <c r="BM563" s="26">
        <f t="shared" si="376"/>
        <v>10869871.24958</v>
      </c>
      <c r="BN563" s="26">
        <f t="shared" si="376"/>
        <v>10861219.069945</v>
      </c>
      <c r="BO563" s="26">
        <f t="shared" si="376"/>
        <v>10852542.015310001</v>
      </c>
      <c r="BP563" s="38">
        <f>SUM(H563:BO563)</f>
        <v>421745788.00767511</v>
      </c>
      <c r="BQ563" s="26"/>
    </row>
    <row r="564" spans="1:69" x14ac:dyDescent="0.15">
      <c r="A564" s="44" t="s">
        <v>6</v>
      </c>
      <c r="G564" s="26">
        <f t="shared" ref="G564:AL564" si="377">G212+G277+G360+G533</f>
        <v>0</v>
      </c>
      <c r="H564" s="26">
        <f t="shared" si="377"/>
        <v>3500000</v>
      </c>
      <c r="I564" s="26">
        <f t="shared" si="377"/>
        <v>3500000</v>
      </c>
      <c r="J564" s="26">
        <f t="shared" si="377"/>
        <v>3500000</v>
      </c>
      <c r="K564" s="26">
        <f t="shared" si="377"/>
        <v>3500000</v>
      </c>
      <c r="L564" s="26">
        <f t="shared" si="377"/>
        <v>3500000</v>
      </c>
      <c r="M564" s="26">
        <f t="shared" si="377"/>
        <v>3500000</v>
      </c>
      <c r="N564" s="26">
        <f t="shared" si="377"/>
        <v>3500000</v>
      </c>
      <c r="O564" s="26">
        <f t="shared" si="377"/>
        <v>3500000</v>
      </c>
      <c r="P564" s="26">
        <f t="shared" si="377"/>
        <v>3500000</v>
      </c>
      <c r="Q564" s="26">
        <f t="shared" si="377"/>
        <v>3500000</v>
      </c>
      <c r="R564" s="26">
        <f t="shared" si="377"/>
        <v>3500000</v>
      </c>
      <c r="S564" s="26">
        <f t="shared" si="377"/>
        <v>3500000</v>
      </c>
      <c r="T564" s="26">
        <f t="shared" si="377"/>
        <v>3500000</v>
      </c>
      <c r="U564" s="26">
        <f t="shared" si="377"/>
        <v>3500000</v>
      </c>
      <c r="V564" s="26">
        <f t="shared" si="377"/>
        <v>3500000</v>
      </c>
      <c r="W564" s="26">
        <f t="shared" si="377"/>
        <v>3500000</v>
      </c>
      <c r="X564" s="26">
        <f t="shared" si="377"/>
        <v>3500000</v>
      </c>
      <c r="Y564" s="26">
        <f t="shared" si="377"/>
        <v>3500000</v>
      </c>
      <c r="Z564" s="26">
        <f t="shared" si="377"/>
        <v>2500000</v>
      </c>
      <c r="AA564" s="26">
        <f t="shared" si="377"/>
        <v>2500000</v>
      </c>
      <c r="AB564" s="26">
        <f t="shared" si="377"/>
        <v>2500000</v>
      </c>
      <c r="AC564" s="26">
        <f t="shared" si="377"/>
        <v>2500000</v>
      </c>
      <c r="AD564" s="26">
        <f t="shared" si="377"/>
        <v>2500000</v>
      </c>
      <c r="AE564" s="26">
        <f t="shared" si="377"/>
        <v>2500000</v>
      </c>
      <c r="AF564" s="26">
        <f t="shared" si="377"/>
        <v>0</v>
      </c>
      <c r="AG564" s="26">
        <f t="shared" si="377"/>
        <v>0</v>
      </c>
      <c r="AH564" s="26">
        <f t="shared" si="377"/>
        <v>0</v>
      </c>
      <c r="AI564" s="26">
        <f t="shared" si="377"/>
        <v>0</v>
      </c>
      <c r="AJ564" s="26">
        <f t="shared" si="377"/>
        <v>0</v>
      </c>
      <c r="AK564" s="26">
        <f t="shared" si="377"/>
        <v>0</v>
      </c>
      <c r="AL564" s="26">
        <f t="shared" si="377"/>
        <v>0</v>
      </c>
      <c r="AM564" s="26">
        <f t="shared" ref="AM564:BO564" si="378">AM212+AM277+AM360+AM533</f>
        <v>0</v>
      </c>
      <c r="AN564" s="26">
        <f t="shared" si="378"/>
        <v>0</v>
      </c>
      <c r="AO564" s="26">
        <f t="shared" si="378"/>
        <v>0</v>
      </c>
      <c r="AP564" s="26">
        <f t="shared" si="378"/>
        <v>0</v>
      </c>
      <c r="AQ564" s="26">
        <f t="shared" si="378"/>
        <v>0</v>
      </c>
      <c r="AR564" s="26">
        <f t="shared" si="378"/>
        <v>0</v>
      </c>
      <c r="AS564" s="26">
        <f t="shared" si="378"/>
        <v>0</v>
      </c>
      <c r="AT564" s="26">
        <f t="shared" si="378"/>
        <v>0</v>
      </c>
      <c r="AU564" s="26">
        <f t="shared" si="378"/>
        <v>0</v>
      </c>
      <c r="AV564" s="26">
        <f t="shared" si="378"/>
        <v>0</v>
      </c>
      <c r="AW564" s="26">
        <f t="shared" si="378"/>
        <v>0</v>
      </c>
      <c r="AX564" s="26">
        <f t="shared" si="378"/>
        <v>0</v>
      </c>
      <c r="AY564" s="26">
        <f t="shared" si="378"/>
        <v>0</v>
      </c>
      <c r="AZ564" s="26">
        <f t="shared" si="378"/>
        <v>0</v>
      </c>
      <c r="BA564" s="26">
        <f t="shared" si="378"/>
        <v>0</v>
      </c>
      <c r="BB564" s="26">
        <f t="shared" si="378"/>
        <v>0</v>
      </c>
      <c r="BC564" s="26">
        <f t="shared" si="378"/>
        <v>0</v>
      </c>
      <c r="BD564" s="26">
        <f t="shared" si="378"/>
        <v>0</v>
      </c>
      <c r="BE564" s="26">
        <f t="shared" si="378"/>
        <v>0</v>
      </c>
      <c r="BF564" s="26">
        <f t="shared" si="378"/>
        <v>0</v>
      </c>
      <c r="BG564" s="26">
        <f t="shared" si="378"/>
        <v>0</v>
      </c>
      <c r="BH564" s="26">
        <f t="shared" si="378"/>
        <v>0</v>
      </c>
      <c r="BI564" s="26">
        <f t="shared" si="378"/>
        <v>0</v>
      </c>
      <c r="BJ564" s="26">
        <f t="shared" si="378"/>
        <v>0</v>
      </c>
      <c r="BK564" s="26">
        <f t="shared" si="378"/>
        <v>0</v>
      </c>
      <c r="BL564" s="26">
        <f t="shared" si="378"/>
        <v>0</v>
      </c>
      <c r="BM564" s="26">
        <f t="shared" si="378"/>
        <v>0</v>
      </c>
      <c r="BN564" s="26">
        <f t="shared" si="378"/>
        <v>0</v>
      </c>
      <c r="BO564" s="26">
        <f t="shared" si="378"/>
        <v>0</v>
      </c>
      <c r="BP564" s="38">
        <f t="shared" si="373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79">+H564+H563</f>
        <v>7900000</v>
      </c>
      <c r="I565" s="26">
        <f t="shared" si="379"/>
        <v>7900000</v>
      </c>
      <c r="J565" s="26">
        <f t="shared" si="379"/>
        <v>7900000</v>
      </c>
      <c r="K565" s="26">
        <f t="shared" si="379"/>
        <v>7900000</v>
      </c>
      <c r="L565" s="26">
        <f t="shared" si="379"/>
        <v>7900000</v>
      </c>
      <c r="M565" s="26">
        <f t="shared" si="379"/>
        <v>7900000</v>
      </c>
      <c r="N565" s="26">
        <f t="shared" si="379"/>
        <v>7900000</v>
      </c>
      <c r="O565" s="26">
        <f t="shared" si="379"/>
        <v>7900000</v>
      </c>
      <c r="P565" s="26">
        <f t="shared" si="379"/>
        <v>7900000</v>
      </c>
      <c r="Q565" s="26">
        <f t="shared" si="379"/>
        <v>7900394.2000000002</v>
      </c>
      <c r="R565" s="26">
        <f t="shared" si="379"/>
        <v>7900394.2000000002</v>
      </c>
      <c r="S565" s="26">
        <f t="shared" si="379"/>
        <v>7900758.25</v>
      </c>
      <c r="T565" s="26">
        <f t="shared" si="379"/>
        <v>9102524.1900000013</v>
      </c>
      <c r="U565" s="26">
        <f t="shared" si="379"/>
        <v>9103394.6649999991</v>
      </c>
      <c r="V565" s="26">
        <f t="shared" si="379"/>
        <v>9106789.3300000001</v>
      </c>
      <c r="W565" s="26">
        <f t="shared" si="379"/>
        <v>9106789.3300000001</v>
      </c>
      <c r="X565" s="26">
        <f t="shared" si="379"/>
        <v>9106789.3300000001</v>
      </c>
      <c r="Y565" s="26">
        <f t="shared" si="379"/>
        <v>9106789.3300000001</v>
      </c>
      <c r="Z565" s="26">
        <f t="shared" si="379"/>
        <v>8106789.3300000001</v>
      </c>
      <c r="AA565" s="26">
        <f t="shared" si="379"/>
        <v>8107659.8049999997</v>
      </c>
      <c r="AB565" s="26">
        <f t="shared" si="379"/>
        <v>8108530.2800000003</v>
      </c>
      <c r="AC565" s="26">
        <f t="shared" si="379"/>
        <v>8108552.7800000003</v>
      </c>
      <c r="AD565" s="26">
        <f t="shared" si="379"/>
        <v>8110206.9637500001</v>
      </c>
      <c r="AE565" s="26">
        <f t="shared" si="379"/>
        <v>8110225.2450000001</v>
      </c>
      <c r="AF565" s="26">
        <f t="shared" si="379"/>
        <v>6413653.3799999999</v>
      </c>
      <c r="AG565" s="26">
        <f t="shared" si="379"/>
        <v>6421827.0580000002</v>
      </c>
      <c r="AH565" s="26">
        <f t="shared" si="379"/>
        <v>6424635.2215</v>
      </c>
      <c r="AI565" s="26">
        <f t="shared" si="379"/>
        <v>6424635.2215</v>
      </c>
      <c r="AJ565" s="26">
        <f t="shared" si="379"/>
        <v>6427352.5099999998</v>
      </c>
      <c r="AK565" s="26">
        <f t="shared" si="379"/>
        <v>6427352.5099999998</v>
      </c>
      <c r="AL565" s="26">
        <f t="shared" si="379"/>
        <v>6427352.5099999998</v>
      </c>
      <c r="AM565" s="26">
        <f t="shared" si="379"/>
        <v>6424658.0965</v>
      </c>
      <c r="AN565" s="26">
        <f t="shared" si="379"/>
        <v>6424680.9715</v>
      </c>
      <c r="AO565" s="26">
        <f t="shared" si="379"/>
        <v>6421988.4330000002</v>
      </c>
      <c r="AP565" s="26">
        <f t="shared" si="379"/>
        <v>6419312.6445000004</v>
      </c>
      <c r="AQ565" s="26">
        <f t="shared" si="379"/>
        <v>6416615.3247499997</v>
      </c>
      <c r="AR565" s="26">
        <f t="shared" si="379"/>
        <v>7825620.7708000001</v>
      </c>
      <c r="AS565" s="26">
        <f t="shared" si="379"/>
        <v>7840872.6675000004</v>
      </c>
      <c r="AT565" s="26">
        <f t="shared" si="379"/>
        <v>7846133.1670500003</v>
      </c>
      <c r="AU565" s="26">
        <f t="shared" si="379"/>
        <v>7846133.1670500003</v>
      </c>
      <c r="AV565" s="26">
        <f t="shared" si="379"/>
        <v>7851162.4906249996</v>
      </c>
      <c r="AW565" s="26">
        <f t="shared" si="379"/>
        <v>7851162.4906249996</v>
      </c>
      <c r="AX565" s="26">
        <f t="shared" si="379"/>
        <v>7851162.4906249996</v>
      </c>
      <c r="AY565" s="26">
        <f t="shared" si="379"/>
        <v>7846158.6670500003</v>
      </c>
      <c r="AZ565" s="26">
        <f t="shared" si="379"/>
        <v>7846184.1670500003</v>
      </c>
      <c r="BA565" s="26">
        <f t="shared" si="379"/>
        <v>7841052.9175000004</v>
      </c>
      <c r="BB565" s="26">
        <f t="shared" si="379"/>
        <v>7836065.3439250002</v>
      </c>
      <c r="BC565" s="26">
        <f t="shared" si="379"/>
        <v>7830929.0318750003</v>
      </c>
      <c r="BD565" s="26">
        <f t="shared" si="379"/>
        <v>10843572.210674999</v>
      </c>
      <c r="BE565" s="26">
        <f t="shared" si="379"/>
        <v>10869690.99958</v>
      </c>
      <c r="BF565" s="26">
        <f t="shared" si="379"/>
        <v>10878492.241714999</v>
      </c>
      <c r="BG565" s="26">
        <f t="shared" si="379"/>
        <v>10878492.241714999</v>
      </c>
      <c r="BH565" s="26">
        <f t="shared" si="379"/>
        <v>10887186.17135</v>
      </c>
      <c r="BI565" s="26">
        <f t="shared" si="379"/>
        <v>10887186.17135</v>
      </c>
      <c r="BJ565" s="26">
        <f t="shared" si="379"/>
        <v>10887186.17135</v>
      </c>
      <c r="BK565" s="26">
        <f t="shared" si="379"/>
        <v>10878517.741714999</v>
      </c>
      <c r="BL565" s="26">
        <f t="shared" si="379"/>
        <v>10878543.241714999</v>
      </c>
      <c r="BM565" s="26">
        <f t="shared" si="379"/>
        <v>10869871.24958</v>
      </c>
      <c r="BN565" s="26">
        <f t="shared" si="379"/>
        <v>10861219.069945</v>
      </c>
      <c r="BO565" s="26">
        <f t="shared" si="379"/>
        <v>10852542.015310001</v>
      </c>
      <c r="BP565" s="38">
        <f t="shared" si="373"/>
        <v>499745788.00767529</v>
      </c>
    </row>
    <row r="566" spans="1:69" x14ac:dyDescent="0.15">
      <c r="A566" s="33" t="s">
        <v>4</v>
      </c>
      <c r="G566" s="26">
        <f t="shared" ref="G566:AL566" si="380">G289+G372+G545+G224</f>
        <v>0</v>
      </c>
      <c r="H566" s="26">
        <f t="shared" si="380"/>
        <v>880000</v>
      </c>
      <c r="I566" s="26">
        <f t="shared" si="380"/>
        <v>880000</v>
      </c>
      <c r="J566" s="26">
        <f t="shared" si="380"/>
        <v>880000</v>
      </c>
      <c r="K566" s="26">
        <f t="shared" si="380"/>
        <v>880000</v>
      </c>
      <c r="L566" s="26">
        <f t="shared" si="380"/>
        <v>880000</v>
      </c>
      <c r="M566" s="26">
        <f t="shared" si="380"/>
        <v>880000</v>
      </c>
      <c r="N566" s="26">
        <f t="shared" si="380"/>
        <v>880000</v>
      </c>
      <c r="O566" s="26">
        <f t="shared" si="380"/>
        <v>880000</v>
      </c>
      <c r="P566" s="26">
        <f t="shared" si="380"/>
        <v>880000</v>
      </c>
      <c r="Q566" s="26">
        <f t="shared" si="380"/>
        <v>880078.84</v>
      </c>
      <c r="R566" s="26">
        <f t="shared" si="380"/>
        <v>880078.84</v>
      </c>
      <c r="S566" s="26">
        <f t="shared" si="380"/>
        <v>880151.65</v>
      </c>
      <c r="T566" s="26">
        <f t="shared" si="380"/>
        <v>1120504.838</v>
      </c>
      <c r="U566" s="26">
        <f t="shared" si="380"/>
        <v>1120678.9330000002</v>
      </c>
      <c r="V566" s="26">
        <f t="shared" si="380"/>
        <v>1121357.8659999999</v>
      </c>
      <c r="W566" s="26">
        <f t="shared" si="380"/>
        <v>1121357.8659999999</v>
      </c>
      <c r="X566" s="26">
        <f t="shared" si="380"/>
        <v>1121357.8659999999</v>
      </c>
      <c r="Y566" s="26">
        <f t="shared" si="380"/>
        <v>1121357.8659999999</v>
      </c>
      <c r="Z566" s="26">
        <f t="shared" si="380"/>
        <v>1121357.8659999999</v>
      </c>
      <c r="AA566" s="26">
        <f t="shared" si="380"/>
        <v>1121531.9610000001</v>
      </c>
      <c r="AB566" s="26">
        <f t="shared" si="380"/>
        <v>1121706.0559999999</v>
      </c>
      <c r="AC566" s="26">
        <f t="shared" si="380"/>
        <v>1121710.5559999999</v>
      </c>
      <c r="AD566" s="26">
        <f t="shared" si="380"/>
        <v>1122041.3927500001</v>
      </c>
      <c r="AE566" s="26">
        <f t="shared" si="380"/>
        <v>1122045.0490000001</v>
      </c>
      <c r="AF566" s="26">
        <f t="shared" si="380"/>
        <v>1282730.676</v>
      </c>
      <c r="AG566" s="26">
        <f t="shared" si="380"/>
        <v>1284365.4116000002</v>
      </c>
      <c r="AH566" s="26">
        <f t="shared" si="380"/>
        <v>1284927.0443</v>
      </c>
      <c r="AI566" s="26">
        <f t="shared" si="380"/>
        <v>1284927.0443</v>
      </c>
      <c r="AJ566" s="26">
        <f t="shared" si="380"/>
        <v>1285470.5019999999</v>
      </c>
      <c r="AK566" s="26">
        <f t="shared" si="380"/>
        <v>1285470.5019999999</v>
      </c>
      <c r="AL566" s="26">
        <f t="shared" si="380"/>
        <v>1285470.5019999999</v>
      </c>
      <c r="AM566" s="26">
        <f t="shared" ref="AM566:BO566" si="381">AM289+AM372+AM545+AM224</f>
        <v>1284931.6192999999</v>
      </c>
      <c r="AN566" s="26">
        <f t="shared" si="381"/>
        <v>1284936.1943000001</v>
      </c>
      <c r="AO566" s="26">
        <f t="shared" si="381"/>
        <v>1284397.6866000001</v>
      </c>
      <c r="AP566" s="26">
        <f t="shared" si="381"/>
        <v>1283862.5289</v>
      </c>
      <c r="AQ566" s="26">
        <f t="shared" si="381"/>
        <v>1283323.06495</v>
      </c>
      <c r="AR566" s="26">
        <f t="shared" si="381"/>
        <v>1565124.1541599999</v>
      </c>
      <c r="AS566" s="26">
        <f t="shared" si="381"/>
        <v>1568174.5335000001</v>
      </c>
      <c r="AT566" s="26">
        <f t="shared" si="381"/>
        <v>1569226.63341</v>
      </c>
      <c r="AU566" s="26">
        <f t="shared" si="381"/>
        <v>1569226.63341</v>
      </c>
      <c r="AV566" s="26">
        <f t="shared" si="381"/>
        <v>1570232.4981249999</v>
      </c>
      <c r="AW566" s="26">
        <f t="shared" si="381"/>
        <v>1570232.4981249999</v>
      </c>
      <c r="AX566" s="26">
        <f t="shared" si="381"/>
        <v>1570232.4981249999</v>
      </c>
      <c r="AY566" s="26">
        <f t="shared" si="381"/>
        <v>1569231.7334099999</v>
      </c>
      <c r="AZ566" s="26">
        <f t="shared" si="381"/>
        <v>1569236.83341</v>
      </c>
      <c r="BA566" s="26">
        <f t="shared" si="381"/>
        <v>1568210.5835000002</v>
      </c>
      <c r="BB566" s="26">
        <f t="shared" si="381"/>
        <v>1567213.0687850001</v>
      </c>
      <c r="BC566" s="26">
        <f t="shared" si="381"/>
        <v>1566185.8063750002</v>
      </c>
      <c r="BD566" s="26">
        <f t="shared" si="381"/>
        <v>2168714.4421350001</v>
      </c>
      <c r="BE566" s="26">
        <f t="shared" si="381"/>
        <v>2173938.199916</v>
      </c>
      <c r="BF566" s="26">
        <f t="shared" si="381"/>
        <v>2175698.4483429999</v>
      </c>
      <c r="BG566" s="26">
        <f t="shared" si="381"/>
        <v>2175698.4483429999</v>
      </c>
      <c r="BH566" s="26">
        <f t="shared" si="381"/>
        <v>2177437.2342699999</v>
      </c>
      <c r="BI566" s="26">
        <f t="shared" si="381"/>
        <v>2177437.2342699999</v>
      </c>
      <c r="BJ566" s="26">
        <f t="shared" si="381"/>
        <v>2177437.2342699999</v>
      </c>
      <c r="BK566" s="26">
        <f t="shared" si="381"/>
        <v>2175703.548343</v>
      </c>
      <c r="BL566" s="26">
        <f t="shared" si="381"/>
        <v>2175708.6483430001</v>
      </c>
      <c r="BM566" s="26">
        <f t="shared" si="381"/>
        <v>2173974.2499159998</v>
      </c>
      <c r="BN566" s="26">
        <f t="shared" si="381"/>
        <v>2172243.8139889999</v>
      </c>
      <c r="BO566" s="26">
        <f t="shared" si="381"/>
        <v>2170508.4030619999</v>
      </c>
      <c r="BP566" s="38">
        <f t="shared" si="373"/>
        <v>84349157.601535007</v>
      </c>
    </row>
    <row r="567" spans="1:69" x14ac:dyDescent="0.15">
      <c r="A567" s="33" t="s">
        <v>2</v>
      </c>
      <c r="G567" s="26">
        <f t="shared" ref="G567:AL567" si="382">G230+G295+G378+G551</f>
        <v>0</v>
      </c>
      <c r="H567" s="26">
        <f t="shared" si="382"/>
        <v>562424</v>
      </c>
      <c r="I567" s="26">
        <f t="shared" si="382"/>
        <v>562424</v>
      </c>
      <c r="J567" s="26">
        <f t="shared" si="382"/>
        <v>562424</v>
      </c>
      <c r="K567" s="26">
        <f t="shared" si="382"/>
        <v>562424</v>
      </c>
      <c r="L567" s="26">
        <f t="shared" si="382"/>
        <v>562424</v>
      </c>
      <c r="M567" s="26">
        <f t="shared" si="382"/>
        <v>562424</v>
      </c>
      <c r="N567" s="26">
        <f t="shared" si="382"/>
        <v>562424</v>
      </c>
      <c r="O567" s="26">
        <f t="shared" si="382"/>
        <v>562424</v>
      </c>
      <c r="P567" s="26">
        <f t="shared" si="382"/>
        <v>562424</v>
      </c>
      <c r="Q567" s="26">
        <f t="shared" si="382"/>
        <v>562424</v>
      </c>
      <c r="R567" s="26">
        <f t="shared" si="382"/>
        <v>562424</v>
      </c>
      <c r="S567" s="26">
        <f t="shared" si="382"/>
        <v>562424</v>
      </c>
      <c r="T567" s="26">
        <f t="shared" si="382"/>
        <v>562424</v>
      </c>
      <c r="U567" s="26">
        <f t="shared" si="382"/>
        <v>562424</v>
      </c>
      <c r="V567" s="26">
        <f t="shared" si="382"/>
        <v>562424</v>
      </c>
      <c r="W567" s="26">
        <f t="shared" si="382"/>
        <v>562424</v>
      </c>
      <c r="X567" s="26">
        <f t="shared" si="382"/>
        <v>562424</v>
      </c>
      <c r="Y567" s="26">
        <f t="shared" si="382"/>
        <v>562424</v>
      </c>
      <c r="Z567" s="26">
        <f t="shared" si="382"/>
        <v>562424</v>
      </c>
      <c r="AA567" s="26">
        <f t="shared" si="382"/>
        <v>562424</v>
      </c>
      <c r="AB567" s="26">
        <f t="shared" si="382"/>
        <v>562424</v>
      </c>
      <c r="AC567" s="26">
        <f t="shared" si="382"/>
        <v>562424</v>
      </c>
      <c r="AD567" s="26">
        <f t="shared" si="382"/>
        <v>562424</v>
      </c>
      <c r="AE567" s="26">
        <f t="shared" si="382"/>
        <v>562424</v>
      </c>
      <c r="AF567" s="26">
        <f t="shared" si="382"/>
        <v>562424</v>
      </c>
      <c r="AG567" s="26">
        <f t="shared" si="382"/>
        <v>562424</v>
      </c>
      <c r="AH567" s="26">
        <f t="shared" si="382"/>
        <v>562424</v>
      </c>
      <c r="AI567" s="26">
        <f t="shared" si="382"/>
        <v>562424</v>
      </c>
      <c r="AJ567" s="26">
        <f t="shared" si="382"/>
        <v>562424</v>
      </c>
      <c r="AK567" s="26">
        <f t="shared" si="382"/>
        <v>562424</v>
      </c>
      <c r="AL567" s="26">
        <f t="shared" si="382"/>
        <v>562424</v>
      </c>
      <c r="AM567" s="26">
        <f t="shared" ref="AM567:BO567" si="383">AM230+AM295+AM378+AM551</f>
        <v>562424</v>
      </c>
      <c r="AN567" s="26">
        <f t="shared" si="383"/>
        <v>562424</v>
      </c>
      <c r="AO567" s="26">
        <f t="shared" si="383"/>
        <v>562424</v>
      </c>
      <c r="AP567" s="26">
        <f t="shared" si="383"/>
        <v>562424</v>
      </c>
      <c r="AQ567" s="26">
        <f t="shared" si="383"/>
        <v>562424</v>
      </c>
      <c r="AR567" s="26">
        <f t="shared" si="383"/>
        <v>562424</v>
      </c>
      <c r="AS567" s="26">
        <f t="shared" si="383"/>
        <v>562424</v>
      </c>
      <c r="AT567" s="26">
        <f t="shared" si="383"/>
        <v>562424</v>
      </c>
      <c r="AU567" s="26">
        <f t="shared" si="383"/>
        <v>562424</v>
      </c>
      <c r="AV567" s="26">
        <f t="shared" si="383"/>
        <v>562424</v>
      </c>
      <c r="AW567" s="26">
        <f t="shared" si="383"/>
        <v>562424</v>
      </c>
      <c r="AX567" s="26">
        <f t="shared" si="383"/>
        <v>562424</v>
      </c>
      <c r="AY567" s="26">
        <f t="shared" si="383"/>
        <v>562424</v>
      </c>
      <c r="AZ567" s="26">
        <f t="shared" si="383"/>
        <v>562424</v>
      </c>
      <c r="BA567" s="26">
        <f t="shared" si="383"/>
        <v>562424</v>
      </c>
      <c r="BB567" s="26">
        <f t="shared" si="383"/>
        <v>562424</v>
      </c>
      <c r="BC567" s="26">
        <f t="shared" si="383"/>
        <v>562424</v>
      </c>
      <c r="BD567" s="26">
        <f t="shared" si="383"/>
        <v>562424</v>
      </c>
      <c r="BE567" s="26">
        <f t="shared" si="383"/>
        <v>562424</v>
      </c>
      <c r="BF567" s="26">
        <f t="shared" si="383"/>
        <v>562424</v>
      </c>
      <c r="BG567" s="26">
        <f t="shared" si="383"/>
        <v>562424</v>
      </c>
      <c r="BH567" s="26">
        <f t="shared" si="383"/>
        <v>562424</v>
      </c>
      <c r="BI567" s="26">
        <f t="shared" si="383"/>
        <v>562424</v>
      </c>
      <c r="BJ567" s="26">
        <f t="shared" si="383"/>
        <v>562424</v>
      </c>
      <c r="BK567" s="26">
        <f t="shared" si="383"/>
        <v>562424</v>
      </c>
      <c r="BL567" s="26">
        <f t="shared" si="383"/>
        <v>562424</v>
      </c>
      <c r="BM567" s="26">
        <f t="shared" si="383"/>
        <v>562424</v>
      </c>
      <c r="BN567" s="26">
        <f t="shared" si="383"/>
        <v>562424</v>
      </c>
      <c r="BO567" s="26">
        <f t="shared" si="383"/>
        <v>562424</v>
      </c>
      <c r="BP567" s="38">
        <f t="shared" si="373"/>
        <v>33745440</v>
      </c>
      <c r="BQ567" s="26"/>
    </row>
    <row r="568" spans="1:69" x14ac:dyDescent="0.15">
      <c r="A568" s="33" t="s">
        <v>0</v>
      </c>
      <c r="G568" s="26">
        <f t="shared" ref="G568:AL568" si="384">G567+G566+G565</f>
        <v>0</v>
      </c>
      <c r="H568" s="26">
        <f t="shared" si="384"/>
        <v>9342424</v>
      </c>
      <c r="I568" s="26">
        <f t="shared" si="384"/>
        <v>9342424</v>
      </c>
      <c r="J568" s="26">
        <f t="shared" si="384"/>
        <v>9342424</v>
      </c>
      <c r="K568" s="26">
        <f t="shared" si="384"/>
        <v>9342424</v>
      </c>
      <c r="L568" s="26">
        <f t="shared" si="384"/>
        <v>9342424</v>
      </c>
      <c r="M568" s="26">
        <f t="shared" si="384"/>
        <v>9342424</v>
      </c>
      <c r="N568" s="26">
        <f t="shared" si="384"/>
        <v>9342424</v>
      </c>
      <c r="O568" s="26">
        <f t="shared" si="384"/>
        <v>9342424</v>
      </c>
      <c r="P568" s="26">
        <f t="shared" si="384"/>
        <v>9342424</v>
      </c>
      <c r="Q568" s="26">
        <f t="shared" si="384"/>
        <v>9342897.0399999991</v>
      </c>
      <c r="R568" s="26">
        <f t="shared" si="384"/>
        <v>9342897.0399999991</v>
      </c>
      <c r="S568" s="26">
        <f t="shared" si="384"/>
        <v>9343333.9000000004</v>
      </c>
      <c r="T568" s="26">
        <f t="shared" si="384"/>
        <v>10785453.028000001</v>
      </c>
      <c r="U568" s="26">
        <f t="shared" si="384"/>
        <v>10786497.597999999</v>
      </c>
      <c r="V568" s="26">
        <f t="shared" si="384"/>
        <v>10790571.196</v>
      </c>
      <c r="W568" s="26">
        <f t="shared" si="384"/>
        <v>10790571.196</v>
      </c>
      <c r="X568" s="26">
        <f t="shared" si="384"/>
        <v>10790571.196</v>
      </c>
      <c r="Y568" s="26">
        <f t="shared" si="384"/>
        <v>10790571.196</v>
      </c>
      <c r="Z568" s="26">
        <f t="shared" si="384"/>
        <v>9790571.1960000005</v>
      </c>
      <c r="AA568" s="26">
        <f t="shared" si="384"/>
        <v>9791615.7659999989</v>
      </c>
      <c r="AB568" s="26">
        <f t="shared" si="384"/>
        <v>9792660.3359999992</v>
      </c>
      <c r="AC568" s="26">
        <f t="shared" si="384"/>
        <v>9792687.3359999992</v>
      </c>
      <c r="AD568" s="26">
        <f t="shared" si="384"/>
        <v>9794672.3564999998</v>
      </c>
      <c r="AE568" s="26">
        <f t="shared" si="384"/>
        <v>9794694.2939999998</v>
      </c>
      <c r="AF568" s="26">
        <f t="shared" si="384"/>
        <v>8258808.0559999999</v>
      </c>
      <c r="AG568" s="26">
        <f t="shared" si="384"/>
        <v>8268616.4696000004</v>
      </c>
      <c r="AH568" s="26">
        <f t="shared" si="384"/>
        <v>8271986.2658000002</v>
      </c>
      <c r="AI568" s="26">
        <f t="shared" si="384"/>
        <v>8271986.2658000002</v>
      </c>
      <c r="AJ568" s="26">
        <f t="shared" si="384"/>
        <v>8275247.0120000001</v>
      </c>
      <c r="AK568" s="26">
        <f t="shared" si="384"/>
        <v>8275247.0120000001</v>
      </c>
      <c r="AL568" s="26">
        <f t="shared" si="384"/>
        <v>8275247.0120000001</v>
      </c>
      <c r="AM568" s="26">
        <f t="shared" ref="AM568:BO568" si="385">AM567+AM566+AM565</f>
        <v>8272013.7158000004</v>
      </c>
      <c r="AN568" s="26">
        <f t="shared" si="385"/>
        <v>8272041.1657999996</v>
      </c>
      <c r="AO568" s="26">
        <f t="shared" si="385"/>
        <v>8268810.1195999999</v>
      </c>
      <c r="AP568" s="26">
        <f t="shared" si="385"/>
        <v>8265599.1734000007</v>
      </c>
      <c r="AQ568" s="26">
        <f t="shared" si="385"/>
        <v>8262362.3896999992</v>
      </c>
      <c r="AR568" s="26">
        <f t="shared" si="385"/>
        <v>9953168.9249600004</v>
      </c>
      <c r="AS568" s="26">
        <f t="shared" si="385"/>
        <v>9971471.2010000013</v>
      </c>
      <c r="AT568" s="26">
        <f t="shared" si="385"/>
        <v>9977783.8004599996</v>
      </c>
      <c r="AU568" s="26">
        <f t="shared" si="385"/>
        <v>9977783.8004599996</v>
      </c>
      <c r="AV568" s="26">
        <f t="shared" si="385"/>
        <v>9983818.9887499996</v>
      </c>
      <c r="AW568" s="26">
        <f t="shared" si="385"/>
        <v>9983818.9887499996</v>
      </c>
      <c r="AX568" s="26">
        <f t="shared" si="385"/>
        <v>9983818.9887499996</v>
      </c>
      <c r="AY568" s="26">
        <f t="shared" si="385"/>
        <v>9977814.4004600011</v>
      </c>
      <c r="AZ568" s="26">
        <f t="shared" si="385"/>
        <v>9977845.0004600007</v>
      </c>
      <c r="BA568" s="26">
        <f t="shared" si="385"/>
        <v>9971687.5010000002</v>
      </c>
      <c r="BB568" s="26">
        <f t="shared" si="385"/>
        <v>9965702.4127099998</v>
      </c>
      <c r="BC568" s="26">
        <f t="shared" si="385"/>
        <v>9959538.83825</v>
      </c>
      <c r="BD568" s="26">
        <f t="shared" si="385"/>
        <v>13574710.65281</v>
      </c>
      <c r="BE568" s="26">
        <f t="shared" si="385"/>
        <v>13606053.199495999</v>
      </c>
      <c r="BF568" s="26">
        <f t="shared" si="385"/>
        <v>13616614.690057999</v>
      </c>
      <c r="BG568" s="26">
        <f t="shared" si="385"/>
        <v>13616614.690057999</v>
      </c>
      <c r="BH568" s="26">
        <f t="shared" si="385"/>
        <v>13627047.405620001</v>
      </c>
      <c r="BI568" s="26">
        <f t="shared" si="385"/>
        <v>13627047.405620001</v>
      </c>
      <c r="BJ568" s="26">
        <f t="shared" si="385"/>
        <v>13627047.405620001</v>
      </c>
      <c r="BK568" s="26">
        <f t="shared" si="385"/>
        <v>13616645.290057998</v>
      </c>
      <c r="BL568" s="26">
        <f t="shared" si="385"/>
        <v>13616675.890058</v>
      </c>
      <c r="BM568" s="26">
        <f t="shared" si="385"/>
        <v>13606269.499496</v>
      </c>
      <c r="BN568" s="26">
        <f t="shared" si="385"/>
        <v>13595886.883934001</v>
      </c>
      <c r="BO568" s="26">
        <f t="shared" si="385"/>
        <v>13585474.418372001</v>
      </c>
      <c r="BP568" s="38">
        <f>SUM(H568:BO568)</f>
        <v>617840385.6092099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112110943.97999999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123491136.6945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99237964.657499999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119684252.84600998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163316087.43120003</v>
      </c>
      <c r="BP569" s="38">
        <f>SUM(H569:BO569)</f>
        <v>617840385.60921001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6">G553+G380+G297+G232</f>
        <v>0</v>
      </c>
      <c r="H570" s="40">
        <f t="shared" si="386"/>
        <v>9342424</v>
      </c>
      <c r="I570" s="40">
        <f t="shared" si="386"/>
        <v>9342424</v>
      </c>
      <c r="J570" s="40">
        <f t="shared" si="386"/>
        <v>9342424</v>
      </c>
      <c r="K570" s="40">
        <f t="shared" si="386"/>
        <v>9342424</v>
      </c>
      <c r="L570" s="40">
        <f t="shared" si="386"/>
        <v>9342424</v>
      </c>
      <c r="M570" s="40">
        <f t="shared" si="386"/>
        <v>9342424</v>
      </c>
      <c r="N570" s="40">
        <f t="shared" si="386"/>
        <v>9342424</v>
      </c>
      <c r="O570" s="40">
        <f t="shared" si="386"/>
        <v>9342424</v>
      </c>
      <c r="P570" s="40">
        <f t="shared" si="386"/>
        <v>9342424</v>
      </c>
      <c r="Q570" s="40">
        <f t="shared" si="386"/>
        <v>9342897.0399999991</v>
      </c>
      <c r="R570" s="40">
        <f t="shared" si="386"/>
        <v>9342897.0399999991</v>
      </c>
      <c r="S570" s="40">
        <f t="shared" si="386"/>
        <v>9343333.9000000004</v>
      </c>
      <c r="T570" s="40">
        <f t="shared" si="386"/>
        <v>10785453.028000001</v>
      </c>
      <c r="U570" s="40">
        <f t="shared" si="386"/>
        <v>10786497.598000001</v>
      </c>
      <c r="V570" s="40">
        <f t="shared" si="386"/>
        <v>10790571.196</v>
      </c>
      <c r="W570" s="40">
        <f t="shared" si="386"/>
        <v>10790571.196</v>
      </c>
      <c r="X570" s="40">
        <f t="shared" si="386"/>
        <v>10790571.196</v>
      </c>
      <c r="Y570" s="40">
        <f t="shared" si="386"/>
        <v>10790571.196</v>
      </c>
      <c r="Z570" s="40">
        <f t="shared" si="386"/>
        <v>9790571.1960000005</v>
      </c>
      <c r="AA570" s="40">
        <f t="shared" si="386"/>
        <v>9791615.7660000008</v>
      </c>
      <c r="AB570" s="40">
        <f t="shared" si="386"/>
        <v>9792660.3359999992</v>
      </c>
      <c r="AC570" s="40">
        <f t="shared" si="386"/>
        <v>9792687.3359999992</v>
      </c>
      <c r="AD570" s="40">
        <f t="shared" si="386"/>
        <v>9794672.3564999998</v>
      </c>
      <c r="AE570" s="40">
        <f t="shared" si="386"/>
        <v>9794694.2939999998</v>
      </c>
      <c r="AF570" s="40">
        <f t="shared" si="386"/>
        <v>8258808.0559999999</v>
      </c>
      <c r="AG570" s="40">
        <f t="shared" si="386"/>
        <v>8268616.4696000004</v>
      </c>
      <c r="AH570" s="40">
        <f t="shared" si="386"/>
        <v>8271986.2658000002</v>
      </c>
      <c r="AI570" s="40">
        <f t="shared" si="386"/>
        <v>8271986.2658000002</v>
      </c>
      <c r="AJ570" s="40">
        <f t="shared" si="386"/>
        <v>8275247.0120000001</v>
      </c>
      <c r="AK570" s="40">
        <f t="shared" si="386"/>
        <v>8275247.0120000001</v>
      </c>
      <c r="AL570" s="40">
        <f t="shared" si="386"/>
        <v>8275247.0120000001</v>
      </c>
      <c r="AM570" s="40">
        <f t="shared" ref="AM570:BO570" si="387">AM553+AM380+AM297+AM232</f>
        <v>8272013.7158000004</v>
      </c>
      <c r="AN570" s="40">
        <f t="shared" si="387"/>
        <v>8272041.1657999996</v>
      </c>
      <c r="AO570" s="40">
        <f t="shared" si="387"/>
        <v>8268810.1195999999</v>
      </c>
      <c r="AP570" s="40">
        <f t="shared" si="387"/>
        <v>8265599.1733999997</v>
      </c>
      <c r="AQ570" s="40">
        <f t="shared" si="387"/>
        <v>8262362.3897000002</v>
      </c>
      <c r="AR570" s="40">
        <f t="shared" si="387"/>
        <v>9953168.9249600004</v>
      </c>
      <c r="AS570" s="40">
        <f t="shared" si="387"/>
        <v>9971471.2010000013</v>
      </c>
      <c r="AT570" s="40">
        <f t="shared" si="387"/>
        <v>9977783.8004599996</v>
      </c>
      <c r="AU570" s="40">
        <f t="shared" si="387"/>
        <v>9977783.8004599996</v>
      </c>
      <c r="AV570" s="40">
        <f t="shared" si="387"/>
        <v>9983818.9887499996</v>
      </c>
      <c r="AW570" s="40">
        <f t="shared" si="387"/>
        <v>9983818.9887499996</v>
      </c>
      <c r="AX570" s="40">
        <f t="shared" si="387"/>
        <v>9983818.9887499996</v>
      </c>
      <c r="AY570" s="40">
        <f t="shared" si="387"/>
        <v>9977814.4004600011</v>
      </c>
      <c r="AZ570" s="40">
        <f t="shared" si="387"/>
        <v>9977845.0004600007</v>
      </c>
      <c r="BA570" s="40">
        <f t="shared" si="387"/>
        <v>9971687.5010000002</v>
      </c>
      <c r="BB570" s="40">
        <f t="shared" si="387"/>
        <v>9965702.4127099998</v>
      </c>
      <c r="BC570" s="40">
        <f t="shared" si="387"/>
        <v>9959538.83825</v>
      </c>
      <c r="BD570" s="40">
        <f t="shared" si="387"/>
        <v>13574710.65281</v>
      </c>
      <c r="BE570" s="40">
        <f t="shared" si="387"/>
        <v>13606053.199495999</v>
      </c>
      <c r="BF570" s="40">
        <f t="shared" si="387"/>
        <v>13616614.690058</v>
      </c>
      <c r="BG570" s="40">
        <f t="shared" si="387"/>
        <v>13616614.690058</v>
      </c>
      <c r="BH570" s="40">
        <f t="shared" si="387"/>
        <v>13627047.405620001</v>
      </c>
      <c r="BI570" s="40">
        <f t="shared" si="387"/>
        <v>13627047.405620001</v>
      </c>
      <c r="BJ570" s="40">
        <f t="shared" si="387"/>
        <v>13627047.405620001</v>
      </c>
      <c r="BK570" s="40">
        <f t="shared" si="387"/>
        <v>13616645.290058</v>
      </c>
      <c r="BL570" s="40">
        <f t="shared" si="387"/>
        <v>13616675.890058</v>
      </c>
      <c r="BM570" s="40">
        <f t="shared" si="387"/>
        <v>13606269.499496</v>
      </c>
      <c r="BN570" s="40">
        <f t="shared" si="387"/>
        <v>13595886.883934001</v>
      </c>
      <c r="BO570" s="40">
        <f t="shared" si="387"/>
        <v>13585474.418372</v>
      </c>
    </row>
    <row r="571" spans="1:69" x14ac:dyDescent="0.15">
      <c r="G571" s="24">
        <f t="shared" ref="G571:AL571" si="388">G570-G568</f>
        <v>0</v>
      </c>
      <c r="H571" s="24">
        <f t="shared" si="388"/>
        <v>0</v>
      </c>
      <c r="I571" s="24">
        <f t="shared" si="388"/>
        <v>0</v>
      </c>
      <c r="J571" s="24">
        <f t="shared" si="388"/>
        <v>0</v>
      </c>
      <c r="K571" s="24">
        <f t="shared" si="388"/>
        <v>0</v>
      </c>
      <c r="L571" s="24">
        <f t="shared" si="388"/>
        <v>0</v>
      </c>
      <c r="M571" s="24">
        <f t="shared" si="388"/>
        <v>0</v>
      </c>
      <c r="N571" s="24">
        <f t="shared" si="388"/>
        <v>0</v>
      </c>
      <c r="O571" s="24">
        <f t="shared" si="388"/>
        <v>0</v>
      </c>
      <c r="P571" s="24">
        <f t="shared" si="388"/>
        <v>0</v>
      </c>
      <c r="Q571" s="24">
        <f t="shared" si="388"/>
        <v>0</v>
      </c>
      <c r="R571" s="24">
        <f t="shared" si="388"/>
        <v>0</v>
      </c>
      <c r="S571" s="24">
        <f t="shared" si="388"/>
        <v>0</v>
      </c>
      <c r="T571" s="24">
        <f t="shared" si="388"/>
        <v>0</v>
      </c>
      <c r="U571" s="24">
        <f t="shared" si="388"/>
        <v>0</v>
      </c>
      <c r="V571" s="24">
        <f t="shared" si="388"/>
        <v>0</v>
      </c>
      <c r="W571" s="24">
        <f t="shared" si="388"/>
        <v>0</v>
      </c>
      <c r="X571" s="24">
        <f t="shared" si="388"/>
        <v>0</v>
      </c>
      <c r="Y571" s="24">
        <f t="shared" si="388"/>
        <v>0</v>
      </c>
      <c r="Z571" s="24">
        <f t="shared" si="388"/>
        <v>0</v>
      </c>
      <c r="AA571" s="24">
        <f t="shared" si="388"/>
        <v>0</v>
      </c>
      <c r="AB571" s="24">
        <f t="shared" si="388"/>
        <v>0</v>
      </c>
      <c r="AC571" s="24">
        <f t="shared" si="388"/>
        <v>0</v>
      </c>
      <c r="AD571" s="24">
        <f t="shared" si="388"/>
        <v>0</v>
      </c>
      <c r="AE571" s="24">
        <f t="shared" si="388"/>
        <v>0</v>
      </c>
      <c r="AF571" s="24">
        <f t="shared" si="388"/>
        <v>0</v>
      </c>
      <c r="AG571" s="24">
        <f t="shared" si="388"/>
        <v>0</v>
      </c>
      <c r="AH571" s="24">
        <f t="shared" si="388"/>
        <v>0</v>
      </c>
      <c r="AI571" s="24">
        <f t="shared" si="388"/>
        <v>0</v>
      </c>
      <c r="AJ571" s="24">
        <f t="shared" si="388"/>
        <v>0</v>
      </c>
      <c r="AK571" s="24">
        <f t="shared" si="388"/>
        <v>0</v>
      </c>
      <c r="AL571" s="24">
        <f t="shared" si="388"/>
        <v>0</v>
      </c>
      <c r="AM571" s="24">
        <f t="shared" ref="AM571:BO571" si="389">AM570-AM568</f>
        <v>0</v>
      </c>
      <c r="AN571" s="24">
        <f t="shared" si="389"/>
        <v>0</v>
      </c>
      <c r="AO571" s="24">
        <f t="shared" si="389"/>
        <v>0</v>
      </c>
      <c r="AP571" s="24">
        <f t="shared" si="389"/>
        <v>0</v>
      </c>
      <c r="AQ571" s="24">
        <f t="shared" si="389"/>
        <v>0</v>
      </c>
      <c r="AR571" s="24">
        <f t="shared" si="389"/>
        <v>0</v>
      </c>
      <c r="AS571" s="24">
        <f t="shared" si="389"/>
        <v>0</v>
      </c>
      <c r="AT571" s="24">
        <f t="shared" si="389"/>
        <v>0</v>
      </c>
      <c r="AU571" s="24">
        <f t="shared" si="389"/>
        <v>0</v>
      </c>
      <c r="AV571" s="24">
        <f t="shared" si="389"/>
        <v>0</v>
      </c>
      <c r="AW571" s="24">
        <f t="shared" si="389"/>
        <v>0</v>
      </c>
      <c r="AX571" s="24">
        <f t="shared" si="389"/>
        <v>0</v>
      </c>
      <c r="AY571" s="24">
        <f t="shared" si="389"/>
        <v>0</v>
      </c>
      <c r="AZ571" s="24">
        <f t="shared" si="389"/>
        <v>0</v>
      </c>
      <c r="BA571" s="24">
        <f t="shared" si="389"/>
        <v>0</v>
      </c>
      <c r="BB571" s="24">
        <f t="shared" si="389"/>
        <v>0</v>
      </c>
      <c r="BC571" s="24">
        <f t="shared" si="389"/>
        <v>0</v>
      </c>
      <c r="BD571" s="24">
        <f t="shared" si="389"/>
        <v>0</v>
      </c>
      <c r="BE571" s="24">
        <f t="shared" si="389"/>
        <v>0</v>
      </c>
      <c r="BF571" s="24">
        <f t="shared" si="389"/>
        <v>0</v>
      </c>
      <c r="BG571" s="24">
        <f t="shared" si="389"/>
        <v>0</v>
      </c>
      <c r="BH571" s="24">
        <f t="shared" si="389"/>
        <v>0</v>
      </c>
      <c r="BI571" s="24">
        <f t="shared" si="389"/>
        <v>0</v>
      </c>
      <c r="BJ571" s="24">
        <f t="shared" si="389"/>
        <v>0</v>
      </c>
      <c r="BK571" s="24">
        <f t="shared" si="389"/>
        <v>0</v>
      </c>
      <c r="BL571" s="24">
        <f t="shared" si="389"/>
        <v>0</v>
      </c>
      <c r="BM571" s="24">
        <f t="shared" si="389"/>
        <v>0</v>
      </c>
      <c r="BN571" s="24">
        <f t="shared" si="389"/>
        <v>0</v>
      </c>
      <c r="BO571" s="24">
        <f t="shared" si="389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5" activePane="bottomRight" state="frozen"/>
      <selection pane="topRight" activeCell="B1" sqref="B1"/>
      <selection pane="bottomLeft" activeCell="A2" sqref="A2"/>
      <selection pane="bottomRight" activeCell="B169" sqref="B169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ht="12.75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ht="12.75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ht="12.75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ht="12.75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ht="12.75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ht="12.75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ht="12.75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ht="12.75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ht="12.75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ht="12.75" x14ac:dyDescent="0.15">
      <c r="A105" s="146"/>
      <c r="B105" s="151"/>
      <c r="C105" s="151"/>
      <c r="D105" s="151"/>
      <c r="E105" s="151"/>
      <c r="F105" s="151"/>
      <c r="G105" s="151"/>
    </row>
    <row r="106" spans="1:7" ht="12.75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ht="12.75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ht="12.75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ht="12.75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ht="12.75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ht="12.75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ht="12.75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ht="12.75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ht="12.75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ht="12.75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ht="12.75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ht="12.75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1237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1235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1209</v>
      </c>
      <c r="C1" s="10" t="s">
        <v>1210</v>
      </c>
      <c r="D1" s="10" t="s">
        <v>1211</v>
      </c>
      <c r="E1" s="10" t="s">
        <v>1212</v>
      </c>
      <c r="F1" s="10" t="s">
        <v>1213</v>
      </c>
    </row>
    <row r="2" spans="1:102" x14ac:dyDescent="0.15">
      <c r="A2" s="14" t="s">
        <v>1208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52801546.649999999</v>
      </c>
      <c r="C7" s="3">
        <f t="shared" si="0"/>
        <v>67285040.578750014</v>
      </c>
      <c r="D7" s="3">
        <f t="shared" si="0"/>
        <v>77074063.881249994</v>
      </c>
      <c r="E7" s="3">
        <f t="shared" si="0"/>
        <v>94112637.371675014</v>
      </c>
      <c r="F7" s="3">
        <f t="shared" si="0"/>
        <v>130472499.52600001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94801546.650000006</v>
      </c>
      <c r="C9" s="3">
        <f t="shared" si="0"/>
        <v>103285040.57875001</v>
      </c>
      <c r="D9" s="3">
        <f t="shared" si="0"/>
        <v>77074063.881249994</v>
      </c>
      <c r="E9" s="3">
        <f t="shared" si="0"/>
        <v>94112637.371675014</v>
      </c>
      <c r="F9" s="3">
        <f t="shared" si="0"/>
        <v>130472499.52600001</v>
      </c>
    </row>
    <row r="10" spans="1:102" x14ac:dyDescent="0.15">
      <c r="A10" s="2" t="s">
        <v>4</v>
      </c>
      <c r="B10" s="3">
        <f t="shared" si="0"/>
        <v>10560309.33</v>
      </c>
      <c r="C10" s="3">
        <f t="shared" si="0"/>
        <v>13457008.11575</v>
      </c>
      <c r="D10" s="3">
        <f t="shared" si="0"/>
        <v>15414812.776250001</v>
      </c>
      <c r="E10" s="3">
        <f t="shared" si="0"/>
        <v>18822527.474335</v>
      </c>
      <c r="F10" s="3">
        <f t="shared" si="0"/>
        <v>26094499.905200001</v>
      </c>
    </row>
    <row r="11" spans="1:102" x14ac:dyDescent="0.15">
      <c r="A11" s="5" t="s">
        <v>3</v>
      </c>
      <c r="B11" s="4">
        <f>B10/B9</f>
        <v>0.11139385066140163</v>
      </c>
      <c r="C11" s="4">
        <f>C10/C9</f>
        <v>0.13029000173059582</v>
      </c>
      <c r="D11" s="4">
        <f>D10/D9</f>
        <v>0.20000000000000004</v>
      </c>
      <c r="E11" s="4">
        <f>E10/E9</f>
        <v>0.19999999999999996</v>
      </c>
      <c r="F11" s="4">
        <f>F10/F9</f>
        <v>0.19999999999999998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7.1191749908016924E-2</v>
      </c>
      <c r="C13" s="4">
        <f>C12/C9</f>
        <v>6.5344293444452264E-2</v>
      </c>
      <c r="D13" s="4">
        <f>D12/D9</f>
        <v>8.7566266265633727E-2</v>
      </c>
      <c r="E13" s="4">
        <f>E12/E9</f>
        <v>7.1712877127713626E-2</v>
      </c>
      <c r="F13" s="4">
        <f>F12/F9</f>
        <v>5.1728050160141759E-2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112110943.97999999</v>
      </c>
      <c r="C14" s="3">
        <f>C28+C42+C56+C70</f>
        <v>123491136.6945</v>
      </c>
      <c r="D14" s="3">
        <f>D28+D42+D56+D70</f>
        <v>99237964.657499999</v>
      </c>
      <c r="E14" s="3">
        <f>E28+E42+E56+E70</f>
        <v>119684252.84601</v>
      </c>
      <c r="F14" s="3">
        <f>F28+F42+F56+F70</f>
        <v>163316087.43120003</v>
      </c>
      <c r="G14" s="1">
        <f>SUM(B14:F14)</f>
        <v>617840385.60921001</v>
      </c>
      <c r="H14" s="1">
        <f>+F28+F42+F56+F70</f>
        <v>163316087.43120003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24001546.649999999</v>
      </c>
      <c r="C21" s="26">
        <f>STAFF_CWS!AE211</f>
        <v>33685040.578750007</v>
      </c>
      <c r="D21" s="26">
        <f>STAFF_CWS!AQ211</f>
        <v>43474063.881250001</v>
      </c>
      <c r="E21" s="26">
        <f>STAFF_CWS!BC211</f>
        <v>53312637.371675014</v>
      </c>
      <c r="F21" s="26">
        <f>STAFF_CWS!BO211</f>
        <v>82472499.526000008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24001546.649999999</v>
      </c>
      <c r="C23" s="26">
        <f>STAFF_CWS!AE215</f>
        <v>33685040.578750007</v>
      </c>
      <c r="D23" s="26">
        <f>STAFF_CWS!AQ215</f>
        <v>43474063.881250001</v>
      </c>
      <c r="E23" s="26">
        <f>STAFF_CWS!BC215</f>
        <v>53312637.371675014</v>
      </c>
      <c r="F23" s="26">
        <f>STAFF_CWS!BO215</f>
        <v>82472499.526000008</v>
      </c>
    </row>
    <row r="24" spans="1:102" x14ac:dyDescent="0.15">
      <c r="A24" s="2" t="s">
        <v>4</v>
      </c>
      <c r="B24" s="26">
        <f>STAFF_CWS!S225</f>
        <v>4800309.33</v>
      </c>
      <c r="C24" s="26">
        <f>STAFF_CWS!AE225</f>
        <v>6737008.1157499989</v>
      </c>
      <c r="D24" s="26">
        <f>STAFF_CWS!AQ225</f>
        <v>8694812.776250001</v>
      </c>
      <c r="E24" s="26">
        <f>STAFF_CWS!BC225</f>
        <v>10662527.474335002</v>
      </c>
      <c r="F24" s="26">
        <f>STAFF_CWS!BO225</f>
        <v>16494499.905200001</v>
      </c>
    </row>
    <row r="25" spans="1:102" x14ac:dyDescent="0.15">
      <c r="A25" s="5" t="s">
        <v>3</v>
      </c>
      <c r="B25" s="4">
        <f>B24/B23</f>
        <v>0.2</v>
      </c>
      <c r="C25" s="4">
        <f>C24/C23</f>
        <v>0.19999999999999993</v>
      </c>
      <c r="D25" s="4">
        <f>D24/D23</f>
        <v>0.2</v>
      </c>
      <c r="E25" s="4">
        <f>E24/E23</f>
        <v>0.19999999999999998</v>
      </c>
      <c r="F25" s="4">
        <f>F24/F23</f>
        <v>0.19999999999999998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0.14059693940598617</v>
      </c>
      <c r="C27" s="4">
        <f>C26/C23</f>
        <v>0.10017930636333594</v>
      </c>
      <c r="D27" s="4">
        <f>D26/D23</f>
        <v>7.762200490889494E-2</v>
      </c>
      <c r="E27" s="4">
        <f>E26/E23</f>
        <v>6.3297262457191694E-2</v>
      </c>
      <c r="F27" s="4">
        <f>F26/F23</f>
        <v>4.0917202939097931E-2</v>
      </c>
    </row>
    <row r="28" spans="1:102" x14ac:dyDescent="0.15">
      <c r="A28" s="2" t="s">
        <v>0</v>
      </c>
      <c r="B28" s="26">
        <f>STAFF_CWS!S233</f>
        <v>32176399.979999997</v>
      </c>
      <c r="C28" s="26">
        <f>STAFF_CWS!AE233</f>
        <v>43796592.694499999</v>
      </c>
      <c r="D28" s="26">
        <f>STAFF_CWS!AQ233</f>
        <v>55543420.657500006</v>
      </c>
      <c r="E28" s="26">
        <f>STAFF_CWS!BC233</f>
        <v>67349708.84601</v>
      </c>
      <c r="F28" s="26">
        <f>STAFF_CWS!BO233</f>
        <v>102341543.43120001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A13" sqref="A13:B13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2" t="s">
        <v>35</v>
      </c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 t="s">
        <v>36</v>
      </c>
      <c r="P1" s="362"/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 t="s">
        <v>37</v>
      </c>
      <c r="AB1" s="362"/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 t="s">
        <v>38</v>
      </c>
      <c r="AN1" s="362"/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 t="s">
        <v>39</v>
      </c>
      <c r="AZ1" s="362"/>
      <c r="BA1" s="362"/>
      <c r="BB1" s="362"/>
      <c r="BC1" s="362"/>
      <c r="BD1" s="362"/>
      <c r="BE1" s="362"/>
      <c r="BF1" s="362"/>
      <c r="BG1" s="362"/>
      <c r="BH1" s="362"/>
      <c r="BI1" s="362"/>
      <c r="BJ1" s="36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2" t="s">
        <v>151</v>
      </c>
      <c r="B5" s="362"/>
    </row>
    <row r="6" spans="1:63" x14ac:dyDescent="0.15">
      <c r="C6" s="362" t="s">
        <v>35</v>
      </c>
      <c r="D6" s="362"/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 t="s">
        <v>36</v>
      </c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2"/>
      <c r="AA6" s="362" t="s">
        <v>37</v>
      </c>
      <c r="AB6" s="362"/>
      <c r="AC6" s="362"/>
      <c r="AD6" s="362"/>
      <c r="AE6" s="362"/>
      <c r="AF6" s="362"/>
      <c r="AG6" s="362"/>
      <c r="AH6" s="362"/>
      <c r="AI6" s="362"/>
      <c r="AJ6" s="362"/>
      <c r="AK6" s="362"/>
      <c r="AL6" s="362"/>
      <c r="AM6" s="362" t="s">
        <v>38</v>
      </c>
      <c r="AN6" s="362"/>
      <c r="AO6" s="362"/>
      <c r="AP6" s="362"/>
      <c r="AQ6" s="362"/>
      <c r="AR6" s="362"/>
      <c r="AS6" s="362"/>
      <c r="AT6" s="362"/>
      <c r="AU6" s="362"/>
      <c r="AV6" s="362"/>
      <c r="AW6" s="362"/>
      <c r="AX6" s="362"/>
      <c r="AY6" s="362" t="s">
        <v>39</v>
      </c>
      <c r="AZ6" s="362"/>
      <c r="BA6" s="362"/>
      <c r="BB6" s="362"/>
      <c r="BC6" s="362"/>
      <c r="BD6" s="362"/>
      <c r="BE6" s="362"/>
      <c r="BF6" s="362"/>
      <c r="BG6" s="362"/>
      <c r="BH6" s="362"/>
      <c r="BI6" s="362"/>
      <c r="BJ6" s="36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7">
        <f>SUM(C10:BJ10)</f>
        <v>1745788.0076749998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4400394.2</v>
      </c>
      <c r="M11" s="9">
        <f t="shared" si="0"/>
        <v>4400394.2</v>
      </c>
      <c r="N11" s="9">
        <f t="shared" si="0"/>
        <v>4400758.25</v>
      </c>
      <c r="O11" s="9">
        <f t="shared" si="0"/>
        <v>5602524.1900000004</v>
      </c>
      <c r="P11" s="9">
        <f t="shared" si="0"/>
        <v>5603394.665</v>
      </c>
      <c r="Q11" s="9">
        <f t="shared" si="0"/>
        <v>5606789.3300000001</v>
      </c>
      <c r="R11" s="9">
        <f t="shared" si="0"/>
        <v>5606789.3300000001</v>
      </c>
      <c r="S11" s="9">
        <f t="shared" si="0"/>
        <v>5606789.3300000001</v>
      </c>
      <c r="T11" s="9">
        <f t="shared" si="0"/>
        <v>5606789.3300000001</v>
      </c>
      <c r="U11" s="9">
        <f t="shared" si="0"/>
        <v>5606789.3300000001</v>
      </c>
      <c r="V11" s="9">
        <f t="shared" si="0"/>
        <v>5607659.8049999997</v>
      </c>
      <c r="W11" s="9">
        <f t="shared" si="0"/>
        <v>5608530.2800000003</v>
      </c>
      <c r="X11" s="9">
        <f t="shared" si="0"/>
        <v>5608552.7800000003</v>
      </c>
      <c r="Y11" s="9">
        <f t="shared" si="0"/>
        <v>5610206.9637500001</v>
      </c>
      <c r="Z11" s="9">
        <f t="shared" si="0"/>
        <v>5610225.2450000001</v>
      </c>
      <c r="AA11" s="9">
        <f t="shared" si="0"/>
        <v>6413653.3799999999</v>
      </c>
      <c r="AB11" s="9">
        <f t="shared" si="0"/>
        <v>6421827.0580000002</v>
      </c>
      <c r="AC11" s="9">
        <f t="shared" si="0"/>
        <v>6424635.2215</v>
      </c>
      <c r="AD11" s="9">
        <f t="shared" si="0"/>
        <v>6424635.2215</v>
      </c>
      <c r="AE11" s="9">
        <f t="shared" si="0"/>
        <v>6427352.5099999998</v>
      </c>
      <c r="AF11" s="9">
        <f t="shared" si="0"/>
        <v>6427352.5099999998</v>
      </c>
      <c r="AG11" s="9">
        <f t="shared" si="0"/>
        <v>6427352.5099999998</v>
      </c>
      <c r="AH11" s="9">
        <f t="shared" si="0"/>
        <v>6424658.0965</v>
      </c>
      <c r="AI11" s="9">
        <f t="shared" si="0"/>
        <v>6424680.9715</v>
      </c>
      <c r="AJ11" s="9">
        <f t="shared" si="0"/>
        <v>6421988.4330000002</v>
      </c>
      <c r="AK11" s="9">
        <f t="shared" si="0"/>
        <v>6419312.6445000004</v>
      </c>
      <c r="AL11" s="9">
        <f t="shared" si="0"/>
        <v>6416615.3247499997</v>
      </c>
      <c r="AM11" s="9">
        <f t="shared" si="0"/>
        <v>7825620.7708000001</v>
      </c>
      <c r="AN11" s="9">
        <f t="shared" si="0"/>
        <v>7840872.6675000004</v>
      </c>
      <c r="AO11" s="9">
        <f t="shared" si="0"/>
        <v>7846133.1670500003</v>
      </c>
      <c r="AP11" s="9">
        <f t="shared" si="0"/>
        <v>7846133.1670500003</v>
      </c>
      <c r="AQ11" s="9">
        <f t="shared" si="0"/>
        <v>7851162.4906249996</v>
      </c>
      <c r="AR11" s="9">
        <f t="shared" si="0"/>
        <v>7851162.4906249996</v>
      </c>
      <c r="AS11" s="9">
        <f t="shared" si="0"/>
        <v>7851162.4906249996</v>
      </c>
      <c r="AT11" s="9">
        <f t="shared" si="0"/>
        <v>7846158.6670500003</v>
      </c>
      <c r="AU11" s="9">
        <f t="shared" si="0"/>
        <v>7846184.1670500003</v>
      </c>
      <c r="AV11" s="9">
        <f t="shared" si="0"/>
        <v>7841052.9175000004</v>
      </c>
      <c r="AW11" s="9">
        <f t="shared" si="0"/>
        <v>7836065.3439250002</v>
      </c>
      <c r="AX11" s="9">
        <f t="shared" si="0"/>
        <v>7830929.0318750003</v>
      </c>
      <c r="AY11" s="9">
        <f t="shared" si="0"/>
        <v>10843572.210674999</v>
      </c>
      <c r="AZ11" s="9">
        <f t="shared" si="0"/>
        <v>10869690.99958</v>
      </c>
      <c r="BA11" s="9">
        <f t="shared" si="0"/>
        <v>10878492.241714999</v>
      </c>
      <c r="BB11" s="9">
        <f t="shared" si="0"/>
        <v>10878492.241714999</v>
      </c>
      <c r="BC11" s="9">
        <f t="shared" si="0"/>
        <v>10887186.17135</v>
      </c>
      <c r="BD11" s="9">
        <f t="shared" si="0"/>
        <v>10887186.17135</v>
      </c>
      <c r="BE11" s="9">
        <f t="shared" si="0"/>
        <v>10887186.17135</v>
      </c>
      <c r="BF11" s="9">
        <f t="shared" si="0"/>
        <v>10878517.741714999</v>
      </c>
      <c r="BG11" s="9">
        <f t="shared" si="0"/>
        <v>10878543.241714999</v>
      </c>
      <c r="BH11" s="9">
        <f t="shared" si="0"/>
        <v>10869871.24958</v>
      </c>
      <c r="BI11" s="9">
        <f t="shared" si="0"/>
        <v>10861219.069945</v>
      </c>
      <c r="BJ11" s="9">
        <f t="shared" si="0"/>
        <v>10852542.015310001</v>
      </c>
      <c r="BK11" s="37">
        <f>SUM(BK9:BK10)</f>
        <v>421745788.00767499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2" t="s">
        <v>154</v>
      </c>
      <c r="B13" s="362"/>
    </row>
    <row r="14" spans="1:63" x14ac:dyDescent="0.15">
      <c r="C14" s="362" t="s">
        <v>35</v>
      </c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/>
      <c r="O14" s="362" t="s">
        <v>36</v>
      </c>
      <c r="P14" s="362"/>
      <c r="Q14" s="362"/>
      <c r="R14" s="362"/>
      <c r="S14" s="362"/>
      <c r="T14" s="362"/>
      <c r="U14" s="362"/>
      <c r="V14" s="362"/>
      <c r="W14" s="362"/>
      <c r="X14" s="362"/>
      <c r="Y14" s="362"/>
      <c r="Z14" s="362"/>
      <c r="AA14" s="362" t="s">
        <v>37</v>
      </c>
      <c r="AB14" s="362"/>
      <c r="AC14" s="362"/>
      <c r="AD14" s="362"/>
      <c r="AE14" s="362"/>
      <c r="AF14" s="362"/>
      <c r="AG14" s="362"/>
      <c r="AH14" s="362"/>
      <c r="AI14" s="362"/>
      <c r="AJ14" s="362"/>
      <c r="AK14" s="362"/>
      <c r="AL14" s="362"/>
      <c r="AM14" s="362" t="s">
        <v>38</v>
      </c>
      <c r="AN14" s="362"/>
      <c r="AO14" s="362"/>
      <c r="AP14" s="362"/>
      <c r="AQ14" s="362"/>
      <c r="AR14" s="362"/>
      <c r="AS14" s="362"/>
      <c r="AT14" s="362"/>
      <c r="AU14" s="362"/>
      <c r="AV14" s="362"/>
      <c r="AW14" s="362"/>
      <c r="AX14" s="362"/>
      <c r="AY14" s="362" t="s">
        <v>39</v>
      </c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  <c r="BJ14" s="36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30</vt:i4>
      </vt:variant>
    </vt:vector>
  </HeadingPairs>
  <TitlesOfParts>
    <vt:vector size="9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2023-04-06T20:20:26Z</dcterms:modified>
</cp:coreProperties>
</file>