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09E0CC63-BCE5-C549-9152-6B9DC0231DE5}" xr6:coauthVersionLast="47" xr6:coauthVersionMax="47" xr10:uidLastSave="{00000000-0000-0000-0000-000000000000}"/>
  <bookViews>
    <workbookView xWindow="0" yWindow="500" windowWidth="22400" windowHeight="15860" firstSheet="30" activeTab="30" xr2:uid="{26791159-4678-F343-BB50-DB94161E19E5}"/>
    <workbookView xWindow="7860" yWindow="2500" windowWidth="22960" windowHeight="16440" firstSheet="35" activeTab="40" xr2:uid="{4554B65D-1482-0B4F-AAE8-9ADB1F83DFC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0" i="51" l="1"/>
  <c r="H20" i="51"/>
  <c r="G20" i="51"/>
  <c r="F20" i="51"/>
  <c r="E20" i="51"/>
  <c r="B46" i="51"/>
  <c r="B41" i="51"/>
  <c r="B36" i="51"/>
  <c r="B19" i="51"/>
  <c r="B47" i="51"/>
  <c r="B42" i="51"/>
  <c r="B39" i="51"/>
  <c r="B38" i="51"/>
  <c r="B28" i="51"/>
  <c r="B27" i="51"/>
  <c r="E17" i="51"/>
  <c r="E9" i="51"/>
  <c r="B44" i="51"/>
  <c r="E3" i="5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43" i="48" s="1"/>
  <c r="A34" i="48"/>
  <c r="A37" i="48" s="1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F6" i="46"/>
  <c r="F7" i="46"/>
  <c r="A8" i="46"/>
  <c r="F56" i="46" l="1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U59" i="48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T59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59" i="48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59" i="48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59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Q59" i="48"/>
  <c r="Y72" i="48"/>
  <c r="Y81" i="48" s="1"/>
  <c r="Y59" i="48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9" i="48"/>
  <c r="O58" i="48"/>
  <c r="O51" i="48"/>
  <c r="O54" i="48" s="1"/>
  <c r="W61" i="48"/>
  <c r="W72" i="48"/>
  <c r="W81" i="48" s="1"/>
  <c r="W59" i="48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V59" i="48"/>
  <c r="P72" i="48"/>
  <c r="P81" i="48" s="1"/>
  <c r="P59" i="48"/>
  <c r="P61" i="48"/>
  <c r="P58" i="48"/>
  <c r="P51" i="48"/>
  <c r="P54" i="48" s="1"/>
  <c r="X72" i="48"/>
  <c r="X81" i="48" s="1"/>
  <c r="X59" i="48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1" i="48"/>
  <c r="T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AB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14" i="46"/>
  <c r="G23" i="46"/>
  <c r="G75" i="46" l="1"/>
  <c r="F77" i="46"/>
  <c r="G77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7" i="49" s="1"/>
  <c r="C126" i="46"/>
  <c r="BF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7" i="49" s="1"/>
  <c r="C105" i="46"/>
  <c r="AV39" i="48" s="1"/>
  <c r="B115" i="46"/>
  <c r="AJ67" i="49"/>
  <c r="AF39" i="48"/>
  <c r="X67" i="49"/>
  <c r="S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7" i="49"/>
  <c r="H67" i="49"/>
  <c r="G67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BF67" i="49"/>
  <c r="AP67" i="49"/>
  <c r="AM72" i="82"/>
  <c r="AA39" i="48"/>
  <c r="AU72" i="82"/>
  <c r="BM67" i="49"/>
  <c r="AX39" i="48"/>
  <c r="H43" i="51" s="1"/>
  <c r="AW39" i="48"/>
  <c r="AT72" i="82"/>
  <c r="AV67" i="49"/>
  <c r="AL72" i="82"/>
  <c r="AW67" i="49"/>
  <c r="AG39" i="48"/>
  <c r="AK72" i="82"/>
  <c r="AX67" i="49"/>
  <c r="AH39" i="48"/>
  <c r="AJ72" i="82"/>
  <c r="F106" i="46"/>
  <c r="G106" i="46" s="1"/>
  <c r="AO39" i="48"/>
  <c r="AI39" i="48"/>
  <c r="AE72" i="82"/>
  <c r="D105" i="46"/>
  <c r="F105" i="46" s="1"/>
  <c r="G105" i="46" s="1"/>
  <c r="BE67" i="49"/>
  <c r="AP39" i="48"/>
  <c r="AJ39" i="48"/>
  <c r="AY72" i="82"/>
  <c r="AQ72" i="82"/>
  <c r="AI72" i="82"/>
  <c r="BI67" i="49"/>
  <c r="AR67" i="49"/>
  <c r="AZ67" i="49"/>
  <c r="AS39" i="48"/>
  <c r="AC39" i="48"/>
  <c r="AK39" i="48"/>
  <c r="X27" i="50"/>
  <c r="BC39" i="48"/>
  <c r="AS72" i="82"/>
  <c r="BG67" i="49"/>
  <c r="AQ39" i="48"/>
  <c r="AZ72" i="82"/>
  <c r="AR72" i="82"/>
  <c r="BH67" i="49"/>
  <c r="AQ67" i="49"/>
  <c r="AY67" i="49"/>
  <c r="AR39" i="48"/>
  <c r="AX72" i="82"/>
  <c r="AP72" i="82"/>
  <c r="AH72" i="82"/>
  <c r="BB67" i="49"/>
  <c r="BJ67" i="49"/>
  <c r="AS67" i="49"/>
  <c r="BA67" i="49"/>
  <c r="AT39" i="48"/>
  <c r="AD39" i="48"/>
  <c r="AL39" i="48"/>
  <c r="G43" i="51" s="1"/>
  <c r="P27" i="50"/>
  <c r="AW72" i="82"/>
  <c r="AO72" i="82"/>
  <c r="AG72" i="82"/>
  <c r="BC67" i="49"/>
  <c r="BK67" i="49"/>
  <c r="AT67" i="49"/>
  <c r="AM39" i="48"/>
  <c r="AU39" i="48"/>
  <c r="AE39" i="48"/>
  <c r="AV72" i="82"/>
  <c r="AN72" i="82"/>
  <c r="AF72" i="82"/>
  <c r="F127" i="46"/>
  <c r="G127" i="46" s="1"/>
  <c r="BD67" i="49"/>
  <c r="AN39" i="48"/>
  <c r="BL72" i="82"/>
  <c r="BD39" i="48"/>
  <c r="BK72" i="82"/>
  <c r="D126" i="46"/>
  <c r="D129" i="46" s="1"/>
  <c r="BD72" i="82"/>
  <c r="B108" i="46"/>
  <c r="BC72" i="82"/>
  <c r="BB72" i="82"/>
  <c r="BA39" i="48"/>
  <c r="BB39" i="48"/>
  <c r="BJ72" i="82"/>
  <c r="W72" i="82"/>
  <c r="BG39" i="48"/>
  <c r="AA67" i="49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AK67" i="49"/>
  <c r="P39" i="48"/>
  <c r="R72" i="82"/>
  <c r="U39" i="48"/>
  <c r="Y72" i="82"/>
  <c r="S67" i="49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B129" i="46"/>
  <c r="AD67" i="49"/>
  <c r="AL67" i="49"/>
  <c r="AE67" i="49"/>
  <c r="AM67" i="49"/>
  <c r="AF67" i="49"/>
  <c r="AN67" i="49"/>
  <c r="AG67" i="49"/>
  <c r="AO67" i="49"/>
  <c r="AH67" i="49"/>
  <c r="AI67" i="49"/>
  <c r="Z27" i="50"/>
  <c r="F4" i="46"/>
  <c r="G4" i="46" s="1"/>
  <c r="Y67" i="49"/>
  <c r="R67" i="49"/>
  <c r="Z67" i="49"/>
  <c r="T67" i="49"/>
  <c r="AB67" i="49"/>
  <c r="U67" i="49"/>
  <c r="AC67" i="49"/>
  <c r="V67" i="49"/>
  <c r="W67" i="49"/>
  <c r="AZ140" i="49"/>
  <c r="AR140" i="49"/>
  <c r="AY140" i="49"/>
  <c r="AQ140" i="49"/>
  <c r="AX140" i="49"/>
  <c r="AP140" i="49"/>
  <c r="AW140" i="49"/>
  <c r="F112" i="46"/>
  <c r="G112" i="46" s="1"/>
  <c r="AV140" i="49"/>
  <c r="AU140" i="49"/>
  <c r="AT140" i="49"/>
  <c r="BA140" i="49"/>
  <c r="AS140" i="49"/>
  <c r="Y27" i="50"/>
  <c r="M67" i="49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D115" i="46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D136" i="46"/>
  <c r="BH140" i="49"/>
  <c r="F133" i="46"/>
  <c r="BG140" i="49"/>
  <c r="BF140" i="49"/>
  <c r="BM140" i="49"/>
  <c r="BE140" i="49"/>
  <c r="T27" i="50"/>
  <c r="V27" i="50"/>
  <c r="Q27" i="50"/>
  <c r="AA27" i="50"/>
  <c r="R27" i="50"/>
  <c r="N67" i="49"/>
  <c r="O67" i="49"/>
  <c r="P67" i="49"/>
  <c r="F67" i="49"/>
  <c r="I67" i="49"/>
  <c r="Q67" i="49"/>
  <c r="K67" i="49"/>
  <c r="L67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K8" i="48"/>
  <c r="K13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Q9" i="48" l="1"/>
  <c r="Q8" i="48" s="1"/>
  <c r="V9" i="48"/>
  <c r="V8" i="48" s="1"/>
  <c r="R9" i="48"/>
  <c r="R8" i="48" s="1"/>
  <c r="X9" i="48"/>
  <c r="X8" i="48"/>
  <c r="E72" i="48"/>
  <c r="E71" i="48" s="1"/>
  <c r="N72" i="48"/>
  <c r="N71" i="48" s="1"/>
  <c r="N75" i="48" s="1"/>
  <c r="N77" i="48" s="1"/>
  <c r="K35" i="48"/>
  <c r="K34" i="48" s="1"/>
  <c r="K38" i="48" s="1"/>
  <c r="M72" i="48"/>
  <c r="M81" i="48" s="1"/>
  <c r="D72" i="48"/>
  <c r="D81" i="48" s="1"/>
  <c r="D71" i="48"/>
  <c r="D34" i="48"/>
  <c r="D35" i="48"/>
  <c r="G72" i="48"/>
  <c r="G71" i="48" s="1"/>
  <c r="L72" i="48"/>
  <c r="L71" i="48" s="1"/>
  <c r="L35" i="48"/>
  <c r="L34" i="48"/>
  <c r="L38" i="48" s="1"/>
  <c r="E8" i="48"/>
  <c r="E13" i="48" s="1"/>
  <c r="D61" i="48"/>
  <c r="D58" i="48"/>
  <c r="D60" i="48"/>
  <c r="D51" i="48"/>
  <c r="D54" i="48" s="1"/>
  <c r="D59" i="48"/>
  <c r="C13" i="48"/>
  <c r="C14" i="48" s="1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81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81" i="48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N81" i="48" l="1"/>
  <c r="N88" i="48" s="1"/>
  <c r="L81" i="48"/>
  <c r="N35" i="48"/>
  <c r="N34" i="48" s="1"/>
  <c r="N38" i="48" s="1"/>
  <c r="F21" i="48"/>
  <c r="F35" i="48"/>
  <c r="F34" i="48" s="1"/>
  <c r="F38" i="48" s="1"/>
  <c r="M35" i="48"/>
  <c r="M34" i="48"/>
  <c r="M38" i="48" s="1"/>
  <c r="M71" i="48"/>
  <c r="M75" i="48" s="1"/>
  <c r="M77" i="48" s="1"/>
  <c r="M88" i="48" s="1"/>
  <c r="E35" i="48"/>
  <c r="E34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D75" i="48"/>
  <c r="D77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E88" i="48" s="1"/>
  <c r="L75" i="48"/>
  <c r="L77" i="48" s="1"/>
  <c r="L88" i="48" s="1"/>
  <c r="G75" i="48"/>
  <c r="G77" i="48" s="1"/>
  <c r="G88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F21" i="51"/>
  <c r="O17" i="48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M44" i="48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BK59" i="48" l="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1" i="5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E21" i="51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BK71" i="48" l="1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G24" i="51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24" i="51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W10" i="49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C88" i="48" l="1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I66" i="49"/>
  <c r="AI68" i="49" s="1"/>
  <c r="AF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M37" i="82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H90" i="48" s="1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86" i="48"/>
  <c r="T87" i="48"/>
  <c r="T86" i="48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86" i="48"/>
  <c r="V86" i="48"/>
  <c r="V87" i="48"/>
  <c r="AF87" i="48"/>
  <c r="H87" i="48"/>
  <c r="H93" i="48" s="1"/>
  <c r="AE87" i="48"/>
  <c r="X87" i="48"/>
  <c r="X86" i="48"/>
  <c r="K86" i="48"/>
  <c r="K92" i="48" s="1"/>
  <c r="W91" i="48"/>
  <c r="W86" i="48"/>
  <c r="W87" i="48"/>
  <c r="N86" i="48"/>
  <c r="N92" i="48" s="1"/>
  <c r="Y86" i="48"/>
  <c r="Y87" i="48"/>
  <c r="U87" i="48"/>
  <c r="U86" i="48"/>
  <c r="BJ120" i="59"/>
  <c r="AH86" i="48"/>
  <c r="D87" i="48"/>
  <c r="D93" i="48" s="1"/>
  <c r="Z86" i="48"/>
  <c r="Z87" i="48"/>
  <c r="I86" i="48"/>
  <c r="I92" i="48" s="1"/>
  <c r="L86" i="48"/>
  <c r="L92" i="48" s="1"/>
  <c r="M86" i="48"/>
  <c r="M92" i="48" s="1"/>
  <c r="P86" i="48"/>
  <c r="P87" i="48"/>
  <c r="BG8" i="52"/>
  <c r="Q86" i="48"/>
  <c r="Q87" i="48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C74" i="82"/>
  <c r="AC75" i="82" s="1"/>
  <c r="AC82" i="82" s="1"/>
  <c r="AC12" i="82" s="1"/>
  <c r="C86" i="48"/>
  <c r="C92" i="48" s="1"/>
  <c r="C87" i="48"/>
  <c r="C93" i="48" s="1"/>
  <c r="AD86" i="48"/>
  <c r="O86" i="48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AL86" i="48"/>
  <c r="T82" i="82"/>
  <c r="T12" i="82" s="1"/>
  <c r="R32" i="52" s="1"/>
  <c r="AD11" i="52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AO87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V91" i="48" l="1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H87" i="48" l="1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<sst xmlns="http://schemas.openxmlformats.org/spreadsheetml/2006/main" count="7534" uniqueCount="1259">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</sst>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2" t="s">
        <v>829</v>
      </c>
      <c r="G2" s="372"/>
      <c r="H2" s="372"/>
      <c r="J2" s="372" t="s">
        <v>464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1090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2" t="s">
        <v>468</v>
      </c>
      <c r="G24" s="372"/>
      <c r="H24" s="372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71" t="s">
        <v>462</v>
      </c>
      <c r="H47" s="371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215325</v>
      </c>
      <c r="BB114" s="70">
        <f>'REV-REVCALC_CWS'!AZ17</f>
        <v>345825</v>
      </c>
      <c r="BC114" s="70">
        <f>'REV-REVCALC_CWS'!BA17</f>
        <v>384975</v>
      </c>
      <c r="BD114" s="70">
        <f>'REV-REVCALC_CWS'!BB17</f>
        <v>384975</v>
      </c>
      <c r="BE114" s="70">
        <f>'REV-REVCALC_CWS'!BC17</f>
        <v>430650</v>
      </c>
      <c r="BF114" s="70">
        <f>'REV-REVCALC_CWS'!BD17</f>
        <v>469800</v>
      </c>
      <c r="BG114" s="70">
        <f>'REV-REVCALC_CWS'!BE17</f>
        <v>384975</v>
      </c>
      <c r="BH114" s="70">
        <f>'REV-REVCALC_CWS'!BF17</f>
        <v>430650</v>
      </c>
      <c r="BI114" s="70">
        <f>'REV-REVCALC_CWS'!BG17</f>
        <v>345825</v>
      </c>
      <c r="BJ114" s="70">
        <f>'REV-REVCALC_CWS'!BH17</f>
        <v>345825</v>
      </c>
      <c r="BK114" s="70">
        <f>'REV-REVCALC_CWS'!BI17</f>
        <v>345825</v>
      </c>
      <c r="BL114" s="70">
        <f>'REV-REVCALC_CWS'!BJ17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41616.300000000003</v>
      </c>
      <c r="BB115" s="70">
        <f>'REV-REVCALC_CWS'!AZ26</f>
        <v>66838.3</v>
      </c>
      <c r="BC115" s="70">
        <f>'REV-REVCALC_CWS'!BA26</f>
        <v>74404.899999999994</v>
      </c>
      <c r="BD115" s="70">
        <f>'REV-REVCALC_CWS'!BB26</f>
        <v>74404.899999999994</v>
      </c>
      <c r="BE115" s="70">
        <f>'REV-REVCALC_CWS'!BC26</f>
        <v>83232.600000000006</v>
      </c>
      <c r="BF115" s="70">
        <f>'REV-REVCALC_CWS'!BD26</f>
        <v>90799.2</v>
      </c>
      <c r="BG115" s="70">
        <f>'REV-REVCALC_CWS'!BE26</f>
        <v>74404.899999999994</v>
      </c>
      <c r="BH115" s="70">
        <f>'REV-REVCALC_CWS'!BF26</f>
        <v>83232.600000000006</v>
      </c>
      <c r="BI115" s="70">
        <f>'REV-REVCALC_CWS'!BG26</f>
        <v>66838.3</v>
      </c>
      <c r="BJ115" s="70">
        <f>'REV-REVCALC_CWS'!BH26</f>
        <v>66838.3</v>
      </c>
      <c r="BK115" s="70">
        <f>'REV-REVCALC_CWS'!BI26</f>
        <v>66838.3</v>
      </c>
      <c r="BL115" s="70">
        <f>'REV-REVCALC_CWS'!BJ26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0.80672796934865909</v>
      </c>
      <c r="BB117" s="46">
        <f>'REV-REVCALC_CWS'!AZ29</f>
        <v>0.80672796934865909</v>
      </c>
      <c r="BC117" s="46">
        <f>'REV-REVCALC_CWS'!BA29</f>
        <v>0.80672796934865898</v>
      </c>
      <c r="BD117" s="46">
        <f>'REV-REVCALC_CWS'!BB29</f>
        <v>0.80672796934865898</v>
      </c>
      <c r="BE117" s="46">
        <f>'REV-REVCALC_CWS'!BC29</f>
        <v>0.80672796934865909</v>
      </c>
      <c r="BF117" s="46">
        <f>'REV-REVCALC_CWS'!BD29</f>
        <v>0.80672796934865898</v>
      </c>
      <c r="BG117" s="46">
        <f>'REV-REVCALC_CWS'!BE29</f>
        <v>0.80672796934865898</v>
      </c>
      <c r="BH117" s="46">
        <f>'REV-REVCALC_CWS'!BF29</f>
        <v>0.80672796934865909</v>
      </c>
      <c r="BI117" s="46">
        <f>'REV-REVCALC_CWS'!BG29</f>
        <v>0.80672796934865909</v>
      </c>
      <c r="BJ117" s="46">
        <f>'REV-REVCALC_CWS'!BH29</f>
        <v>0.80672796934865909</v>
      </c>
      <c r="BK117" s="46">
        <f>'REV-REVCALC_CWS'!BI29</f>
        <v>0.80672796934865909</v>
      </c>
      <c r="BL117" s="46">
        <f>'REV-REVCALC_CWS'!BJ29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>
        <f>'REV-REVCALC_CWS'!AM40</f>
        <v>2100</v>
      </c>
      <c r="AP120" s="70">
        <f>'REV-REVCALC_CWS'!AN40</f>
        <v>3500</v>
      </c>
      <c r="AQ120" s="70">
        <f>'REV-REVCALC_CWS'!AO40</f>
        <v>3850</v>
      </c>
      <c r="AR120" s="70">
        <f>'REV-REVCALC_CWS'!AP40</f>
        <v>3850</v>
      </c>
      <c r="AS120" s="70">
        <f>'REV-REVCALC_CWS'!AQ40</f>
        <v>4200</v>
      </c>
      <c r="AT120" s="70">
        <f>'REV-REVCALC_CWS'!AR40</f>
        <v>4550</v>
      </c>
      <c r="AU120" s="70">
        <f>'REV-REVCALC_CWS'!AS40</f>
        <v>3850</v>
      </c>
      <c r="AV120" s="70">
        <f>'REV-REVCALC_CWS'!AT40</f>
        <v>4200</v>
      </c>
      <c r="AW120" s="70">
        <f>'REV-REVCALC_CWS'!AU40</f>
        <v>3500</v>
      </c>
      <c r="AX120" s="70">
        <f>'REV-REVCALC_CWS'!AV40</f>
        <v>3500</v>
      </c>
      <c r="AY120" s="70">
        <f>'REV-REVCALC_CWS'!AW40</f>
        <v>3500</v>
      </c>
      <c r="AZ120" s="70">
        <f>'REV-REVCALC_CWS'!AX40</f>
        <v>2100</v>
      </c>
      <c r="BA120" s="70">
        <f>'REV-REVCALC_CWS'!AY40</f>
        <v>945</v>
      </c>
      <c r="BB120" s="70">
        <f>'REV-REVCALC_CWS'!AZ40</f>
        <v>1575</v>
      </c>
      <c r="BC120" s="70">
        <f>'REV-REVCALC_CWS'!BA40</f>
        <v>1575</v>
      </c>
      <c r="BD120" s="70">
        <f>'REV-REVCALC_CWS'!BB40</f>
        <v>1575</v>
      </c>
      <c r="BE120" s="70">
        <f>'REV-REVCALC_CWS'!BC40</f>
        <v>1890</v>
      </c>
      <c r="BF120" s="70">
        <f>'REV-REVCALC_CWS'!BD40</f>
        <v>2205</v>
      </c>
      <c r="BG120" s="70">
        <f>'REV-REVCALC_CWS'!BE40</f>
        <v>1575</v>
      </c>
      <c r="BH120" s="70">
        <f>'REV-REVCALC_CWS'!BF40</f>
        <v>1890</v>
      </c>
      <c r="BI120" s="70">
        <f>'REV-REVCALC_CWS'!BG40</f>
        <v>1575</v>
      </c>
      <c r="BJ120" s="70">
        <f>'REV-REVCALC_CWS'!BH40</f>
        <v>1575</v>
      </c>
      <c r="BK120" s="70">
        <f>'REV-REVCALC_CWS'!BI40</f>
        <v>1575</v>
      </c>
      <c r="BL120" s="70">
        <f>'REV-REVCALC_CWS'!BJ40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>
        <f>'REV-REVCALC_CWS'!AM41</f>
        <v>-1398215</v>
      </c>
      <c r="AP121" s="70">
        <f>'REV-REVCALC_CWS'!AN41</f>
        <v>-2272095</v>
      </c>
      <c r="AQ121" s="70">
        <f>'REV-REVCALC_CWS'!AO41</f>
        <v>-2534245</v>
      </c>
      <c r="AR121" s="70">
        <f>'REV-REVCALC_CWS'!AP41</f>
        <v>-2534140</v>
      </c>
      <c r="AS121" s="70">
        <f>'REV-REVCALC_CWS'!AQ41</f>
        <v>-2796290</v>
      </c>
      <c r="AT121" s="70">
        <f>'REV-REVCALC_CWS'!AR41</f>
        <v>-3058405</v>
      </c>
      <c r="AU121" s="70">
        <f>'REV-REVCALC_CWS'!AS41</f>
        <v>-2534140</v>
      </c>
      <c r="AV121" s="70">
        <f>'REV-REVCALC_CWS'!AT41</f>
        <v>-2796290</v>
      </c>
      <c r="AW121" s="70">
        <f>'REV-REVCALC_CWS'!AU41</f>
        <v>-2271990</v>
      </c>
      <c r="AX121" s="70">
        <f>'REV-REVCALC_CWS'!AV41</f>
        <v>-2271990</v>
      </c>
      <c r="AY121" s="70">
        <f>'REV-REVCALC_CWS'!AW41</f>
        <v>-2271990</v>
      </c>
      <c r="AZ121" s="70">
        <f>'REV-REVCALC_CWS'!AX41</f>
        <v>-1398180</v>
      </c>
      <c r="BA121" s="70">
        <f>'REV-REVCALC_CWS'!AY41</f>
        <v>-1398110</v>
      </c>
      <c r="BB121" s="70">
        <f>'REV-REVCALC_CWS'!AZ41</f>
        <v>-2271920</v>
      </c>
      <c r="BC121" s="70">
        <f>'REV-REVCALC_CWS'!BA41</f>
        <v>-2534070</v>
      </c>
      <c r="BD121" s="70">
        <f>'REV-REVCALC_CWS'!BB41</f>
        <v>-2533965</v>
      </c>
      <c r="BE121" s="70">
        <f>'REV-REVCALC_CWS'!BC41</f>
        <v>-2796080</v>
      </c>
      <c r="BF121" s="70">
        <f>'REV-REVCALC_CWS'!BD41</f>
        <v>-3058160</v>
      </c>
      <c r="BG121" s="70">
        <f>'REV-REVCALC_CWS'!BE41</f>
        <v>-2533965</v>
      </c>
      <c r="BH121" s="70">
        <f>'REV-REVCALC_CWS'!BF41</f>
        <v>-2796080</v>
      </c>
      <c r="BI121" s="70">
        <f>'REV-REVCALC_CWS'!BG41</f>
        <v>-2271815</v>
      </c>
      <c r="BJ121" s="70">
        <f>'REV-REVCALC_CWS'!BH41</f>
        <v>-2271815</v>
      </c>
      <c r="BK121" s="70">
        <f>'REV-REVCALC_CWS'!BI41</f>
        <v>-2271815</v>
      </c>
      <c r="BL121" s="70">
        <f>'REV-REVCALC_CWS'!BJ41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>
        <f>'REV-REVCALC_CWS'!AM44</f>
        <v>625</v>
      </c>
      <c r="AP125" s="70">
        <f>'REV-REVCALC_CWS'!AN44</f>
        <v>1000</v>
      </c>
      <c r="AQ125" s="70">
        <f>'REV-REVCALC_CWS'!AO44</f>
        <v>1125</v>
      </c>
      <c r="AR125" s="70">
        <f>'REV-REVCALC_CWS'!AP44</f>
        <v>1125</v>
      </c>
      <c r="AS125" s="70">
        <f>'REV-REVCALC_CWS'!AQ44</f>
        <v>1250</v>
      </c>
      <c r="AT125" s="70">
        <f>'REV-REVCALC_CWS'!AR44</f>
        <v>1375</v>
      </c>
      <c r="AU125" s="70">
        <f>'REV-REVCALC_CWS'!AS44</f>
        <v>1125</v>
      </c>
      <c r="AV125" s="70">
        <f>'REV-REVCALC_CWS'!AT44</f>
        <v>1250</v>
      </c>
      <c r="AW125" s="70">
        <f>'REV-REVCALC_CWS'!AU44</f>
        <v>1000</v>
      </c>
      <c r="AX125" s="70">
        <f>'REV-REVCALC_CWS'!AV44</f>
        <v>1000</v>
      </c>
      <c r="AY125" s="70">
        <f>'REV-REVCALC_CWS'!AW44</f>
        <v>1000</v>
      </c>
      <c r="AZ125" s="70">
        <f>'REV-REVCALC_CWS'!AX44</f>
        <v>625</v>
      </c>
      <c r="BA125" s="70">
        <f>'REV-REVCALC_CWS'!AY44</f>
        <v>750</v>
      </c>
      <c r="BB125" s="70">
        <f>'REV-REVCALC_CWS'!AZ44</f>
        <v>1200</v>
      </c>
      <c r="BC125" s="70">
        <f>'REV-REVCALC_CWS'!BA44</f>
        <v>1350</v>
      </c>
      <c r="BD125" s="70">
        <f>'REV-REVCALC_CWS'!BB44</f>
        <v>1350</v>
      </c>
      <c r="BE125" s="70">
        <f>'REV-REVCALC_CWS'!BC44</f>
        <v>1500</v>
      </c>
      <c r="BF125" s="70">
        <f>'REV-REVCALC_CWS'!BD44</f>
        <v>1625</v>
      </c>
      <c r="BG125" s="70">
        <f>'REV-REVCALC_CWS'!BE44</f>
        <v>1350</v>
      </c>
      <c r="BH125" s="70">
        <f>'REV-REVCALC_CWS'!BF44</f>
        <v>1500</v>
      </c>
      <c r="BI125" s="70">
        <f>'REV-REVCALC_CWS'!BG44</f>
        <v>1200</v>
      </c>
      <c r="BJ125" s="70">
        <f>'REV-REVCALC_CWS'!BH44</f>
        <v>1200</v>
      </c>
      <c r="BK125" s="70">
        <f>'REV-REVCALC_CWS'!BI44</f>
        <v>1200</v>
      </c>
      <c r="BL125" s="70">
        <f>'REV-REVCALC_CWS'!BJ44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9005625</v>
      </c>
      <c r="AP126" s="70">
        <f>'REV-REVCALC_CWS'!AN45</f>
        <v>14634000</v>
      </c>
      <c r="AQ126" s="70">
        <f>'REV-REVCALC_CWS'!AO45</f>
        <v>16322625</v>
      </c>
      <c r="AR126" s="70">
        <f>'REV-REVCALC_CWS'!AP45</f>
        <v>16323075</v>
      </c>
      <c r="AS126" s="70">
        <f>'REV-REVCALC_CWS'!AQ45</f>
        <v>18011700</v>
      </c>
      <c r="AT126" s="70">
        <f>'REV-REVCALC_CWS'!AR45</f>
        <v>19700325</v>
      </c>
      <c r="AU126" s="70">
        <f>'REV-REVCALC_CWS'!AS45</f>
        <v>16323075</v>
      </c>
      <c r="AV126" s="70">
        <f>'REV-REVCALC_CWS'!AT45</f>
        <v>18011700</v>
      </c>
      <c r="AW126" s="70">
        <f>'REV-REVCALC_CWS'!AU45</f>
        <v>14634225</v>
      </c>
      <c r="AX126" s="70">
        <f>'REV-REVCALC_CWS'!AV45</f>
        <v>14634225</v>
      </c>
      <c r="AY126" s="70">
        <f>'REV-REVCALC_CWS'!AW45</f>
        <v>14634225</v>
      </c>
      <c r="AZ126" s="70">
        <f>'REV-REVCALC_CWS'!AX45</f>
        <v>9005850</v>
      </c>
      <c r="BA126" s="70">
        <f>'REV-REVCALC_CWS'!AY45</f>
        <v>8111137.5</v>
      </c>
      <c r="BB126" s="70">
        <f>'REV-REVCALC_CWS'!AZ45</f>
        <v>13180320</v>
      </c>
      <c r="BC126" s="70">
        <f>'REV-REVCALC_CWS'!BA45</f>
        <v>14701297.5</v>
      </c>
      <c r="BD126" s="70">
        <f>'REV-REVCALC_CWS'!BB45</f>
        <v>14701702.5</v>
      </c>
      <c r="BE126" s="70">
        <f>'REV-REVCALC_CWS'!BC45</f>
        <v>16222680</v>
      </c>
      <c r="BF126" s="70">
        <f>'REV-REVCALC_CWS'!BD45</f>
        <v>17743455</v>
      </c>
      <c r="BG126" s="70">
        <f>'REV-REVCALC_CWS'!BE45</f>
        <v>14701702.5</v>
      </c>
      <c r="BH126" s="70">
        <f>'REV-REVCALC_CWS'!BF45</f>
        <v>16222680</v>
      </c>
      <c r="BI126" s="70">
        <f>'REV-REVCALC_CWS'!BG45</f>
        <v>13180522.5</v>
      </c>
      <c r="BJ126" s="70">
        <f>'REV-REVCALC_CWS'!BH45</f>
        <v>13180522.5</v>
      </c>
      <c r="BK126" s="70">
        <f>'REV-REVCALC_CWS'!BI45</f>
        <v>13180522.5</v>
      </c>
      <c r="BL126" s="70">
        <f>'REV-REVCALC_CWS'!BJ45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4" t="s">
        <v>868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1">
        <f>'REV-REVCALC_CWS'!C90</f>
        <v>0</v>
      </c>
      <c r="D22" s="251">
        <f>'REV-REVCALC_CWS'!D90</f>
        <v>0</v>
      </c>
      <c r="E22" s="251">
        <f>'REV-REVCALC_CWS'!E90</f>
        <v>0</v>
      </c>
      <c r="F22" s="251">
        <f>'REV-REVCALC_CWS'!F90</f>
        <v>152190</v>
      </c>
      <c r="G22" s="251">
        <f>'REV-REVCALC_CWS'!G90</f>
        <v>168570</v>
      </c>
      <c r="H22" s="251">
        <f>'REV-REVCALC_CWS'!H90</f>
        <v>184950</v>
      </c>
      <c r="I22" s="251">
        <f>'REV-REVCALC_CWS'!I90</f>
        <v>152190</v>
      </c>
      <c r="J22" s="251">
        <f>'REV-REVCALC_CWS'!J90</f>
        <v>168570</v>
      </c>
      <c r="K22" s="251">
        <f>'REV-REVCALC_CWS'!K90</f>
        <v>133310</v>
      </c>
      <c r="L22" s="251">
        <f>'REV-REVCALC_CWS'!L90</f>
        <v>133310</v>
      </c>
      <c r="M22" s="251">
        <f>'REV-REVCALC_CWS'!M90</f>
        <v>133310</v>
      </c>
      <c r="N22" s="251">
        <f>'REV-REVCALC_CWS'!N90</f>
        <v>79620</v>
      </c>
      <c r="O22" s="251">
        <f>'REV-REVCALC_CWS'!O90</f>
        <v>288000</v>
      </c>
      <c r="P22" s="251">
        <f>'REV-REVCALC_CWS'!P90</f>
        <v>468000</v>
      </c>
      <c r="Q22" s="251">
        <f>'REV-REVCALC_CWS'!Q90</f>
        <v>522000</v>
      </c>
      <c r="R22" s="251">
        <f>'REV-REVCALC_CWS'!R90</f>
        <v>522000</v>
      </c>
      <c r="S22" s="251">
        <f>'REV-REVCALC_CWS'!S90</f>
        <v>576000</v>
      </c>
      <c r="T22" s="251">
        <f>'REV-REVCALC_CWS'!T90</f>
        <v>630000</v>
      </c>
      <c r="U22" s="251">
        <f>'REV-REVCALC_CWS'!U90</f>
        <v>522000</v>
      </c>
      <c r="V22" s="251">
        <f>'REV-REVCALC_CWS'!V90</f>
        <v>576000</v>
      </c>
      <c r="W22" s="251">
        <f>'REV-REVCALC_CWS'!W90</f>
        <v>468000</v>
      </c>
      <c r="X22" s="251">
        <f>'REV-REVCALC_CWS'!X90</f>
        <v>468000</v>
      </c>
      <c r="Y22" s="251">
        <f>'REV-REVCALC_CWS'!Y90</f>
        <v>468000</v>
      </c>
      <c r="Z22" s="251">
        <f>'REV-REVCALC_CWS'!Z90</f>
        <v>288000</v>
      </c>
      <c r="AA22" s="251" t="e">
        <f>'REV-REVCALC_CWS'!AA90</f>
        <v>#VALUE!</v>
      </c>
      <c r="AB22" s="251" t="e">
        <f>'REV-REVCALC_CWS'!AB90</f>
        <v>#VALUE!</v>
      </c>
      <c r="AC22" s="251" t="e">
        <f>'REV-REVCALC_CWS'!AC90</f>
        <v>#VALUE!</v>
      </c>
      <c r="AD22" s="251" t="e">
        <f>'REV-REVCALC_CWS'!AD90</f>
        <v>#VALUE!</v>
      </c>
      <c r="AE22" s="251" t="e">
        <f>'REV-REVCALC_CWS'!AE90</f>
        <v>#VALUE!</v>
      </c>
      <c r="AF22" s="251" t="e">
        <f>'REV-REVCALC_CWS'!AF90</f>
        <v>#VALUE!</v>
      </c>
      <c r="AG22" s="251" t="e">
        <f>'REV-REVCALC_CWS'!AG90</f>
        <v>#VALUE!</v>
      </c>
      <c r="AH22" s="251" t="e">
        <f>'REV-REVCALC_CWS'!AH90</f>
        <v>#VALUE!</v>
      </c>
      <c r="AI22" s="251" t="e">
        <f>'REV-REVCALC_CWS'!AI90</f>
        <v>#VALUE!</v>
      </c>
      <c r="AJ22" s="251" t="e">
        <f>'REV-REVCALC_CWS'!AJ90</f>
        <v>#VALUE!</v>
      </c>
      <c r="AK22" s="251" t="e">
        <f>'REV-REVCALC_CWS'!AK90</f>
        <v>#VALUE!</v>
      </c>
      <c r="AL22" s="251" t="e">
        <f>'REV-REVCALC_CWS'!AL90</f>
        <v>#VALUE!</v>
      </c>
      <c r="AM22" s="251" t="e">
        <f>'REV-REVCALC_CWS'!AM90</f>
        <v>#VALUE!</v>
      </c>
      <c r="AN22" s="251" t="e">
        <f>'REV-REVCALC_CWS'!AN90</f>
        <v>#VALUE!</v>
      </c>
      <c r="AO22" s="251" t="e">
        <f>'REV-REVCALC_CWS'!AO90</f>
        <v>#VALUE!</v>
      </c>
      <c r="AP22" s="251" t="e">
        <f>'REV-REVCALC_CWS'!AP90</f>
        <v>#VALUE!</v>
      </c>
      <c r="AQ22" s="251" t="e">
        <f>'REV-REVCALC_CWS'!AQ90</f>
        <v>#VALUE!</v>
      </c>
      <c r="AR22" s="251" t="e">
        <f>'REV-REVCALC_CWS'!AR90</f>
        <v>#VALUE!</v>
      </c>
      <c r="AS22" s="251" t="e">
        <f>'REV-REVCALC_CWS'!AS90</f>
        <v>#VALUE!</v>
      </c>
      <c r="AT22" s="251" t="e">
        <f>'REV-REVCALC_CWS'!AT90</f>
        <v>#VALUE!</v>
      </c>
      <c r="AU22" s="251" t="e">
        <f>'REV-REVCALC_CWS'!AU90</f>
        <v>#VALUE!</v>
      </c>
      <c r="AV22" s="251" t="e">
        <f>'REV-REVCALC_CWS'!AV90</f>
        <v>#VALUE!</v>
      </c>
      <c r="AW22" s="251" t="e">
        <f>'REV-REVCALC_CWS'!AW90</f>
        <v>#VALUE!</v>
      </c>
      <c r="AX22" s="251" t="e">
        <f>'REV-REVCALC_CWS'!AX90</f>
        <v>#VALUE!</v>
      </c>
      <c r="AY22" s="251">
        <f>'REV-REVCALC_CWS'!AY90</f>
        <v>6930047.5</v>
      </c>
      <c r="AZ22" s="251">
        <f>'REV-REVCALC_CWS'!AZ90</f>
        <v>11257000</v>
      </c>
      <c r="BA22" s="251">
        <f>'REV-REVCALC_CWS'!BA90</f>
        <v>12555127.5</v>
      </c>
      <c r="BB22" s="251">
        <f>'REV-REVCALC_CWS'!BB90</f>
        <v>12555637.5</v>
      </c>
      <c r="BC22" s="251">
        <f>'REV-REVCALC_CWS'!BC90</f>
        <v>13860640</v>
      </c>
      <c r="BD22" s="251">
        <f>'REV-REVCALC_CWS'!BD90</f>
        <v>15158925</v>
      </c>
      <c r="BE22" s="251">
        <f>'REV-REVCALC_CWS'!BE90</f>
        <v>12555637.5</v>
      </c>
      <c r="BF22" s="251">
        <f>'REV-REVCALC_CWS'!BF90</f>
        <v>13860640</v>
      </c>
      <c r="BG22" s="251">
        <f>'REV-REVCALC_CWS'!BG90</f>
        <v>11257307.5</v>
      </c>
      <c r="BH22" s="251">
        <f>'REV-REVCALC_CWS'!BH90</f>
        <v>11257307.5</v>
      </c>
      <c r="BI22" s="251">
        <f>'REV-REVCALC_CWS'!BI90</f>
        <v>11257307.5</v>
      </c>
      <c r="BJ22" s="251">
        <f>'REV-REVCALC_CWS'!BJ90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#VALUE!</v>
      </c>
      <c r="AO19" s="9" t="e">
        <f>'REV-REVCALC_CWS'!AN90</f>
        <v>#VALUE!</v>
      </c>
      <c r="AP19" s="9" t="e">
        <f>'REV-REVCALC_CWS'!AO90</f>
        <v>#VALUE!</v>
      </c>
      <c r="AQ19" s="9" t="e">
        <f>'REV-REVCALC_CWS'!AP90</f>
        <v>#VALUE!</v>
      </c>
      <c r="AR19" s="9" t="e">
        <f>'REV-REVCALC_CWS'!AQ90</f>
        <v>#VALUE!</v>
      </c>
      <c r="AS19" s="9" t="e">
        <f>'REV-REVCALC_CWS'!AR90</f>
        <v>#VALUE!</v>
      </c>
      <c r="AT19" s="9" t="e">
        <f>'REV-REVCALC_CWS'!AS90</f>
        <v>#VALUE!</v>
      </c>
      <c r="AU19" s="9" t="e">
        <f>'REV-REVCALC_CWS'!AT90</f>
        <v>#VALUE!</v>
      </c>
      <c r="AV19" s="9" t="e">
        <f>'REV-REVCALC_CWS'!AU90</f>
        <v>#VALUE!</v>
      </c>
      <c r="AW19" s="9" t="e">
        <f>'REV-REVCALC_CWS'!AV90</f>
        <v>#VALUE!</v>
      </c>
      <c r="AX19" s="9" t="e">
        <f>'REV-REVCALC_CWS'!AW90</f>
        <v>#VALUE!</v>
      </c>
      <c r="AY19" s="9" t="e">
        <f>'REV-REVCALC_CWS'!AX90</f>
        <v>#VALUE!</v>
      </c>
      <c r="AZ19" s="9">
        <f>'REV-REVCALC_CWS'!AY90</f>
        <v>6930047.5</v>
      </c>
      <c r="BA19" s="9">
        <f>'REV-REVCALC_CWS'!AZ90</f>
        <v>11257000</v>
      </c>
      <c r="BB19" s="9">
        <f>'REV-REVCALC_CWS'!BA90</f>
        <v>12555127.5</v>
      </c>
      <c r="BC19" s="9">
        <f>'REV-REVCALC_CWS'!BB90</f>
        <v>12555637.5</v>
      </c>
      <c r="BD19" s="9">
        <f>'REV-REVCALC_CWS'!BC90</f>
        <v>13860640</v>
      </c>
      <c r="BE19" s="9">
        <f>'REV-REVCALC_CWS'!BD90</f>
        <v>15158925</v>
      </c>
      <c r="BF19" s="9">
        <f>'REV-REVCALC_CWS'!BE90</f>
        <v>12555637.5</v>
      </c>
      <c r="BG19" s="9">
        <f>'REV-REVCALC_CWS'!BF90</f>
        <v>13860640</v>
      </c>
      <c r="BH19" s="9">
        <f>'REV-REVCALC_CWS'!BG90</f>
        <v>11257307.5</v>
      </c>
      <c r="BI19" s="9">
        <f>'REV-REVCALC_CWS'!BH90</f>
        <v>11257307.5</v>
      </c>
      <c r="BJ19" s="9">
        <f>'REV-REVCALC_CWS'!BI90</f>
        <v>11257307.5</v>
      </c>
      <c r="BK19" s="9">
        <f>'REV-REVCALC_CWS'!BJ90</f>
        <v>6930285</v>
      </c>
    </row>
    <row r="20" spans="2:63" x14ac:dyDescent="0.15">
      <c r="B20" s="33" t="s">
        <v>376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#VALUE!</v>
      </c>
      <c r="AC20" s="9" t="e">
        <f>'REV-REVCALC_CWS'!AB91</f>
        <v>#VALUE!</v>
      </c>
      <c r="AD20" s="9" t="e">
        <f>'REV-REVCALC_CWS'!AC91</f>
        <v>#VALUE!</v>
      </c>
      <c r="AE20" s="9" t="e">
        <f>'REV-REVCALC_CWS'!AD91</f>
        <v>#VALUE!</v>
      </c>
      <c r="AF20" s="9" t="e">
        <f>'REV-REVCALC_CWS'!AE91</f>
        <v>#VALUE!</v>
      </c>
      <c r="AG20" s="9" t="e">
        <f>'REV-REVCALC_CWS'!AF91</f>
        <v>#VALUE!</v>
      </c>
      <c r="AH20" s="9" t="e">
        <f>'REV-REVCALC_CWS'!AG91</f>
        <v>#VALUE!</v>
      </c>
      <c r="AI20" s="9" t="e">
        <f>'REV-REVCALC_CWS'!AH91</f>
        <v>#VALUE!</v>
      </c>
      <c r="AJ20" s="9" t="e">
        <f>'REV-REVCALC_CWS'!AI91</f>
        <v>#VALUE!</v>
      </c>
      <c r="AK20" s="9" t="e">
        <f>'REV-REVCALC_CWS'!AJ91</f>
        <v>#VALUE!</v>
      </c>
      <c r="AL20" s="9" t="e">
        <f>'REV-REVCALC_CWS'!AK91</f>
        <v>#VALUE!</v>
      </c>
      <c r="AM20" s="9" t="e">
        <f>'REV-REVCALC_CWS'!AL91</f>
        <v>#VALUE!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>
        <f>'REV-REVCALC_CWS'!AY91</f>
        <v>6888431.2000000002</v>
      </c>
      <c r="BA20" s="9">
        <f>'REV-REVCALC_CWS'!AZ91</f>
        <v>11190161.699999999</v>
      </c>
      <c r="BB20" s="9">
        <f>'REV-REVCALC_CWS'!BA91</f>
        <v>12480722.6</v>
      </c>
      <c r="BC20" s="9">
        <f>'REV-REVCALC_CWS'!BB91</f>
        <v>12481232.6</v>
      </c>
      <c r="BD20" s="9">
        <f>'REV-REVCALC_CWS'!BC91</f>
        <v>13777407.4</v>
      </c>
      <c r="BE20" s="9">
        <f>'REV-REVCALC_CWS'!BD91</f>
        <v>15068125.800000001</v>
      </c>
      <c r="BF20" s="9">
        <f>'REV-REVCALC_CWS'!BE91</f>
        <v>12481232.6</v>
      </c>
      <c r="BG20" s="9">
        <f>'REV-REVCALC_CWS'!BF91</f>
        <v>13777407.4</v>
      </c>
      <c r="BH20" s="9">
        <f>'REV-REVCALC_CWS'!BG91</f>
        <v>11190469.199999999</v>
      </c>
      <c r="BI20" s="9">
        <f>'REV-REVCALC_CWS'!BH91</f>
        <v>11190469.199999999</v>
      </c>
      <c r="BJ20" s="9">
        <f>'REV-REVCALC_CWS'!BI91</f>
        <v>11190469.199999999</v>
      </c>
      <c r="BK20" s="9">
        <f>'REV-REVCALC_CWS'!BJ91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#VALUE!</v>
      </c>
      <c r="AC26" s="9" t="e">
        <f>'REV-REVCALC_CWS'!AB91</f>
        <v>#VALUE!</v>
      </c>
      <c r="AD26" s="9" t="e">
        <f>'REV-REVCALC_CWS'!AC91</f>
        <v>#VALUE!</v>
      </c>
      <c r="AE26" s="9" t="e">
        <f>'REV-REVCALC_CWS'!AD91</f>
        <v>#VALUE!</v>
      </c>
      <c r="AF26" s="9" t="e">
        <f>'REV-REVCALC_CWS'!AE91</f>
        <v>#VALUE!</v>
      </c>
      <c r="AG26" s="9" t="e">
        <f>'REV-REVCALC_CWS'!AF91</f>
        <v>#VALUE!</v>
      </c>
      <c r="AH26" s="9" t="e">
        <f>'REV-REVCALC_CWS'!AG91</f>
        <v>#VALUE!</v>
      </c>
      <c r="AI26" s="9" t="e">
        <f>'REV-REVCALC_CWS'!AH91</f>
        <v>#VALUE!</v>
      </c>
      <c r="AJ26" s="9" t="e">
        <f>'REV-REVCALC_CWS'!AI91</f>
        <v>#VALUE!</v>
      </c>
      <c r="AK26" s="9" t="e">
        <f>'REV-REVCALC_CWS'!AJ91</f>
        <v>#VALUE!</v>
      </c>
      <c r="AL26" s="9" t="e">
        <f>'REV-REVCALC_CWS'!AK91</f>
        <v>#VALUE!</v>
      </c>
      <c r="AM26" s="9" t="e">
        <f>'REV-REVCALC_CWS'!AL91</f>
        <v>#VALUE!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>
        <f>'REV-REVCALC_CWS'!AY91</f>
        <v>6888431.2000000002</v>
      </c>
      <c r="BA26" s="9">
        <f>'REV-REVCALC_CWS'!AZ91</f>
        <v>11190161.699999999</v>
      </c>
      <c r="BB26" s="9">
        <f>'REV-REVCALC_CWS'!BA91</f>
        <v>12480722.6</v>
      </c>
      <c r="BC26" s="9">
        <f>'REV-REVCALC_CWS'!BB91</f>
        <v>12481232.6</v>
      </c>
      <c r="BD26" s="9">
        <f>'REV-REVCALC_CWS'!BC91</f>
        <v>13777407.4</v>
      </c>
      <c r="BE26" s="9">
        <f>'REV-REVCALC_CWS'!BD91</f>
        <v>15068125.800000001</v>
      </c>
      <c r="BF26" s="9">
        <f>'REV-REVCALC_CWS'!BE91</f>
        <v>12481232.6</v>
      </c>
      <c r="BG26" s="9">
        <f>'REV-REVCALC_CWS'!BF91</f>
        <v>13777407.4</v>
      </c>
      <c r="BH26" s="9">
        <f>'REV-REVCALC_CWS'!BG91</f>
        <v>11190469.199999999</v>
      </c>
      <c r="BI26" s="9">
        <f>'REV-REVCALC_CWS'!BH91</f>
        <v>11190469.199999999</v>
      </c>
      <c r="BJ26" s="9">
        <f>'REV-REVCALC_CWS'!BI91</f>
        <v>11190469.199999999</v>
      </c>
      <c r="BK26" s="9">
        <f>'REV-REVCALC_CWS'!BJ91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#VALUE!</v>
      </c>
      <c r="AE49" s="9" t="e">
        <f>'REV-REVCALC_CWS'!AB91</f>
        <v>#VALUE!</v>
      </c>
      <c r="AF49" s="9" t="e">
        <f>'REV-REVCALC_CWS'!AC91</f>
        <v>#VALUE!</v>
      </c>
      <c r="AG49" s="9" t="e">
        <f>'REV-REVCALC_CWS'!AD91</f>
        <v>#VALUE!</v>
      </c>
      <c r="AH49" s="9" t="e">
        <f>'REV-REVCALC_CWS'!AE91</f>
        <v>#VALUE!</v>
      </c>
      <c r="AI49" s="9" t="e">
        <f>'REV-REVCALC_CWS'!AF91</f>
        <v>#VALUE!</v>
      </c>
      <c r="AJ49" s="9" t="e">
        <f>'REV-REVCALC_CWS'!AG91</f>
        <v>#VALUE!</v>
      </c>
      <c r="AK49" s="9" t="e">
        <f>'REV-REVCALC_CWS'!AH91</f>
        <v>#VALUE!</v>
      </c>
      <c r="AL49" s="9" t="e">
        <f>'REV-REVCALC_CWS'!AI91</f>
        <v>#VALUE!</v>
      </c>
      <c r="AM49" s="9" t="e">
        <f>'REV-REVCALC_CWS'!AJ91</f>
        <v>#VALUE!</v>
      </c>
      <c r="AN49" s="9" t="e">
        <f>'REV-REVCALC_CWS'!AK91</f>
        <v>#VALUE!</v>
      </c>
      <c r="AO49" s="9" t="e">
        <f>'REV-REVCALC_CWS'!AL91</f>
        <v>#VALUE!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>
        <f>'REV-REVCALC_CWS'!AY91</f>
        <v>6888431.2000000002</v>
      </c>
      <c r="BC49" s="9">
        <f>'REV-REVCALC_CWS'!AZ91</f>
        <v>11190161.699999999</v>
      </c>
      <c r="BD49" s="9">
        <f>'REV-REVCALC_CWS'!BA91</f>
        <v>12480722.6</v>
      </c>
      <c r="BE49" s="9">
        <f>'REV-REVCALC_CWS'!BB91</f>
        <v>12481232.6</v>
      </c>
      <c r="BF49" s="9">
        <f>'REV-REVCALC_CWS'!BC91</f>
        <v>13777407.4</v>
      </c>
      <c r="BG49" s="9">
        <f>'REV-REVCALC_CWS'!BD91</f>
        <v>15068125.800000001</v>
      </c>
      <c r="BH49" s="9">
        <f>'REV-REVCALC_CWS'!BE91</f>
        <v>12481232.6</v>
      </c>
      <c r="BI49" s="9">
        <f>'REV-REVCALC_CWS'!BF91</f>
        <v>13777407.4</v>
      </c>
      <c r="BJ49" s="9">
        <f>'REV-REVCALC_CWS'!BG91</f>
        <v>11190469.199999999</v>
      </c>
      <c r="BK49" s="9">
        <f>'REV-REVCALC_CWS'!BH91</f>
        <v>11190469.199999999</v>
      </c>
      <c r="BL49" s="9">
        <f>'REV-REVCALC_CWS'!BI91</f>
        <v>11190469.199999999</v>
      </c>
      <c r="BM49" s="9">
        <f>'REV-REVCALC_CWS'!BJ91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642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643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2" t="s">
        <v>644</v>
      </c>
      <c r="D21" s="372"/>
      <c r="E21" s="372"/>
      <c r="F21" s="372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646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abSelected="1" workbookViewId="0">
      <selection activeCell="I21" sqref="I21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1255</v>
      </c>
      <c r="E3" s="66">
        <f>E24</f>
        <v>704340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166840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1254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1256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1258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1257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tr">
        <f>'REV-REVCALC_CWS'!A11</f>
        <v>Producto Diario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26</v>
      </c>
    </row>
    <row r="21" spans="2:11" x14ac:dyDescent="0.15">
      <c r="B21" s="47" t="s">
        <v>322</v>
      </c>
      <c r="C21" s="47"/>
      <c r="E21" s="66">
        <f>SUM('REV-REVCALC_CWS'!C14:N14)</f>
        <v>774000</v>
      </c>
      <c r="F21" s="66">
        <f>SUM('REV-REVCALC_CWS'!O14:Z14)</f>
        <v>5796000</v>
      </c>
      <c r="G21" s="66">
        <f>SUM('REV-REVCALC_CWS'!AA14:AL14)</f>
        <v>11992500</v>
      </c>
      <c r="H21" s="66" t="e">
        <f>SUM('REV-REVCALC_CWS'!AM14:AX14)</f>
        <v>#VALUE!</v>
      </c>
      <c r="I21" s="66">
        <f>SUM('REV-REVCALC_CWS'!AY14:BJ14)</f>
        <v>4777750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351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SUM('REV-REVCALC_CWS'!C17:N17)</f>
        <v>704340</v>
      </c>
      <c r="F24" s="66">
        <f>SUM('REV-REVCALC_CWS'!O17:Z17)</f>
        <v>5796000</v>
      </c>
      <c r="G24" s="66">
        <f>SUM('REV-REVCALC_CWS'!AA17:AL17)</f>
        <v>11992500</v>
      </c>
      <c r="H24" s="66" t="e">
        <f>SUM('REV-REVCALC_CWS'!AM17:AX17)</f>
        <v>#VALUE!</v>
      </c>
      <c r="I24" s="66">
        <f>SUM('REV-REVCALC_CWS'!AY17:BJ17)</f>
        <v>4299975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118620</v>
      </c>
      <c r="J27" s="118">
        <f>SUM(E27:I27)</f>
        <v>12637520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724.89999999999986</v>
      </c>
      <c r="J28" s="118">
        <f>SUM(E28:I28)</f>
        <v>183224.9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711720</v>
      </c>
      <c r="J29" s="118">
        <f>SUM(E29:I29)</f>
        <v>1458120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348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831064.90000000014</v>
      </c>
      <c r="J31" s="118">
        <f>SUM(E31:I31)</f>
        <v>21883864.899999999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3468910.1000000006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346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>
        <f>'REV-REVCALC_CWS'!AX33</f>
        <v>0.8</v>
      </c>
      <c r="I37" s="98">
        <f>'REV-REVCALC_CWS'!BJ33</f>
        <v>0.9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>
        <f>SUM('REV-REVCALC_CWS'!AM34:AX34)</f>
        <v>122</v>
      </c>
      <c r="I38">
        <f>SUM('REV-REVCALC_CWS'!AY34:BJ34)</f>
        <v>60</v>
      </c>
      <c r="J38" s="118">
        <f>SUM(E38:I38)</f>
        <v>-803882</v>
      </c>
      <c r="K38" s="120">
        <f>J38-'REV-REVCALC_CWS'!BK34</f>
        <v>0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>
        <f>SUM('REV-REVCALC_CWS'!AM35:AX35)</f>
        <v>500</v>
      </c>
      <c r="I39">
        <f>SUM('REV-REVCALC_CWS'!AY35:BJ35)</f>
        <v>599</v>
      </c>
      <c r="J39" s="118">
        <f>SUM(E39:I39)</f>
        <v>806113</v>
      </c>
      <c r="K39" s="120">
        <f>J39-'REV-REVCALC_CWS'!BK35</f>
        <v>0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>
        <f>SUM('REV-REVCALC_CWS'!AM38:AX38)</f>
        <v>42700</v>
      </c>
      <c r="I42" s="66">
        <f>SUM('REV-REVCALC_CWS'!AY38:BJ38)</f>
        <v>21000</v>
      </c>
      <c r="J42" s="118">
        <f>SUM(E42:I42)</f>
        <v>63875.5</v>
      </c>
      <c r="K42" s="120">
        <f>J42-'REV-REVCALC_CWS'!BK38</f>
        <v>0</v>
      </c>
    </row>
    <row r="43" spans="2:11" x14ac:dyDescent="0.15">
      <c r="B43" s="47" t="s">
        <v>347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0.1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>
        <f>SUM('REV-REVCALC_CWS'!AM40:AX40)</f>
        <v>42700</v>
      </c>
      <c r="I44" s="66">
        <f>SUM('REV-REVCALC_CWS'!AY40:BJ40)</f>
        <v>18900</v>
      </c>
      <c r="J44" s="118">
        <f>SUM(E44:I44)</f>
        <v>61775.5</v>
      </c>
      <c r="K44" s="120">
        <f>J44-'REV-REVCALC_CWS'!BK40</f>
        <v>0</v>
      </c>
    </row>
    <row r="45" spans="2:11" x14ac:dyDescent="0.15">
      <c r="B45" s="47" t="s">
        <v>365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>
        <f>SUM('REV-REVCALC_CWS'!AM41:AX41)</f>
        <v>-28137970</v>
      </c>
      <c r="I45" s="66">
        <f>SUM('REV-REVCALC_CWS'!AY41:BJ41)</f>
        <v>-28135870</v>
      </c>
      <c r="J45" s="118">
        <f>SUM(E45:I45)</f>
        <v>-16885333360</v>
      </c>
      <c r="K45" s="120">
        <f>J45-'REV-REVCALC_CWS'!BK41</f>
        <v>0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>
        <f>SUM('REV-REVCALC_CWS'!AM44:AX44)</f>
        <v>12500</v>
      </c>
      <c r="I47" s="66">
        <f>SUM('REV-REVCALC_CWS'!AY44:BJ44)</f>
        <v>14975</v>
      </c>
      <c r="J47" s="118">
        <f>SUM(E47:I47)</f>
        <v>62475</v>
      </c>
      <c r="K47" s="120">
        <f>J47-'REV-REVCALC_CWS'!BK44</f>
        <v>0</v>
      </c>
    </row>
    <row r="48" spans="2:11" x14ac:dyDescent="0.15">
      <c r="B48" s="47" t="s">
        <v>364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181240650</v>
      </c>
      <c r="I48" s="66">
        <f>SUM('REV-REVCALC_CWS'!AY45:BJ45)</f>
        <v>163237882.5</v>
      </c>
      <c r="J48" s="118">
        <f>SUM(E48:I48)</f>
        <v>344478532.5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724</v>
      </c>
      <c r="C2" s="372"/>
      <c r="D2" s="372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'REV-REVCALC_CWS'!B13</f>
        <v>0</v>
      </c>
      <c r="D25" s="314">
        <f>'REV-REVCALC_CWS'!C13</f>
        <v>0</v>
      </c>
      <c r="E25" s="314">
        <f>'REV-REVCALC_CWS'!D13</f>
        <v>0</v>
      </c>
      <c r="F25" s="314">
        <f>'REV-REVCALC_CWS'!E13</f>
        <v>0</v>
      </c>
      <c r="G25" s="314">
        <f>'REV-REVCALC_CWS'!F13</f>
        <v>5</v>
      </c>
      <c r="H25" s="314">
        <f>'REV-REVCALC_CWS'!G13</f>
        <v>6</v>
      </c>
      <c r="I25" s="314">
        <f>'REV-REVCALC_CWS'!H13</f>
        <v>7</v>
      </c>
      <c r="J25" s="314">
        <f>'REV-REVCALC_CWS'!I13</f>
        <v>5</v>
      </c>
      <c r="K25" s="314">
        <f>'REV-REVCALC_CWS'!J13</f>
        <v>6</v>
      </c>
      <c r="L25" s="314">
        <f>'REV-REVCALC_CWS'!K13</f>
        <v>4</v>
      </c>
      <c r="M25" s="314">
        <f>'REV-REVCALC_CWS'!L13</f>
        <v>4</v>
      </c>
      <c r="N25" s="314">
        <f>'REV-REVCALC_CWS'!M13</f>
        <v>4</v>
      </c>
      <c r="O25" s="314">
        <f>'REV-REVCALC_CWS'!N13</f>
        <v>2</v>
      </c>
      <c r="P25" s="314">
        <f>'REV-REVCALC_CWS'!O13</f>
        <v>16</v>
      </c>
      <c r="Q25" s="314">
        <f>'REV-REVCALC_CWS'!P13</f>
        <v>26</v>
      </c>
      <c r="R25" s="314">
        <f>'REV-REVCALC_CWS'!Q13</f>
        <v>29</v>
      </c>
      <c r="S25" s="314">
        <f>'REV-REVCALC_CWS'!R13</f>
        <v>29</v>
      </c>
      <c r="T25" s="314">
        <f>'REV-REVCALC_CWS'!S13</f>
        <v>32</v>
      </c>
      <c r="U25" s="314">
        <f>'REV-REVCALC_CWS'!T13</f>
        <v>35</v>
      </c>
      <c r="V25" s="314">
        <f>'REV-REVCALC_CWS'!U13</f>
        <v>29</v>
      </c>
      <c r="W25" s="314">
        <f>'REV-REVCALC_CWS'!V13</f>
        <v>32</v>
      </c>
      <c r="X25" s="314">
        <f>'REV-REVCALC_CWS'!W13</f>
        <v>26</v>
      </c>
      <c r="Y25" s="314">
        <f>'REV-REVCALC_CWS'!X13</f>
        <v>26</v>
      </c>
      <c r="Z25" s="314">
        <f>'REV-REVCALC_CWS'!Y13</f>
        <v>26</v>
      </c>
      <c r="AA25" s="314">
        <f>'REV-REVCALC_CWS'!Z13</f>
        <v>16</v>
      </c>
      <c r="AB25" s="314">
        <f>'REV-REVCALC_CWS'!AA13</f>
        <v>29</v>
      </c>
      <c r="AC25" s="314">
        <f>'REV-REVCALC_CWS'!AB13</f>
        <v>47</v>
      </c>
      <c r="AD25" s="314">
        <f>'REV-REVCALC_CWS'!AC13</f>
        <v>53</v>
      </c>
      <c r="AE25" s="314">
        <f>'REV-REVCALC_CWS'!AD13</f>
        <v>53</v>
      </c>
      <c r="AF25" s="314">
        <f>'REV-REVCALC_CWS'!AE13</f>
        <v>58</v>
      </c>
      <c r="AG25" s="314">
        <f>'REV-REVCALC_CWS'!AF13</f>
        <v>64</v>
      </c>
      <c r="AH25" s="314">
        <f>'REV-REVCALC_CWS'!AG13</f>
        <v>53</v>
      </c>
      <c r="AI25" s="314">
        <f>'REV-REVCALC_CWS'!AH13</f>
        <v>58</v>
      </c>
      <c r="AJ25" s="314">
        <f>'REV-REVCALC_CWS'!AI13</f>
        <v>47</v>
      </c>
      <c r="AK25" s="314">
        <f>'REV-REVCALC_CWS'!AJ13</f>
        <v>47</v>
      </c>
      <c r="AL25" s="314">
        <f>'REV-REVCALC_CWS'!AK13</f>
        <v>47</v>
      </c>
      <c r="AM25" s="314">
        <f>'REV-REVCALC_CWS'!AL13</f>
        <v>29</v>
      </c>
      <c r="AN25" s="314">
        <f>'REV-REVCALC_CWS'!AM13</f>
        <v>31</v>
      </c>
      <c r="AO25" s="314">
        <f>'REV-REVCALC_CWS'!AN13</f>
        <v>50</v>
      </c>
      <c r="AP25" s="314">
        <f>'REV-REVCALC_CWS'!AO13</f>
        <v>56</v>
      </c>
      <c r="AQ25" s="314">
        <f>'REV-REVCALC_CWS'!AP13</f>
        <v>56</v>
      </c>
      <c r="AR25" s="314">
        <f>'REV-REVCALC_CWS'!AQ13</f>
        <v>62</v>
      </c>
      <c r="AS25" s="314">
        <f>'REV-REVCALC_CWS'!AR13</f>
        <v>68</v>
      </c>
      <c r="AT25" s="314">
        <f>'REV-REVCALC_CWS'!AS13</f>
        <v>56</v>
      </c>
      <c r="AU25" s="314">
        <f>'REV-REVCALC_CWS'!AT13</f>
        <v>62</v>
      </c>
      <c r="AV25" s="314">
        <f>'REV-REVCALC_CWS'!AU13</f>
        <v>50</v>
      </c>
      <c r="AW25" s="314">
        <f>'REV-REVCALC_CWS'!AV13</f>
        <v>50</v>
      </c>
      <c r="AX25" s="314">
        <f>'REV-REVCALC_CWS'!AW13</f>
        <v>50</v>
      </c>
      <c r="AY25" s="314">
        <f>'REV-REVCALC_CWS'!AX13</f>
        <v>31</v>
      </c>
      <c r="AZ25" s="314">
        <f>'REV-REVCALC_CWS'!AY13</f>
        <v>33</v>
      </c>
      <c r="BA25" s="314">
        <f>'REV-REVCALC_CWS'!AZ13</f>
        <v>53</v>
      </c>
      <c r="BB25" s="314">
        <f>'REV-REVCALC_CWS'!BA13</f>
        <v>59</v>
      </c>
      <c r="BC25" s="314">
        <f>'REV-REVCALC_CWS'!BB13</f>
        <v>59</v>
      </c>
      <c r="BD25" s="314">
        <f>'REV-REVCALC_CWS'!BC13</f>
        <v>66</v>
      </c>
      <c r="BE25" s="314">
        <f>'REV-REVCALC_CWS'!BD13</f>
        <v>72</v>
      </c>
      <c r="BF25" s="314">
        <f>'REV-REVCALC_CWS'!BE13</f>
        <v>59</v>
      </c>
      <c r="BG25" s="314">
        <f>'REV-REVCALC_CWS'!BF13</f>
        <v>66</v>
      </c>
      <c r="BH25" s="314">
        <f>'REV-REVCALC_CWS'!BG13</f>
        <v>53</v>
      </c>
      <c r="BI25" s="314">
        <f>'REV-REVCALC_CWS'!BH13</f>
        <v>53</v>
      </c>
      <c r="BJ25" s="314">
        <f>'REV-REVCALC_CWS'!BI13</f>
        <v>53</v>
      </c>
      <c r="BK25" s="314">
        <f>'REV-REVCALC_CWS'!BJ13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zoomScale="110" zoomScaleNormal="110" workbookViewId="0">
      <pane ySplit="1" topLeftCell="A57" activePane="bottomLeft" state="frozen"/>
      <selection pane="bottomLeft" activeCell="B84" sqref="B84"/>
    </sheetView>
    <sheetView workbookViewId="1"/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7" t="s">
        <v>35</v>
      </c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7"/>
      <c r="Q9" s="377" t="s">
        <v>36</v>
      </c>
      <c r="R9" s="377"/>
      <c r="S9" s="377"/>
      <c r="T9" s="377"/>
      <c r="U9" s="377"/>
      <c r="V9" s="377"/>
      <c r="W9" s="377"/>
      <c r="X9" s="377"/>
      <c r="Y9" s="377"/>
      <c r="Z9" s="377"/>
      <c r="AA9" s="377"/>
      <c r="AB9" s="377"/>
      <c r="AC9" s="377" t="s">
        <v>37</v>
      </c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 t="s">
        <v>38</v>
      </c>
      <c r="AP9" s="377"/>
      <c r="AQ9" s="377"/>
      <c r="AR9" s="377"/>
      <c r="AS9" s="377"/>
      <c r="AT9" s="377"/>
      <c r="AU9" s="377"/>
      <c r="AV9" s="377"/>
      <c r="AW9" s="377"/>
      <c r="AX9" s="377"/>
      <c r="AY9" s="377"/>
      <c r="AZ9" s="377"/>
      <c r="BA9" s="377" t="s">
        <v>39</v>
      </c>
      <c r="BB9" s="377"/>
      <c r="BC9" s="377"/>
      <c r="BD9" s="377"/>
      <c r="BE9" s="377"/>
      <c r="BF9" s="377"/>
      <c r="BG9" s="377"/>
      <c r="BH9" s="377"/>
      <c r="BI9" s="377"/>
      <c r="BJ9" s="377"/>
      <c r="BK9" s="377"/>
      <c r="BL9" s="37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>
        <f>'REV-REC-MAINT_CWS'!AP68</f>
        <v>-1398215</v>
      </c>
      <c r="AP74" s="63">
        <f>'REV-REC-MAINT_CWS'!AQ68</f>
        <v>-2272095</v>
      </c>
      <c r="AQ74" s="63">
        <f>'REV-REC-MAINT_CWS'!AR68</f>
        <v>-2534245</v>
      </c>
      <c r="AR74" s="63">
        <f>'REV-REC-MAINT_CWS'!AS68</f>
        <v>-2534140</v>
      </c>
      <c r="AS74" s="63">
        <f>'REV-REC-MAINT_CWS'!AT68</f>
        <v>-2796290</v>
      </c>
      <c r="AT74" s="63">
        <f>'REV-REC-MAINT_CWS'!AU68</f>
        <v>-3058405</v>
      </c>
      <c r="AU74" s="63">
        <f>'REV-REC-MAINT_CWS'!AV68</f>
        <v>-2534140</v>
      </c>
      <c r="AV74" s="63">
        <f>'REV-REC-MAINT_CWS'!AW68</f>
        <v>-2796290</v>
      </c>
      <c r="AW74" s="63">
        <f>'REV-REC-MAINT_CWS'!AX68</f>
        <v>-2271990</v>
      </c>
      <c r="AX74" s="63">
        <f>'REV-REC-MAINT_CWS'!AY68</f>
        <v>-2271990</v>
      </c>
      <c r="AY74" s="63">
        <f>'REV-REC-MAINT_CWS'!AZ68</f>
        <v>-2271990</v>
      </c>
      <c r="AZ74" s="63">
        <f>'REV-REC-MAINT_CWS'!BA68</f>
        <v>-1398180</v>
      </c>
      <c r="BA74" s="63">
        <f>'REV-REC-MAINT_CWS'!BB68</f>
        <v>-1398110</v>
      </c>
      <c r="BB74" s="63">
        <f>'REV-REC-MAINT_CWS'!BC68</f>
        <v>-2271920</v>
      </c>
      <c r="BC74" s="63">
        <f>'REV-REC-MAINT_CWS'!BD68</f>
        <v>-2534070</v>
      </c>
      <c r="BD74" s="63">
        <f>'REV-REC-MAINT_CWS'!BE68</f>
        <v>-2533965</v>
      </c>
      <c r="BE74" s="63">
        <f>'REV-REC-MAINT_CWS'!BF68</f>
        <v>-2796080</v>
      </c>
      <c r="BF74" s="63">
        <f>'REV-REC-MAINT_CWS'!BG68</f>
        <v>-3058160</v>
      </c>
      <c r="BG74" s="63">
        <f>'REV-REC-MAINT_CWS'!BH68</f>
        <v>-2533965</v>
      </c>
      <c r="BH74" s="63">
        <f>'REV-REC-MAINT_CWS'!BI68</f>
        <v>-2796080</v>
      </c>
      <c r="BI74" s="63">
        <f>'REV-REC-MAINT_CWS'!BJ68</f>
        <v>-2271815</v>
      </c>
      <c r="BJ74" s="63">
        <f>'REV-REC-MAINT_CWS'!BK68</f>
        <v>-2271815</v>
      </c>
      <c r="BK74" s="63">
        <f>'REV-REC-MAINT_CWS'!BL68</f>
        <v>-2271815</v>
      </c>
      <c r="BL74" s="63">
        <f>'REV-REC-MAINT_CWS'!BM68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>
        <f>'REV-REC-MAINT_CWS'!AP141</f>
        <v>9005625</v>
      </c>
      <c r="AP79" s="63">
        <f>'REV-REC-MAINT_CWS'!AQ141</f>
        <v>14634000</v>
      </c>
      <c r="AQ79" s="63">
        <f>'REV-REC-MAINT_CWS'!AR141</f>
        <v>16322625</v>
      </c>
      <c r="AR79" s="63">
        <f>'REV-REC-MAINT_CWS'!AS141</f>
        <v>16323075</v>
      </c>
      <c r="AS79" s="63">
        <f>'REV-REC-MAINT_CWS'!AT141</f>
        <v>18011700</v>
      </c>
      <c r="AT79" s="63">
        <f>'REV-REC-MAINT_CWS'!AU141</f>
        <v>19700325</v>
      </c>
      <c r="AU79" s="63">
        <f>'REV-REC-MAINT_CWS'!AV141</f>
        <v>16323075</v>
      </c>
      <c r="AV79" s="63">
        <f>'REV-REC-MAINT_CWS'!AW141</f>
        <v>18011700</v>
      </c>
      <c r="AW79" s="63">
        <f>'REV-REC-MAINT_CWS'!AX141</f>
        <v>14634225</v>
      </c>
      <c r="AX79" s="63">
        <f>'REV-REC-MAINT_CWS'!AY141</f>
        <v>14634225</v>
      </c>
      <c r="AY79" s="63">
        <f>'REV-REC-MAINT_CWS'!AZ141</f>
        <v>14634225</v>
      </c>
      <c r="AZ79" s="63">
        <f>'REV-REC-MAINT_CWS'!BA141</f>
        <v>9005850</v>
      </c>
      <c r="BA79" s="63">
        <f>'REV-REC-MAINT_CWS'!BB141</f>
        <v>8111137.5</v>
      </c>
      <c r="BB79" s="63">
        <f>'REV-REC-MAINT_CWS'!BC141</f>
        <v>13180320</v>
      </c>
      <c r="BC79" s="63">
        <f>'REV-REC-MAINT_CWS'!BD141</f>
        <v>14701297.5</v>
      </c>
      <c r="BD79" s="63">
        <f>'REV-REC-MAINT_CWS'!BE141</f>
        <v>14701702.5</v>
      </c>
      <c r="BE79" s="63">
        <f>'REV-REC-MAINT_CWS'!BF141</f>
        <v>16222680</v>
      </c>
      <c r="BF79" s="63">
        <f>'REV-REC-MAINT_CWS'!BG141</f>
        <v>17743455</v>
      </c>
      <c r="BG79" s="63">
        <f>'REV-REC-MAINT_CWS'!BH141</f>
        <v>14701702.5</v>
      </c>
      <c r="BH79" s="63">
        <f>'REV-REC-MAINT_CWS'!BI141</f>
        <v>16222680</v>
      </c>
      <c r="BI79" s="63">
        <f>'REV-REC-MAINT_CWS'!BJ141</f>
        <v>13180522.5</v>
      </c>
      <c r="BJ79" s="63">
        <f>'REV-REC-MAINT_CWS'!BK141</f>
        <v>13180522.5</v>
      </c>
      <c r="BK79" s="63">
        <f>'REV-REC-MAINT_CWS'!BL141</f>
        <v>13180522.5</v>
      </c>
      <c r="BL79" s="63">
        <f>'REV-REC-MAINT_CWS'!BM141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367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215325</v>
      </c>
      <c r="AZ7" s="9">
        <f>'REV-REVCALC_CWS'!AZ17</f>
        <v>345825</v>
      </c>
      <c r="BA7" s="9">
        <f>'REV-REVCALC_CWS'!BA17</f>
        <v>384975</v>
      </c>
      <c r="BB7" s="9">
        <f>'REV-REVCALC_CWS'!BB17</f>
        <v>384975</v>
      </c>
      <c r="BC7" s="9">
        <f>'REV-REVCALC_CWS'!BC17</f>
        <v>430650</v>
      </c>
      <c r="BD7" s="9">
        <f>'REV-REVCALC_CWS'!BD17</f>
        <v>469800</v>
      </c>
      <c r="BE7" s="9">
        <f>'REV-REVCALC_CWS'!BE17</f>
        <v>384975</v>
      </c>
      <c r="BF7" s="9">
        <f>'REV-REVCALC_CWS'!BF17</f>
        <v>430650</v>
      </c>
      <c r="BG7" s="9">
        <f>'REV-REVCALC_CWS'!BG17</f>
        <v>345825</v>
      </c>
      <c r="BH7" s="9">
        <f>'REV-REVCALC_CWS'!BH17</f>
        <v>345825</v>
      </c>
      <c r="BI7" s="9">
        <f>'REV-REVCALC_CWS'!BI17</f>
        <v>345825</v>
      </c>
      <c r="BJ7" s="9">
        <f>'REV-REVCALC_CWS'!BJ17</f>
        <v>215325</v>
      </c>
    </row>
    <row r="8" spans="1:63" x14ac:dyDescent="0.15">
      <c r="B8" s="33" t="s">
        <v>369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>
        <f>'REV-REVCALC_CWS'!AM40</f>
        <v>2100</v>
      </c>
      <c r="AN8" s="9">
        <f>'REV-REVCALC_CWS'!AN40</f>
        <v>3500</v>
      </c>
      <c r="AO8" s="9">
        <f>'REV-REVCALC_CWS'!AO40</f>
        <v>3850</v>
      </c>
      <c r="AP8" s="9">
        <f>'REV-REVCALC_CWS'!AP40</f>
        <v>3850</v>
      </c>
      <c r="AQ8" s="9">
        <f>'REV-REVCALC_CWS'!AQ40</f>
        <v>4200</v>
      </c>
      <c r="AR8" s="9">
        <f>'REV-REVCALC_CWS'!AR40</f>
        <v>4550</v>
      </c>
      <c r="AS8" s="9">
        <f>'REV-REVCALC_CWS'!AS40</f>
        <v>3850</v>
      </c>
      <c r="AT8" s="9">
        <f>'REV-REVCALC_CWS'!AT40</f>
        <v>4200</v>
      </c>
      <c r="AU8" s="9">
        <f>'REV-REVCALC_CWS'!AU40</f>
        <v>3500</v>
      </c>
      <c r="AV8" s="9">
        <f>'REV-REVCALC_CWS'!AV40</f>
        <v>3500</v>
      </c>
      <c r="AW8" s="9">
        <f>'REV-REVCALC_CWS'!AW40</f>
        <v>3500</v>
      </c>
      <c r="AX8" s="9">
        <f>'REV-REVCALC_CWS'!AX40</f>
        <v>2100</v>
      </c>
      <c r="AY8" s="9">
        <f>'REV-REVCALC_CWS'!AY40</f>
        <v>945</v>
      </c>
      <c r="AZ8" s="9">
        <f>'REV-REVCALC_CWS'!AZ40</f>
        <v>1575</v>
      </c>
      <c r="BA8" s="9">
        <f>'REV-REVCALC_CWS'!BA40</f>
        <v>1575</v>
      </c>
      <c r="BB8" s="9">
        <f>'REV-REVCALC_CWS'!BB40</f>
        <v>1575</v>
      </c>
      <c r="BC8" s="9">
        <f>'REV-REVCALC_CWS'!BC40</f>
        <v>1890</v>
      </c>
      <c r="BD8" s="9">
        <f>'REV-REVCALC_CWS'!BD40</f>
        <v>2205</v>
      </c>
      <c r="BE8" s="9">
        <f>'REV-REVCALC_CWS'!BE40</f>
        <v>1575</v>
      </c>
      <c r="BF8" s="9">
        <f>'REV-REVCALC_CWS'!BF40</f>
        <v>1890</v>
      </c>
      <c r="BG8" s="9">
        <f>'REV-REVCALC_CWS'!BG40</f>
        <v>1575</v>
      </c>
      <c r="BH8" s="9">
        <f>'REV-REVCALC_CWS'!BH40</f>
        <v>1575</v>
      </c>
      <c r="BI8" s="9">
        <f>'REV-REVCALC_CWS'!BI40</f>
        <v>1575</v>
      </c>
      <c r="BJ8" s="9">
        <f>'REV-REVCALC_CWS'!BJ40</f>
        <v>945</v>
      </c>
    </row>
    <row r="9" spans="1:63" x14ac:dyDescent="0.15">
      <c r="B9" s="33" t="s">
        <v>370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>
        <f>'REV-REVCALC_CWS'!AM41</f>
        <v>-1398215</v>
      </c>
      <c r="AN9" s="9">
        <f>'REV-REVCALC_CWS'!AN41</f>
        <v>-2272095</v>
      </c>
      <c r="AO9" s="9">
        <f>'REV-REVCALC_CWS'!AO41</f>
        <v>-2534245</v>
      </c>
      <c r="AP9" s="9">
        <f>'REV-REVCALC_CWS'!AP41</f>
        <v>-2534140</v>
      </c>
      <c r="AQ9" s="9">
        <f>'REV-REVCALC_CWS'!AQ41</f>
        <v>-2796290</v>
      </c>
      <c r="AR9" s="9">
        <f>'REV-REVCALC_CWS'!AR41</f>
        <v>-3058405</v>
      </c>
      <c r="AS9" s="9">
        <f>'REV-REVCALC_CWS'!AS41</f>
        <v>-2534140</v>
      </c>
      <c r="AT9" s="9">
        <f>'REV-REVCALC_CWS'!AT41</f>
        <v>-2796290</v>
      </c>
      <c r="AU9" s="9">
        <f>'REV-REVCALC_CWS'!AU41</f>
        <v>-2271990</v>
      </c>
      <c r="AV9" s="9">
        <f>'REV-REVCALC_CWS'!AV41</f>
        <v>-2271990</v>
      </c>
      <c r="AW9" s="9">
        <f>'REV-REVCALC_CWS'!AW41</f>
        <v>-2271990</v>
      </c>
      <c r="AX9" s="9">
        <f>'REV-REVCALC_CWS'!AX41</f>
        <v>-1398180</v>
      </c>
      <c r="AY9" s="9">
        <f>'REV-REVCALC_CWS'!AY41</f>
        <v>-1398110</v>
      </c>
      <c r="AZ9" s="9">
        <f>'REV-REVCALC_CWS'!AZ41</f>
        <v>-2271920</v>
      </c>
      <c r="BA9" s="9">
        <f>'REV-REVCALC_CWS'!BA41</f>
        <v>-2534070</v>
      </c>
      <c r="BB9" s="9">
        <f>'REV-REVCALC_CWS'!BB41</f>
        <v>-2533965</v>
      </c>
      <c r="BC9" s="9">
        <f>'REV-REVCALC_CWS'!BC41</f>
        <v>-2796080</v>
      </c>
      <c r="BD9" s="9">
        <f>'REV-REVCALC_CWS'!BD41</f>
        <v>-3058160</v>
      </c>
      <c r="BE9" s="9">
        <f>'REV-REVCALC_CWS'!BE41</f>
        <v>-2533965</v>
      </c>
      <c r="BF9" s="9">
        <f>'REV-REVCALC_CWS'!BF41</f>
        <v>-2796080</v>
      </c>
      <c r="BG9" s="9">
        <f>'REV-REVCALC_CWS'!BG41</f>
        <v>-2271815</v>
      </c>
      <c r="BH9" s="9">
        <f>'REV-REVCALC_CWS'!BH41</f>
        <v>-2271815</v>
      </c>
      <c r="BI9" s="9">
        <f>'REV-REVCALC_CWS'!BI41</f>
        <v>-2271815</v>
      </c>
      <c r="BJ9" s="9">
        <f>'REV-REVCALC_CWS'!BJ41</f>
        <v>-1398075</v>
      </c>
    </row>
    <row r="10" spans="1:63" x14ac:dyDescent="0.15">
      <c r="B10" s="33" t="s">
        <v>1092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>
        <f>'REV-REVCALC_CWS'!AM44</f>
        <v>625</v>
      </c>
      <c r="AN10" s="9">
        <f>'REV-REVCALC_CWS'!AN44</f>
        <v>1000</v>
      </c>
      <c r="AO10" s="9">
        <f>'REV-REVCALC_CWS'!AO44</f>
        <v>1125</v>
      </c>
      <c r="AP10" s="9">
        <f>'REV-REVCALC_CWS'!AP44</f>
        <v>1125</v>
      </c>
      <c r="AQ10" s="9">
        <f>'REV-REVCALC_CWS'!AQ44</f>
        <v>1250</v>
      </c>
      <c r="AR10" s="9">
        <f>'REV-REVCALC_CWS'!AR44</f>
        <v>1375</v>
      </c>
      <c r="AS10" s="9">
        <f>'REV-REVCALC_CWS'!AS44</f>
        <v>1125</v>
      </c>
      <c r="AT10" s="9">
        <f>'REV-REVCALC_CWS'!AT44</f>
        <v>1250</v>
      </c>
      <c r="AU10" s="9">
        <f>'REV-REVCALC_CWS'!AU44</f>
        <v>1000</v>
      </c>
      <c r="AV10" s="9">
        <f>'REV-REVCALC_CWS'!AV44</f>
        <v>1000</v>
      </c>
      <c r="AW10" s="9">
        <f>'REV-REVCALC_CWS'!AW44</f>
        <v>1000</v>
      </c>
      <c r="AX10" s="9">
        <f>'REV-REVCALC_CWS'!AX44</f>
        <v>625</v>
      </c>
      <c r="AY10" s="9">
        <f>'REV-REVCALC_CWS'!AY44</f>
        <v>750</v>
      </c>
      <c r="AZ10" s="9">
        <f>'REV-REVCALC_CWS'!AZ44</f>
        <v>1200</v>
      </c>
      <c r="BA10" s="9">
        <f>'REV-REVCALC_CWS'!BA44</f>
        <v>1350</v>
      </c>
      <c r="BB10" s="9">
        <f>'REV-REVCALC_CWS'!BB44</f>
        <v>1350</v>
      </c>
      <c r="BC10" s="9">
        <f>'REV-REVCALC_CWS'!BC44</f>
        <v>1500</v>
      </c>
      <c r="BD10" s="9">
        <f>'REV-REVCALC_CWS'!BD44</f>
        <v>1625</v>
      </c>
      <c r="BE10" s="9">
        <f>'REV-REVCALC_CWS'!BE44</f>
        <v>1350</v>
      </c>
      <c r="BF10" s="9">
        <f>'REV-REVCALC_CWS'!BF44</f>
        <v>1500</v>
      </c>
      <c r="BG10" s="9">
        <f>'REV-REVCALC_CWS'!BG44</f>
        <v>1200</v>
      </c>
      <c r="BH10" s="9">
        <f>'REV-REVCALC_CWS'!BH44</f>
        <v>1200</v>
      </c>
      <c r="BI10" s="9">
        <f>'REV-REVCALC_CWS'!BI44</f>
        <v>1200</v>
      </c>
      <c r="BJ10" s="9">
        <f>'REV-REVCALC_CWS'!BJ44</f>
        <v>750</v>
      </c>
    </row>
    <row r="11" spans="1:63" x14ac:dyDescent="0.15">
      <c r="B11" s="33" t="s">
        <v>372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9005625</v>
      </c>
      <c r="AN11" s="9">
        <f>'REV-REVCALC_CWS'!AN45</f>
        <v>14634000</v>
      </c>
      <c r="AO11" s="9">
        <f>'REV-REVCALC_CWS'!AO45</f>
        <v>16322625</v>
      </c>
      <c r="AP11" s="9">
        <f>'REV-REVCALC_CWS'!AP45</f>
        <v>16323075</v>
      </c>
      <c r="AQ11" s="9">
        <f>'REV-REVCALC_CWS'!AQ45</f>
        <v>18011700</v>
      </c>
      <c r="AR11" s="9">
        <f>'REV-REVCALC_CWS'!AR45</f>
        <v>19700325</v>
      </c>
      <c r="AS11" s="9">
        <f>'REV-REVCALC_CWS'!AS45</f>
        <v>16323075</v>
      </c>
      <c r="AT11" s="9">
        <f>'REV-REVCALC_CWS'!AT45</f>
        <v>18011700</v>
      </c>
      <c r="AU11" s="9">
        <f>'REV-REVCALC_CWS'!AU45</f>
        <v>14634225</v>
      </c>
      <c r="AV11" s="9">
        <f>'REV-REVCALC_CWS'!AV45</f>
        <v>14634225</v>
      </c>
      <c r="AW11" s="9">
        <f>'REV-REVCALC_CWS'!AW45</f>
        <v>14634225</v>
      </c>
      <c r="AX11" s="9">
        <f>'REV-REVCALC_CWS'!AX45</f>
        <v>9005850</v>
      </c>
      <c r="AY11" s="9">
        <f>'REV-REVCALC_CWS'!AY45</f>
        <v>8111137.5</v>
      </c>
      <c r="AZ11" s="9">
        <f>'REV-REVCALC_CWS'!AZ45</f>
        <v>13180320</v>
      </c>
      <c r="BA11" s="9">
        <f>'REV-REVCALC_CWS'!BA45</f>
        <v>14701297.5</v>
      </c>
      <c r="BB11" s="9">
        <f>'REV-REVCALC_CWS'!BB45</f>
        <v>14701702.5</v>
      </c>
      <c r="BC11" s="9">
        <f>'REV-REVCALC_CWS'!BC45</f>
        <v>16222680</v>
      </c>
      <c r="BD11" s="9">
        <f>'REV-REVCALC_CWS'!BD45</f>
        <v>17743455</v>
      </c>
      <c r="BE11" s="9">
        <f>'REV-REVCALC_CWS'!BE45</f>
        <v>14701702.5</v>
      </c>
      <c r="BF11" s="9">
        <f>'REV-REVCALC_CWS'!BF45</f>
        <v>16222680</v>
      </c>
      <c r="BG11" s="9">
        <f>'REV-REVCALC_CWS'!BG45</f>
        <v>13180522.5</v>
      </c>
      <c r="BH11" s="9">
        <f>'REV-REVCALC_CWS'!BH45</f>
        <v>13180522.5</v>
      </c>
      <c r="BI11" s="9">
        <f>'REV-REVCALC_CWS'!BI45</f>
        <v>13180522.5</v>
      </c>
      <c r="BJ11" s="9">
        <f>'REV-REVCALC_CWS'!BJ45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pane xSplit="2" ySplit="3" topLeftCell="BB21" activePane="bottomRight" state="frozen"/>
      <selection pane="topRight" activeCell="C1" sqref="C1"/>
      <selection pane="bottomLeft" activeCell="A4" sqref="A4"/>
      <selection pane="bottomRight" activeCell="O50" sqref="O50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9" t="s">
        <v>617</v>
      </c>
      <c r="B1" s="107" t="s">
        <v>613</v>
      </c>
    </row>
    <row r="2" spans="1:63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1252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1251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346</v>
      </c>
      <c r="B7" s="74"/>
      <c r="C7" s="368">
        <f>'COGS-PRICE-MARGIN_CWS'!$B32</f>
        <v>0.3</v>
      </c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96">
        <f>'COGS-PRICE-MARGIN_CWS'!$B84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6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7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'COGS-PRICE-MARGIN_CWS'!$B56*O13</f>
        <v>288000</v>
      </c>
      <c r="P14" s="97">
        <f>'COGS-PRICE-MARGIN_CWS'!$B56*P13</f>
        <v>468000</v>
      </c>
      <c r="Q14" s="97">
        <f>'COGS-PRICE-MARGIN_CWS'!$B56*Q13</f>
        <v>522000</v>
      </c>
      <c r="R14" s="97">
        <f>'COGS-PRICE-MARGIN_CWS'!$B56*R13</f>
        <v>522000</v>
      </c>
      <c r="S14" s="97">
        <f>'COGS-PRICE-MARGIN_CWS'!$B56*S13</f>
        <v>576000</v>
      </c>
      <c r="T14" s="97">
        <f>'COGS-PRICE-MARGIN_CWS'!$B56*T13</f>
        <v>630000</v>
      </c>
      <c r="U14" s="97">
        <f>'COGS-PRICE-MARGIN_CWS'!$B56*U13</f>
        <v>522000</v>
      </c>
      <c r="V14" s="97">
        <f>'COGS-PRICE-MARGIN_CWS'!$B56*V13</f>
        <v>576000</v>
      </c>
      <c r="W14" s="97">
        <f>'COGS-PRICE-MARGIN_CWS'!$B56*W13</f>
        <v>468000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288000</v>
      </c>
      <c r="AA14" s="97">
        <f>'COGS-PRICE-MARGIN_CWS'!$B77*AA13</f>
        <v>594500</v>
      </c>
      <c r="AB14" s="97">
        <f>'COGS-PRICE-MARGIN_CWS'!$B77*AB13</f>
        <v>963500</v>
      </c>
      <c r="AC14" s="97">
        <f>'COGS-PRICE-MARGIN_CWS'!$B77*AC13</f>
        <v>1086500</v>
      </c>
      <c r="AD14" s="97">
        <f>'COGS-PRICE-MARGIN_CWS'!$B77*AD13</f>
        <v>1086500</v>
      </c>
      <c r="AE14" s="97">
        <f>'COGS-PRICE-MARGIN_CWS'!$B77*AE13</f>
        <v>1189000</v>
      </c>
      <c r="AF14" s="97">
        <f>'COGS-PRICE-MARGIN_CWS'!$B77*AF13</f>
        <v>1312000</v>
      </c>
      <c r="AG14" s="97">
        <f>'COGS-PRICE-MARGIN_CWS'!$B77*AG13</f>
        <v>1086500</v>
      </c>
      <c r="AH14" s="97">
        <f>'COGS-PRICE-MARGIN_CWS'!$B77*AH13</f>
        <v>1189000</v>
      </c>
      <c r="AI14" s="97">
        <f>'COGS-PRICE-MARGIN_CWS'!$B77*AI13</f>
        <v>963500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594500</v>
      </c>
      <c r="AM14" s="97" t="e">
        <f>'COGS-PRICE-MARGIN_CWS'!$B98*AM13</f>
        <v>#VALUE!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>
        <f>'COGS-PRICE-MARGIN_CWS'!$B119*AY13</f>
        <v>239250</v>
      </c>
      <c r="AZ14" s="97">
        <f>'COGS-PRICE-MARGIN_CWS'!$B119*AZ13</f>
        <v>384250</v>
      </c>
      <c r="BA14" s="97">
        <f>'COGS-PRICE-MARGIN_CWS'!$B119*BA13</f>
        <v>427750</v>
      </c>
      <c r="BB14" s="97">
        <f>'COGS-PRICE-MARGIN_CWS'!$B119*BB13</f>
        <v>427750</v>
      </c>
      <c r="BC14" s="97">
        <f>'COGS-PRICE-MARGIN_CWS'!$B119*BC13</f>
        <v>478500</v>
      </c>
      <c r="BD14" s="97">
        <f>'COGS-PRICE-MARGIN_CWS'!$B119*BD13</f>
        <v>522000</v>
      </c>
      <c r="BE14" s="97">
        <f>'COGS-PRICE-MARGIN_CWS'!$B119*BE13</f>
        <v>427750</v>
      </c>
      <c r="BF14" s="97">
        <f>'COGS-PRICE-MARGIN_CWS'!$B119*BF13</f>
        <v>478500</v>
      </c>
      <c r="BG14" s="97">
        <f>'COGS-PRICE-MARGIN_CWS'!$B119*BG13</f>
        <v>384250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239250</v>
      </c>
      <c r="BK14" s="118" t="e">
        <f>SUM(C14:BJ14)</f>
        <v>#VALUE!</v>
      </c>
    </row>
    <row r="15" spans="1:63" x14ac:dyDescent="0.15">
      <c r="A15" s="47" t="s">
        <v>351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'COGS-PRICE-MARGIN_CWS'!$C56</f>
        <v>0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'COGS-PRICE-MARGIN_CWS'!$C77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'COGS-PRICE-MARGIN_CWS'!$C98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'COGS-PRICE-MARGIN_CWS'!$C119</f>
        <v>0.1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353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215325</v>
      </c>
      <c r="AZ17" s="99">
        <f t="shared" si="6"/>
        <v>345825</v>
      </c>
      <c r="BA17" s="99">
        <f t="shared" si="6"/>
        <v>384975</v>
      </c>
      <c r="BB17" s="99">
        <f t="shared" si="6"/>
        <v>384975</v>
      </c>
      <c r="BC17" s="99">
        <f t="shared" si="6"/>
        <v>430650</v>
      </c>
      <c r="BD17" s="99">
        <f t="shared" si="6"/>
        <v>469800</v>
      </c>
      <c r="BE17" s="99">
        <f t="shared" si="6"/>
        <v>384975</v>
      </c>
      <c r="BF17" s="99">
        <f t="shared" si="6"/>
        <v>430650</v>
      </c>
      <c r="BG17" s="99">
        <f t="shared" si="6"/>
        <v>345825</v>
      </c>
      <c r="BH17" s="99">
        <f t="shared" si="6"/>
        <v>345825</v>
      </c>
      <c r="BI17" s="99">
        <f t="shared" si="6"/>
        <v>345825</v>
      </c>
      <c r="BJ17" s="99">
        <f t="shared" si="6"/>
        <v>215325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'COGS-PRICE-MARGIN_CWS'!$E56*O13</f>
        <v>192000</v>
      </c>
      <c r="P21" s="97">
        <f>'COGS-PRICE-MARGIN_CWS'!$E56*P13</f>
        <v>312000</v>
      </c>
      <c r="Q21" s="97">
        <f>'COGS-PRICE-MARGIN_CWS'!$E56*Q13</f>
        <v>348000</v>
      </c>
      <c r="R21" s="97">
        <f>'COGS-PRICE-MARGIN_CWS'!$E56*R13</f>
        <v>348000</v>
      </c>
      <c r="S21" s="97">
        <f>'COGS-PRICE-MARGIN_CWS'!$E56*S13</f>
        <v>384000</v>
      </c>
      <c r="T21" s="97">
        <f>'COGS-PRICE-MARGIN_CWS'!$E56*T13</f>
        <v>420000</v>
      </c>
      <c r="U21" s="97">
        <f>'COGS-PRICE-MARGIN_CWS'!$E56*U13</f>
        <v>348000</v>
      </c>
      <c r="V21" s="97">
        <f>'COGS-PRICE-MARGIN_CWS'!$E56*V13</f>
        <v>384000</v>
      </c>
      <c r="W21" s="97">
        <f>'COGS-PRICE-MARGIN_CWS'!$E56*W13</f>
        <v>312000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192000</v>
      </c>
      <c r="AA21" s="97">
        <f>'COGS-PRICE-MARGIN_CWS'!$E77*AA13</f>
        <v>397300</v>
      </c>
      <c r="AB21" s="97">
        <f>'COGS-PRICE-MARGIN_CWS'!$E77*AB13</f>
        <v>643900</v>
      </c>
      <c r="AC21" s="97">
        <f>'COGS-PRICE-MARGIN_CWS'!$E77*AC13</f>
        <v>726100</v>
      </c>
      <c r="AD21" s="97">
        <f>'COGS-PRICE-MARGIN_CWS'!$E77*AD13</f>
        <v>726100</v>
      </c>
      <c r="AE21" s="97">
        <f>'COGS-PRICE-MARGIN_CWS'!$E77*AE13</f>
        <v>794600</v>
      </c>
      <c r="AF21" s="97">
        <f>'COGS-PRICE-MARGIN_CWS'!$E77*AF13</f>
        <v>876800</v>
      </c>
      <c r="AG21" s="97">
        <f>'COGS-PRICE-MARGIN_CWS'!$E77*AG13</f>
        <v>726100</v>
      </c>
      <c r="AH21" s="97">
        <f>'COGS-PRICE-MARGIN_CWS'!$E77*AH13</f>
        <v>794600</v>
      </c>
      <c r="AI21" s="97">
        <f>'COGS-PRICE-MARGIN_CWS'!$E77*AI13</f>
        <v>643900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397300</v>
      </c>
      <c r="AM21" s="97">
        <f>'COGS-PRICE-MARGIN_CWS'!$E98*AM13</f>
        <v>6200</v>
      </c>
      <c r="AN21" s="97">
        <f>'COGS-PRICE-MARGIN_CWS'!$E98*AN13</f>
        <v>10000</v>
      </c>
      <c r="AO21" s="97">
        <f>'COGS-PRICE-MARGIN_CWS'!$E98*AO13</f>
        <v>11200</v>
      </c>
      <c r="AP21" s="97">
        <f>'COGS-PRICE-MARGIN_CWS'!$E98*AP13</f>
        <v>11200</v>
      </c>
      <c r="AQ21" s="97">
        <f>'COGS-PRICE-MARGIN_CWS'!$E98*AQ13</f>
        <v>12400</v>
      </c>
      <c r="AR21" s="97">
        <f>'COGS-PRICE-MARGIN_CWS'!$E98*AR13</f>
        <v>13600</v>
      </c>
      <c r="AS21" s="97">
        <f>'COGS-PRICE-MARGIN_CWS'!$E98*AS13</f>
        <v>11200</v>
      </c>
      <c r="AT21" s="97">
        <f>'COGS-PRICE-MARGIN_CWS'!$E98*AT13</f>
        <v>12400</v>
      </c>
      <c r="AU21" s="97">
        <f>'COGS-PRICE-MARGIN_CWS'!$E98*AU13</f>
        <v>10000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6200</v>
      </c>
      <c r="AY21" s="97">
        <f>'COGS-PRICE-MARGIN_CWS'!$E119*AY13</f>
        <v>5940</v>
      </c>
      <c r="AZ21" s="97">
        <f>'COGS-PRICE-MARGIN_CWS'!$E119*AZ13</f>
        <v>9540</v>
      </c>
      <c r="BA21" s="97">
        <f>'COGS-PRICE-MARGIN_CWS'!$E119*BA13</f>
        <v>10620</v>
      </c>
      <c r="BB21" s="97">
        <f>'COGS-PRICE-MARGIN_CWS'!$E119*BB13</f>
        <v>10620</v>
      </c>
      <c r="BC21" s="97">
        <f>'COGS-PRICE-MARGIN_CWS'!$E119*BC13</f>
        <v>11880</v>
      </c>
      <c r="BD21" s="97">
        <f>'COGS-PRICE-MARGIN_CWS'!$E119*BD13</f>
        <v>12960</v>
      </c>
      <c r="BE21" s="97">
        <f>'COGS-PRICE-MARGIN_CWS'!$E119*BE13</f>
        <v>10620</v>
      </c>
      <c r="BF21" s="97">
        <f>'COGS-PRICE-MARGIN_CWS'!$E119*BF13</f>
        <v>11880</v>
      </c>
      <c r="BG21" s="97">
        <f>'COGS-PRICE-MARGIN_CWS'!$E119*BG13</f>
        <v>9540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5940</v>
      </c>
      <c r="BK21" s="118">
        <f>SUM(C21:BJ21)</f>
        <v>12637520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'COGS-PRICE-MARGIN_CWS'!$E57*O13</f>
        <v>8000</v>
      </c>
      <c r="P22" s="97">
        <f>'COGS-PRICE-MARGIN_CWS'!$E57*P13</f>
        <v>13000</v>
      </c>
      <c r="Q22" s="97">
        <f>'COGS-PRICE-MARGIN_CWS'!$E57*Q13</f>
        <v>14500</v>
      </c>
      <c r="R22" s="97">
        <f>'COGS-PRICE-MARGIN_CWS'!$E57*R13</f>
        <v>14500</v>
      </c>
      <c r="S22" s="97">
        <f>'COGS-PRICE-MARGIN_CWS'!$E57*S13</f>
        <v>16000</v>
      </c>
      <c r="T22" s="97">
        <f>'COGS-PRICE-MARGIN_CWS'!$E57*T13</f>
        <v>17500</v>
      </c>
      <c r="U22" s="97">
        <f>'COGS-PRICE-MARGIN_CWS'!$E57*U13</f>
        <v>14500</v>
      </c>
      <c r="V22" s="97">
        <f>'COGS-PRICE-MARGIN_CWS'!$E57*V13</f>
        <v>16000</v>
      </c>
      <c r="W22" s="97">
        <f>'COGS-PRICE-MARGIN_CWS'!$E57*W13</f>
        <v>13000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8000</v>
      </c>
      <c r="AA22" s="97">
        <f>'COGS-PRICE-MARGIN_CWS'!$E78*AA13</f>
        <v>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'COGS-PRICE-MARGIN_CWS'!$E99*AM13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'COGS-PRICE-MARGIN_CWS'!$E120*AY13</f>
        <v>36.300000000000004</v>
      </c>
      <c r="AZ22" s="97">
        <f>'COGS-PRICE-MARGIN_CWS'!$E120*AZ13</f>
        <v>58.300000000000004</v>
      </c>
      <c r="BA22" s="97">
        <f>'COGS-PRICE-MARGIN_CWS'!$E120*BA13</f>
        <v>64.900000000000006</v>
      </c>
      <c r="BB22" s="97">
        <f>'COGS-PRICE-MARGIN_CWS'!$E120*BB13</f>
        <v>64.900000000000006</v>
      </c>
      <c r="BC22" s="97">
        <f>'COGS-PRICE-MARGIN_CWS'!$E120*BC13</f>
        <v>72.600000000000009</v>
      </c>
      <c r="BD22" s="97">
        <f>'COGS-PRICE-MARGIN_CWS'!$E120*BD13</f>
        <v>79.2</v>
      </c>
      <c r="BE22" s="97">
        <f>'COGS-PRICE-MARGIN_CWS'!$E120*BE13</f>
        <v>64.900000000000006</v>
      </c>
      <c r="BF22" s="97">
        <f>'COGS-PRICE-MARGIN_CWS'!$E120*BF13</f>
        <v>72.600000000000009</v>
      </c>
      <c r="BG22" s="97">
        <f>'COGS-PRICE-MARGIN_CWS'!$E120*BG13</f>
        <v>58.300000000000004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36.300000000000004</v>
      </c>
      <c r="BK22" s="118">
        <f>SUM(C22:BJ22)</f>
        <v>183224.89999999994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'COGS-PRICE-MARGIN_CWS'!$E58*O13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'COGS-PRICE-MARGIN_CWS'!$E79*AA13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'COGS-PRICE-MARGIN_CWS'!$E100*AM13</f>
        <v>37200</v>
      </c>
      <c r="AN23" s="97">
        <f>'COGS-PRICE-MARGIN_CWS'!$E100*AN13</f>
        <v>60000</v>
      </c>
      <c r="AO23" s="97">
        <f>'COGS-PRICE-MARGIN_CWS'!$E100*AO13</f>
        <v>67200</v>
      </c>
      <c r="AP23" s="97">
        <f>'COGS-PRICE-MARGIN_CWS'!$E100*AP13</f>
        <v>67200</v>
      </c>
      <c r="AQ23" s="97">
        <f>'COGS-PRICE-MARGIN_CWS'!$E100*AQ13</f>
        <v>74400</v>
      </c>
      <c r="AR23" s="97">
        <f>'COGS-PRICE-MARGIN_CWS'!$E100*AR13</f>
        <v>81600</v>
      </c>
      <c r="AS23" s="97">
        <f>'COGS-PRICE-MARGIN_CWS'!$E100*AS13</f>
        <v>67200</v>
      </c>
      <c r="AT23" s="97">
        <f>'COGS-PRICE-MARGIN_CWS'!$E100*AT13</f>
        <v>74400</v>
      </c>
      <c r="AU23" s="97">
        <f>'COGS-PRICE-MARGIN_CWS'!$E100*AU13</f>
        <v>60000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37200</v>
      </c>
      <c r="AY23" s="97">
        <f>'COGS-PRICE-MARGIN_CWS'!$E121*AY13</f>
        <v>35640</v>
      </c>
      <c r="AZ23" s="97">
        <f>'COGS-PRICE-MARGIN_CWS'!$E121*AZ13</f>
        <v>57240</v>
      </c>
      <c r="BA23" s="97">
        <f>'COGS-PRICE-MARGIN_CWS'!$E121*BA13</f>
        <v>63720</v>
      </c>
      <c r="BB23" s="97">
        <f>'COGS-PRICE-MARGIN_CWS'!$E121*BB13</f>
        <v>63720</v>
      </c>
      <c r="BC23" s="97">
        <f>'COGS-PRICE-MARGIN_CWS'!$E121*BC13</f>
        <v>71280</v>
      </c>
      <c r="BD23" s="97">
        <f>'COGS-PRICE-MARGIN_CWS'!$E121*BD13</f>
        <v>77760</v>
      </c>
      <c r="BE23" s="97">
        <f>'COGS-PRICE-MARGIN_CWS'!$E121*BE13</f>
        <v>63720</v>
      </c>
      <c r="BF23" s="97">
        <f>'COGS-PRICE-MARGIN_CWS'!$E121*BF13</f>
        <v>71280</v>
      </c>
      <c r="BG23" s="97">
        <f>'COGS-PRICE-MARGIN_CWS'!$E121*BG13</f>
        <v>57240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35640</v>
      </c>
      <c r="BK23" s="118">
        <f>SUM(C23:BJ23)</f>
        <v>1458120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'COGS-PRICE-MARGIN_CWS'!$E59*O13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'COGS-PRICE-MARGIN_CWS'!$E80*AA13</f>
        <v>377000</v>
      </c>
      <c r="AB24" s="97">
        <f>'COGS-PRICE-MARGIN_CWS'!$E80*AB13</f>
        <v>611000</v>
      </c>
      <c r="AC24" s="97">
        <f>'COGS-PRICE-MARGIN_CWS'!$E80*AC13</f>
        <v>689000</v>
      </c>
      <c r="AD24" s="97">
        <f>'COGS-PRICE-MARGIN_CWS'!$E80*AD13</f>
        <v>689000</v>
      </c>
      <c r="AE24" s="97">
        <f>'COGS-PRICE-MARGIN_CWS'!$E80*AE13</f>
        <v>754000</v>
      </c>
      <c r="AF24" s="97">
        <f>'COGS-PRICE-MARGIN_CWS'!$E80*AF13</f>
        <v>832000</v>
      </c>
      <c r="AG24" s="97">
        <f>'COGS-PRICE-MARGIN_CWS'!$E80*AG13</f>
        <v>689000</v>
      </c>
      <c r="AH24" s="97">
        <f>'COGS-PRICE-MARGIN_CWS'!$E80*AH13</f>
        <v>754000</v>
      </c>
      <c r="AI24" s="97">
        <f>'COGS-PRICE-MARGIN_CWS'!$E80*AI13</f>
        <v>611000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377000</v>
      </c>
      <c r="AM24" s="97">
        <f>'COGS-PRICE-MARGIN_CWS'!$E101*AM13</f>
        <v>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'COGS-PRICE-MARGIN_CWS'!$E122*AY13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348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41616.300000000003</v>
      </c>
      <c r="AZ26" s="99">
        <f t="shared" si="9"/>
        <v>66838.3</v>
      </c>
      <c r="BA26" s="99">
        <f t="shared" si="9"/>
        <v>74404.899999999994</v>
      </c>
      <c r="BB26" s="99">
        <f t="shared" si="9"/>
        <v>74404.899999999994</v>
      </c>
      <c r="BC26" s="99">
        <f t="shared" si="9"/>
        <v>83232.600000000006</v>
      </c>
      <c r="BD26" s="99">
        <f t="shared" si="9"/>
        <v>90799.2</v>
      </c>
      <c r="BE26" s="99">
        <f t="shared" si="9"/>
        <v>74404.899999999994</v>
      </c>
      <c r="BF26" s="99">
        <f t="shared" si="9"/>
        <v>83232.600000000006</v>
      </c>
      <c r="BG26" s="99">
        <f t="shared" si="9"/>
        <v>66838.3</v>
      </c>
      <c r="BH26" s="99">
        <f t="shared" si="9"/>
        <v>66838.3</v>
      </c>
      <c r="BI26" s="99">
        <f t="shared" si="9"/>
        <v>66838.3</v>
      </c>
      <c r="BJ26" s="99">
        <f t="shared" si="9"/>
        <v>41616.300000000003</v>
      </c>
      <c r="BK26" s="118">
        <f>SUM(C26:BJ26)</f>
        <v>21883864.900000002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345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173708.7</v>
      </c>
      <c r="AZ28" s="99">
        <f t="shared" si="11"/>
        <v>278986.7</v>
      </c>
      <c r="BA28" s="99">
        <f t="shared" si="11"/>
        <v>310570.09999999998</v>
      </c>
      <c r="BB28" s="99">
        <f t="shared" si="11"/>
        <v>310570.09999999998</v>
      </c>
      <c r="BC28" s="99">
        <f t="shared" si="11"/>
        <v>347417.4</v>
      </c>
      <c r="BD28" s="99">
        <f t="shared" si="11"/>
        <v>379000.8</v>
      </c>
      <c r="BE28" s="99">
        <f t="shared" si="11"/>
        <v>310570.09999999998</v>
      </c>
      <c r="BF28" s="99">
        <f t="shared" si="11"/>
        <v>347417.4</v>
      </c>
      <c r="BG28" s="99">
        <f t="shared" si="11"/>
        <v>278986.7</v>
      </c>
      <c r="BH28" s="99">
        <f t="shared" si="11"/>
        <v>278986.7</v>
      </c>
      <c r="BI28" s="99">
        <f t="shared" si="11"/>
        <v>278986.7</v>
      </c>
      <c r="BJ28" s="99">
        <f t="shared" si="11"/>
        <v>173708.7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0.80672796934865909</v>
      </c>
      <c r="AZ29" s="100">
        <f t="shared" si="12"/>
        <v>0.80672796934865909</v>
      </c>
      <c r="BA29" s="100">
        <f t="shared" si="12"/>
        <v>0.80672796934865898</v>
      </c>
      <c r="BB29" s="100">
        <f t="shared" si="12"/>
        <v>0.80672796934865898</v>
      </c>
      <c r="BC29" s="100">
        <f t="shared" si="12"/>
        <v>0.80672796934865909</v>
      </c>
      <c r="BD29" s="100">
        <f t="shared" si="12"/>
        <v>0.80672796934865898</v>
      </c>
      <c r="BE29" s="100">
        <f t="shared" si="12"/>
        <v>0.80672796934865898</v>
      </c>
      <c r="BF29" s="100">
        <f t="shared" si="12"/>
        <v>0.80672796934865909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19"/>
    </row>
    <row r="31" spans="1:63" x14ac:dyDescent="0.15">
      <c r="A31" s="16" t="s">
        <v>1247</v>
      </c>
    </row>
    <row r="32" spans="1:63" x14ac:dyDescent="0.15">
      <c r="A32" s="16"/>
    </row>
    <row r="33" spans="1:63" x14ac:dyDescent="0.15">
      <c r="A33" s="47" t="s">
        <v>346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'COGS-PRICE-MARGIN_CWS'!$B71</f>
        <v>2500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'COGS-PRICE-MARGIN_CWS'!$B92</f>
        <v>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'COGS-PRICE-MARGIN_CWS'!$B113</f>
        <v>0.8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'COGS-PRICE-MARGIN_CWS'!$B134</f>
        <v>0.9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</row>
    <row r="34" spans="1:63" s="102" customFormat="1" x14ac:dyDescent="0.15">
      <c r="A34" s="299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>
        <f t="shared" si="14"/>
        <v>6</v>
      </c>
      <c r="AN34" s="102">
        <f t="shared" si="14"/>
        <v>10</v>
      </c>
      <c r="AO34" s="102">
        <f t="shared" si="14"/>
        <v>11</v>
      </c>
      <c r="AP34" s="102">
        <f t="shared" si="14"/>
        <v>11</v>
      </c>
      <c r="AQ34" s="102">
        <f t="shared" si="14"/>
        <v>12</v>
      </c>
      <c r="AR34" s="102">
        <f t="shared" si="14"/>
        <v>13</v>
      </c>
      <c r="AS34" s="102">
        <f t="shared" si="14"/>
        <v>11</v>
      </c>
      <c r="AT34" s="102">
        <f t="shared" si="14"/>
        <v>12</v>
      </c>
      <c r="AU34" s="102">
        <f t="shared" si="14"/>
        <v>10</v>
      </c>
      <c r="AV34" s="102">
        <f t="shared" si="14"/>
        <v>10</v>
      </c>
      <c r="AW34" s="102">
        <f t="shared" si="14"/>
        <v>10</v>
      </c>
      <c r="AX34" s="102">
        <f t="shared" si="14"/>
        <v>6</v>
      </c>
      <c r="AY34" s="102">
        <f t="shared" si="14"/>
        <v>3</v>
      </c>
      <c r="AZ34" s="102">
        <f t="shared" si="14"/>
        <v>5</v>
      </c>
      <c r="BA34" s="102">
        <f t="shared" si="14"/>
        <v>5</v>
      </c>
      <c r="BB34" s="102">
        <f t="shared" si="14"/>
        <v>5</v>
      </c>
      <c r="BC34" s="102">
        <f t="shared" si="14"/>
        <v>6</v>
      </c>
      <c r="BD34" s="102">
        <f t="shared" si="14"/>
        <v>7</v>
      </c>
      <c r="BE34" s="102">
        <f t="shared" si="14"/>
        <v>5</v>
      </c>
      <c r="BF34" s="102">
        <f t="shared" si="14"/>
        <v>6</v>
      </c>
      <c r="BG34" s="102">
        <f t="shared" si="14"/>
        <v>5</v>
      </c>
      <c r="BH34" s="102">
        <f t="shared" si="14"/>
        <v>5</v>
      </c>
      <c r="BI34" s="102">
        <f t="shared" si="14"/>
        <v>5</v>
      </c>
      <c r="BJ34" s="102">
        <f t="shared" si="14"/>
        <v>3</v>
      </c>
      <c r="BK34" s="103">
        <f>SUM(C34:BJ34)</f>
        <v>-803882</v>
      </c>
    </row>
    <row r="35" spans="1:63" s="102" customFormat="1" x14ac:dyDescent="0.15">
      <c r="A35" s="299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>
        <f t="shared" si="16"/>
        <v>25</v>
      </c>
      <c r="AN35" s="102">
        <f t="shared" si="16"/>
        <v>40</v>
      </c>
      <c r="AO35" s="102">
        <f t="shared" si="16"/>
        <v>45</v>
      </c>
      <c r="AP35" s="102">
        <f t="shared" si="16"/>
        <v>45</v>
      </c>
      <c r="AQ35" s="102">
        <f t="shared" si="16"/>
        <v>50</v>
      </c>
      <c r="AR35" s="102">
        <f t="shared" si="16"/>
        <v>55</v>
      </c>
      <c r="AS35" s="102">
        <f t="shared" si="16"/>
        <v>45</v>
      </c>
      <c r="AT35" s="102">
        <f t="shared" si="16"/>
        <v>50</v>
      </c>
      <c r="AU35" s="102">
        <f t="shared" si="16"/>
        <v>40</v>
      </c>
      <c r="AV35" s="102">
        <f t="shared" si="16"/>
        <v>40</v>
      </c>
      <c r="AW35" s="102">
        <f t="shared" si="16"/>
        <v>40</v>
      </c>
      <c r="AX35" s="102">
        <f t="shared" si="16"/>
        <v>25</v>
      </c>
      <c r="AY35" s="102">
        <f t="shared" si="16"/>
        <v>30</v>
      </c>
      <c r="AZ35" s="102">
        <f t="shared" si="16"/>
        <v>48</v>
      </c>
      <c r="BA35" s="102">
        <f t="shared" si="16"/>
        <v>54</v>
      </c>
      <c r="BB35" s="102">
        <f t="shared" si="16"/>
        <v>54</v>
      </c>
      <c r="BC35" s="102">
        <f t="shared" si="16"/>
        <v>60</v>
      </c>
      <c r="BD35" s="102">
        <f t="shared" si="16"/>
        <v>65</v>
      </c>
      <c r="BE35" s="102">
        <f t="shared" si="16"/>
        <v>54</v>
      </c>
      <c r="BF35" s="102">
        <f t="shared" si="16"/>
        <v>60</v>
      </c>
      <c r="BG35" s="102">
        <f t="shared" si="16"/>
        <v>48</v>
      </c>
      <c r="BH35" s="102">
        <f t="shared" si="16"/>
        <v>48</v>
      </c>
      <c r="BI35" s="102">
        <f t="shared" si="16"/>
        <v>48</v>
      </c>
      <c r="BJ35" s="102">
        <f t="shared" si="16"/>
        <v>30</v>
      </c>
      <c r="BK35" s="103">
        <f>SUM(C35:BJ35)</f>
        <v>806113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'COGS-PRICE-MARGIN_CWS'!$B63*O34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'COGS-PRICE-MARGIN_CWS'!$B84*AA34</f>
        <v>8.6999999999999993</v>
      </c>
      <c r="AB38" s="90">
        <f>'COGS-PRICE-MARGIN_CWS'!$B84*AB34</f>
        <v>14.1</v>
      </c>
      <c r="AC38" s="90">
        <f>'COGS-PRICE-MARGIN_CWS'!$B84*AC34</f>
        <v>15.899999999999999</v>
      </c>
      <c r="AD38" s="90">
        <f>'COGS-PRICE-MARGIN_CWS'!$B84*AD34</f>
        <v>15.899999999999999</v>
      </c>
      <c r="AE38" s="90">
        <f>'COGS-PRICE-MARGIN_CWS'!$B84*AE34</f>
        <v>17.399999999999999</v>
      </c>
      <c r="AF38" s="90">
        <f>'COGS-PRICE-MARGIN_CWS'!$B84*AF34</f>
        <v>19.2</v>
      </c>
      <c r="AG38" s="90">
        <f>'COGS-PRICE-MARGIN_CWS'!$B84*AG34</f>
        <v>15.899999999999999</v>
      </c>
      <c r="AH38" s="90">
        <f>'COGS-PRICE-MARGIN_CWS'!$B84*AH34</f>
        <v>17.399999999999999</v>
      </c>
      <c r="AI38" s="90">
        <f>'COGS-PRICE-MARGIN_CWS'!$B84*AI34</f>
        <v>14.1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8.6999999999999993</v>
      </c>
      <c r="AM38" s="90">
        <f>'COGS-PRICE-MARGIN_CWS'!$B105*AM34</f>
        <v>2100</v>
      </c>
      <c r="AN38" s="90">
        <f>'COGS-PRICE-MARGIN_CWS'!$B105*AN34</f>
        <v>3500</v>
      </c>
      <c r="AO38" s="90">
        <f>'COGS-PRICE-MARGIN_CWS'!$B105*AO34</f>
        <v>3850</v>
      </c>
      <c r="AP38" s="90">
        <f>'COGS-PRICE-MARGIN_CWS'!$B105*AP34</f>
        <v>3850</v>
      </c>
      <c r="AQ38" s="90">
        <f>'COGS-PRICE-MARGIN_CWS'!$B105*AQ34</f>
        <v>4200</v>
      </c>
      <c r="AR38" s="90">
        <f>'COGS-PRICE-MARGIN_CWS'!$B105*AR34</f>
        <v>4550</v>
      </c>
      <c r="AS38" s="90">
        <f>'COGS-PRICE-MARGIN_CWS'!$B105*AS34</f>
        <v>3850</v>
      </c>
      <c r="AT38" s="90">
        <f>'COGS-PRICE-MARGIN_CWS'!$B105*AT34</f>
        <v>4200</v>
      </c>
      <c r="AU38" s="90">
        <f>'COGS-PRICE-MARGIN_CWS'!$B105*AU34</f>
        <v>3500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2100</v>
      </c>
      <c r="AY38" s="90">
        <f>'COGS-PRICE-MARGIN_CWS'!$B126*AY34</f>
        <v>1050</v>
      </c>
      <c r="AZ38" s="90">
        <f>'COGS-PRICE-MARGIN_CWS'!$B126*AZ34</f>
        <v>1750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2100</v>
      </c>
      <c r="BD38" s="90">
        <f>'COGS-PRICE-MARGIN_CWS'!$B126*BD34</f>
        <v>2450</v>
      </c>
      <c r="BE38" s="90">
        <f>'COGS-PRICE-MARGIN_CWS'!$B126*BE34</f>
        <v>1750</v>
      </c>
      <c r="BF38" s="90">
        <f>'COGS-PRICE-MARGIN_CWS'!$B126*BF34</f>
        <v>2100</v>
      </c>
      <c r="BG38" s="90">
        <f>'COGS-PRICE-MARGIN_CWS'!$B126*BG34</f>
        <v>1750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1050</v>
      </c>
      <c r="BK38" s="118">
        <f>SUM(C38:BJ38)</f>
        <v>63875.5</v>
      </c>
    </row>
    <row r="39" spans="1:63" x14ac:dyDescent="0.15">
      <c r="A39" s="47" t="s">
        <v>347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'COGS-PRICE-MARGIN_CWS'!$C63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'COGS-PRICE-MARGIN_CWS'!$C84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'COGS-PRICE-MARGIN_CWS'!$C105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'COGS-PRICE-MARGIN_CWS'!$C126</f>
        <v>0.1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>
        <f t="shared" si="18"/>
        <v>2100</v>
      </c>
      <c r="AN40" s="90">
        <f t="shared" si="18"/>
        <v>3500</v>
      </c>
      <c r="AO40" s="90">
        <f t="shared" si="18"/>
        <v>3850</v>
      </c>
      <c r="AP40" s="90">
        <f t="shared" si="18"/>
        <v>3850</v>
      </c>
      <c r="AQ40" s="90">
        <f t="shared" si="18"/>
        <v>4200</v>
      </c>
      <c r="AR40" s="90">
        <f t="shared" si="18"/>
        <v>4550</v>
      </c>
      <c r="AS40" s="90">
        <f t="shared" si="18"/>
        <v>3850</v>
      </c>
      <c r="AT40" s="90">
        <f t="shared" si="18"/>
        <v>4200</v>
      </c>
      <c r="AU40" s="90">
        <f t="shared" si="18"/>
        <v>3500</v>
      </c>
      <c r="AV40" s="90">
        <f t="shared" si="18"/>
        <v>3500</v>
      </c>
      <c r="AW40" s="90">
        <f t="shared" si="18"/>
        <v>3500</v>
      </c>
      <c r="AX40" s="90">
        <f t="shared" si="18"/>
        <v>2100</v>
      </c>
      <c r="AY40" s="90">
        <f t="shared" si="18"/>
        <v>945</v>
      </c>
      <c r="AZ40" s="90">
        <f t="shared" si="18"/>
        <v>1575</v>
      </c>
      <c r="BA40" s="90">
        <f t="shared" si="18"/>
        <v>1575</v>
      </c>
      <c r="BB40" s="90">
        <f t="shared" si="18"/>
        <v>1575</v>
      </c>
      <c r="BC40" s="90">
        <f t="shared" si="18"/>
        <v>1890</v>
      </c>
      <c r="BD40" s="90">
        <f t="shared" si="18"/>
        <v>2205</v>
      </c>
      <c r="BE40" s="90">
        <f t="shared" si="18"/>
        <v>1575</v>
      </c>
      <c r="BF40" s="90">
        <f t="shared" si="18"/>
        <v>1890</v>
      </c>
      <c r="BG40" s="90">
        <f t="shared" si="18"/>
        <v>1575</v>
      </c>
      <c r="BH40" s="90">
        <f t="shared" si="18"/>
        <v>1575</v>
      </c>
      <c r="BI40" s="90">
        <f t="shared" si="18"/>
        <v>1575</v>
      </c>
      <c r="BJ40" s="90">
        <f t="shared" si="18"/>
        <v>945</v>
      </c>
      <c r="BK40" s="118">
        <f>SUM(C40:BJ40)</f>
        <v>61775.5</v>
      </c>
    </row>
    <row r="41" spans="1:63" x14ac:dyDescent="0.15">
      <c r="A41" s="47" t="s">
        <v>365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>
        <f>'REV-REC-MAINT_CWS'!AP68</f>
        <v>-1398215</v>
      </c>
      <c r="AN41" s="90">
        <f>'REV-REC-MAINT_CWS'!AQ68</f>
        <v>-2272095</v>
      </c>
      <c r="AO41" s="90">
        <f>'REV-REC-MAINT_CWS'!AR68</f>
        <v>-2534245</v>
      </c>
      <c r="AP41" s="90">
        <f>'REV-REC-MAINT_CWS'!AS68</f>
        <v>-2534140</v>
      </c>
      <c r="AQ41" s="90">
        <f>'REV-REC-MAINT_CWS'!AT68</f>
        <v>-2796290</v>
      </c>
      <c r="AR41" s="90">
        <f>'REV-REC-MAINT_CWS'!AU68</f>
        <v>-3058405</v>
      </c>
      <c r="AS41" s="90">
        <f>'REV-REC-MAINT_CWS'!AV68</f>
        <v>-2534140</v>
      </c>
      <c r="AT41" s="90">
        <f>'REV-REC-MAINT_CWS'!AW68</f>
        <v>-2796290</v>
      </c>
      <c r="AU41" s="90">
        <f>'REV-REC-MAINT_CWS'!AX68</f>
        <v>-2271990</v>
      </c>
      <c r="AV41" s="90">
        <f>'REV-REC-MAINT_CWS'!AY68</f>
        <v>-2271990</v>
      </c>
      <c r="AW41" s="90">
        <f>'REV-REC-MAINT_CWS'!AZ68</f>
        <v>-2271990</v>
      </c>
      <c r="AX41" s="90">
        <f>'REV-REC-MAINT_CWS'!BA68</f>
        <v>-1398180</v>
      </c>
      <c r="AY41" s="90">
        <f>'REV-REC-MAINT_CWS'!BB68</f>
        <v>-1398110</v>
      </c>
      <c r="AZ41" s="90">
        <f>'REV-REC-MAINT_CWS'!BC68</f>
        <v>-2271920</v>
      </c>
      <c r="BA41" s="90">
        <f>'REV-REC-MAINT_CWS'!BD68</f>
        <v>-2534070</v>
      </c>
      <c r="BB41" s="90">
        <f>'REV-REC-MAINT_CWS'!BE68</f>
        <v>-2533965</v>
      </c>
      <c r="BC41" s="90">
        <f>'REV-REC-MAINT_CWS'!BF68</f>
        <v>-2796080</v>
      </c>
      <c r="BD41" s="90">
        <f>'REV-REC-MAINT_CWS'!BG68</f>
        <v>-3058160</v>
      </c>
      <c r="BE41" s="90">
        <f>'REV-REC-MAINT_CWS'!BH68</f>
        <v>-2533965</v>
      </c>
      <c r="BF41" s="90">
        <f>'REV-REC-MAINT_CWS'!BI68</f>
        <v>-2796080</v>
      </c>
      <c r="BG41" s="90">
        <f>'REV-REC-MAINT_CWS'!BJ68</f>
        <v>-2271815</v>
      </c>
      <c r="BH41" s="90">
        <f>'REV-REC-MAINT_CWS'!BK68</f>
        <v>-2271815</v>
      </c>
      <c r="BI41" s="90">
        <f>'REV-REC-MAINT_CWS'!BL68</f>
        <v>-2271815</v>
      </c>
      <c r="BJ41" s="90">
        <f>'REV-REC-MAINT_CWS'!BM68</f>
        <v>-1398075</v>
      </c>
      <c r="BK41" s="118">
        <f>SUM(C41:BJ41)</f>
        <v>-16885333360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'COGS-PRICE-MARGIN_CWS'!$B69*O35</f>
        <v>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'COGS-PRICE-MARGIN_CWS'!$B90*AA35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'COGS-PRICE-MARGIN_CWS'!$B111*AM35</f>
        <v>625</v>
      </c>
      <c r="AN44" s="90">
        <f>'COGS-PRICE-MARGIN_CWS'!$B111*AN35</f>
        <v>1000</v>
      </c>
      <c r="AO44" s="90">
        <f>'COGS-PRICE-MARGIN_CWS'!$B111*AO35</f>
        <v>1125</v>
      </c>
      <c r="AP44" s="90">
        <f>'COGS-PRICE-MARGIN_CWS'!$B111*AP35</f>
        <v>1125</v>
      </c>
      <c r="AQ44" s="90">
        <f>'COGS-PRICE-MARGIN_CWS'!$B111*AQ35</f>
        <v>1250</v>
      </c>
      <c r="AR44" s="90">
        <f>'COGS-PRICE-MARGIN_CWS'!$B111*AR35</f>
        <v>1375</v>
      </c>
      <c r="AS44" s="90">
        <f>'COGS-PRICE-MARGIN_CWS'!$B111*AS35</f>
        <v>1125</v>
      </c>
      <c r="AT44" s="90">
        <f>'COGS-PRICE-MARGIN_CWS'!$B111*AT35</f>
        <v>1250</v>
      </c>
      <c r="AU44" s="90">
        <f>'COGS-PRICE-MARGIN_CWS'!$B111*AU35</f>
        <v>1000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625</v>
      </c>
      <c r="AY44" s="90">
        <f>'COGS-PRICE-MARGIN_CWS'!$B132*AY35</f>
        <v>750</v>
      </c>
      <c r="AZ44" s="90">
        <f>'COGS-PRICE-MARGIN_CWS'!$B132*AZ35</f>
        <v>1200</v>
      </c>
      <c r="BA44" s="90">
        <f>'COGS-PRICE-MARGIN_CWS'!$B132*BA35</f>
        <v>1350</v>
      </c>
      <c r="BB44" s="90">
        <f>'COGS-PRICE-MARGIN_CWS'!$B132*BB35</f>
        <v>1350</v>
      </c>
      <c r="BC44" s="90">
        <f>'COGS-PRICE-MARGIN_CWS'!$B132*BC35</f>
        <v>1500</v>
      </c>
      <c r="BD44" s="90">
        <f>'COGS-PRICE-MARGIN_CWS'!$B132*BD35</f>
        <v>1625</v>
      </c>
      <c r="BE44" s="90">
        <f>'COGS-PRICE-MARGIN_CWS'!$B132*BE35</f>
        <v>1350</v>
      </c>
      <c r="BF44" s="90">
        <f>'COGS-PRICE-MARGIN_CWS'!$B132*BF35</f>
        <v>1500</v>
      </c>
      <c r="BG44" s="90">
        <f>'COGS-PRICE-MARGIN_CWS'!$B132*BG35</f>
        <v>1200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750</v>
      </c>
      <c r="BK44" s="118">
        <f>SUM(C44:BJ44)</f>
        <v>62475</v>
      </c>
    </row>
    <row r="45" spans="1:63" x14ac:dyDescent="0.15">
      <c r="A45" s="47" t="s">
        <v>364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'REV-REC-MAINT_CWS'!AP141</f>
        <v>9005625</v>
      </c>
      <c r="AN45" s="12">
        <f>'REV-REC-MAINT_CWS'!AQ141</f>
        <v>14634000</v>
      </c>
      <c r="AO45" s="12">
        <f>'REV-REC-MAINT_CWS'!AR141</f>
        <v>16322625</v>
      </c>
      <c r="AP45" s="12">
        <f>'REV-REC-MAINT_CWS'!AS141</f>
        <v>16323075</v>
      </c>
      <c r="AQ45" s="12">
        <f>'REV-REC-MAINT_CWS'!AT141</f>
        <v>18011700</v>
      </c>
      <c r="AR45" s="12">
        <f>'REV-REC-MAINT_CWS'!AU141</f>
        <v>19700325</v>
      </c>
      <c r="AS45" s="12">
        <f>'REV-REC-MAINT_CWS'!AV141</f>
        <v>16323075</v>
      </c>
      <c r="AT45" s="12">
        <f>'REV-REC-MAINT_CWS'!AW141</f>
        <v>18011700</v>
      </c>
      <c r="AU45" s="12">
        <f>'REV-REC-MAINT_CWS'!AX141</f>
        <v>14634225</v>
      </c>
      <c r="AV45" s="12">
        <f>'REV-REC-MAINT_CWS'!AY141</f>
        <v>14634225</v>
      </c>
      <c r="AW45" s="12">
        <f>'REV-REC-MAINT_CWS'!AZ141</f>
        <v>14634225</v>
      </c>
      <c r="AX45" s="12">
        <f>'REV-REC-MAINT_CWS'!BA141</f>
        <v>9005850</v>
      </c>
      <c r="AY45" s="12">
        <f>'REV-REC-MAINT_CWS'!BB141</f>
        <v>8111137.5</v>
      </c>
      <c r="AZ45" s="12">
        <f>'REV-REC-MAINT_CWS'!BC141</f>
        <v>13180320</v>
      </c>
      <c r="BA45" s="12">
        <f>'REV-REC-MAINT_CWS'!BD141</f>
        <v>14701297.5</v>
      </c>
      <c r="BB45" s="12">
        <f>'REV-REC-MAINT_CWS'!BE141</f>
        <v>14701702.5</v>
      </c>
      <c r="BC45" s="12">
        <f>'REV-REC-MAINT_CWS'!BF141</f>
        <v>16222680</v>
      </c>
      <c r="BD45" s="12">
        <f>'REV-REC-MAINT_CWS'!BG141</f>
        <v>17743455</v>
      </c>
      <c r="BE45" s="12">
        <f>'REV-REC-MAINT_CWS'!BH141</f>
        <v>14701702.5</v>
      </c>
      <c r="BF45" s="12">
        <f>'REV-REC-MAINT_CWS'!BI141</f>
        <v>16222680</v>
      </c>
      <c r="BG45" s="12">
        <f>'REV-REC-MAINT_CWS'!BJ141</f>
        <v>13180522.5</v>
      </c>
      <c r="BH45" s="12">
        <f>'REV-REC-MAINT_CWS'!BK141</f>
        <v>13180522.5</v>
      </c>
      <c r="BI45" s="12">
        <f>'REV-REC-MAINT_CWS'!BL141</f>
        <v>13180522.5</v>
      </c>
      <c r="BJ45" s="12">
        <f>'REV-REC-MAINT_CWS'!BM141</f>
        <v>8111340</v>
      </c>
      <c r="BK45" s="118">
        <f>SUM(C45:BJ45)</f>
        <v>344478532.5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6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7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'COGS-PRICE-MARGIN_CWS'!$B92*O50</f>
        <v>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'COGS-PRICE-MARGIN_CWS'!$B113*AA50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'COGS-PRICE-MARGIN_CWS'!$B134*AM50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'COGS-PRICE-MARGIN_CWS'!$B155*AY50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118">
        <f>SUM(C51:BJ51)</f>
        <v>598000</v>
      </c>
    </row>
    <row r="52" spans="1:63" x14ac:dyDescent="0.15">
      <c r="A52" s="47" t="s">
        <v>351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'COGS-PRICE-MARGIN_CWS'!$C92</f>
        <v>0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'COGS-PRICE-MARGIN_CWS'!$C113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'COGS-PRICE-MARGIN_CWS'!$C134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'COGS-PRICE-MARGIN_CWS'!$C155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353</v>
      </c>
      <c r="C54" s="370">
        <f t="shared" ref="C54:BJ54" si="20">C51*(1-C52)</f>
        <v>0</v>
      </c>
      <c r="D54" s="370">
        <f t="shared" si="20"/>
        <v>0</v>
      </c>
      <c r="E54" s="370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>
        <f t="shared" si="20"/>
        <v>0</v>
      </c>
      <c r="AB54" s="99">
        <f t="shared" si="20"/>
        <v>0</v>
      </c>
      <c r="AC54" s="99">
        <f t="shared" si="20"/>
        <v>0</v>
      </c>
      <c r="AD54" s="99">
        <f t="shared" si="20"/>
        <v>0</v>
      </c>
      <c r="AE54" s="99">
        <f t="shared" si="20"/>
        <v>0</v>
      </c>
      <c r="AF54" s="99">
        <f t="shared" si="20"/>
        <v>0</v>
      </c>
      <c r="AG54" s="99">
        <f t="shared" si="20"/>
        <v>0</v>
      </c>
      <c r="AH54" s="99">
        <f t="shared" si="20"/>
        <v>0</v>
      </c>
      <c r="AI54" s="99">
        <f t="shared" si="20"/>
        <v>0</v>
      </c>
      <c r="AJ54" s="99">
        <f t="shared" si="20"/>
        <v>0</v>
      </c>
      <c r="AK54" s="99">
        <f t="shared" si="20"/>
        <v>0</v>
      </c>
      <c r="AL54" s="99">
        <f t="shared" si="20"/>
        <v>0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>
        <f>SUM(C54:BJ54)</f>
        <v>544180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'COGS-PRICE-MARGIN_CWS'!$E92*O50</f>
        <v>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'COGS-PRICE-MARGIN_CWS'!$E113*AA50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'COGS-PRICE-MARGIN_CWS'!$E134*AM50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'COGS-PRICE-MARGIN_CWS'!$E155*AY50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118">
        <f>SUM(C58:BJ58)</f>
        <v>338000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'COGS-PRICE-MARGIN_CWS'!$E93*O50</f>
        <v>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'COGS-PRICE-MARGIN_CWS'!$E114*AA50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'COGS-PRICE-MARGIN_CWS'!$E135*AM50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'COGS-PRICE-MARGIN_CWS'!$E156*AY50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118">
        <f>SUM(C59:BJ59)</f>
        <v>13000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'COGS-PRICE-MARGIN_CWS'!$E94*O50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'COGS-PRICE-MARGIN_CWS'!$E115*AA50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'COGS-PRICE-MARGIN_CWS'!$E136*AM50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'COGS-PRICE-MARGIN_CWS'!$E157*AY50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'COGS-PRICE-MARGIN_CWS'!$E95*O50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'COGS-PRICE-MARGIN_CWS'!$E116*AA50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'COGS-PRICE-MARGIN_CWS'!$E137*AM50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'COGS-PRICE-MARGIN_CWS'!$E158*AY50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348</v>
      </c>
      <c r="C63" s="370">
        <f>SUM(C58:C61)</f>
        <v>0</v>
      </c>
      <c r="D63" s="370">
        <f t="shared" ref="D63:N63" si="21">SUM(D58:D61)</f>
        <v>0</v>
      </c>
      <c r="E63" s="370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>
        <f t="shared" si="22"/>
        <v>0</v>
      </c>
      <c r="AB63" s="99">
        <f t="shared" si="22"/>
        <v>0</v>
      </c>
      <c r="AC63" s="99">
        <f t="shared" si="22"/>
        <v>0</v>
      </c>
      <c r="AD63" s="99">
        <f t="shared" si="22"/>
        <v>0</v>
      </c>
      <c r="AE63" s="99">
        <f t="shared" si="22"/>
        <v>0</v>
      </c>
      <c r="AF63" s="99">
        <f t="shared" si="22"/>
        <v>0</v>
      </c>
      <c r="AG63" s="99">
        <f t="shared" si="22"/>
        <v>0</v>
      </c>
      <c r="AH63" s="99">
        <f t="shared" si="22"/>
        <v>0</v>
      </c>
      <c r="AI63" s="99">
        <f t="shared" si="22"/>
        <v>0</v>
      </c>
      <c r="AJ63" s="99">
        <f t="shared" si="22"/>
        <v>0</v>
      </c>
      <c r="AK63" s="99">
        <f t="shared" si="22"/>
        <v>0</v>
      </c>
      <c r="AL63" s="99">
        <f t="shared" si="22"/>
        <v>0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>
        <f>SUM(C63:BJ63)</f>
        <v>351000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345</v>
      </c>
      <c r="C65" s="370">
        <f t="shared" ref="C65:BJ65" si="23">C54-C63</f>
        <v>0</v>
      </c>
      <c r="D65" s="370">
        <f t="shared" si="23"/>
        <v>0</v>
      </c>
      <c r="E65" s="370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>
        <f t="shared" si="23"/>
        <v>0</v>
      </c>
      <c r="AB65" s="99">
        <f t="shared" si="23"/>
        <v>0</v>
      </c>
      <c r="AC65" s="99">
        <f t="shared" si="23"/>
        <v>0</v>
      </c>
      <c r="AD65" s="99">
        <f t="shared" si="23"/>
        <v>0</v>
      </c>
      <c r="AE65" s="99">
        <f t="shared" si="23"/>
        <v>0</v>
      </c>
      <c r="AF65" s="99">
        <f t="shared" si="23"/>
        <v>0</v>
      </c>
      <c r="AG65" s="99">
        <f t="shared" si="23"/>
        <v>0</v>
      </c>
      <c r="AH65" s="99">
        <f t="shared" si="23"/>
        <v>0</v>
      </c>
      <c r="AI65" s="99">
        <f t="shared" si="23"/>
        <v>0</v>
      </c>
      <c r="AJ65" s="99">
        <f t="shared" si="23"/>
        <v>0</v>
      </c>
      <c r="AK65" s="99">
        <f t="shared" si="23"/>
        <v>0</v>
      </c>
      <c r="AL65" s="99">
        <f t="shared" si="23"/>
        <v>0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>
        <f>SUM(C65:BJ65)</f>
        <v>193180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>
        <f t="shared" si="24"/>
        <v>0</v>
      </c>
      <c r="AB66" s="100">
        <f t="shared" si="24"/>
        <v>0</v>
      </c>
      <c r="AC66" s="100">
        <f t="shared" si="24"/>
        <v>0</v>
      </c>
      <c r="AD66" s="100">
        <f t="shared" si="24"/>
        <v>0</v>
      </c>
      <c r="AE66" s="100">
        <f t="shared" si="24"/>
        <v>0</v>
      </c>
      <c r="AF66" s="100">
        <f t="shared" si="24"/>
        <v>0</v>
      </c>
      <c r="AG66" s="100">
        <f t="shared" si="24"/>
        <v>0</v>
      </c>
      <c r="AH66" s="100">
        <f t="shared" si="24"/>
        <v>0</v>
      </c>
      <c r="AI66" s="100">
        <f t="shared" si="24"/>
        <v>0</v>
      </c>
      <c r="AJ66" s="100">
        <f t="shared" si="24"/>
        <v>0</v>
      </c>
      <c r="AK66" s="100">
        <f t="shared" si="24"/>
        <v>0</v>
      </c>
      <c r="AL66" s="100">
        <f t="shared" si="24"/>
        <v>0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1247</v>
      </c>
    </row>
    <row r="69" spans="1:63" x14ac:dyDescent="0.15">
      <c r="A69" s="16"/>
    </row>
    <row r="70" spans="1:63" x14ac:dyDescent="0.15">
      <c r="A70" s="47" t="s">
        <v>346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'COGS-PRICE-MARGIN_CWS'!$B107</f>
        <v>0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'COGS-PRICE-MARGIN_CWS'!$B128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'COGS-PRICE-MARGIN_CWS'!$B149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'COGS-PRICE-MARGIN_CWS'!$B170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</row>
    <row r="71" spans="1:63" s="102" customFormat="1" x14ac:dyDescent="0.15">
      <c r="A71" s="299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9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'COGS-PRICE-MARGIN_CWS'!$B99*O71</f>
        <v>0</v>
      </c>
      <c r="P75" s="169">
        <f>'COGS-PRICE-MARGIN_CWS'!$B99*P71</f>
        <v>0</v>
      </c>
      <c r="Q75" s="169">
        <f>'COGS-PRICE-MARGIN_CWS'!$B99*Q71</f>
        <v>0</v>
      </c>
      <c r="R75" s="169">
        <f>'COGS-PRICE-MARGIN_CWS'!$B99*R71</f>
        <v>0</v>
      </c>
      <c r="S75" s="90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 t="e">
        <f>'COGS-PRICE-MARGIN_CWS'!$B120*AA71</f>
        <v>#VALUE!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>
        <f>'COGS-PRICE-MARGIN_CWS'!$B141*AM71</f>
        <v>0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'COGS-PRICE-MARGIN_CWS'!$B162*AY71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118" t="e">
        <f>SUM(C75:BJ75)</f>
        <v>#VALUE!</v>
      </c>
    </row>
    <row r="76" spans="1:63" x14ac:dyDescent="0.15">
      <c r="A76" s="47" t="s">
        <v>347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'COGS-PRICE-MARGIN_CWS'!$C99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'COGS-PRICE-MARGIN_CWS'!$C120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'COGS-PRICE-MARGIN_CWS'!$C141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'COGS-PRICE-MARGIN_CWS'!$C162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'COGS-PRICE-MARGIN_CWS'!$B105*O72</f>
        <v>0</v>
      </c>
      <c r="P81" s="169">
        <f>'COGS-PRICE-MARGIN_CWS'!$B105*P72</f>
        <v>0</v>
      </c>
      <c r="Q81" s="169">
        <f>'COGS-PRICE-MARGIN_CWS'!$B105*Q72</f>
        <v>0</v>
      </c>
      <c r="R81" s="169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'COGS-PRICE-MARGIN_CWS'!$B126*AA72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'COGS-PRICE-MARGIN_CWS'!$B147*AM72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'COGS-PRICE-MARGIN_CWS'!$B168*AY72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118">
        <f>SUM(C81:BJ81)</f>
        <v>22500</v>
      </c>
    </row>
    <row r="82" spans="1:64" x14ac:dyDescent="0.15">
      <c r="A82" s="47" t="s">
        <v>364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1253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>
        <f t="shared" si="29"/>
        <v>6930047.5</v>
      </c>
      <c r="AZ86" s="97">
        <f t="shared" si="29"/>
        <v>11257000</v>
      </c>
      <c r="BA86" s="97">
        <f t="shared" si="29"/>
        <v>12555127.5</v>
      </c>
      <c r="BB86" s="97">
        <f t="shared" si="29"/>
        <v>12555637.5</v>
      </c>
      <c r="BC86" s="97">
        <f t="shared" si="29"/>
        <v>13860640</v>
      </c>
      <c r="BD86" s="97">
        <f t="shared" si="29"/>
        <v>15158925</v>
      </c>
      <c r="BE86" s="97">
        <f t="shared" si="29"/>
        <v>12555637.5</v>
      </c>
      <c r="BF86" s="97">
        <f t="shared" si="29"/>
        <v>13860640</v>
      </c>
      <c r="BG86" s="97">
        <f t="shared" si="29"/>
        <v>11257307.5</v>
      </c>
      <c r="BH86" s="97">
        <f t="shared" si="29"/>
        <v>11257307.5</v>
      </c>
      <c r="BI86" s="97">
        <f t="shared" si="29"/>
        <v>11257307.5</v>
      </c>
      <c r="BJ86" s="97">
        <f t="shared" si="29"/>
        <v>6930285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>
        <f t="shared" si="30"/>
        <v>6888431.2000000002</v>
      </c>
      <c r="AZ87" s="97">
        <f t="shared" si="30"/>
        <v>11190161.699999999</v>
      </c>
      <c r="BA87" s="97">
        <f t="shared" si="30"/>
        <v>12480722.6</v>
      </c>
      <c r="BB87" s="97">
        <f t="shared" si="30"/>
        <v>12481232.6</v>
      </c>
      <c r="BC87" s="97">
        <f t="shared" si="30"/>
        <v>13777407.4</v>
      </c>
      <c r="BD87" s="97">
        <f t="shared" si="30"/>
        <v>15068125.800000001</v>
      </c>
      <c r="BE87" s="97">
        <f t="shared" si="30"/>
        <v>12481232.6</v>
      </c>
      <c r="BF87" s="97">
        <f t="shared" si="30"/>
        <v>13777407.4</v>
      </c>
      <c r="BG87" s="97">
        <f t="shared" si="30"/>
        <v>11190469.199999999</v>
      </c>
      <c r="BH87" s="97">
        <f t="shared" si="30"/>
        <v>11190469.199999999</v>
      </c>
      <c r="BI87" s="97">
        <f t="shared" si="30"/>
        <v>11190469.199999999</v>
      </c>
      <c r="BJ87" s="97">
        <f t="shared" si="30"/>
        <v>6888668.7000000002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#VALUE!</v>
      </c>
      <c r="AB88" s="97" t="e">
        <f t="shared" si="31"/>
        <v>#VALUE!</v>
      </c>
      <c r="AC88" s="97" t="e">
        <f t="shared" si="31"/>
        <v>#VALUE!</v>
      </c>
      <c r="AD88" s="97" t="e">
        <f t="shared" si="31"/>
        <v>#VALUE!</v>
      </c>
      <c r="AE88" s="97" t="e">
        <f t="shared" si="31"/>
        <v>#VALUE!</v>
      </c>
      <c r="AF88" s="97" t="e">
        <f t="shared" si="31"/>
        <v>#VALUE!</v>
      </c>
      <c r="AG88" s="97" t="e">
        <f t="shared" si="31"/>
        <v>#VALUE!</v>
      </c>
      <c r="AH88" s="97" t="e">
        <f t="shared" si="31"/>
        <v>#VALUE!</v>
      </c>
      <c r="AI88" s="97" t="e">
        <f t="shared" si="31"/>
        <v>#VALUE!</v>
      </c>
      <c r="AJ88" s="97" t="e">
        <f t="shared" si="31"/>
        <v>#VALUE!</v>
      </c>
      <c r="AK88" s="97" t="e">
        <f t="shared" si="31"/>
        <v>#VALUE!</v>
      </c>
      <c r="AL88" s="97" t="e">
        <f t="shared" si="31"/>
        <v>#VALUE!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#VALUE!</v>
      </c>
      <c r="AB89" s="97" t="e">
        <f t="shared" si="32"/>
        <v>#VALUE!</v>
      </c>
      <c r="AC89" s="97" t="e">
        <f t="shared" si="32"/>
        <v>#VALUE!</v>
      </c>
      <c r="AD89" s="97" t="e">
        <f t="shared" si="32"/>
        <v>#VALUE!</v>
      </c>
      <c r="AE89" s="97" t="e">
        <f t="shared" si="32"/>
        <v>#VALUE!</v>
      </c>
      <c r="AF89" s="97" t="e">
        <f t="shared" si="32"/>
        <v>#VALUE!</v>
      </c>
      <c r="AG89" s="97" t="e">
        <f t="shared" si="32"/>
        <v>#VALUE!</v>
      </c>
      <c r="AH89" s="97" t="e">
        <f t="shared" si="32"/>
        <v>#VALUE!</v>
      </c>
      <c r="AI89" s="97" t="e">
        <f t="shared" si="32"/>
        <v>#VALUE!</v>
      </c>
      <c r="AJ89" s="97" t="e">
        <f t="shared" si="32"/>
        <v>#VALUE!</v>
      </c>
      <c r="AK89" s="97" t="e">
        <f t="shared" si="32"/>
        <v>#VALUE!</v>
      </c>
      <c r="AL89" s="97" t="e">
        <f t="shared" si="32"/>
        <v>#VALUE!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371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#VALUE!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ref="AI90:BJ90" si="34">AI45+AI44+AI41+AI40+AI17+AI54+AI77+AI78+AI81+AI82</f>
        <v>#VALUE!</v>
      </c>
      <c r="AJ90" s="97" t="e">
        <f t="shared" si="34"/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>
        <f t="shared" si="34"/>
        <v>6930047.5</v>
      </c>
      <c r="AZ90" s="97">
        <f t="shared" si="34"/>
        <v>11257000</v>
      </c>
      <c r="BA90" s="97">
        <f t="shared" si="34"/>
        <v>12555127.5</v>
      </c>
      <c r="BB90" s="97">
        <f t="shared" si="34"/>
        <v>12555637.5</v>
      </c>
      <c r="BC90" s="97">
        <f t="shared" si="34"/>
        <v>13860640</v>
      </c>
      <c r="BD90" s="97">
        <f t="shared" si="34"/>
        <v>15158925</v>
      </c>
      <c r="BE90" s="97">
        <f t="shared" si="34"/>
        <v>12555637.5</v>
      </c>
      <c r="BF90" s="97">
        <f t="shared" si="34"/>
        <v>13860640</v>
      </c>
      <c r="BG90" s="97">
        <f t="shared" si="34"/>
        <v>11257307.5</v>
      </c>
      <c r="BH90" s="97">
        <f t="shared" si="34"/>
        <v>11257307.5</v>
      </c>
      <c r="BI90" s="97">
        <f t="shared" si="34"/>
        <v>11257307.5</v>
      </c>
      <c r="BJ90" s="97">
        <f t="shared" si="34"/>
        <v>6930285</v>
      </c>
      <c r="BK90" s="118" t="e">
        <f>SUM(C90:BJ90)</f>
        <v>#VALUE!</v>
      </c>
      <c r="BL90" s="97" t="e">
        <f>BK45+BK44+BK41+BK40+BK17</f>
        <v>#VALUE!</v>
      </c>
    </row>
    <row r="91" spans="1:64" x14ac:dyDescent="0.15">
      <c r="A91" s="33" t="s">
        <v>376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#VALUE!</v>
      </c>
      <c r="AB91" s="97" t="e">
        <f t="shared" si="35"/>
        <v>#VALUE!</v>
      </c>
      <c r="AC91" s="97" t="e">
        <f t="shared" si="35"/>
        <v>#VALUE!</v>
      </c>
      <c r="AD91" s="97" t="e">
        <f t="shared" si="35"/>
        <v>#VALUE!</v>
      </c>
      <c r="AE91" s="97" t="e">
        <f t="shared" si="35"/>
        <v>#VALUE!</v>
      </c>
      <c r="AF91" s="97" t="e">
        <f t="shared" si="35"/>
        <v>#VALUE!</v>
      </c>
      <c r="AG91" s="97" t="e">
        <f t="shared" si="35"/>
        <v>#VALUE!</v>
      </c>
      <c r="AH91" s="97" t="e">
        <f t="shared" si="35"/>
        <v>#VALUE!</v>
      </c>
      <c r="AI91" s="97" t="e">
        <f t="shared" ref="AI91:BJ91" si="36">AI28+AI40+AI41+AI44+AI45+AI65+AI77+AI78+AI81+AI82</f>
        <v>#VALUE!</v>
      </c>
      <c r="AJ91" s="97" t="e">
        <f t="shared" si="36"/>
        <v>#VALUE!</v>
      </c>
      <c r="AK91" s="97" t="e">
        <f t="shared" si="36"/>
        <v>#VALUE!</v>
      </c>
      <c r="AL91" s="97" t="e">
        <f t="shared" si="36"/>
        <v>#VALUE!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>
        <f t="shared" si="36"/>
        <v>6888431.2000000002</v>
      </c>
      <c r="AZ91" s="97">
        <f t="shared" si="36"/>
        <v>11190161.699999999</v>
      </c>
      <c r="BA91" s="97">
        <f t="shared" si="36"/>
        <v>12480722.6</v>
      </c>
      <c r="BB91" s="97">
        <f t="shared" si="36"/>
        <v>12481232.6</v>
      </c>
      <c r="BC91" s="97">
        <f t="shared" si="36"/>
        <v>13777407.4</v>
      </c>
      <c r="BD91" s="97">
        <f t="shared" si="36"/>
        <v>15068125.800000001</v>
      </c>
      <c r="BE91" s="97">
        <f t="shared" si="36"/>
        <v>12481232.6</v>
      </c>
      <c r="BF91" s="97">
        <f t="shared" si="36"/>
        <v>13777407.4</v>
      </c>
      <c r="BG91" s="97">
        <f t="shared" si="36"/>
        <v>11190469.199999999</v>
      </c>
      <c r="BH91" s="97">
        <f t="shared" si="36"/>
        <v>11190469.199999999</v>
      </c>
      <c r="BI91" s="97">
        <f t="shared" si="36"/>
        <v>11190469.199999999</v>
      </c>
      <c r="BJ91" s="97">
        <f t="shared" si="36"/>
        <v>6888668.7000000002</v>
      </c>
      <c r="BK91" s="118" t="e">
        <f>SUM(C91:BJ91)</f>
        <v>#VALUE!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 t="shared" si="38"/>
        <v>79620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 t="shared" si="38"/>
        <v>27620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34" width="7.6640625" customWidth="1"/>
    <col min="35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354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4" t="s">
        <v>278</v>
      </c>
      <c r="B4" s="180" t="s">
        <v>655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>
        <f>'REV-REVCALC_CWS'!$AM$34</f>
        <v>6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6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6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6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>
        <f>'REV-REVCALC_CWS'!$AN$34</f>
        <v>10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10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10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10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>
        <f>'REV-REVCALC_CWS'!$AO$34</f>
        <v>11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11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11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11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11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11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>
        <f>'REV-REVCALC_CWS'!$AQ$34</f>
        <v>12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12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12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12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>
        <f>'REV-REVCALC_CWS'!$AR$34</f>
        <v>13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13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13</v>
      </c>
      <c r="BH46" s="101"/>
      <c r="BI46" s="101"/>
      <c r="BJ46" s="101"/>
      <c r="BK46" s="101"/>
      <c r="BL46" s="101"/>
      <c r="BM46" s="101"/>
      <c r="BN46" s="105">
        <f t="shared" si="0"/>
        <v>13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11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11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11</v>
      </c>
      <c r="BI47" s="101"/>
      <c r="BJ47" s="101"/>
      <c r="BK47" s="101"/>
      <c r="BL47" s="101"/>
      <c r="BM47" s="101"/>
      <c r="BN47" s="105">
        <f t="shared" si="0"/>
        <v>11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12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12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12</v>
      </c>
      <c r="BJ48" s="101"/>
      <c r="BK48" s="101"/>
      <c r="BL48" s="101"/>
      <c r="BM48" s="101"/>
      <c r="BN48" s="105">
        <f t="shared" si="0"/>
        <v>12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10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10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10</v>
      </c>
      <c r="BK49" s="101"/>
      <c r="BL49" s="101"/>
      <c r="BM49" s="101"/>
      <c r="BN49" s="105">
        <f t="shared" si="0"/>
        <v>10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10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10</v>
      </c>
      <c r="BL50" s="101"/>
      <c r="BM50" s="101"/>
      <c r="BN50" s="105">
        <f t="shared" si="0"/>
        <v>10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10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10</v>
      </c>
      <c r="BM51" s="101"/>
      <c r="BN51" s="105">
        <f t="shared" si="0"/>
        <v>10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6</v>
      </c>
      <c r="BN52" s="105">
        <f t="shared" si="0"/>
        <v>6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5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5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5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7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7</v>
      </c>
      <c r="BH58" s="101"/>
      <c r="BI58" s="101"/>
      <c r="BJ58" s="101"/>
      <c r="BK58" s="101"/>
      <c r="BL58" s="101"/>
      <c r="BM58" s="101"/>
      <c r="BN58" s="105">
        <f t="shared" si="0"/>
        <v>7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5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5</v>
      </c>
      <c r="BI59" s="101"/>
      <c r="BJ59" s="101"/>
      <c r="BK59" s="101"/>
      <c r="BL59" s="101"/>
      <c r="BM59" s="101"/>
      <c r="BN59" s="105">
        <f t="shared" si="0"/>
        <v>5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6</v>
      </c>
      <c r="BJ60" s="101"/>
      <c r="BK60" s="101"/>
      <c r="BL60" s="101"/>
      <c r="BM60" s="101"/>
      <c r="BN60" s="105">
        <f t="shared" si="0"/>
        <v>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5</v>
      </c>
      <c r="BK61" s="101"/>
      <c r="BL61" s="101"/>
      <c r="BM61" s="101"/>
      <c r="BN61" s="105">
        <f t="shared" si="0"/>
        <v>5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5</v>
      </c>
      <c r="BL62" s="101"/>
      <c r="BM62" s="101"/>
      <c r="BN62" s="105">
        <f t="shared" si="0"/>
        <v>5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5</v>
      </c>
      <c r="BM63" s="101"/>
      <c r="BN63" s="105">
        <f t="shared" si="0"/>
        <v>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3</v>
      </c>
      <c r="BN64" s="105">
        <f t="shared" si="0"/>
        <v>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650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>
        <f t="shared" si="1"/>
        <v>-39949</v>
      </c>
      <c r="AQ66" s="102">
        <f t="shared" si="1"/>
        <v>-64917</v>
      </c>
      <c r="AR66" s="102">
        <f t="shared" si="1"/>
        <v>-72407</v>
      </c>
      <c r="AS66" s="102">
        <f t="shared" si="1"/>
        <v>-72404</v>
      </c>
      <c r="AT66" s="102">
        <f t="shared" si="1"/>
        <v>-79894</v>
      </c>
      <c r="AU66" s="102">
        <f t="shared" si="1"/>
        <v>-87383</v>
      </c>
      <c r="AV66" s="102">
        <f t="shared" si="1"/>
        <v>-72404</v>
      </c>
      <c r="AW66" s="102">
        <f t="shared" si="1"/>
        <v>-79894</v>
      </c>
      <c r="AX66" s="102">
        <f t="shared" si="1"/>
        <v>-64914</v>
      </c>
      <c r="AY66" s="102">
        <f t="shared" si="1"/>
        <v>-64914</v>
      </c>
      <c r="AZ66" s="102">
        <f t="shared" si="1"/>
        <v>-64914</v>
      </c>
      <c r="BA66" s="102">
        <f t="shared" si="1"/>
        <v>-39948</v>
      </c>
      <c r="BB66" s="102">
        <f t="shared" si="1"/>
        <v>-39946</v>
      </c>
      <c r="BC66" s="102">
        <f t="shared" si="1"/>
        <v>-64912</v>
      </c>
      <c r="BD66" s="102">
        <f t="shared" si="1"/>
        <v>-72402</v>
      </c>
      <c r="BE66" s="102">
        <f t="shared" si="1"/>
        <v>-72399</v>
      </c>
      <c r="BF66" s="102">
        <f t="shared" si="1"/>
        <v>-79888</v>
      </c>
      <c r="BG66" s="102">
        <f t="shared" si="1"/>
        <v>-87376</v>
      </c>
      <c r="BH66" s="102">
        <f t="shared" si="1"/>
        <v>-72399</v>
      </c>
      <c r="BI66" s="102">
        <f t="shared" si="1"/>
        <v>-79888</v>
      </c>
      <c r="BJ66" s="102">
        <f t="shared" si="1"/>
        <v>-64909</v>
      </c>
      <c r="BK66" s="102">
        <f t="shared" si="1"/>
        <v>-64909</v>
      </c>
      <c r="BL66" s="102">
        <f t="shared" si="1"/>
        <v>-64909</v>
      </c>
      <c r="BM66" s="102">
        <f>SUM(BM5:BM65)</f>
        <v>-39945</v>
      </c>
      <c r="BN66" s="105">
        <f>SUM(BN4:BN65)</f>
        <v>-803882</v>
      </c>
    </row>
    <row r="67" spans="1:66" ht="14.25" customHeight="1" x14ac:dyDescent="0.15">
      <c r="A67" s="378" t="s">
        <v>652</v>
      </c>
      <c r="B67" s="378"/>
      <c r="C67" s="378"/>
      <c r="D67" s="378"/>
      <c r="E67" s="104"/>
      <c r="F67" s="102">
        <f>'COGS-PRICE-MARGIN_CWS'!$D52</f>
        <v>0</v>
      </c>
      <c r="G67" s="102">
        <f>'COGS-PRICE-MARGIN_CWS'!$D52</f>
        <v>0</v>
      </c>
      <c r="H67" s="102">
        <f>'COGS-PRICE-MARGIN_CWS'!$D52</f>
        <v>0</v>
      </c>
      <c r="I67" s="102">
        <f>'COGS-PRICE-MARGIN_CWS'!$D52</f>
        <v>0</v>
      </c>
      <c r="J67" s="102">
        <f>'COGS-PRICE-MARGIN_CWS'!$D52</f>
        <v>0</v>
      </c>
      <c r="K67" s="102">
        <f>'COGS-PRICE-MARGIN_CWS'!$D52</f>
        <v>0</v>
      </c>
      <c r="L67" s="102">
        <f>'COGS-PRICE-MARGIN_CWS'!$D52</f>
        <v>0</v>
      </c>
      <c r="M67" s="102">
        <f>'COGS-PRICE-MARGIN_CWS'!$D52</f>
        <v>0</v>
      </c>
      <c r="N67" s="102">
        <f>'COGS-PRICE-MARGIN_CWS'!$D52</f>
        <v>0</v>
      </c>
      <c r="O67" s="102">
        <f>'COGS-PRICE-MARGIN_CWS'!$D52</f>
        <v>0</v>
      </c>
      <c r="P67" s="102">
        <f>'COGS-PRICE-MARGIN_CWS'!$D52</f>
        <v>0</v>
      </c>
      <c r="Q67" s="102">
        <f>'COGS-PRICE-MARGIN_CWS'!$D52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'COGS-PRICE-MARGIN_CWS'!$D85</f>
        <v>20930</v>
      </c>
      <c r="AE67" s="102">
        <f>'COGS-PRICE-MARGIN_CWS'!$D85</f>
        <v>20930</v>
      </c>
      <c r="AF67" s="102">
        <f>'COGS-PRICE-MARGIN_CWS'!$D85</f>
        <v>20930</v>
      </c>
      <c r="AG67" s="102">
        <f>'COGS-PRICE-MARGIN_CWS'!$D85</f>
        <v>20930</v>
      </c>
      <c r="AH67" s="102">
        <f>'COGS-PRICE-MARGIN_CWS'!$D85</f>
        <v>20930</v>
      </c>
      <c r="AI67" s="102">
        <f>'COGS-PRICE-MARGIN_CWS'!$D85</f>
        <v>20930</v>
      </c>
      <c r="AJ67" s="102">
        <f>'COGS-PRICE-MARGIN_CWS'!$D85</f>
        <v>20930</v>
      </c>
      <c r="AK67" s="102">
        <f>'COGS-PRICE-MARGIN_CWS'!$D85</f>
        <v>20930</v>
      </c>
      <c r="AL67" s="102">
        <f>'COGS-PRICE-MARGIN_CWS'!$D85</f>
        <v>20930</v>
      </c>
      <c r="AM67" s="102">
        <f>'COGS-PRICE-MARGIN_CWS'!$D85</f>
        <v>20930</v>
      </c>
      <c r="AN67" s="102">
        <f>'COGS-PRICE-MARGIN_CWS'!$D85</f>
        <v>20930</v>
      </c>
      <c r="AO67" s="102">
        <f>'COGS-PRICE-MARGIN_CWS'!$D85</f>
        <v>20930</v>
      </c>
      <c r="AP67" s="102">
        <f>'COGS-PRICE-MARGIN_CWS'!$D106</f>
        <v>35</v>
      </c>
      <c r="AQ67" s="102">
        <f>'COGS-PRICE-MARGIN_CWS'!$D106</f>
        <v>35</v>
      </c>
      <c r="AR67" s="102">
        <f>'COGS-PRICE-MARGIN_CWS'!$D106</f>
        <v>35</v>
      </c>
      <c r="AS67" s="102">
        <f>'COGS-PRICE-MARGIN_CWS'!$D106</f>
        <v>35</v>
      </c>
      <c r="AT67" s="102">
        <f>'COGS-PRICE-MARGIN_CWS'!$D106</f>
        <v>35</v>
      </c>
      <c r="AU67" s="102">
        <f>'COGS-PRICE-MARGIN_CWS'!$D106</f>
        <v>35</v>
      </c>
      <c r="AV67" s="102">
        <f>'COGS-PRICE-MARGIN_CWS'!$D106</f>
        <v>35</v>
      </c>
      <c r="AW67" s="102">
        <f>'COGS-PRICE-MARGIN_CWS'!$D106</f>
        <v>35</v>
      </c>
      <c r="AX67" s="102">
        <f>'COGS-PRICE-MARGIN_CWS'!$D106</f>
        <v>35</v>
      </c>
      <c r="AY67" s="102">
        <f>'COGS-PRICE-MARGIN_CWS'!$D106</f>
        <v>35</v>
      </c>
      <c r="AZ67" s="102">
        <f>'COGS-PRICE-MARGIN_CWS'!$D106</f>
        <v>35</v>
      </c>
      <c r="BA67" s="102">
        <f>'COGS-PRICE-MARGIN_CWS'!$D106</f>
        <v>35</v>
      </c>
      <c r="BB67" s="102">
        <f>'COGS-PRICE-MARGIN_CWS'!$D127</f>
        <v>35</v>
      </c>
      <c r="BC67" s="102">
        <f>'COGS-PRICE-MARGIN_CWS'!$D127</f>
        <v>35</v>
      </c>
      <c r="BD67" s="102">
        <f>'COGS-PRICE-MARGIN_CWS'!$D127</f>
        <v>35</v>
      </c>
      <c r="BE67" s="102">
        <f>'COGS-PRICE-MARGIN_CWS'!$D127</f>
        <v>35</v>
      </c>
      <c r="BF67" s="102">
        <f>'COGS-PRICE-MARGIN_CWS'!$D127</f>
        <v>35</v>
      </c>
      <c r="BG67" s="102">
        <f>'COGS-PRICE-MARGIN_CWS'!$D127</f>
        <v>35</v>
      </c>
      <c r="BH67" s="102">
        <f>'COGS-PRICE-MARGIN_CWS'!$D127</f>
        <v>35</v>
      </c>
      <c r="BI67" s="102">
        <f>'COGS-PRICE-MARGIN_CWS'!$D127</f>
        <v>35</v>
      </c>
      <c r="BJ67" s="102">
        <f>'COGS-PRICE-MARGIN_CWS'!$D127</f>
        <v>35</v>
      </c>
      <c r="BK67" s="102">
        <f>'COGS-PRICE-MARGIN_CWS'!$D127</f>
        <v>35</v>
      </c>
      <c r="BL67" s="102">
        <f>'COGS-PRICE-MARGIN_CWS'!$D127</f>
        <v>35</v>
      </c>
      <c r="BM67" s="102">
        <f>'COGS-PRICE-MARGIN_CWS'!$D127</f>
        <v>35</v>
      </c>
    </row>
    <row r="68" spans="1:66" ht="14.25" customHeight="1" x14ac:dyDescent="0.15">
      <c r="A68" s="378" t="s">
        <v>651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>
        <f t="shared" si="3"/>
        <v>-1398215</v>
      </c>
      <c r="AQ68" s="102">
        <f t="shared" si="3"/>
        <v>-2272095</v>
      </c>
      <c r="AR68" s="102">
        <f t="shared" si="3"/>
        <v>-2534245</v>
      </c>
      <c r="AS68" s="102">
        <f t="shared" si="3"/>
        <v>-2534140</v>
      </c>
      <c r="AT68" s="102">
        <f t="shared" si="3"/>
        <v>-2796290</v>
      </c>
      <c r="AU68" s="102">
        <f t="shared" si="3"/>
        <v>-3058405</v>
      </c>
      <c r="AV68" s="102">
        <f t="shared" si="3"/>
        <v>-2534140</v>
      </c>
      <c r="AW68" s="102">
        <f t="shared" si="3"/>
        <v>-2796290</v>
      </c>
      <c r="AX68" s="102">
        <f t="shared" si="3"/>
        <v>-2271990</v>
      </c>
      <c r="AY68" s="102">
        <f t="shared" si="3"/>
        <v>-2271990</v>
      </c>
      <c r="AZ68" s="102">
        <f t="shared" si="3"/>
        <v>-2271990</v>
      </c>
      <c r="BA68" s="102">
        <f t="shared" si="3"/>
        <v>-1398180</v>
      </c>
      <c r="BB68" s="102">
        <f t="shared" si="3"/>
        <v>-1398110</v>
      </c>
      <c r="BC68" s="102">
        <f t="shared" si="3"/>
        <v>-2271920</v>
      </c>
      <c r="BD68" s="102">
        <f t="shared" si="3"/>
        <v>-2534070</v>
      </c>
      <c r="BE68" s="102">
        <f t="shared" si="3"/>
        <v>-2533965</v>
      </c>
      <c r="BF68" s="102">
        <f t="shared" si="3"/>
        <v>-2796080</v>
      </c>
      <c r="BG68" s="102">
        <f t="shared" si="3"/>
        <v>-3058160</v>
      </c>
      <c r="BH68" s="102">
        <f t="shared" si="3"/>
        <v>-2533965</v>
      </c>
      <c r="BI68" s="102">
        <f t="shared" si="3"/>
        <v>-2796080</v>
      </c>
      <c r="BJ68" s="102">
        <f t="shared" si="3"/>
        <v>-2271815</v>
      </c>
      <c r="BK68" s="102">
        <f t="shared" si="3"/>
        <v>-2271815</v>
      </c>
      <c r="BL68" s="102">
        <f t="shared" si="3"/>
        <v>-2271815</v>
      </c>
      <c r="BM68" s="102">
        <f t="shared" si="3"/>
        <v>-1398075</v>
      </c>
    </row>
    <row r="69" spans="1:66" s="37" customFormat="1" ht="14.25" customHeight="1" x14ac:dyDescent="0.15">
      <c r="B69" s="298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-803942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-803882</v>
      </c>
      <c r="BN69" s="105">
        <f>SUM(F69:BM69)</f>
        <v>-3216508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>
        <f>SUM(AP68:BA68)</f>
        <v>-28137970</v>
      </c>
      <c r="BM70" s="90">
        <f>SUM(BB68:BM68)</f>
        <v>-28135870</v>
      </c>
      <c r="BN70" s="105">
        <f>SUM(F70:BM70)</f>
        <v>-16885333360</v>
      </c>
    </row>
    <row r="73" spans="1:66" ht="14.25" customHeight="1" x14ac:dyDescent="0.2">
      <c r="H73" s="68" t="s">
        <v>649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25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25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25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25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40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40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40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40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45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45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45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45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45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45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50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50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50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50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55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55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55</v>
      </c>
      <c r="BH119" s="101"/>
      <c r="BI119" s="101"/>
      <c r="BJ119" s="101"/>
      <c r="BK119" s="101"/>
      <c r="BL119" s="101"/>
      <c r="BM119" s="101"/>
      <c r="BN119" s="105">
        <f t="shared" si="4"/>
        <v>55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45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45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45</v>
      </c>
      <c r="BI120" s="101"/>
      <c r="BJ120" s="101"/>
      <c r="BK120" s="101"/>
      <c r="BL120" s="101"/>
      <c r="BM120" s="101"/>
      <c r="BN120" s="105">
        <f t="shared" si="4"/>
        <v>45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50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50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50</v>
      </c>
      <c r="BJ121" s="101"/>
      <c r="BK121" s="101"/>
      <c r="BL121" s="101"/>
      <c r="BM121" s="101"/>
      <c r="BN121" s="105">
        <f t="shared" si="4"/>
        <v>50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40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40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40</v>
      </c>
      <c r="BK122" s="101"/>
      <c r="BL122" s="101"/>
      <c r="BM122" s="101"/>
      <c r="BN122" s="105">
        <f t="shared" si="4"/>
        <v>40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40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40</v>
      </c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40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40</v>
      </c>
      <c r="BM124" s="101"/>
      <c r="BN124" s="105">
        <f t="shared" si="4"/>
        <v>40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25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25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25</v>
      </c>
      <c r="BN125" s="105">
        <f t="shared" si="4"/>
        <v>25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30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48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48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48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54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54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54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54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60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60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60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65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65</v>
      </c>
      <c r="BH131" s="101"/>
      <c r="BI131" s="101"/>
      <c r="BJ131" s="101"/>
      <c r="BK131" s="101"/>
      <c r="BL131" s="101"/>
      <c r="BM131" s="101"/>
      <c r="BN131" s="105">
        <f t="shared" si="4"/>
        <v>65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54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54</v>
      </c>
      <c r="BI132" s="101"/>
      <c r="BJ132" s="101"/>
      <c r="BK132" s="101"/>
      <c r="BL132" s="101"/>
      <c r="BM132" s="101"/>
      <c r="BN132" s="105">
        <f t="shared" si="4"/>
        <v>54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60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60</v>
      </c>
      <c r="BJ133" s="101"/>
      <c r="BK133" s="101"/>
      <c r="BL133" s="101"/>
      <c r="BM133" s="101"/>
      <c r="BN133" s="105">
        <f t="shared" si="4"/>
        <v>60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48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48</v>
      </c>
      <c r="BK134" s="101"/>
      <c r="BL134" s="101"/>
      <c r="BM134" s="101"/>
      <c r="BN134" s="105">
        <f t="shared" si="4"/>
        <v>48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48</v>
      </c>
      <c r="BL135" s="101"/>
      <c r="BM135" s="101"/>
      <c r="BN135" s="105">
        <f t="shared" si="4"/>
        <v>48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48</v>
      </c>
      <c r="BM136" s="101"/>
      <c r="BN136" s="105">
        <f t="shared" si="4"/>
        <v>48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30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30</v>
      </c>
      <c r="BN137" s="105">
        <f t="shared" si="4"/>
        <v>30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653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>
        <f t="shared" si="5"/>
        <v>40025</v>
      </c>
      <c r="AQ139" s="169">
        <f t="shared" si="5"/>
        <v>65040</v>
      </c>
      <c r="AR139" s="169">
        <f t="shared" si="5"/>
        <v>72545</v>
      </c>
      <c r="AS139" s="169">
        <f t="shared" si="5"/>
        <v>72547</v>
      </c>
      <c r="AT139" s="169">
        <f t="shared" si="5"/>
        <v>80052</v>
      </c>
      <c r="AU139" s="169">
        <f t="shared" si="5"/>
        <v>87557</v>
      </c>
      <c r="AV139" s="169">
        <f t="shared" si="5"/>
        <v>72547</v>
      </c>
      <c r="AW139" s="169">
        <f t="shared" si="5"/>
        <v>80052</v>
      </c>
      <c r="AX139" s="169">
        <f t="shared" si="5"/>
        <v>65041</v>
      </c>
      <c r="AY139" s="169">
        <f t="shared" si="5"/>
        <v>65041</v>
      </c>
      <c r="AZ139" s="169">
        <f t="shared" si="5"/>
        <v>65041</v>
      </c>
      <c r="BA139" s="169">
        <f t="shared" si="5"/>
        <v>40026</v>
      </c>
      <c r="BB139" s="169">
        <f t="shared" si="5"/>
        <v>40055</v>
      </c>
      <c r="BC139" s="169">
        <f t="shared" si="5"/>
        <v>65088</v>
      </c>
      <c r="BD139" s="169">
        <f t="shared" si="5"/>
        <v>72599</v>
      </c>
      <c r="BE139" s="169">
        <f t="shared" si="5"/>
        <v>72601</v>
      </c>
      <c r="BF139" s="169">
        <f t="shared" si="5"/>
        <v>80112</v>
      </c>
      <c r="BG139" s="169">
        <f t="shared" si="5"/>
        <v>87622</v>
      </c>
      <c r="BH139" s="169">
        <f t="shared" si="5"/>
        <v>72601</v>
      </c>
      <c r="BI139" s="169">
        <f t="shared" si="5"/>
        <v>80112</v>
      </c>
      <c r="BJ139" s="169">
        <f t="shared" si="5"/>
        <v>65089</v>
      </c>
      <c r="BK139" s="169">
        <f t="shared" si="5"/>
        <v>65089</v>
      </c>
      <c r="BL139" s="169">
        <f t="shared" si="5"/>
        <v>65089</v>
      </c>
      <c r="BM139" s="169">
        <f t="shared" si="5"/>
        <v>40056</v>
      </c>
      <c r="BN139" s="105">
        <f>SUM(BN77:BN138)</f>
        <v>806113</v>
      </c>
    </row>
    <row r="140" spans="1:72" ht="14.25" customHeight="1" x14ac:dyDescent="0.15">
      <c r="A140" s="378" t="s">
        <v>363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'COGS-PRICE-MARGIN_CWS'!$D70</f>
        <v>0</v>
      </c>
      <c r="S140" s="102">
        <f>'COGS-PRICE-MARGIN_CWS'!$D70</f>
        <v>0</v>
      </c>
      <c r="T140" s="102">
        <f>'COGS-PRICE-MARGIN_CWS'!$D70</f>
        <v>0</v>
      </c>
      <c r="U140" s="102">
        <f>'COGS-PRICE-MARGIN_CWS'!$D70</f>
        <v>0</v>
      </c>
      <c r="V140" s="102">
        <f>'COGS-PRICE-MARGIN_CWS'!$D70</f>
        <v>0</v>
      </c>
      <c r="W140" s="102">
        <f>'COGS-PRICE-MARGIN_CWS'!$D70</f>
        <v>0</v>
      </c>
      <c r="X140" s="102">
        <f>'COGS-PRICE-MARGIN_CWS'!$D70</f>
        <v>0</v>
      </c>
      <c r="Y140" s="102">
        <f>'COGS-PRICE-MARGIN_CWS'!$D70</f>
        <v>0</v>
      </c>
      <c r="Z140" s="102">
        <f>'COGS-PRICE-MARGIN_CWS'!$D70</f>
        <v>0</v>
      </c>
      <c r="AA140" s="102">
        <f>'COGS-PRICE-MARGIN_CWS'!$D70</f>
        <v>0</v>
      </c>
      <c r="AB140" s="102">
        <f>'COGS-PRICE-MARGIN_CWS'!$D70</f>
        <v>0</v>
      </c>
      <c r="AC140" s="102">
        <f>'COGS-PRICE-MARGIN_CWS'!$D70</f>
        <v>0</v>
      </c>
      <c r="AD140" s="102">
        <f>'COGS-PRICE-MARGIN_CWS'!$D91</f>
        <v>0</v>
      </c>
      <c r="AE140" s="102">
        <f>'COGS-PRICE-MARGIN_CWS'!$D91</f>
        <v>0</v>
      </c>
      <c r="AF140" s="102">
        <f>'COGS-PRICE-MARGIN_CWS'!$D91</f>
        <v>0</v>
      </c>
      <c r="AG140" s="102">
        <f>'COGS-PRICE-MARGIN_CWS'!$D91</f>
        <v>0</v>
      </c>
      <c r="AH140" s="102">
        <f>'COGS-PRICE-MARGIN_CWS'!$D91</f>
        <v>0</v>
      </c>
      <c r="AI140" s="102">
        <f>'COGS-PRICE-MARGIN_CWS'!$D91</f>
        <v>0</v>
      </c>
      <c r="AJ140" s="102">
        <f>'COGS-PRICE-MARGIN_CWS'!$D91</f>
        <v>0</v>
      </c>
      <c r="AK140" s="102">
        <f>'COGS-PRICE-MARGIN_CWS'!$D91</f>
        <v>0</v>
      </c>
      <c r="AL140" s="102">
        <f>'COGS-PRICE-MARGIN_CWS'!$D91</f>
        <v>0</v>
      </c>
      <c r="AM140" s="102">
        <f>'COGS-PRICE-MARGIN_CWS'!$D91</f>
        <v>0</v>
      </c>
      <c r="AN140" s="102">
        <f>'COGS-PRICE-MARGIN_CWS'!$D91</f>
        <v>0</v>
      </c>
      <c r="AO140" s="300">
        <f>'COGS-PRICE-MARGIN_CWS'!$D91</f>
        <v>0</v>
      </c>
      <c r="AP140" s="300">
        <f>'COGS-PRICE-MARGIN_CWS'!$D112</f>
        <v>225</v>
      </c>
      <c r="AQ140" s="102">
        <f>'COGS-PRICE-MARGIN_CWS'!$D112</f>
        <v>225</v>
      </c>
      <c r="AR140" s="102">
        <f>'COGS-PRICE-MARGIN_CWS'!$D112</f>
        <v>225</v>
      </c>
      <c r="AS140" s="102">
        <f>'COGS-PRICE-MARGIN_CWS'!$D112</f>
        <v>225</v>
      </c>
      <c r="AT140" s="102">
        <f>'COGS-PRICE-MARGIN_CWS'!$D112</f>
        <v>225</v>
      </c>
      <c r="AU140" s="102">
        <f>'COGS-PRICE-MARGIN_CWS'!$D112</f>
        <v>225</v>
      </c>
      <c r="AV140" s="102">
        <f>'COGS-PRICE-MARGIN_CWS'!$D112</f>
        <v>225</v>
      </c>
      <c r="AW140" s="102">
        <f>'COGS-PRICE-MARGIN_CWS'!$D112</f>
        <v>225</v>
      </c>
      <c r="AX140" s="102">
        <f>'COGS-PRICE-MARGIN_CWS'!$D112</f>
        <v>225</v>
      </c>
      <c r="AY140" s="102">
        <f>'COGS-PRICE-MARGIN_CWS'!$D112</f>
        <v>225</v>
      </c>
      <c r="AZ140" s="102">
        <f>'COGS-PRICE-MARGIN_CWS'!$D112</f>
        <v>225</v>
      </c>
      <c r="BA140" s="102">
        <f>'COGS-PRICE-MARGIN_CWS'!$D112</f>
        <v>225</v>
      </c>
      <c r="BB140" s="102">
        <f>'COGS-PRICE-MARGIN_CWS'!$D133</f>
        <v>202.5</v>
      </c>
      <c r="BC140" s="102">
        <f>'COGS-PRICE-MARGIN_CWS'!$D133</f>
        <v>202.5</v>
      </c>
      <c r="BD140" s="102">
        <f>'COGS-PRICE-MARGIN_CWS'!$D133</f>
        <v>202.5</v>
      </c>
      <c r="BE140" s="102">
        <f>'COGS-PRICE-MARGIN_CWS'!$D133</f>
        <v>202.5</v>
      </c>
      <c r="BF140" s="102">
        <f>'COGS-PRICE-MARGIN_CWS'!$D133</f>
        <v>202.5</v>
      </c>
      <c r="BG140" s="102">
        <f>'COGS-PRICE-MARGIN_CWS'!$D133</f>
        <v>202.5</v>
      </c>
      <c r="BH140" s="102">
        <f>'COGS-PRICE-MARGIN_CWS'!$D133</f>
        <v>202.5</v>
      </c>
      <c r="BI140" s="102">
        <f>'COGS-PRICE-MARGIN_CWS'!$D133</f>
        <v>202.5</v>
      </c>
      <c r="BJ140" s="102">
        <f>'COGS-PRICE-MARGIN_CWS'!$D133</f>
        <v>202.5</v>
      </c>
      <c r="BK140" s="102">
        <f>'COGS-PRICE-MARGIN_CWS'!$D133</f>
        <v>202.5</v>
      </c>
      <c r="BL140" s="102">
        <f>'COGS-PRICE-MARGIN_CWS'!$D133</f>
        <v>202.5</v>
      </c>
      <c r="BM140" s="102">
        <f>'COGS-PRICE-MARGIN_CWS'!$D133</f>
        <v>202.5</v>
      </c>
    </row>
    <row r="141" spans="1:72" ht="14.25" customHeight="1" x14ac:dyDescent="0.15">
      <c r="A141" s="378" t="s">
        <v>654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300">
        <f t="shared" si="7"/>
        <v>0</v>
      </c>
      <c r="AP141" s="300">
        <f t="shared" si="7"/>
        <v>9005625</v>
      </c>
      <c r="AQ141" s="102">
        <f t="shared" si="7"/>
        <v>14634000</v>
      </c>
      <c r="AR141" s="102">
        <f t="shared" si="7"/>
        <v>16322625</v>
      </c>
      <c r="AS141" s="102">
        <f t="shared" si="7"/>
        <v>16323075</v>
      </c>
      <c r="AT141" s="102">
        <f t="shared" si="7"/>
        <v>18011700</v>
      </c>
      <c r="AU141" s="102">
        <f t="shared" si="7"/>
        <v>19700325</v>
      </c>
      <c r="AV141" s="102">
        <f t="shared" si="7"/>
        <v>16323075</v>
      </c>
      <c r="AW141" s="102">
        <f t="shared" si="7"/>
        <v>18011700</v>
      </c>
      <c r="AX141" s="102">
        <f t="shared" si="7"/>
        <v>14634225</v>
      </c>
      <c r="AY141" s="102">
        <f t="shared" si="7"/>
        <v>14634225</v>
      </c>
      <c r="AZ141" s="102">
        <f t="shared" si="7"/>
        <v>14634225</v>
      </c>
      <c r="BA141" s="102">
        <f t="shared" si="7"/>
        <v>9005850</v>
      </c>
      <c r="BB141" s="102">
        <f t="shared" si="7"/>
        <v>8111137.5</v>
      </c>
      <c r="BC141" s="102">
        <f t="shared" si="7"/>
        <v>13180320</v>
      </c>
      <c r="BD141" s="102">
        <f t="shared" si="7"/>
        <v>14701297.5</v>
      </c>
      <c r="BE141" s="102">
        <f t="shared" si="7"/>
        <v>14701702.5</v>
      </c>
      <c r="BF141" s="102">
        <f t="shared" si="7"/>
        <v>16222680</v>
      </c>
      <c r="BG141" s="102">
        <f t="shared" si="7"/>
        <v>17743455</v>
      </c>
      <c r="BH141" s="102">
        <f t="shared" si="7"/>
        <v>14701702.5</v>
      </c>
      <c r="BI141" s="102">
        <f t="shared" si="7"/>
        <v>16222680</v>
      </c>
      <c r="BJ141" s="102">
        <f t="shared" si="7"/>
        <v>13180522.5</v>
      </c>
      <c r="BK141" s="102">
        <f t="shared" si="7"/>
        <v>13180522.5</v>
      </c>
      <c r="BL141" s="102">
        <f t="shared" si="7"/>
        <v>13180522.5</v>
      </c>
      <c r="BM141" s="102">
        <f>BM140*BM139</f>
        <v>8111340</v>
      </c>
    </row>
    <row r="142" spans="1:72" s="37" customFormat="1" ht="14.25" customHeight="1" x14ac:dyDescent="0.15">
      <c r="A142" s="37" t="s">
        <v>356</v>
      </c>
      <c r="B142" s="298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805514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806113</v>
      </c>
      <c r="BN142" s="105">
        <f>SUM(F142:BM142)</f>
        <v>3221669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>
        <f>SUM(AP141:BA141)</f>
        <v>181240650</v>
      </c>
      <c r="BM143" s="90">
        <f>SUM(BB141:BM141)</f>
        <v>163237882.5</v>
      </c>
      <c r="BN143" s="105">
        <f>SUM(F143:BM143)</f>
        <v>344478532.5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#VALUE!</v>
      </c>
      <c r="AO14" s="9" t="e">
        <f>'REV-REVCALC_CWS'!AN90</f>
        <v>#VALUE!</v>
      </c>
      <c r="AP14" s="9" t="e">
        <f>'REV-REVCALC_CWS'!AO90</f>
        <v>#VALUE!</v>
      </c>
      <c r="AQ14" s="9" t="e">
        <f>'REV-REVCALC_CWS'!AP90</f>
        <v>#VALUE!</v>
      </c>
      <c r="AR14" s="9" t="e">
        <f>'REV-REVCALC_CWS'!AQ90</f>
        <v>#VALUE!</v>
      </c>
      <c r="AS14" s="9" t="e">
        <f>'REV-REVCALC_CWS'!AR90</f>
        <v>#VALUE!</v>
      </c>
      <c r="AT14" s="9" t="e">
        <f>'REV-REVCALC_CWS'!AS90</f>
        <v>#VALUE!</v>
      </c>
      <c r="AU14" s="9" t="e">
        <f>'REV-REVCALC_CWS'!AT90</f>
        <v>#VALUE!</v>
      </c>
      <c r="AV14" s="9" t="e">
        <f>'REV-REVCALC_CWS'!AU90</f>
        <v>#VALUE!</v>
      </c>
      <c r="AW14" s="9" t="e">
        <f>'REV-REVCALC_CWS'!AV90</f>
        <v>#VALUE!</v>
      </c>
      <c r="AX14" s="9" t="e">
        <f>'REV-REVCALC_CWS'!AW90</f>
        <v>#VALUE!</v>
      </c>
      <c r="AY14" s="9" t="e">
        <f>'REV-REVCALC_CWS'!AX90</f>
        <v>#VALUE!</v>
      </c>
      <c r="AZ14" s="9">
        <f>'REV-REVCALC_CWS'!AY90</f>
        <v>6930047.5</v>
      </c>
      <c r="BA14" s="9">
        <f>'REV-REVCALC_CWS'!AZ90</f>
        <v>11257000</v>
      </c>
      <c r="BB14" s="9">
        <f>'REV-REVCALC_CWS'!BA90</f>
        <v>12555127.5</v>
      </c>
      <c r="BC14" s="9">
        <f>'REV-REVCALC_CWS'!BB90</f>
        <v>12555637.5</v>
      </c>
      <c r="BD14" s="9">
        <f>'REV-REVCALC_CWS'!BC90</f>
        <v>13860640</v>
      </c>
      <c r="BE14" s="9">
        <f>'REV-REVCALC_CWS'!BD90</f>
        <v>15158925</v>
      </c>
      <c r="BF14" s="9">
        <f>'REV-REVCALC_CWS'!BE90</f>
        <v>12555637.5</v>
      </c>
      <c r="BG14" s="9">
        <f>'REV-REVCALC_CWS'!BF90</f>
        <v>13860640</v>
      </c>
      <c r="BH14" s="9">
        <f>'REV-REVCALC_CWS'!BG90</f>
        <v>11257307.5</v>
      </c>
      <c r="BI14" s="9">
        <f>'REV-REVCALC_CWS'!BH90</f>
        <v>11257307.5</v>
      </c>
      <c r="BJ14" s="9">
        <f>'REV-REVCALC_CWS'!BI90</f>
        <v>11257307.5</v>
      </c>
      <c r="BK14" s="9">
        <f>'REV-REVCALC_CWS'!BJ90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2023-04-08T01:32:32Z</dcterms:modified>
</cp:coreProperties>
</file>