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004C8F1A-0FA0-F046-AB0D-9B5481A724ED}" xr6:coauthVersionLast="47" xr6:coauthVersionMax="47" xr10:uidLastSave="{00000000-0000-0000-0000-000000000000}"/>
  <bookViews>
    <workbookView xWindow="12920" yWindow="500" windowWidth="20680" windowHeight="20500" firstSheet="6" activeTab="6" xr2:uid="{401A70B5-195C-C544-9A18-8F8981281DE7}"/>
    <workbookView xWindow="3180" yWindow="2000" windowWidth="22240" windowHeight="16940" firstSheet="16" activeTab="21" xr2:uid="{10A90914-927F-A946-BF23-4CFC7FF7E9CC}"/>
    <workbookView xWindow="-920" yWindow="-22460" windowWidth="22440" windowHeight="16440" firstSheet="50" activeTab="56" xr2:uid="{AE1D3FAD-0002-0E4F-A037-B0F6EA9C6C7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8" i="6" l="1"/>
  <c r="A189" i="6"/>
  <c r="A180" i="6"/>
  <c r="A171" i="6"/>
  <c r="A162" i="6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6" i="59"/>
  <c r="E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T121" i="59"/>
  <c r="S121" i="59"/>
  <c r="R121" i="59"/>
  <c r="Q121" i="59"/>
  <c r="P121" i="59"/>
  <c r="O121" i="59"/>
  <c r="N121" i="59"/>
  <c r="M121" i="59"/>
  <c r="L121" i="59"/>
  <c r="K121" i="59"/>
  <c r="J121" i="59"/>
  <c r="I121" i="59"/>
  <c r="H121" i="59"/>
  <c r="G121" i="59"/>
  <c r="F121" i="59"/>
  <c r="E121" i="59"/>
  <c r="E120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BL117" i="59"/>
  <c r="BK117" i="59"/>
  <c r="BJ117" i="59"/>
  <c r="BI117" i="59"/>
  <c r="BH117" i="59"/>
  <c r="BG117" i="59"/>
  <c r="BF117" i="59"/>
  <c r="BE117" i="59"/>
  <c r="BD117" i="59"/>
  <c r="BC117" i="59"/>
  <c r="BB117" i="59"/>
  <c r="BA117" i="59"/>
  <c r="AZ117" i="59"/>
  <c r="AY117" i="59"/>
  <c r="AX117" i="59"/>
  <c r="AW117" i="59"/>
  <c r="AV117" i="59"/>
  <c r="AU117" i="59"/>
  <c r="AT117" i="59"/>
  <c r="AS117" i="59"/>
  <c r="AR117" i="59"/>
  <c r="AQ117" i="59"/>
  <c r="AP117" i="59"/>
  <c r="AO117" i="59"/>
  <c r="AN117" i="59"/>
  <c r="AM117" i="59"/>
  <c r="AL117" i="59"/>
  <c r="AK117" i="59"/>
  <c r="AJ117" i="59"/>
  <c r="AI117" i="59"/>
  <c r="AH117" i="59"/>
  <c r="AG117" i="59"/>
  <c r="AF117" i="59"/>
  <c r="AE117" i="59"/>
  <c r="AD117" i="59"/>
  <c r="AC117" i="59"/>
  <c r="AB117" i="59"/>
  <c r="AA117" i="59"/>
  <c r="Z117" i="59"/>
  <c r="Y117" i="59"/>
  <c r="X117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G117" i="59"/>
  <c r="F117" i="59"/>
  <c r="E117" i="59"/>
  <c r="G116" i="59"/>
  <c r="F116" i="59"/>
  <c r="E116" i="59"/>
  <c r="G115" i="59"/>
  <c r="F115" i="59"/>
  <c r="E115" i="59"/>
  <c r="G114" i="59"/>
  <c r="F114" i="59"/>
  <c r="E114" i="59"/>
  <c r="H117" i="59"/>
  <c r="H116" i="59"/>
  <c r="H115" i="59"/>
  <c r="F88" i="48"/>
  <c r="H114" i="59"/>
  <c r="B124" i="59"/>
  <c r="B119" i="59"/>
  <c r="A44" i="48"/>
  <c r="B125" i="59"/>
  <c r="A38" i="48"/>
  <c r="A40" i="48"/>
  <c r="B120" i="59"/>
  <c r="H47" i="57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Y24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4" i="59"/>
  <c r="AA20" i="28"/>
  <c r="Z20" i="28"/>
  <c r="Y20" i="28"/>
  <c r="X20" i="28"/>
  <c r="W20" i="28"/>
  <c r="V20" i="28"/>
  <c r="U20" i="28"/>
  <c r="T20" i="28"/>
  <c r="E18" i="35"/>
  <c r="S20" i="28"/>
  <c r="R20" i="28"/>
  <c r="Q20" i="28"/>
  <c r="P20" i="28"/>
  <c r="O20" i="28"/>
  <c r="N20" i="28"/>
  <c r="M20" i="28"/>
  <c r="M21" i="28"/>
  <c r="L20" i="28"/>
  <c r="K184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D16" i="35"/>
  <c r="K17" i="28"/>
  <c r="J17" i="28"/>
  <c r="I17" i="28"/>
  <c r="H17" i="28"/>
  <c r="G17" i="28"/>
  <c r="F17" i="28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M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Y18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C18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M165" i="59"/>
  <c r="AQ25" i="6"/>
  <c r="AR25" i="6"/>
  <c r="AR222" i="6"/>
  <c r="AS25" i="6"/>
  <c r="AS227" i="6"/>
  <c r="AT25" i="6"/>
  <c r="AT227" i="6"/>
  <c r="AU25" i="6"/>
  <c r="AU227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K29" i="6"/>
  <c r="G5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D18" i="29"/>
  <c r="BD19" i="29"/>
  <c r="BD39" i="29"/>
  <c r="BF8" i="30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F165" i="59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S52" i="6"/>
  <c r="O15" i="29"/>
  <c r="T52" i="6"/>
  <c r="P15" i="29"/>
  <c r="U52" i="6"/>
  <c r="Q15" i="29"/>
  <c r="V52" i="6"/>
  <c r="R15" i="29"/>
  <c r="W52" i="6"/>
  <c r="S15" i="29"/>
  <c r="X52" i="6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F52" i="6"/>
  <c r="AB15" i="29"/>
  <c r="AG52" i="6"/>
  <c r="AC15" i="29"/>
  <c r="AH52" i="6"/>
  <c r="AD15" i="29"/>
  <c r="AI52" i="6"/>
  <c r="AE15" i="29"/>
  <c r="AJ52" i="6"/>
  <c r="AF15" i="29"/>
  <c r="AK52" i="6"/>
  <c r="AL52" i="6"/>
  <c r="AH15" i="29"/>
  <c r="AM52" i="6"/>
  <c r="AI15" i="29"/>
  <c r="AN52" i="6"/>
  <c r="AJ15" i="29"/>
  <c r="AO52" i="6"/>
  <c r="AK15" i="29"/>
  <c r="AP52" i="6"/>
  <c r="AL15" i="29"/>
  <c r="AQ52" i="6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F52" i="6"/>
  <c r="BB15" i="29"/>
  <c r="BG52" i="6"/>
  <c r="BC15" i="29"/>
  <c r="BH52" i="6"/>
  <c r="BD15" i="29"/>
  <c r="BI52" i="6"/>
  <c r="BJ52" i="6"/>
  <c r="BF15" i="29"/>
  <c r="BK52" i="6"/>
  <c r="BG15" i="29"/>
  <c r="BL52" i="6"/>
  <c r="BH15" i="29"/>
  <c r="BH18" i="29"/>
  <c r="BM52" i="6"/>
  <c r="BI15" i="29"/>
  <c r="BN52" i="6"/>
  <c r="BO52" i="6"/>
  <c r="BK15" i="29"/>
  <c r="H53" i="6"/>
  <c r="D24" i="29"/>
  <c r="I53" i="6"/>
  <c r="E24" i="29"/>
  <c r="J53" i="6"/>
  <c r="F24" i="29"/>
  <c r="K53" i="6"/>
  <c r="G24" i="29"/>
  <c r="L53" i="6"/>
  <c r="H24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M53" i="6"/>
  <c r="AI24" i="29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F21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M165" i="91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H146" i="6"/>
  <c r="I80" i="6"/>
  <c r="E16" i="29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B18" i="29"/>
  <c r="BC19" i="29"/>
  <c r="BC39" i="29"/>
  <c r="BE8" i="30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Q197" i="59"/>
  <c r="N197" i="59"/>
  <c r="K197" i="59"/>
  <c r="D197" i="59"/>
  <c r="D93" i="59"/>
  <c r="C103" i="116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E91" i="59"/>
  <c r="D101" i="116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O191" i="59"/>
  <c r="D191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F85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B184" i="59"/>
  <c r="Z184" i="59"/>
  <c r="Y184" i="59"/>
  <c r="X184" i="59"/>
  <c r="W184" i="59"/>
  <c r="V184" i="59"/>
  <c r="U184" i="59"/>
  <c r="T184" i="59"/>
  <c r="R184" i="59"/>
  <c r="Q184" i="59"/>
  <c r="P184" i="59"/>
  <c r="O184" i="59"/>
  <c r="N184" i="59"/>
  <c r="M184" i="59"/>
  <c r="L184" i="59"/>
  <c r="J184" i="59"/>
  <c r="I184" i="59"/>
  <c r="H184" i="59"/>
  <c r="G184" i="59"/>
  <c r="F184" i="59"/>
  <c r="E184" i="59"/>
  <c r="D184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E81" i="116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/>
  <c r="H40" i="116"/>
  <c r="BB134" i="59"/>
  <c r="BA134" i="59"/>
  <c r="AZ134" i="59"/>
  <c r="AY134" i="59"/>
  <c r="AX134" i="59"/>
  <c r="AW134" i="59"/>
  <c r="AV134" i="59"/>
  <c r="AU134" i="59"/>
  <c r="H30" i="59"/>
  <c r="G40" i="116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/>
  <c r="F40" i="116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6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5" i="59"/>
  <c r="Z21" i="28"/>
  <c r="E35" i="35"/>
  <c r="AC21" i="28"/>
  <c r="F21" i="28"/>
  <c r="E185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4" i="59"/>
  <c r="AF20" i="28"/>
  <c r="AE184" i="59"/>
  <c r="AG20" i="28"/>
  <c r="AF184" i="59"/>
  <c r="AH20" i="28"/>
  <c r="AG184" i="59"/>
  <c r="AI20" i="28"/>
  <c r="AH184" i="59"/>
  <c r="AJ20" i="28"/>
  <c r="AI184" i="59"/>
  <c r="AK20" i="28"/>
  <c r="AJ184" i="59"/>
  <c r="AL20" i="28"/>
  <c r="AK184" i="59"/>
  <c r="AM20" i="28"/>
  <c r="AL184" i="59"/>
  <c r="AN20" i="28"/>
  <c r="AM184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0" i="59"/>
  <c r="AF26" i="28"/>
  <c r="AE190" i="59"/>
  <c r="AG26" i="28"/>
  <c r="AF190" i="59"/>
  <c r="AH26" i="28"/>
  <c r="AG190" i="59"/>
  <c r="AI26" i="28"/>
  <c r="AH190" i="59"/>
  <c r="AJ26" i="28"/>
  <c r="AI190" i="59"/>
  <c r="AK26" i="28"/>
  <c r="AJ190" i="59"/>
  <c r="AL26" i="28"/>
  <c r="AK190" i="59"/>
  <c r="AM26" i="28"/>
  <c r="AL190" i="59"/>
  <c r="AN26" i="28"/>
  <c r="AM190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5" i="59"/>
  <c r="AF31" i="28"/>
  <c r="AE195" i="59"/>
  <c r="AG31" i="28"/>
  <c r="AF195" i="59"/>
  <c r="AH31" i="28"/>
  <c r="AG195" i="59"/>
  <c r="AI31" i="28"/>
  <c r="AH195" i="59"/>
  <c r="AJ31" i="28"/>
  <c r="AI195" i="59"/>
  <c r="AK31" i="28"/>
  <c r="AJ195" i="59"/>
  <c r="AL31" i="28"/>
  <c r="AK195" i="59"/>
  <c r="AM31" i="28"/>
  <c r="AL195" i="59"/>
  <c r="AN31" i="28"/>
  <c r="AM195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29" i="59"/>
  <c r="K29" i="59"/>
  <c r="C39" i="116"/>
  <c r="D51" i="116"/>
  <c r="K10" i="36"/>
  <c r="M185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C11" i="36"/>
  <c r="E191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5" i="59"/>
  <c r="Z10" i="36"/>
  <c r="AB185" i="59"/>
  <c r="I185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AC195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4" i="59"/>
  <c r="AM194" i="59"/>
  <c r="AM33" i="28"/>
  <c r="AJ12" i="36"/>
  <c r="AL194" i="59"/>
  <c r="AL33" i="28"/>
  <c r="AK194" i="59"/>
  <c r="AK33" i="28"/>
  <c r="AJ194" i="59"/>
  <c r="AJ33" i="28"/>
  <c r="AI194" i="59"/>
  <c r="AI33" i="28"/>
  <c r="AF12" i="36"/>
  <c r="AH194" i="59"/>
  <c r="AG194" i="59"/>
  <c r="AG33" i="28"/>
  <c r="AF194" i="59"/>
  <c r="AF33" i="28"/>
  <c r="AE194" i="59"/>
  <c r="AE33" i="28"/>
  <c r="AB12" i="36"/>
  <c r="AD194" i="59"/>
  <c r="AD33" i="28"/>
  <c r="F28" i="35"/>
  <c r="AC194" i="59"/>
  <c r="AC190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8" i="59"/>
  <c r="AN27" i="28"/>
  <c r="AM188" i="59"/>
  <c r="AM27" i="28"/>
  <c r="AL188" i="59"/>
  <c r="AL27" i="28"/>
  <c r="AK188" i="59"/>
  <c r="AK27" i="28"/>
  <c r="AJ188" i="59"/>
  <c r="AJ27" i="28"/>
  <c r="AI188" i="59"/>
  <c r="AI27" i="28"/>
  <c r="AH188" i="59"/>
  <c r="AH27" i="28"/>
  <c r="AG188" i="59"/>
  <c r="AF188" i="59"/>
  <c r="AF27" i="28"/>
  <c r="AE188" i="59"/>
  <c r="AE27" i="28"/>
  <c r="AD188" i="59"/>
  <c r="AD27" i="28"/>
  <c r="F22" i="35"/>
  <c r="AC188" i="59"/>
  <c r="AC184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M174" i="59"/>
  <c r="BK174" i="59"/>
  <c r="BL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1" i="59"/>
  <c r="AB11" i="36"/>
  <c r="AD191" i="59"/>
  <c r="AC11" i="36"/>
  <c r="AE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G22" i="35"/>
  <c r="AO188" i="59"/>
  <c r="AP188" i="59"/>
  <c r="AQ188" i="59"/>
  <c r="AR188" i="59"/>
  <c r="AS188" i="59"/>
  <c r="AT188" i="59"/>
  <c r="AU188" i="59"/>
  <c r="AV188" i="59"/>
  <c r="AW188" i="59"/>
  <c r="AX188" i="59"/>
  <c r="AY188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8" i="59"/>
  <c r="G90" i="59"/>
  <c r="AA12" i="36"/>
  <c r="AC197" i="59"/>
  <c r="AC12" i="36"/>
  <c r="AE197" i="59"/>
  <c r="AD12" i="36"/>
  <c r="AF197" i="59"/>
  <c r="AG12" i="36"/>
  <c r="AI197" i="59"/>
  <c r="AH12" i="36"/>
  <c r="AJ197" i="59"/>
  <c r="AI12" i="36"/>
  <c r="AK197" i="59"/>
  <c r="G28" i="35"/>
  <c r="AO194" i="59"/>
  <c r="AP194" i="59"/>
  <c r="AQ194" i="59"/>
  <c r="AR194" i="59"/>
  <c r="AS194" i="59"/>
  <c r="AT194" i="59"/>
  <c r="AU194" i="59"/>
  <c r="AV194" i="59"/>
  <c r="AW194" i="59"/>
  <c r="AX194" i="59"/>
  <c r="AY194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4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7" i="28"/>
  <c r="BL37" i="28"/>
  <c r="BK37" i="28"/>
  <c r="BJ37" i="28"/>
  <c r="BI37" i="28"/>
  <c r="BH37" i="28"/>
  <c r="BG37" i="28"/>
  <c r="BF37" i="28"/>
  <c r="BE37" i="28"/>
  <c r="BD37" i="28"/>
  <c r="H35" i="35"/>
  <c r="BC37" i="28"/>
  <c r="BB37" i="28"/>
  <c r="AZ201" i="59"/>
  <c r="H70" i="59"/>
  <c r="G80" i="116"/>
  <c r="L34" i="105"/>
  <c r="AY14" i="36"/>
  <c r="BA201" i="59"/>
  <c r="AZ14" i="36"/>
  <c r="BB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H28" i="35"/>
  <c r="BA194" i="59"/>
  <c r="BB194" i="59"/>
  <c r="BC194" i="59"/>
  <c r="BD194" i="59"/>
  <c r="BE194" i="59"/>
  <c r="BF194" i="59"/>
  <c r="BG194" i="59"/>
  <c r="BH194" i="59"/>
  <c r="BI194" i="59"/>
  <c r="BJ194" i="59"/>
  <c r="BK194" i="59"/>
  <c r="BL194" i="59"/>
  <c r="F100" i="116"/>
  <c r="H22" i="35"/>
  <c r="BA188" i="59"/>
  <c r="BB188" i="59"/>
  <c r="BC188" i="59"/>
  <c r="BD188" i="59"/>
  <c r="BE188" i="59"/>
  <c r="BF188" i="59"/>
  <c r="BG188" i="59"/>
  <c r="BH188" i="59"/>
  <c r="BI188" i="59"/>
  <c r="BJ188" i="59"/>
  <c r="BK188" i="59"/>
  <c r="BL188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199" i="59"/>
  <c r="H90" i="59"/>
  <c r="H84" i="59"/>
  <c r="BM188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AA14" i="29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D18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BK16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BG25" i="29"/>
  <c r="AU423" i="6"/>
  <c r="AQ244" i="97"/>
  <c r="AG67" i="68"/>
  <c r="H16" i="68"/>
  <c r="BC147" i="6"/>
  <c r="BC155" i="6"/>
  <c r="F14" i="91"/>
  <c r="AM17" i="92"/>
  <c r="AO145" i="6"/>
  <c r="H343" i="97"/>
  <c r="AM147" i="6"/>
  <c r="AI25" i="29"/>
  <c r="AE147" i="6"/>
  <c r="AA25" i="29"/>
  <c r="S25" i="29"/>
  <c r="W147" i="6"/>
  <c r="O147" i="6"/>
  <c r="O155" i="6"/>
  <c r="K25" i="29"/>
  <c r="AJ146" i="6"/>
  <c r="AF16" i="29"/>
  <c r="X16" i="29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C144" i="6"/>
  <c r="BC152" i="6"/>
  <c r="BI18" i="29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18" i="29"/>
  <c r="AJ19" i="29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I18" i="29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K18" i="29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172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00" i="10"/>
  <c r="B14" i="10"/>
  <c r="B171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H16" i="29"/>
  <c r="AH18" i="29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I94" i="68"/>
  <c r="K332" i="6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I93" i="68"/>
  <c r="K323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M317" i="6"/>
  <c r="I127" i="91"/>
  <c r="AG317" i="6"/>
  <c r="AC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/>
  <c r="BB143" i="6"/>
  <c r="BB151" i="6"/>
  <c r="AY176" i="60"/>
  <c r="AS17" i="29"/>
  <c r="AW146" i="6"/>
  <c r="AO17" i="29"/>
  <c r="AO202" i="97"/>
  <c r="AM176" i="60"/>
  <c r="AP135" i="6"/>
  <c r="AK17" i="29"/>
  <c r="AK18" i="29"/>
  <c r="AK202" i="97"/>
  <c r="AH197" i="97"/>
  <c r="AL143" i="6"/>
  <c r="AG17" i="29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U14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B102" i="10"/>
  <c r="B16" i="10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H158" i="59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E371" i="97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J15" i="29"/>
  <c r="N146" i="6"/>
  <c r="BE6" i="29"/>
  <c r="BI145" i="6"/>
  <c r="Z21" i="60"/>
  <c r="AC27" i="6"/>
  <c r="AQ543" i="6"/>
  <c r="AM366" i="97"/>
  <c r="AM197" i="97"/>
  <c r="AQ135" i="6"/>
  <c r="AL19" i="12"/>
  <c r="AQ143" i="6"/>
  <c r="Z17" i="29"/>
  <c r="Z18" i="29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AM375" i="6"/>
  <c r="AI165" i="91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J375" i="6"/>
  <c r="AF165" i="91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AC14" i="71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H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B72" i="10"/>
  <c r="B12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C15" i="71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P18" i="29"/>
  <c r="AZ18" i="92"/>
  <c r="AZ27" i="92"/>
  <c r="BN459" i="6"/>
  <c r="BJ280" i="97"/>
  <c r="F23" i="97"/>
  <c r="P9" i="29"/>
  <c r="AF273" i="6"/>
  <c r="AF275" i="6"/>
  <c r="BD9" i="29"/>
  <c r="BK513" i="6"/>
  <c r="AX18" i="29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18" i="29"/>
  <c r="J19" i="29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W18" i="29"/>
  <c r="H17" i="68"/>
  <c r="AI18" i="29"/>
  <c r="AI19" i="29"/>
  <c r="AI39" i="29"/>
  <c r="AK8" i="30"/>
  <c r="Y67" i="68"/>
  <c r="J67" i="68"/>
  <c r="AU18" i="29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H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H160" i="59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19" i="29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9" i="6"/>
  <c r="T279" i="6"/>
  <c r="Q151" i="59"/>
  <c r="T288" i="6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19" i="29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19" i="29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9" i="6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/>
  <c r="E6" i="47"/>
  <c r="F6" i="47"/>
  <c r="F8" i="47"/>
  <c r="B9" i="47"/>
  <c r="C9" i="47"/>
  <c r="D9" i="47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B50" i="10"/>
  <c r="B8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Q18" i="29"/>
  <c r="R19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1" i="59"/>
  <c r="BA14" i="36"/>
  <c r="AN33" i="28"/>
  <c r="I33" i="28"/>
  <c r="AL197" i="59"/>
  <c r="AH197" i="59"/>
  <c r="AD197" i="59"/>
  <c r="F91" i="59"/>
  <c r="J33" i="28"/>
  <c r="G12" i="36"/>
  <c r="AH33" i="28"/>
  <c r="D29" i="35"/>
  <c r="Q33" i="28"/>
  <c r="D12" i="36"/>
  <c r="F197" i="59"/>
  <c r="Q12" i="36"/>
  <c r="S197" i="59"/>
  <c r="Y12" i="36"/>
  <c r="AA197" i="59"/>
  <c r="F12" i="36"/>
  <c r="H197" i="59"/>
  <c r="R12" i="36"/>
  <c r="T197" i="59"/>
  <c r="Z12" i="36"/>
  <c r="AB197" i="59"/>
  <c r="I197" i="59"/>
  <c r="N12" i="36"/>
  <c r="P197" i="59"/>
  <c r="J90" i="59"/>
  <c r="BM194" i="59"/>
  <c r="W33" i="28"/>
  <c r="V11" i="36"/>
  <c r="X191" i="59"/>
  <c r="I27" i="28"/>
  <c r="AG27" i="28"/>
  <c r="J27" i="28"/>
  <c r="Q27" i="28"/>
  <c r="N11" i="36"/>
  <c r="R27" i="28"/>
  <c r="O11" i="36"/>
  <c r="D24" i="35"/>
  <c r="W11" i="36"/>
  <c r="Y191" i="59"/>
  <c r="J11" i="36"/>
  <c r="L191" i="59"/>
  <c r="T191" i="59"/>
  <c r="R11" i="36"/>
  <c r="Z11" i="36"/>
  <c r="AB191" i="59"/>
  <c r="G191" i="59"/>
  <c r="E11" i="36"/>
  <c r="F11" i="36"/>
  <c r="H191" i="59"/>
  <c r="W191" i="59"/>
  <c r="U11" i="36"/>
  <c r="G11" i="36"/>
  <c r="I191" i="59"/>
  <c r="Q191" i="59"/>
  <c r="J84" i="59"/>
  <c r="K84" i="59"/>
  <c r="J10" i="36"/>
  <c r="L185" i="59"/>
  <c r="O185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5" i="59"/>
  <c r="S21" i="28"/>
  <c r="R185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4" i="59"/>
  <c r="F80" i="59"/>
  <c r="E90" i="116"/>
  <c r="I21" i="28"/>
  <c r="H185" i="59"/>
  <c r="D18" i="35"/>
  <c r="L21" i="28"/>
  <c r="I10" i="36"/>
  <c r="AN21" i="28"/>
  <c r="N185" i="59"/>
  <c r="T21" i="28"/>
  <c r="Q10" i="36"/>
  <c r="AB21" i="28"/>
  <c r="AA185" i="59"/>
  <c r="C19" i="35"/>
  <c r="D185" i="59"/>
  <c r="D81" i="59"/>
  <c r="C91" i="116"/>
  <c r="M191" i="59"/>
  <c r="K11" i="36"/>
  <c r="AA191" i="59"/>
  <c r="Y11" i="36"/>
  <c r="M12" i="36"/>
  <c r="O197" i="59"/>
  <c r="X12" i="36"/>
  <c r="Z197" i="59"/>
  <c r="J92" i="59"/>
  <c r="K92" i="59"/>
  <c r="C102" i="116"/>
  <c r="T10" i="36"/>
  <c r="V185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1" i="59"/>
  <c r="R191" i="59"/>
  <c r="P11" i="36"/>
  <c r="E25" i="35"/>
  <c r="E12" i="36"/>
  <c r="G197" i="59"/>
  <c r="G94" i="116"/>
  <c r="S191" i="59"/>
  <c r="Q11" i="36"/>
  <c r="G78" i="59"/>
  <c r="J185" i="59"/>
  <c r="D11" i="36"/>
  <c r="D25" i="35"/>
  <c r="F191" i="59"/>
  <c r="J191" i="59"/>
  <c r="H11" i="36"/>
  <c r="AY26" i="28"/>
  <c r="AU26" i="28"/>
  <c r="AQ26" i="28"/>
  <c r="AO27" i="28"/>
  <c r="AN190" i="59"/>
  <c r="AX26" i="28"/>
  <c r="AT26" i="28"/>
  <c r="AP26" i="28"/>
  <c r="AW26" i="28"/>
  <c r="AS26" i="28"/>
  <c r="BA26" i="28"/>
  <c r="AZ26" i="28"/>
  <c r="AV26" i="28"/>
  <c r="AR26" i="28"/>
  <c r="F24" i="35"/>
  <c r="J12" i="36"/>
  <c r="L197" i="59"/>
  <c r="S12" i="36"/>
  <c r="U197" i="59"/>
  <c r="H80" i="116"/>
  <c r="G100" i="116"/>
  <c r="I11" i="36"/>
  <c r="K191" i="59"/>
  <c r="K12" i="36"/>
  <c r="M197" i="59"/>
  <c r="AN195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7" i="59"/>
  <c r="P12" i="36"/>
  <c r="E31" i="35"/>
  <c r="R197" i="59"/>
  <c r="W197" i="59"/>
  <c r="U12" i="36"/>
  <c r="G79" i="59"/>
  <c r="E95" i="116"/>
  <c r="J85" i="59"/>
  <c r="K85" i="59"/>
  <c r="S11" i="36"/>
  <c r="U191" i="59"/>
  <c r="V12" i="36"/>
  <c r="X197" i="59"/>
  <c r="V197" i="59"/>
  <c r="T12" i="36"/>
  <c r="R10" i="36"/>
  <c r="T185" i="59"/>
  <c r="P10" i="36"/>
  <c r="Z185" i="59"/>
  <c r="T11" i="36"/>
  <c r="V191" i="59"/>
  <c r="Z191" i="59"/>
  <c r="X11" i="36"/>
  <c r="H12" i="36"/>
  <c r="J197" i="59"/>
  <c r="Y197" i="59"/>
  <c r="W12" i="36"/>
  <c r="D9" i="35"/>
  <c r="E29" i="35"/>
  <c r="E71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N184" i="59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19" i="29"/>
  <c r="AK39" i="29"/>
  <c r="AM8" i="30"/>
  <c r="AK27" i="29"/>
  <c r="AN18" i="29"/>
  <c r="M9" i="29"/>
  <c r="M33" i="29"/>
  <c r="Z27" i="29"/>
  <c r="Z42" i="29"/>
  <c r="Z44" i="29"/>
  <c r="AB6" i="28"/>
  <c r="AA172" i="59"/>
  <c r="J27" i="29"/>
  <c r="X18" i="29"/>
  <c r="Z19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G18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19" i="29"/>
  <c r="BI39" i="29"/>
  <c r="BK8" i="30"/>
  <c r="BD513" i="6"/>
  <c r="G9" i="29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18" i="29"/>
  <c r="AY19" i="29"/>
  <c r="AY39" i="29"/>
  <c r="BA8" i="30"/>
  <c r="AB9" i="29"/>
  <c r="AB33" i="29"/>
  <c r="D9" i="29"/>
  <c r="AB212" i="6"/>
  <c r="F20" i="12"/>
  <c r="L139" i="91"/>
  <c r="Q18" i="92"/>
  <c r="Q27" i="92"/>
  <c r="BF18" i="29"/>
  <c r="AJ564" i="6"/>
  <c r="AG237" i="97"/>
  <c r="Q277" i="6"/>
  <c r="H18" i="29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E18" i="29"/>
  <c r="AM9" i="29"/>
  <c r="W165" i="59"/>
  <c r="F14" i="68"/>
  <c r="F20" i="68"/>
  <c r="F6" i="71"/>
  <c r="F8" i="12"/>
  <c r="AA9" i="29"/>
  <c r="AR208" i="6"/>
  <c r="Q10" i="29"/>
  <c r="Q32" i="29"/>
  <c r="Q35" i="29"/>
  <c r="S12" i="28"/>
  <c r="S13" i="28"/>
  <c r="V208" i="6"/>
  <c r="BF208" i="6"/>
  <c r="AQ27" i="29"/>
  <c r="BD27" i="29"/>
  <c r="AN27" i="29"/>
  <c r="AF27" i="29"/>
  <c r="M18" i="29"/>
  <c r="F67" i="68"/>
  <c r="BE9" i="29"/>
  <c r="AA560" i="6"/>
  <c r="AF208" i="6"/>
  <c r="BG161" i="59"/>
  <c r="H560" i="6"/>
  <c r="AS208" i="6"/>
  <c r="BA9" i="29"/>
  <c r="BA33" i="29"/>
  <c r="BJ10" i="29"/>
  <c r="BJ32" i="29"/>
  <c r="BJ35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S18" i="29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19" i="29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V18" i="2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AL18" i="29"/>
  <c r="W89" i="68"/>
  <c r="E71" i="10"/>
  <c r="AS18" i="29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I35" i="29"/>
  <c r="AK12" i="28"/>
  <c r="BD18" i="92"/>
  <c r="BD27" i="92"/>
  <c r="H10" i="68"/>
  <c r="H20" i="68"/>
  <c r="AO18" i="29"/>
  <c r="AP19" i="29"/>
  <c r="AP39" i="29"/>
  <c r="AR8" i="30"/>
  <c r="E9" i="29"/>
  <c r="E33" i="29"/>
  <c r="AC89" i="68"/>
  <c r="E27" i="29"/>
  <c r="E28" i="29"/>
  <c r="E47" i="29"/>
  <c r="E48" i="29"/>
  <c r="G7" i="30"/>
  <c r="I155" i="6"/>
  <c r="F27" i="29"/>
  <c r="E18" i="29"/>
  <c r="F19" i="29"/>
  <c r="F39" i="29"/>
  <c r="H8" i="30"/>
  <c r="S172" i="59"/>
  <c r="Q8" i="36"/>
  <c r="BK33" i="29"/>
  <c r="BK10" i="29"/>
  <c r="BK32" i="29"/>
  <c r="BI10" i="29"/>
  <c r="BI32" i="29"/>
  <c r="BI35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19" i="29"/>
  <c r="S39" i="29"/>
  <c r="U8" i="30"/>
  <c r="AX360" i="6"/>
  <c r="AX564" i="6"/>
  <c r="AA152" i="6"/>
  <c r="X19" i="29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19" i="29"/>
  <c r="AD39" i="29"/>
  <c r="AF8" i="30"/>
  <c r="AE19" i="29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BK18" i="29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AW18" i="29"/>
  <c r="L18" i="29"/>
  <c r="L19" i="29"/>
  <c r="L39" i="29"/>
  <c r="N8" i="30"/>
  <c r="AY9" i="29"/>
  <c r="N9" i="29"/>
  <c r="N33" i="29"/>
  <c r="E102" i="10"/>
  <c r="E16" i="10"/>
  <c r="BA16" i="71"/>
  <c r="BA29" i="71"/>
  <c r="AO10" i="29"/>
  <c r="AO32" i="29"/>
  <c r="AO35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J35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G18" i="29"/>
  <c r="BH19" i="29"/>
  <c r="BH39" i="29"/>
  <c r="BJ8" i="30"/>
  <c r="AF18" i="29"/>
  <c r="AF19" i="29"/>
  <c r="AF39" i="29"/>
  <c r="AH8" i="30"/>
  <c r="P18" i="29"/>
  <c r="P19" i="29"/>
  <c r="P39" i="29"/>
  <c r="R8" i="30"/>
  <c r="R9" i="29"/>
  <c r="N145" i="6"/>
  <c r="N153" i="6"/>
  <c r="AC10" i="29"/>
  <c r="AC32" i="29"/>
  <c r="AC35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18" i="29"/>
  <c r="AZ19" i="29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D16" i="29"/>
  <c r="D18" i="29"/>
  <c r="G104" i="60"/>
  <c r="E103" i="60"/>
  <c r="D111" i="91"/>
  <c r="G19" i="29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19" i="29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J15" i="29"/>
  <c r="BJ18" i="29"/>
  <c r="BN146" i="6"/>
  <c r="T15" i="29"/>
  <c r="T18" i="29"/>
  <c r="X146" i="6"/>
  <c r="AQ6" i="29"/>
  <c r="AQ9" i="29"/>
  <c r="AR10" i="29"/>
  <c r="AR32" i="29"/>
  <c r="AU145" i="6"/>
  <c r="AW144" i="6"/>
  <c r="AW49" i="6"/>
  <c r="AT59" i="60"/>
  <c r="X10" i="29"/>
  <c r="X32" i="29"/>
  <c r="X35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A15" i="29"/>
  <c r="AA18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AG15" i="29"/>
  <c r="AG18" i="29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15" i="29"/>
  <c r="AT18" i="29"/>
  <c r="AT19" i="29"/>
  <c r="AT39" i="29"/>
  <c r="AV8" i="30"/>
  <c r="AX146" i="6"/>
  <c r="AX154" i="6"/>
  <c r="AM15" i="29"/>
  <c r="AM18" i="29"/>
  <c r="AN19" i="29"/>
  <c r="AN39" i="29"/>
  <c r="AP8" i="30"/>
  <c r="AQ146" i="6"/>
  <c r="BC6" i="29"/>
  <c r="BC9" i="29"/>
  <c r="BG145" i="6"/>
  <c r="BF10" i="29"/>
  <c r="BF32" i="29"/>
  <c r="BF35" i="29"/>
  <c r="BH12" i="28"/>
  <c r="AK42" i="29"/>
  <c r="AK44" i="29"/>
  <c r="AM6" i="28"/>
  <c r="AL28" i="29"/>
  <c r="AL47" i="29"/>
  <c r="AL48" i="29"/>
  <c r="AN7" i="30"/>
  <c r="AM33" i="29"/>
  <c r="AN10" i="29"/>
  <c r="AN32" i="29"/>
  <c r="AN35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E15" i="29"/>
  <c r="BE18" i="29"/>
  <c r="BI146" i="6"/>
  <c r="N15" i="29"/>
  <c r="N18" i="29"/>
  <c r="O19" i="29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B35" i="29"/>
  <c r="AD12" i="28"/>
  <c r="AL19" i="29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19" i="29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K35" i="29"/>
  <c r="BM12" i="28"/>
  <c r="D6" i="9"/>
  <c r="AP155" i="6"/>
  <c r="C11" i="10"/>
  <c r="C23" i="10"/>
  <c r="BC153" i="6"/>
  <c r="R277" i="6"/>
  <c r="O158" i="59"/>
  <c r="G24" i="10"/>
  <c r="Q158" i="59"/>
  <c r="Q161" i="59"/>
  <c r="U18" i="29"/>
  <c r="V19" i="29"/>
  <c r="V39" i="29"/>
  <c r="X8" i="30"/>
  <c r="O172" i="59"/>
  <c r="M8" i="36"/>
  <c r="O28" i="29"/>
  <c r="O47" i="29"/>
  <c r="O48" i="29"/>
  <c r="Q7" i="30"/>
  <c r="M19" i="29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I35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X35" i="29"/>
  <c r="AZ12" i="28"/>
  <c r="AW10" i="29"/>
  <c r="AW32" i="29"/>
  <c r="AW35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H161" i="59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B173" i="10"/>
  <c r="B20" i="10"/>
  <c r="B24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BA18" i="29"/>
  <c r="AL9" i="29"/>
  <c r="D23" i="97"/>
  <c r="AA27" i="29"/>
  <c r="AR18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43" i="48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A37" i="48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E9" i="47"/>
  <c r="D8" i="47"/>
  <c r="C8" i="47"/>
  <c r="C10" i="47"/>
  <c r="G42" i="47"/>
  <c r="G6" i="47"/>
  <c r="E8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L42" i="47"/>
  <c r="AG323" i="6"/>
  <c r="AE96" i="68"/>
  <c r="AB96" i="68"/>
  <c r="AD323" i="6"/>
  <c r="J332" i="6"/>
  <c r="AX333" i="6"/>
  <c r="AT138" i="91"/>
  <c r="AT139" i="91"/>
  <c r="B10" i="47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K42" i="47"/>
  <c r="E42" i="47"/>
  <c r="C26" i="47"/>
  <c r="M42" i="47"/>
  <c r="F42" i="47"/>
  <c r="C42" i="47"/>
  <c r="G8" i="47"/>
  <c r="D42" i="47"/>
  <c r="J42" i="47"/>
  <c r="AE13" i="28"/>
  <c r="K90" i="59"/>
  <c r="I97" i="59"/>
  <c r="BM201" i="59"/>
  <c r="AG197" i="59"/>
  <c r="AE12" i="36"/>
  <c r="AK12" i="36"/>
  <c r="AM197" i="59"/>
  <c r="AD11" i="36"/>
  <c r="AF191" i="59"/>
  <c r="P191" i="59"/>
  <c r="Y10" i="36"/>
  <c r="V10" i="36"/>
  <c r="P185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5" i="59"/>
  <c r="AD10" i="36"/>
  <c r="AF185" i="59"/>
  <c r="AG10" i="36"/>
  <c r="AI185" i="59"/>
  <c r="S185" i="59"/>
  <c r="F81" i="59"/>
  <c r="E91" i="116"/>
  <c r="AH185" i="59"/>
  <c r="AF10" i="36"/>
  <c r="E19" i="35"/>
  <c r="AE10" i="36"/>
  <c r="AG185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5" i="59"/>
  <c r="AJ10" i="36"/>
  <c r="AB10" i="36"/>
  <c r="AD185" i="59"/>
  <c r="AI10" i="36"/>
  <c r="AK185" i="59"/>
  <c r="D19" i="35"/>
  <c r="AC185" i="59"/>
  <c r="AA10" i="36"/>
  <c r="AK10" i="36"/>
  <c r="AM185" i="59"/>
  <c r="AC10" i="36"/>
  <c r="AE185" i="59"/>
  <c r="K185" i="59"/>
  <c r="F101" i="116"/>
  <c r="AP195" i="59"/>
  <c r="AQ33" i="28"/>
  <c r="AV195" i="59"/>
  <c r="AW33" i="28"/>
  <c r="AS27" i="28"/>
  <c r="AR190" i="59"/>
  <c r="AT190" i="59"/>
  <c r="AU27" i="28"/>
  <c r="F93" i="59"/>
  <c r="E103" i="116"/>
  <c r="AT195" i="59"/>
  <c r="AU33" i="28"/>
  <c r="AL12" i="36"/>
  <c r="AN197" i="59"/>
  <c r="F31" i="35"/>
  <c r="AW27" i="28"/>
  <c r="AV190" i="59"/>
  <c r="AX190" i="59"/>
  <c r="AY27" i="28"/>
  <c r="G17" i="35"/>
  <c r="AO183" i="59"/>
  <c r="AX195" i="59"/>
  <c r="AY33" i="28"/>
  <c r="G29" i="35"/>
  <c r="AP33" i="28"/>
  <c r="AO195" i="59"/>
  <c r="AP27" i="28"/>
  <c r="G24" i="35"/>
  <c r="AO190" i="59"/>
  <c r="F88" i="116"/>
  <c r="F87" i="59"/>
  <c r="E97" i="116"/>
  <c r="AR33" i="28"/>
  <c r="AQ195" i="59"/>
  <c r="AS195" i="59"/>
  <c r="AT33" i="28"/>
  <c r="AS190" i="59"/>
  <c r="AT27" i="28"/>
  <c r="E93" i="59"/>
  <c r="AV33" i="28"/>
  <c r="AU195" i="59"/>
  <c r="AW195" i="59"/>
  <c r="AX33" i="28"/>
  <c r="AR27" i="28"/>
  <c r="AQ190" i="59"/>
  <c r="AW190" i="59"/>
  <c r="AX27" i="28"/>
  <c r="E87" i="59"/>
  <c r="G86" i="59"/>
  <c r="AZ33" i="28"/>
  <c r="AY195" i="59"/>
  <c r="AV27" i="28"/>
  <c r="AU190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5" i="59"/>
  <c r="BM31" i="28"/>
  <c r="BI31" i="28"/>
  <c r="BE31" i="28"/>
  <c r="AZ27" i="28"/>
  <c r="AY190" i="59"/>
  <c r="AL11" i="36"/>
  <c r="AN191" i="59"/>
  <c r="G87" i="59"/>
  <c r="F97" i="116"/>
  <c r="F25" i="35"/>
  <c r="AR195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0" i="59"/>
  <c r="AP190" i="59"/>
  <c r="AQ27" i="28"/>
  <c r="AQ21" i="28"/>
  <c r="AP184" i="59"/>
  <c r="AS21" i="28"/>
  <c r="AR184" i="59"/>
  <c r="AU21" i="28"/>
  <c r="AT184" i="59"/>
  <c r="AW21" i="28"/>
  <c r="AV184" i="59"/>
  <c r="AY21" i="28"/>
  <c r="AX184" i="59"/>
  <c r="F19" i="35"/>
  <c r="AL10" i="36"/>
  <c r="AN185" i="59"/>
  <c r="AQ184" i="59"/>
  <c r="AR21" i="28"/>
  <c r="G18" i="35"/>
  <c r="AO184" i="59"/>
  <c r="AP21" i="28"/>
  <c r="AU184" i="59"/>
  <c r="AV21" i="28"/>
  <c r="AS184" i="59"/>
  <c r="AT21" i="28"/>
  <c r="AY184" i="59"/>
  <c r="AZ21" i="28"/>
  <c r="AW184" i="59"/>
  <c r="AX21" i="28"/>
  <c r="F90" i="116"/>
  <c r="BJ20" i="28"/>
  <c r="BF20" i="28"/>
  <c r="BB20" i="28"/>
  <c r="BA21" i="28"/>
  <c r="AZ184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H35" i="29"/>
  <c r="J12" i="28"/>
  <c r="AU10" i="29"/>
  <c r="AU32" i="29"/>
  <c r="AV10" i="29"/>
  <c r="AV32" i="29"/>
  <c r="AV35" i="29"/>
  <c r="AX12" i="28"/>
  <c r="AP10" i="29"/>
  <c r="AP32" i="29"/>
  <c r="O10" i="29"/>
  <c r="O32" i="29"/>
  <c r="O35" i="29"/>
  <c r="Q12" i="28"/>
  <c r="N10" i="29"/>
  <c r="N32" i="29"/>
  <c r="N35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A35" i="29"/>
  <c r="AC12" i="28"/>
  <c r="AC13" i="28"/>
  <c r="BG19" i="29"/>
  <c r="BG39" i="29"/>
  <c r="BI8" i="30"/>
  <c r="BI9" i="30"/>
  <c r="BI50" i="30"/>
  <c r="S10" i="29"/>
  <c r="S32" i="29"/>
  <c r="Q19" i="29"/>
  <c r="Q39" i="29"/>
  <c r="S8" i="30"/>
  <c r="AS10" i="29"/>
  <c r="AS32" i="29"/>
  <c r="AS35" i="29"/>
  <c r="AU12" i="28"/>
  <c r="AU13" i="28"/>
  <c r="P10" i="29"/>
  <c r="P32" i="29"/>
  <c r="P35" i="29"/>
  <c r="R12" i="28"/>
  <c r="R13" i="28"/>
  <c r="O9" i="36"/>
  <c r="AG19" i="29"/>
  <c r="AG39" i="29"/>
  <c r="AI8" i="30"/>
  <c r="AI9" i="30"/>
  <c r="AI50" i="30"/>
  <c r="E19" i="29"/>
  <c r="E39" i="29"/>
  <c r="G8" i="30"/>
  <c r="BD42" i="29"/>
  <c r="BD44" i="29"/>
  <c r="BF6" i="28"/>
  <c r="AD10" i="29"/>
  <c r="AD32" i="29"/>
  <c r="AD35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A35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19" i="29"/>
  <c r="I39" i="29"/>
  <c r="K8" i="30"/>
  <c r="K9" i="30"/>
  <c r="K50" i="30"/>
  <c r="H19" i="29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E35" i="29"/>
  <c r="G12" i="28"/>
  <c r="AO19" i="29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97" i="6"/>
  <c r="AQ151" i="59"/>
  <c r="AT279" i="6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9" i="6"/>
  <c r="AV297" i="6"/>
  <c r="AV279" i="6"/>
  <c r="AV286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U35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U35" i="29"/>
  <c r="AW12" i="28"/>
  <c r="AH9" i="30"/>
  <c r="AH50" i="30"/>
  <c r="AE24" i="36"/>
  <c r="AH19" i="29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AZ35" i="29"/>
  <c r="BB12" i="28"/>
  <c r="BC10" i="29"/>
  <c r="BC32" i="29"/>
  <c r="AF159" i="59"/>
  <c r="AF161" i="59"/>
  <c r="AI564" i="6"/>
  <c r="R178" i="59"/>
  <c r="P9" i="36"/>
  <c r="AX19" i="29"/>
  <c r="AX39" i="29"/>
  <c r="AZ8" i="30"/>
  <c r="AZ9" i="30"/>
  <c r="AZ50" i="30"/>
  <c r="AW19" i="29"/>
  <c r="AW39" i="29"/>
  <c r="AY8" i="30"/>
  <c r="AY9" i="30"/>
  <c r="AY50" i="30"/>
  <c r="J172" i="59"/>
  <c r="H8" i="36"/>
  <c r="BB33" i="29"/>
  <c r="BB35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19" i="29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19" i="29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V35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F35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D35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T35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W35" i="29"/>
  <c r="Y12" i="28"/>
  <c r="AA19" i="29"/>
  <c r="AA39" i="29"/>
  <c r="AC8" i="30"/>
  <c r="AB19" i="29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M35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19" i="29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E35" i="29"/>
  <c r="BG12" i="28"/>
  <c r="AA155" i="6"/>
  <c r="Z155" i="6"/>
  <c r="AT155" i="6"/>
  <c r="X154" i="6"/>
  <c r="Y154" i="6"/>
  <c r="AR35" i="29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19" i="29"/>
  <c r="BF39" i="29"/>
  <c r="BH8" i="30"/>
  <c r="BH9" i="30"/>
  <c r="BH50" i="30"/>
  <c r="BE19" i="29"/>
  <c r="BE39" i="29"/>
  <c r="BG8" i="30"/>
  <c r="BG9" i="30"/>
  <c r="BG50" i="30"/>
  <c r="Y33" i="29"/>
  <c r="Z10" i="29"/>
  <c r="Z32" i="29"/>
  <c r="Z35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19" i="29"/>
  <c r="U39" i="29"/>
  <c r="W8" i="30"/>
  <c r="W9" i="30"/>
  <c r="W50" i="30"/>
  <c r="T19" i="29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H35" i="29"/>
  <c r="BJ12" i="28"/>
  <c r="AX152" i="6"/>
  <c r="AW152" i="6"/>
  <c r="AW559" i="6"/>
  <c r="AW560" i="6"/>
  <c r="BK19" i="29"/>
  <c r="BK39" i="29"/>
  <c r="BM8" i="30"/>
  <c r="BM9" i="30"/>
  <c r="BM50" i="30"/>
  <c r="BJ19" i="29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K35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18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M35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H35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19" i="29"/>
  <c r="BA39" i="29"/>
  <c r="BC8" i="30"/>
  <c r="BB19" i="29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19" i="29"/>
  <c r="AS39" i="29"/>
  <c r="AU8" i="30"/>
  <c r="AU9" i="30"/>
  <c r="AU50" i="30"/>
  <c r="AR19" i="29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G35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P35" i="29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10" i="47"/>
  <c r="C46" i="4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E10" i="47"/>
  <c r="F9" i="47"/>
  <c r="F10" i="47"/>
  <c r="G54" i="47"/>
  <c r="J46" i="47"/>
  <c r="I42" i="47"/>
  <c r="H42" i="47"/>
  <c r="N42" i="47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S6" i="48"/>
  <c r="BG324" i="6"/>
  <c r="BC131" i="91"/>
  <c r="BC132" i="91"/>
  <c r="D131" i="91"/>
  <c r="D132" i="91"/>
  <c r="H324" i="6"/>
  <c r="J73" i="52"/>
  <c r="V6" i="48"/>
  <c r="BA333" i="6"/>
  <c r="AW138" i="91"/>
  <c r="AW139" i="91"/>
  <c r="J333" i="6"/>
  <c r="F138" i="91"/>
  <c r="F139" i="91"/>
  <c r="O6" i="48"/>
  <c r="C73" i="52"/>
  <c r="AI131" i="91"/>
  <c r="AI132" i="91"/>
  <c r="AM324" i="6"/>
  <c r="M73" i="52"/>
  <c r="Y6" i="48"/>
  <c r="Q6" i="48"/>
  <c r="E73" i="52"/>
  <c r="Z131" i="91"/>
  <c r="Z132" i="91"/>
  <c r="AD324" i="6"/>
  <c r="AC138" i="91"/>
  <c r="AC139" i="91"/>
  <c r="AG333" i="6"/>
  <c r="L73" i="52"/>
  <c r="X6" i="48"/>
  <c r="AO131" i="91"/>
  <c r="AO132" i="91"/>
  <c r="AS324" i="6"/>
  <c r="P6" i="48"/>
  <c r="D73" i="52"/>
  <c r="F38" i="47"/>
  <c r="G36" i="47"/>
  <c r="G72" i="52"/>
  <c r="I36" i="47"/>
  <c r="I72" i="52"/>
  <c r="M38" i="47"/>
  <c r="L36" i="47"/>
  <c r="L72" i="52"/>
  <c r="H38" i="47"/>
  <c r="C25" i="47"/>
  <c r="N38" i="47"/>
  <c r="F36" i="47"/>
  <c r="F72" i="52"/>
  <c r="H36" i="47"/>
  <c r="H72" i="52"/>
  <c r="E36" i="47"/>
  <c r="E72" i="52"/>
  <c r="K38" i="47"/>
  <c r="K36" i="47"/>
  <c r="K72" i="52"/>
  <c r="I38" i="47"/>
  <c r="C36" i="47"/>
  <c r="J38" i="47"/>
  <c r="M36" i="47"/>
  <c r="M72" i="52"/>
  <c r="L38" i="47"/>
  <c r="D36" i="47"/>
  <c r="D72" i="52"/>
  <c r="J36" i="47"/>
  <c r="J72" i="52"/>
  <c r="N36" i="47"/>
  <c r="N72" i="52"/>
  <c r="G38" i="47"/>
  <c r="AF131" i="91"/>
  <c r="AF132" i="91"/>
  <c r="AJ324" i="6"/>
  <c r="F73" i="52"/>
  <c r="R6" i="48"/>
  <c r="Q324" i="6"/>
  <c r="M131" i="91"/>
  <c r="M132" i="91"/>
  <c r="BO333" i="6"/>
  <c r="BK138" i="91"/>
  <c r="BK139" i="91"/>
  <c r="BB333" i="6"/>
  <c r="AX138" i="91"/>
  <c r="AX139" i="91"/>
  <c r="W6" i="48"/>
  <c r="K73" i="52"/>
  <c r="J43" i="59"/>
  <c r="K43" i="59"/>
  <c r="C53" i="116"/>
  <c r="G10" i="47"/>
  <c r="C29" i="47"/>
  <c r="G39" i="68"/>
  <c r="D54" i="47"/>
  <c r="I54" i="47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1" i="59"/>
  <c r="BJ190" i="59"/>
  <c r="BK27" i="28"/>
  <c r="AR197" i="59"/>
  <c r="AP12" i="36"/>
  <c r="BE33" i="28"/>
  <c r="BD195" i="59"/>
  <c r="BC33" i="28"/>
  <c r="BB195" i="59"/>
  <c r="AS11" i="36"/>
  <c r="AU191" i="59"/>
  <c r="AS191" i="59"/>
  <c r="AQ11" i="36"/>
  <c r="AP11" i="36"/>
  <c r="AR191" i="59"/>
  <c r="AX11" i="36"/>
  <c r="AZ191" i="59"/>
  <c r="BI33" i="28"/>
  <c r="BH195" i="59"/>
  <c r="BG33" i="28"/>
  <c r="BF195" i="59"/>
  <c r="AO11" i="36"/>
  <c r="AQ191" i="59"/>
  <c r="H86" i="59"/>
  <c r="G96" i="116"/>
  <c r="H79" i="59"/>
  <c r="AV197" i="59"/>
  <c r="AT12" i="36"/>
  <c r="BC190" i="59"/>
  <c r="BD27" i="28"/>
  <c r="BM33" i="28"/>
  <c r="BL195" i="59"/>
  <c r="BK33" i="28"/>
  <c r="BJ195" i="59"/>
  <c r="AW12" i="36"/>
  <c r="AY197" i="59"/>
  <c r="AU12" i="36"/>
  <c r="AW197" i="59"/>
  <c r="AQ12" i="36"/>
  <c r="AS197" i="59"/>
  <c r="AR12" i="36"/>
  <c r="AT197" i="59"/>
  <c r="H24" i="35"/>
  <c r="BA190" i="59"/>
  <c r="BB27" i="28"/>
  <c r="BG190" i="59"/>
  <c r="BH27" i="28"/>
  <c r="BC195" i="59"/>
  <c r="BD33" i="28"/>
  <c r="F96" i="116"/>
  <c r="G25" i="35"/>
  <c r="AO191" i="59"/>
  <c r="AM11" i="36"/>
  <c r="AV11" i="36"/>
  <c r="AX191" i="59"/>
  <c r="AN12" i="36"/>
  <c r="AP197" i="59"/>
  <c r="BE190" i="59"/>
  <c r="BF27" i="28"/>
  <c r="BK190" i="59"/>
  <c r="BL27" i="28"/>
  <c r="H29" i="35"/>
  <c r="BA195" i="59"/>
  <c r="BB33" i="28"/>
  <c r="BG195" i="59"/>
  <c r="BH33" i="28"/>
  <c r="H17" i="35"/>
  <c r="BA183" i="59"/>
  <c r="I79" i="59"/>
  <c r="H89" i="116"/>
  <c r="H91" i="59"/>
  <c r="BI190" i="59"/>
  <c r="BJ27" i="28"/>
  <c r="BD190" i="59"/>
  <c r="BE27" i="28"/>
  <c r="BE195" i="59"/>
  <c r="BF33" i="28"/>
  <c r="BK195" i="59"/>
  <c r="BL33" i="28"/>
  <c r="D97" i="116"/>
  <c r="AS12" i="36"/>
  <c r="AU197" i="59"/>
  <c r="AO12" i="36"/>
  <c r="AQ197" i="59"/>
  <c r="AM12" i="36"/>
  <c r="G31" i="35"/>
  <c r="AO197" i="59"/>
  <c r="AR11" i="36"/>
  <c r="AT191" i="59"/>
  <c r="BB190" i="59"/>
  <c r="BC27" i="28"/>
  <c r="BH190" i="59"/>
  <c r="BI27" i="28"/>
  <c r="BI195" i="59"/>
  <c r="BJ33" i="28"/>
  <c r="AW191" i="59"/>
  <c r="AU11" i="36"/>
  <c r="AT11" i="36"/>
  <c r="AV191" i="59"/>
  <c r="AB177" i="59"/>
  <c r="BF190" i="59"/>
  <c r="BM190" i="59"/>
  <c r="BG27" i="28"/>
  <c r="BL190" i="59"/>
  <c r="BM27" i="28"/>
  <c r="AW11" i="36"/>
  <c r="AY191" i="59"/>
  <c r="AZ197" i="59"/>
  <c r="AX12" i="36"/>
  <c r="D103" i="116"/>
  <c r="AV12" i="36"/>
  <c r="AX197" i="59"/>
  <c r="BL21" i="28"/>
  <c r="BK184" i="59"/>
  <c r="BI184" i="59"/>
  <c r="BJ21" i="28"/>
  <c r="AO10" i="36"/>
  <c r="AQ185" i="59"/>
  <c r="AT10" i="36"/>
  <c r="AV185" i="59"/>
  <c r="BD184" i="59"/>
  <c r="BE21" i="28"/>
  <c r="AQ10" i="36"/>
  <c r="AS185" i="59"/>
  <c r="BH184" i="59"/>
  <c r="BI21" i="28"/>
  <c r="G81" i="59"/>
  <c r="AR10" i="36"/>
  <c r="AT185" i="59"/>
  <c r="BC21" i="28"/>
  <c r="BB184" i="59"/>
  <c r="BL184" i="59"/>
  <c r="BM21" i="28"/>
  <c r="AS10" i="36"/>
  <c r="AU185" i="59"/>
  <c r="BG21" i="28"/>
  <c r="BF184" i="59"/>
  <c r="AP10" i="36"/>
  <c r="AR185" i="59"/>
  <c r="BK21" i="28"/>
  <c r="BJ184" i="59"/>
  <c r="AX10" i="36"/>
  <c r="AZ185" i="59"/>
  <c r="AU10" i="36"/>
  <c r="AW185" i="59"/>
  <c r="AM10" i="36"/>
  <c r="G19" i="35"/>
  <c r="AO185" i="59"/>
  <c r="BD21" i="28"/>
  <c r="BC184" i="59"/>
  <c r="H18" i="35"/>
  <c r="BA184" i="59"/>
  <c r="BB21" i="28"/>
  <c r="H80" i="59"/>
  <c r="AV10" i="36"/>
  <c r="AX185" i="59"/>
  <c r="AN10" i="36"/>
  <c r="AP185" i="59"/>
  <c r="BH21" i="28"/>
  <c r="BG184" i="59"/>
  <c r="BE184" i="59"/>
  <c r="BF21" i="28"/>
  <c r="AW10" i="36"/>
  <c r="AY185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S35" i="29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AY35" i="29"/>
  <c r="BA12" i="28"/>
  <c r="AZ177" i="59"/>
  <c r="D52" i="33"/>
  <c r="AV18" i="34"/>
  <c r="V177" i="59"/>
  <c r="W13" i="28"/>
  <c r="T9" i="36"/>
  <c r="BC13" i="28"/>
  <c r="BB177" i="59"/>
  <c r="BC35" i="2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G35" i="29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K35" i="29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46" i="47"/>
  <c r="E74" i="52"/>
  <c r="K46" i="47"/>
  <c r="L46" i="47"/>
  <c r="F35" i="29"/>
  <c r="H12" i="28"/>
  <c r="G177" i="59"/>
  <c r="D53" i="33"/>
  <c r="AW48" i="64"/>
  <c r="AW50" i="64"/>
  <c r="AV24" i="36"/>
  <c r="AW18" i="34"/>
  <c r="L18" i="34"/>
  <c r="BG35" i="29"/>
  <c r="BI12" i="28"/>
  <c r="BH177" i="59"/>
  <c r="J35" i="29"/>
  <c r="L12" i="28"/>
  <c r="AT35" i="29"/>
  <c r="AV12" i="28"/>
  <c r="AV13" i="28"/>
  <c r="Y35" i="29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L35" i="29"/>
  <c r="N12" i="28"/>
  <c r="AY48" i="64"/>
  <c r="AY50" i="64"/>
  <c r="D55" i="33"/>
  <c r="BA55" i="33"/>
  <c r="AY18" i="34"/>
  <c r="AX24" i="36"/>
  <c r="M48" i="64"/>
  <c r="M50" i="64"/>
  <c r="AW9" i="30"/>
  <c r="AW50" i="30"/>
  <c r="R35" i="29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Q35" i="29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L35" i="29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E35" i="29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19" i="29"/>
  <c r="C39" i="29"/>
  <c r="E8" i="30"/>
  <c r="D19" i="29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D35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H151" i="59"/>
  <c r="K286" i="6"/>
  <c r="K279" i="6"/>
  <c r="K288" i="6"/>
  <c r="K284" i="6"/>
  <c r="V293" i="6"/>
  <c r="V295" i="6"/>
  <c r="V297" i="6"/>
  <c r="J54" i="47"/>
  <c r="F54" i="47"/>
  <c r="K54" i="47"/>
  <c r="K76" i="52"/>
  <c r="L54" i="47"/>
  <c r="BH13" i="48"/>
  <c r="N54" i="47"/>
  <c r="BJ13" i="48"/>
  <c r="C54" i="47"/>
  <c r="AY13" i="48"/>
  <c r="H54" i="47"/>
  <c r="M54" i="47"/>
  <c r="M76" i="52"/>
  <c r="E54" i="47"/>
  <c r="G46" i="47"/>
  <c r="N46" i="47"/>
  <c r="F46" i="47"/>
  <c r="D46" i="47"/>
  <c r="I46" i="47"/>
  <c r="H46" i="47"/>
  <c r="C27" i="47"/>
  <c r="D27" i="47"/>
  <c r="M46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AH6" i="48"/>
  <c r="AC6" i="48"/>
  <c r="AC9" i="48"/>
  <c r="AC50" i="48"/>
  <c r="AC59" i="48"/>
  <c r="AI6" i="48"/>
  <c r="K74" i="52"/>
  <c r="L74" i="52"/>
  <c r="AJ6" i="48"/>
  <c r="AJ9" i="48"/>
  <c r="AJ50" i="48"/>
  <c r="AJ59" i="48"/>
  <c r="C74" i="52"/>
  <c r="AA6" i="48"/>
  <c r="N73" i="52"/>
  <c r="Z6" i="48"/>
  <c r="Z9" i="48"/>
  <c r="Z50" i="48"/>
  <c r="Z72" i="48"/>
  <c r="Z81" i="48"/>
  <c r="H73" i="52"/>
  <c r="T6" i="48"/>
  <c r="T9" i="48"/>
  <c r="T50" i="48"/>
  <c r="T72" i="48"/>
  <c r="T81" i="48"/>
  <c r="H50" i="47"/>
  <c r="N50" i="47"/>
  <c r="G50" i="47"/>
  <c r="L50" i="47"/>
  <c r="C28" i="47"/>
  <c r="K50" i="47"/>
  <c r="J50" i="47"/>
  <c r="F50" i="47"/>
  <c r="C50" i="47"/>
  <c r="M50" i="47"/>
  <c r="I50" i="47"/>
  <c r="D50" i="47"/>
  <c r="E50" i="47"/>
  <c r="U6" i="48"/>
  <c r="U9" i="48"/>
  <c r="U50" i="48"/>
  <c r="U58" i="48"/>
  <c r="I73" i="52"/>
  <c r="O44" i="82" a="1"/>
  <c r="F76" i="46"/>
  <c r="G76" i="46"/>
  <c r="G67" i="46"/>
  <c r="G115" i="46"/>
  <c r="G90" i="46"/>
  <c r="F92" i="46"/>
  <c r="G92" i="46"/>
  <c r="BB13" i="48"/>
  <c r="F76" i="52"/>
  <c r="F6" i="48"/>
  <c r="O9" i="48"/>
  <c r="O50" i="48"/>
  <c r="BF13" i="48"/>
  <c r="J76" i="52"/>
  <c r="AZ13" i="48"/>
  <c r="D76" i="52"/>
  <c r="G6" i="48"/>
  <c r="C72" i="52"/>
  <c r="O36" i="47"/>
  <c r="E25" i="47"/>
  <c r="Y9" i="48"/>
  <c r="Y50" i="48"/>
  <c r="S9" i="48"/>
  <c r="S50" i="48"/>
  <c r="D25" i="47"/>
  <c r="BA13" i="48"/>
  <c r="E76" i="52"/>
  <c r="Q9" i="48"/>
  <c r="Q50" i="48"/>
  <c r="K6" i="48"/>
  <c r="M6" i="48"/>
  <c r="I6" i="48"/>
  <c r="C76" i="52"/>
  <c r="BC13" i="48"/>
  <c r="G76" i="52"/>
  <c r="H6" i="48"/>
  <c r="N76" i="52"/>
  <c r="R9" i="48"/>
  <c r="R50" i="48"/>
  <c r="C38" i="47"/>
  <c r="E38" i="47"/>
  <c r="X9" i="48"/>
  <c r="X50" i="48"/>
  <c r="D26" i="47"/>
  <c r="V9" i="48"/>
  <c r="V50" i="48"/>
  <c r="BD13" i="48"/>
  <c r="H76" i="52"/>
  <c r="N6" i="48"/>
  <c r="BI13" i="48"/>
  <c r="P9" i="48"/>
  <c r="P50" i="48"/>
  <c r="L6" i="48"/>
  <c r="D38" i="47"/>
  <c r="W9" i="48"/>
  <c r="W50" i="48"/>
  <c r="BE13" i="48"/>
  <c r="I76" i="52"/>
  <c r="J6" i="48"/>
  <c r="H13" i="28"/>
  <c r="AC8" i="48"/>
  <c r="AC13" i="48"/>
  <c r="D29" i="47"/>
  <c r="AH177" i="59"/>
  <c r="R9" i="36"/>
  <c r="G88" i="116"/>
  <c r="J78" i="59"/>
  <c r="BM182" i="59"/>
  <c r="BM184" i="59"/>
  <c r="BK191" i="59"/>
  <c r="BI11" i="36"/>
  <c r="BC191" i="59"/>
  <c r="BA11" i="36"/>
  <c r="BD197" i="59"/>
  <c r="BB12" i="36"/>
  <c r="AZ11" i="36"/>
  <c r="BB191" i="59"/>
  <c r="BC12" i="36"/>
  <c r="BE197" i="59"/>
  <c r="H87" i="59"/>
  <c r="AY11" i="36"/>
  <c r="H25" i="35"/>
  <c r="BA191" i="59"/>
  <c r="BC11" i="36"/>
  <c r="BE191" i="59"/>
  <c r="I86" i="59"/>
  <c r="BD12" i="36"/>
  <c r="BF197" i="59"/>
  <c r="BJ11" i="36"/>
  <c r="BL191" i="59"/>
  <c r="BB11" i="36"/>
  <c r="BD191" i="59"/>
  <c r="BE12" i="36"/>
  <c r="BG197" i="59"/>
  <c r="BH11" i="36"/>
  <c r="BJ191" i="59"/>
  <c r="BM183" i="59"/>
  <c r="BH197" i="59"/>
  <c r="BF12" i="36"/>
  <c r="BD11" i="36"/>
  <c r="BF191" i="59"/>
  <c r="BG12" i="36"/>
  <c r="BI197" i="59"/>
  <c r="BG11" i="36"/>
  <c r="BI191" i="59"/>
  <c r="AY12" i="36"/>
  <c r="H31" i="35"/>
  <c r="BA197" i="59"/>
  <c r="BA12" i="36"/>
  <c r="BC197" i="59"/>
  <c r="BH12" i="36"/>
  <c r="BJ197" i="59"/>
  <c r="G89" i="116"/>
  <c r="J79" i="59"/>
  <c r="BM175" i="59"/>
  <c r="H93" i="59"/>
  <c r="I91" i="59"/>
  <c r="H101" i="116"/>
  <c r="AZ12" i="36"/>
  <c r="BB197" i="59"/>
  <c r="BF11" i="36"/>
  <c r="BH191" i="59"/>
  <c r="BI12" i="36"/>
  <c r="BK197" i="59"/>
  <c r="G101" i="116"/>
  <c r="J91" i="59"/>
  <c r="BG191" i="59"/>
  <c r="BE11" i="36"/>
  <c r="BL197" i="59"/>
  <c r="BJ12" i="36"/>
  <c r="BM195" i="59"/>
  <c r="BE10" i="36"/>
  <c r="BG185" i="59"/>
  <c r="F91" i="116"/>
  <c r="BA10" i="36"/>
  <c r="BC185" i="59"/>
  <c r="BJ10" i="36"/>
  <c r="BL185" i="59"/>
  <c r="BF10" i="36"/>
  <c r="BH185" i="59"/>
  <c r="H81" i="59"/>
  <c r="G91" i="116"/>
  <c r="BH10" i="36"/>
  <c r="BJ185" i="59"/>
  <c r="BG10" i="36"/>
  <c r="BI185" i="59"/>
  <c r="BC10" i="36"/>
  <c r="BE185" i="59"/>
  <c r="G90" i="116"/>
  <c r="AZ10" i="36"/>
  <c r="BB185" i="59"/>
  <c r="BA185" i="59"/>
  <c r="AY10" i="36"/>
  <c r="H19" i="35"/>
  <c r="BB10" i="36"/>
  <c r="BD185" i="59"/>
  <c r="I80" i="59"/>
  <c r="H90" i="116"/>
  <c r="BD10" i="36"/>
  <c r="BF185" i="59"/>
  <c r="BI10" i="36"/>
  <c r="BK185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BG13" i="48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35" i="29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/>
  <c r="AF50" i="48"/>
  <c r="AF60" i="48"/>
  <c r="H74" i="52"/>
  <c r="BE22" i="48"/>
  <c r="BE24" i="48"/>
  <c r="BE21" i="48"/>
  <c r="BE14" i="48"/>
  <c r="BE23" i="48"/>
  <c r="AG6" i="48"/>
  <c r="AG9" i="48"/>
  <c r="AG50" i="48"/>
  <c r="AG58" i="48"/>
  <c r="I74" i="52"/>
  <c r="AB6" i="48"/>
  <c r="AB9" i="48"/>
  <c r="AB50" i="48"/>
  <c r="D74" i="52"/>
  <c r="AD6" i="48"/>
  <c r="AD9" i="48"/>
  <c r="AD50" i="48"/>
  <c r="AD61" i="48"/>
  <c r="F74" i="52"/>
  <c r="AY6" i="48" a="1"/>
  <c r="AY44" i="82" a="1"/>
  <c r="AA44" i="82" a="1"/>
  <c r="AG47" i="82"/>
  <c r="N74" i="52"/>
  <c r="AL6" i="48"/>
  <c r="AL9" i="48"/>
  <c r="AL50" i="48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/>
  <c r="AE50" i="48"/>
  <c r="G74" i="52"/>
  <c r="BB14" i="48"/>
  <c r="BB17" i="48"/>
  <c r="BB23" i="48"/>
  <c r="BB22" i="48"/>
  <c r="BB24" i="48"/>
  <c r="BB21" i="48"/>
  <c r="AY24" i="48"/>
  <c r="AY23" i="48"/>
  <c r="AY22" i="48"/>
  <c r="AY14" i="48"/>
  <c r="AY21" i="48"/>
  <c r="T51" i="48"/>
  <c r="T54" i="48"/>
  <c r="BG24" i="48"/>
  <c r="BG21" i="48"/>
  <c r="BG14" i="48"/>
  <c r="BG17" i="48"/>
  <c r="BG23" i="48"/>
  <c r="BG22" i="48"/>
  <c r="D28" i="47"/>
  <c r="M74" i="52"/>
  <c r="AK6" i="48"/>
  <c r="AK9" i="48"/>
  <c r="AK50" i="48"/>
  <c r="AC72" i="48"/>
  <c r="AC81" i="48"/>
  <c r="AC51" i="48"/>
  <c r="AC54" i="48"/>
  <c r="AC60" i="48"/>
  <c r="E176" i="46"/>
  <c r="AC61" i="48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AJ72" i="48"/>
  <c r="AJ81" i="48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T61" i="48"/>
  <c r="F207" i="46"/>
  <c r="G105" i="46"/>
  <c r="F109" i="46"/>
  <c r="J11" i="33"/>
  <c r="Z59" i="48"/>
  <c r="Z51" i="48"/>
  <c r="Z54" i="48"/>
  <c r="Z60" i="48"/>
  <c r="AC58" i="48"/>
  <c r="AC63" i="48"/>
  <c r="AC65" i="48"/>
  <c r="T8" i="48"/>
  <c r="T13" i="48"/>
  <c r="T60" i="48"/>
  <c r="Z8" i="48"/>
  <c r="Z13" i="48"/>
  <c r="AA38" i="50"/>
  <c r="AA39" i="50"/>
  <c r="AA51" i="52"/>
  <c r="Z61" i="48"/>
  <c r="AJ61" i="48"/>
  <c r="AJ8" i="48"/>
  <c r="AJ13" i="48"/>
  <c r="AK15" i="92"/>
  <c r="U72" i="48"/>
  <c r="U81" i="48"/>
  <c r="Z58" i="48"/>
  <c r="U59" i="48"/>
  <c r="AJ51" i="48"/>
  <c r="AJ54" i="48"/>
  <c r="T59" i="48"/>
  <c r="AJ58" i="48"/>
  <c r="U51" i="48"/>
  <c r="U54" i="48"/>
  <c r="AJ60" i="48"/>
  <c r="T58" i="48"/>
  <c r="U8" i="48"/>
  <c r="U13" i="48"/>
  <c r="V15" i="92"/>
  <c r="U60" i="48"/>
  <c r="AT13" i="48"/>
  <c r="J75" i="52"/>
  <c r="K75" i="52"/>
  <c r="AU13" i="48"/>
  <c r="AO13" i="48"/>
  <c r="E75" i="52"/>
  <c r="D75" i="52"/>
  <c r="AN13" i="48"/>
  <c r="AV13" i="48"/>
  <c r="L75" i="52"/>
  <c r="AI9" i="48"/>
  <c r="AI50" i="48"/>
  <c r="AS13" i="48"/>
  <c r="I75" i="52"/>
  <c r="AQ13" i="48"/>
  <c r="G75" i="52"/>
  <c r="AA9" i="48"/>
  <c r="AA50" i="48"/>
  <c r="U61" i="48"/>
  <c r="M75" i="52"/>
  <c r="AW13" i="48"/>
  <c r="AX13" i="48"/>
  <c r="N75" i="52"/>
  <c r="C44" i="82" a="1"/>
  <c r="C44" i="82"/>
  <c r="C75" i="52"/>
  <c r="AM13" i="48"/>
  <c r="O50" i="47"/>
  <c r="E28" i="47"/>
  <c r="AR13" i="48"/>
  <c r="H75" i="52"/>
  <c r="AH9" i="48"/>
  <c r="AH50" i="48"/>
  <c r="V8" i="48"/>
  <c r="V13" i="48"/>
  <c r="V21" i="48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AP13" i="48"/>
  <c r="F75" i="52"/>
  <c r="Y8" i="48"/>
  <c r="Y13" i="48"/>
  <c r="P8" i="48"/>
  <c r="P13" i="48"/>
  <c r="P35" i="48"/>
  <c r="P34" i="48"/>
  <c r="S8" i="48"/>
  <c r="S13" i="48"/>
  <c r="T38" i="50"/>
  <c r="T39" i="50"/>
  <c r="T51" i="52"/>
  <c r="X8" i="48"/>
  <c r="X13" i="48"/>
  <c r="X23" i="48"/>
  <c r="AB8" i="48"/>
  <c r="AB13" i="48"/>
  <c r="R8" i="48"/>
  <c r="R13" i="48"/>
  <c r="R22" i="48"/>
  <c r="W8" i="48"/>
  <c r="W13" i="48"/>
  <c r="W21" i="71"/>
  <c r="Z71" i="48"/>
  <c r="Z75" i="48"/>
  <c r="Z77" i="48"/>
  <c r="Q8" i="48"/>
  <c r="Q13" i="48"/>
  <c r="E6" i="48"/>
  <c r="AE60" i="48"/>
  <c r="AE51" i="48"/>
  <c r="AE54" i="48"/>
  <c r="AE61" i="48"/>
  <c r="AE72" i="48"/>
  <c r="AE81" i="48"/>
  <c r="AE59" i="48"/>
  <c r="AE58" i="48"/>
  <c r="C6" i="48"/>
  <c r="O38" i="47"/>
  <c r="P59" i="48"/>
  <c r="P51" i="48"/>
  <c r="P54" i="48"/>
  <c r="P61" i="48"/>
  <c r="P60" i="48"/>
  <c r="P58" i="48"/>
  <c r="P72" i="48"/>
  <c r="P81" i="48"/>
  <c r="AZ25" i="50"/>
  <c r="AY21" i="71"/>
  <c r="AZ15" i="92"/>
  <c r="AY35" i="48"/>
  <c r="AZ38" i="50"/>
  <c r="J9" i="48"/>
  <c r="J50" i="48"/>
  <c r="W61" i="48"/>
  <c r="W59" i="48"/>
  <c r="W58" i="48"/>
  <c r="W72" i="48"/>
  <c r="W81" i="48"/>
  <c r="W60" i="48"/>
  <c r="W51" i="48"/>
  <c r="W54" i="48"/>
  <c r="L9" i="48"/>
  <c r="L50" i="48"/>
  <c r="I9" i="48"/>
  <c r="I50" i="48"/>
  <c r="BH38" i="50"/>
  <c r="BH39" i="50"/>
  <c r="BH51" i="52"/>
  <c r="BH25" i="50"/>
  <c r="BG35" i="48"/>
  <c r="BH15" i="92"/>
  <c r="BG21" i="71"/>
  <c r="AF61" i="48"/>
  <c r="AF72" i="48"/>
  <c r="AF81" i="48"/>
  <c r="AF59" i="48"/>
  <c r="AF58" i="48"/>
  <c r="AF51" i="48"/>
  <c r="AF54" i="48"/>
  <c r="S60" i="48"/>
  <c r="S58" i="48"/>
  <c r="S51" i="48"/>
  <c r="S54" i="48"/>
  <c r="S61" i="48"/>
  <c r="S59" i="48"/>
  <c r="S72" i="48"/>
  <c r="S81" i="48"/>
  <c r="G47" i="82"/>
  <c r="G46" i="82"/>
  <c r="AD8" i="48"/>
  <c r="AD13" i="48"/>
  <c r="O8" i="48"/>
  <c r="O13" i="48"/>
  <c r="BC15" i="92"/>
  <c r="BB35" i="48"/>
  <c r="BB44" i="48"/>
  <c r="BB21" i="71"/>
  <c r="BC38" i="50"/>
  <c r="BC39" i="50"/>
  <c r="BC51" i="52"/>
  <c r="BC25" i="50"/>
  <c r="AD60" i="48"/>
  <c r="AD58" i="48"/>
  <c r="AD59" i="48"/>
  <c r="O51" i="48"/>
  <c r="O54" i="48"/>
  <c r="O72" i="48"/>
  <c r="O81" i="48"/>
  <c r="O61" i="48"/>
  <c r="O60" i="48"/>
  <c r="O58" i="48"/>
  <c r="O59" i="48"/>
  <c r="Y60" i="48"/>
  <c r="Y58" i="48"/>
  <c r="Y51" i="48"/>
  <c r="Y54" i="48"/>
  <c r="Y72" i="48"/>
  <c r="Y81" i="48"/>
  <c r="Y61" i="48"/>
  <c r="Y59" i="48"/>
  <c r="BG25" i="50"/>
  <c r="BG38" i="50"/>
  <c r="BG39" i="50"/>
  <c r="BG51" i="52"/>
  <c r="BF21" i="71"/>
  <c r="BG15" i="92"/>
  <c r="BF35" i="48"/>
  <c r="BF17" i="48"/>
  <c r="BA25" i="50"/>
  <c r="AZ21" i="71"/>
  <c r="AZ35" i="48"/>
  <c r="BA15" i="92"/>
  <c r="BA38" i="50"/>
  <c r="BA39" i="50"/>
  <c r="BA51" i="52"/>
  <c r="AZ17" i="48"/>
  <c r="F9" i="48"/>
  <c r="F50" i="48"/>
  <c r="J47" i="82"/>
  <c r="S23" i="48"/>
  <c r="T15" i="92"/>
  <c r="Q38" i="50"/>
  <c r="Q39" i="50"/>
  <c r="Q51" i="52"/>
  <c r="T71" i="48"/>
  <c r="T75" i="48"/>
  <c r="T77" i="48"/>
  <c r="T88" i="48"/>
  <c r="V14" i="48"/>
  <c r="V17" i="48"/>
  <c r="AG72" i="48"/>
  <c r="AG81" i="48"/>
  <c r="AG61" i="48"/>
  <c r="X22" i="48"/>
  <c r="X21" i="48"/>
  <c r="X21" i="71"/>
  <c r="Y38" i="50"/>
  <c r="Y39" i="50"/>
  <c r="Y51" i="52"/>
  <c r="AB35" i="48"/>
  <c r="AB34" i="48"/>
  <c r="AB38" i="48"/>
  <c r="AB23" i="48"/>
  <c r="AB21" i="48"/>
  <c r="U21" i="71"/>
  <c r="U14" i="48"/>
  <c r="U17" i="48"/>
  <c r="AL72" i="48"/>
  <c r="AL81" i="48"/>
  <c r="AL59" i="48"/>
  <c r="AL51" i="48"/>
  <c r="AL54" i="48"/>
  <c r="AL61" i="48"/>
  <c r="AL58" i="48"/>
  <c r="AL60" i="48"/>
  <c r="BD25" i="50"/>
  <c r="BC35" i="48"/>
  <c r="BC44" i="48"/>
  <c r="BC17" i="48"/>
  <c r="BD38" i="50"/>
  <c r="BD39" i="50"/>
  <c r="BD51" i="52"/>
  <c r="BD15" i="92"/>
  <c r="BC21" i="71"/>
  <c r="K9" i="48"/>
  <c r="K50" i="48"/>
  <c r="E30" i="47"/>
  <c r="H9" i="48"/>
  <c r="H50" i="48"/>
  <c r="N9" i="48"/>
  <c r="N50" i="48"/>
  <c r="AJ22" i="48"/>
  <c r="AJ23" i="48"/>
  <c r="X72" i="48"/>
  <c r="X81" i="48"/>
  <c r="X51" i="48"/>
  <c r="X54" i="48"/>
  <c r="X61" i="48"/>
  <c r="X59" i="48"/>
  <c r="X58" i="48"/>
  <c r="X60" i="48"/>
  <c r="AB60" i="48"/>
  <c r="AB72" i="48"/>
  <c r="AB81" i="48"/>
  <c r="AB61" i="48"/>
  <c r="AB59" i="48"/>
  <c r="AB51" i="48"/>
  <c r="AB54" i="48"/>
  <c r="AB58" i="48"/>
  <c r="AL8" i="48"/>
  <c r="AL13" i="48"/>
  <c r="BH17" i="48"/>
  <c r="BI25" i="50"/>
  <c r="BH35" i="48"/>
  <c r="BI15" i="92"/>
  <c r="BH21" i="71"/>
  <c r="BI38" i="50"/>
  <c r="BI39" i="50"/>
  <c r="BI51" i="52"/>
  <c r="R59" i="48"/>
  <c r="R60" i="48"/>
  <c r="R51" i="48"/>
  <c r="R54" i="48"/>
  <c r="R72" i="48"/>
  <c r="R81" i="48"/>
  <c r="R61" i="48"/>
  <c r="R58" i="48"/>
  <c r="BK15" i="92"/>
  <c r="BJ35" i="48"/>
  <c r="BJ21" i="71"/>
  <c r="BK38" i="50"/>
  <c r="BK39" i="50"/>
  <c r="BK51" i="52"/>
  <c r="BJ17" i="48"/>
  <c r="BK25" i="50"/>
  <c r="BJ47" i="50"/>
  <c r="M9" i="48"/>
  <c r="M50" i="48"/>
  <c r="Q72" i="48"/>
  <c r="Q81" i="48"/>
  <c r="Q51" i="48"/>
  <c r="Q54" i="48"/>
  <c r="Q60" i="48"/>
  <c r="Q58" i="48"/>
  <c r="Q61" i="48"/>
  <c r="Q59" i="48"/>
  <c r="AK60" i="48"/>
  <c r="AK72" i="48"/>
  <c r="AK81" i="48"/>
  <c r="AK61" i="48"/>
  <c r="AK51" i="48"/>
  <c r="AK54" i="48"/>
  <c r="AK58" i="48"/>
  <c r="AK59" i="48"/>
  <c r="V72" i="48"/>
  <c r="V81" i="48"/>
  <c r="V58" i="48"/>
  <c r="V59" i="48"/>
  <c r="V51" i="48"/>
  <c r="V54" i="48"/>
  <c r="V60" i="48"/>
  <c r="V61" i="48"/>
  <c r="AG8" i="48"/>
  <c r="AG13" i="48"/>
  <c r="AK8" i="48"/>
  <c r="AK13" i="48"/>
  <c r="BF25" i="50"/>
  <c r="BE21" i="71"/>
  <c r="BF15" i="92"/>
  <c r="BE35" i="48"/>
  <c r="BE17" i="48"/>
  <c r="BF38" i="50"/>
  <c r="BF39" i="50"/>
  <c r="BF51" i="52"/>
  <c r="D6" i="48"/>
  <c r="BJ15" i="92"/>
  <c r="BI21" i="71"/>
  <c r="BI17" i="48"/>
  <c r="BI35" i="48"/>
  <c r="BJ25" i="50"/>
  <c r="BJ38" i="50"/>
  <c r="BJ39" i="50"/>
  <c r="BJ51" i="52"/>
  <c r="BD21" i="71"/>
  <c r="BE15" i="92"/>
  <c r="BD17" i="48"/>
  <c r="BD35" i="48"/>
  <c r="BE38" i="50"/>
  <c r="BE39" i="50"/>
  <c r="BE51" i="52"/>
  <c r="BE25" i="50"/>
  <c r="Z24" i="48"/>
  <c r="AC35" i="48"/>
  <c r="AC34" i="48"/>
  <c r="AC38" i="48"/>
  <c r="AC21" i="48"/>
  <c r="AD38" i="50"/>
  <c r="AD39" i="50"/>
  <c r="AD51" i="52"/>
  <c r="AC22" i="48"/>
  <c r="AC23" i="48"/>
  <c r="AD25" i="50"/>
  <c r="AD15" i="92"/>
  <c r="AC24" i="48"/>
  <c r="AC14" i="48"/>
  <c r="AC17" i="48"/>
  <c r="AC21" i="71"/>
  <c r="AJ71" i="48"/>
  <c r="AJ75" i="48"/>
  <c r="AJ77" i="48"/>
  <c r="AJ88" i="48"/>
  <c r="BA21" i="71"/>
  <c r="BB25" i="50"/>
  <c r="BA35" i="48"/>
  <c r="BA17" i="48"/>
  <c r="BB38" i="50"/>
  <c r="BB39" i="50"/>
  <c r="BB51" i="52"/>
  <c r="BB15" i="92"/>
  <c r="AF8" i="48"/>
  <c r="AF13" i="48"/>
  <c r="G9" i="48"/>
  <c r="G50" i="48"/>
  <c r="AC71" i="48"/>
  <c r="AC75" i="48"/>
  <c r="AC77" i="48"/>
  <c r="AC88" i="48"/>
  <c r="AF47" i="82"/>
  <c r="AH47" i="82"/>
  <c r="V25" i="50"/>
  <c r="X14" i="48"/>
  <c r="X17" i="48"/>
  <c r="Y25" i="50"/>
  <c r="AG51" i="48"/>
  <c r="AG54" i="48"/>
  <c r="AD72" i="48"/>
  <c r="AD81" i="48"/>
  <c r="AI47" i="82"/>
  <c r="AI46" i="82"/>
  <c r="AC47" i="82"/>
  <c r="AC46" i="82"/>
  <c r="AK47" i="82"/>
  <c r="AB14" i="48"/>
  <c r="Y15" i="92"/>
  <c r="AG60" i="48"/>
  <c r="AD47" i="82"/>
  <c r="AD92" i="82"/>
  <c r="AD101" i="82"/>
  <c r="X35" i="48"/>
  <c r="X34" i="48"/>
  <c r="BE47" i="50"/>
  <c r="AD51" i="48"/>
  <c r="AD54" i="48"/>
  <c r="AL47" i="82"/>
  <c r="AC15" i="92"/>
  <c r="X24" i="48"/>
  <c r="AG59" i="48"/>
  <c r="Z23" i="48"/>
  <c r="AB24" i="48"/>
  <c r="S22" i="48"/>
  <c r="AE47" i="82"/>
  <c r="AZ178" i="59"/>
  <c r="G12" i="35"/>
  <c r="BM197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1" i="59"/>
  <c r="J80" i="59"/>
  <c r="K80" i="59"/>
  <c r="BM185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63" i="48"/>
  <c r="U65" i="48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164" i="59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/>
  <c r="V24" i="48"/>
  <c r="L47" i="82"/>
  <c r="L46" i="82"/>
  <c r="AJ47" i="82"/>
  <c r="AJ92" i="82"/>
  <c r="AJ101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M6" i="48"/>
  <c r="AM9" i="48"/>
  <c r="AV9" i="48"/>
  <c r="AV50" i="48"/>
  <c r="AN9" i="48"/>
  <c r="AN50" i="48"/>
  <c r="AU9" i="48"/>
  <c r="AT9" i="48"/>
  <c r="AS9" i="48"/>
  <c r="AR9" i="48"/>
  <c r="AQ9" i="48"/>
  <c r="AQ50" i="48"/>
  <c r="AX9" i="48"/>
  <c r="AX50" i="48"/>
  <c r="AP9" i="48"/>
  <c r="AP50" i="48"/>
  <c r="AW9" i="48"/>
  <c r="AW50" i="48"/>
  <c r="AO9" i="48"/>
  <c r="AO50" i="48"/>
  <c r="AO8" i="48"/>
  <c r="N47" i="82"/>
  <c r="N46" i="82"/>
  <c r="U21" i="48"/>
  <c r="U24" i="48"/>
  <c r="H47" i="82"/>
  <c r="H46" i="82"/>
  <c r="AO21" i="48"/>
  <c r="AO23" i="48"/>
  <c r="AO14" i="48"/>
  <c r="AO17" i="48"/>
  <c r="AO22" i="48"/>
  <c r="AO24" i="48"/>
  <c r="AY6" i="48"/>
  <c r="BA9" i="48"/>
  <c r="BJ9" i="48"/>
  <c r="BJ50" i="48"/>
  <c r="BI9" i="48"/>
  <c r="BG9" i="48"/>
  <c r="BG50" i="48"/>
  <c r="BF9" i="48"/>
  <c r="BB9" i="48"/>
  <c r="BB50" i="48"/>
  <c r="BD9" i="48"/>
  <c r="BD50" i="48"/>
  <c r="BE9" i="48"/>
  <c r="BE50" i="48"/>
  <c r="BC9" i="48"/>
  <c r="BC50" i="48"/>
  <c r="AZ9" i="48"/>
  <c r="AZ50" i="48"/>
  <c r="BH9" i="48"/>
  <c r="BH50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AS22" i="48"/>
  <c r="AS24" i="48"/>
  <c r="AS21" i="48"/>
  <c r="AS23" i="48"/>
  <c r="AS14" i="48"/>
  <c r="K47" i="82"/>
  <c r="K46" i="82"/>
  <c r="AW21" i="48"/>
  <c r="AW23" i="48"/>
  <c r="AW14" i="48"/>
  <c r="AW17" i="48"/>
  <c r="AW22" i="48"/>
  <c r="AW24" i="48"/>
  <c r="I47" i="82"/>
  <c r="I46" i="82"/>
  <c r="V38" i="50"/>
  <c r="V39" i="50"/>
  <c r="V51" i="52"/>
  <c r="M47" i="82"/>
  <c r="AE8" i="48"/>
  <c r="AE13" i="48"/>
  <c r="AM24" i="48"/>
  <c r="AM23" i="48"/>
  <c r="AM22" i="48"/>
  <c r="AM21" i="48"/>
  <c r="AM14" i="48"/>
  <c r="AB47" i="82"/>
  <c r="AB46" i="82"/>
  <c r="AB19" i="82"/>
  <c r="AU24" i="48"/>
  <c r="AU21" i="48"/>
  <c r="AU23" i="48"/>
  <c r="AU14" i="48"/>
  <c r="AU17" i="48"/>
  <c r="AU22" i="48"/>
  <c r="BI34" i="48"/>
  <c r="BI38" i="48"/>
  <c r="BI44" i="48"/>
  <c r="BE34" i="48"/>
  <c r="BE38" i="48"/>
  <c r="BE44" i="48"/>
  <c r="AZ34" i="48"/>
  <c r="AZ38" i="48"/>
  <c r="AZ44" i="48"/>
  <c r="BG34" i="48"/>
  <c r="BG38" i="48"/>
  <c r="BG44" i="48"/>
  <c r="BD34" i="48"/>
  <c r="BD38" i="48"/>
  <c r="BD40" i="48"/>
  <c r="BD44" i="48"/>
  <c r="AY34" i="48"/>
  <c r="AY38" i="48"/>
  <c r="AY44" i="48"/>
  <c r="BJ34" i="48"/>
  <c r="BJ38" i="48"/>
  <c r="BJ44" i="48"/>
  <c r="BA34" i="48"/>
  <c r="BA38" i="48"/>
  <c r="BA44" i="48"/>
  <c r="BH34" i="48"/>
  <c r="BH38" i="48"/>
  <c r="BH44" i="48"/>
  <c r="BF34" i="48"/>
  <c r="BF38" i="48"/>
  <c r="BF44" i="48"/>
  <c r="Z21" i="48"/>
  <c r="AA15" i="92"/>
  <c r="W23" i="48"/>
  <c r="AB22" i="48"/>
  <c r="AB26" i="48"/>
  <c r="AC25" i="50"/>
  <c r="V35" i="48"/>
  <c r="V34" i="48"/>
  <c r="D24" i="49"/>
  <c r="Z21" i="71"/>
  <c r="Z14" i="48"/>
  <c r="Z17" i="48"/>
  <c r="AB21" i="71"/>
  <c r="AA25" i="50"/>
  <c r="Z22" i="48"/>
  <c r="AC38" i="50"/>
  <c r="AC39" i="50"/>
  <c r="W15" i="92"/>
  <c r="Z35" i="48"/>
  <c r="Z34" i="48"/>
  <c r="D28" i="49"/>
  <c r="W38" i="50"/>
  <c r="W39" i="50"/>
  <c r="W51" i="52"/>
  <c r="Z63" i="48"/>
  <c r="Z65" i="48"/>
  <c r="Z89" i="48"/>
  <c r="W35" i="48"/>
  <c r="W44" i="48"/>
  <c r="V21" i="71"/>
  <c r="V23" i="48"/>
  <c r="V22" i="48"/>
  <c r="V26" i="48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AJ24" i="48"/>
  <c r="S24" i="48"/>
  <c r="F151" i="46"/>
  <c r="G151" i="46"/>
  <c r="G149" i="46"/>
  <c r="B251" i="46"/>
  <c r="G174" i="46"/>
  <c r="D209" i="46"/>
  <c r="D217" i="46"/>
  <c r="F205" i="46"/>
  <c r="F199" i="46"/>
  <c r="G195" i="46"/>
  <c r="AJ63" i="48"/>
  <c r="AJ65" i="48"/>
  <c r="G229" i="46"/>
  <c r="F234" i="46"/>
  <c r="G184" i="46"/>
  <c r="F192" i="46"/>
  <c r="G192" i="46"/>
  <c r="AJ14" i="48"/>
  <c r="AJ17" i="48"/>
  <c r="AJ7" i="52"/>
  <c r="S35" i="48"/>
  <c r="D94" i="49"/>
  <c r="Z88" i="48"/>
  <c r="G155" i="46"/>
  <c r="F159" i="46"/>
  <c r="D226" i="46"/>
  <c r="AK25" i="50"/>
  <c r="R15" i="92"/>
  <c r="S21" i="71"/>
  <c r="G220" i="46"/>
  <c r="F224" i="46"/>
  <c r="W14" i="48"/>
  <c r="W17" i="48"/>
  <c r="AJ21" i="48"/>
  <c r="AJ26" i="48"/>
  <c r="AJ35" i="48"/>
  <c r="AJ44" i="48"/>
  <c r="Q25" i="50"/>
  <c r="S21" i="48"/>
  <c r="G109" i="46"/>
  <c r="F126" i="46"/>
  <c r="G126" i="46"/>
  <c r="F117" i="46"/>
  <c r="G117" i="46"/>
  <c r="B226" i="46"/>
  <c r="S14" i="48"/>
  <c r="S17" i="48"/>
  <c r="X15" i="92"/>
  <c r="P21" i="48"/>
  <c r="T63" i="48"/>
  <c r="T65" i="48"/>
  <c r="D176" i="46"/>
  <c r="F245" i="46"/>
  <c r="D249" i="46"/>
  <c r="D251" i="46"/>
  <c r="K11" i="33"/>
  <c r="L11" i="33"/>
  <c r="W21" i="48"/>
  <c r="Q35" i="48"/>
  <c r="Q34" i="48"/>
  <c r="D19" i="49"/>
  <c r="P23" i="48"/>
  <c r="P22" i="48"/>
  <c r="W22" i="48"/>
  <c r="Q24" i="48"/>
  <c r="P21" i="71"/>
  <c r="Q15" i="92"/>
  <c r="Q23" i="48"/>
  <c r="W24" i="48"/>
  <c r="Q22" i="48"/>
  <c r="P24" i="48"/>
  <c r="P14" i="48"/>
  <c r="P17" i="48"/>
  <c r="R38" i="50"/>
  <c r="R39" i="50"/>
  <c r="R51" i="52"/>
  <c r="Q21" i="71"/>
  <c r="AH8" i="48"/>
  <c r="AH13" i="48"/>
  <c r="AI15" i="92"/>
  <c r="AI8" i="48"/>
  <c r="AI13" i="48"/>
  <c r="AI35" i="48"/>
  <c r="U71" i="48"/>
  <c r="U75" i="48"/>
  <c r="U77" i="48"/>
  <c r="U88" i="48"/>
  <c r="Y21" i="48"/>
  <c r="Y22" i="48"/>
  <c r="R23" i="48"/>
  <c r="S38" i="50"/>
  <c r="S39" i="50"/>
  <c r="S51" i="52"/>
  <c r="T21" i="48"/>
  <c r="T35" i="48"/>
  <c r="T14" i="48"/>
  <c r="T17" i="48"/>
  <c r="U38" i="50"/>
  <c r="U39" i="50"/>
  <c r="U51" i="52"/>
  <c r="T24" i="48"/>
  <c r="T22" i="48"/>
  <c r="U15" i="92"/>
  <c r="U25" i="50"/>
  <c r="S47" i="50"/>
  <c r="T30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AO35" i="48"/>
  <c r="AO44" i="48"/>
  <c r="Q92" i="82"/>
  <c r="Q27" i="82"/>
  <c r="Z46" i="82"/>
  <c r="AS21" i="71"/>
  <c r="AT15" i="92"/>
  <c r="AS35" i="48"/>
  <c r="AS44" i="48"/>
  <c r="AT25" i="50"/>
  <c r="AT38" i="50"/>
  <c r="AT39" i="50"/>
  <c r="AT51" i="52"/>
  <c r="AS17" i="48"/>
  <c r="AI19" i="82"/>
  <c r="AI51" i="82"/>
  <c r="AV25" i="50"/>
  <c r="AV38" i="50"/>
  <c r="AV39" i="50"/>
  <c r="AV51" i="52"/>
  <c r="AU21" i="71"/>
  <c r="AV15" i="92"/>
  <c r="AU35" i="48"/>
  <c r="AU44" i="48"/>
  <c r="AP21" i="71"/>
  <c r="AQ38" i="50"/>
  <c r="AQ39" i="50"/>
  <c r="AQ51" i="52"/>
  <c r="AP17" i="48"/>
  <c r="AQ15" i="92"/>
  <c r="AQ25" i="50"/>
  <c r="AP35" i="48"/>
  <c r="AP44" i="48"/>
  <c r="V19" i="82"/>
  <c r="V51" i="82"/>
  <c r="R92" i="82"/>
  <c r="R27" i="82"/>
  <c r="AH72" i="48"/>
  <c r="AH81" i="48"/>
  <c r="AH58" i="48"/>
  <c r="AH51" i="48"/>
  <c r="AH54" i="48"/>
  <c r="AH60" i="48"/>
  <c r="AH59" i="48"/>
  <c r="AH61" i="48"/>
  <c r="AA8" i="48"/>
  <c r="AA13" i="48"/>
  <c r="AI24" i="48"/>
  <c r="AI21" i="71"/>
  <c r="AE27" i="82"/>
  <c r="AE92" i="82"/>
  <c r="AE101" i="82"/>
  <c r="AV21" i="71"/>
  <c r="AW25" i="50"/>
  <c r="AV17" i="48"/>
  <c r="AW15" i="92"/>
  <c r="AW38" i="50"/>
  <c r="AW39" i="50"/>
  <c r="AW51" i="52"/>
  <c r="AV35" i="48"/>
  <c r="AV44" i="48"/>
  <c r="Y51" i="82"/>
  <c r="Y19" i="82"/>
  <c r="R46" i="82"/>
  <c r="S46" i="82"/>
  <c r="S92" i="82"/>
  <c r="S27" i="82"/>
  <c r="AA51" i="48"/>
  <c r="AA54" i="48"/>
  <c r="AA72" i="48"/>
  <c r="AA81" i="48"/>
  <c r="AA58" i="48"/>
  <c r="AA60" i="48"/>
  <c r="AA61" i="48"/>
  <c r="AA59" i="48"/>
  <c r="AI61" i="48"/>
  <c r="AI51" i="48"/>
  <c r="AI54" i="48"/>
  <c r="AI58" i="48"/>
  <c r="AI60" i="48"/>
  <c r="AI59" i="48"/>
  <c r="AI72" i="48"/>
  <c r="AI81" i="48"/>
  <c r="AC19" i="82"/>
  <c r="AC51" i="82"/>
  <c r="AJ46" i="82"/>
  <c r="AN35" i="48"/>
  <c r="AN44" i="48"/>
  <c r="AO38" i="50"/>
  <c r="AO39" i="50"/>
  <c r="AO51" i="52"/>
  <c r="AO25" i="50"/>
  <c r="AN21" i="71"/>
  <c r="AO15" i="92"/>
  <c r="AN17" i="48"/>
  <c r="Q14" i="48"/>
  <c r="Q17" i="48"/>
  <c r="Q7" i="52"/>
  <c r="T92" i="82"/>
  <c r="T27" i="82"/>
  <c r="U46" i="82"/>
  <c r="U92" i="82"/>
  <c r="U27" i="82"/>
  <c r="AY15" i="92"/>
  <c r="AX21" i="71"/>
  <c r="AY38" i="50"/>
  <c r="AY39" i="50"/>
  <c r="AY51" i="52"/>
  <c r="AX35" i="48"/>
  <c r="AX44" i="48"/>
  <c r="AX17" i="48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R35" i="48"/>
  <c r="AR17" i="48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W35" i="48"/>
  <c r="AW44" i="48"/>
  <c r="AX38" i="50"/>
  <c r="AX39" i="50"/>
  <c r="AX51" i="52"/>
  <c r="AW21" i="71"/>
  <c r="AX15" i="92"/>
  <c r="AX25" i="50"/>
  <c r="AR15" i="92"/>
  <c r="AR38" i="50"/>
  <c r="AR39" i="50"/>
  <c r="AR51" i="52"/>
  <c r="AQ21" i="71"/>
  <c r="AQ17" i="48"/>
  <c r="AR25" i="50"/>
  <c r="AQ35" i="48"/>
  <c r="AH46" i="82"/>
  <c r="AH92" i="82"/>
  <c r="AH101" i="82"/>
  <c r="AH27" i="82"/>
  <c r="AD46" i="82"/>
  <c r="AG46" i="82"/>
  <c r="AG27" i="82"/>
  <c r="AG92" i="82"/>
  <c r="AG101" i="82"/>
  <c r="AT17" i="48"/>
  <c r="AT21" i="71"/>
  <c r="AU15" i="92"/>
  <c r="AU25" i="50"/>
  <c r="AT35" i="48"/>
  <c r="AT44" i="48"/>
  <c r="AU38" i="50"/>
  <c r="AU39" i="50"/>
  <c r="AU51" i="52"/>
  <c r="AK71" i="48"/>
  <c r="AK75" i="48"/>
  <c r="AK77" i="48"/>
  <c r="AK88" i="48"/>
  <c r="Z25" i="50"/>
  <c r="X47" i="50"/>
  <c r="Y14" i="48"/>
  <c r="Y17" i="48"/>
  <c r="Y7" i="52"/>
  <c r="Z15" i="92"/>
  <c r="R24" i="48"/>
  <c r="Z38" i="50"/>
  <c r="Z39" i="50"/>
  <c r="Z51" i="52"/>
  <c r="Y35" i="48"/>
  <c r="Y34" i="48"/>
  <c r="R21" i="48"/>
  <c r="Y24" i="48"/>
  <c r="S25" i="50"/>
  <c r="Y23" i="48"/>
  <c r="R14" i="48"/>
  <c r="R17" i="48"/>
  <c r="R7" i="52"/>
  <c r="O71" i="48"/>
  <c r="O75" i="48"/>
  <c r="O77" i="48"/>
  <c r="O88" i="48"/>
  <c r="Y21" i="71"/>
  <c r="R35" i="48"/>
  <c r="D93" i="49"/>
  <c r="BC26" i="48"/>
  <c r="V71" i="48"/>
  <c r="V75" i="48"/>
  <c r="V77" i="48"/>
  <c r="V88" i="48"/>
  <c r="O63" i="48"/>
  <c r="O65" i="48"/>
  <c r="BC47" i="50"/>
  <c r="AZ47" i="50"/>
  <c r="BA30" i="50"/>
  <c r="BA26" i="48"/>
  <c r="Q71" i="48"/>
  <c r="Q75" i="48"/>
  <c r="Q77" i="48"/>
  <c r="Q88" i="48"/>
  <c r="BD47" i="50"/>
  <c r="BE30" i="50"/>
  <c r="BE34" i="50"/>
  <c r="M8" i="48"/>
  <c r="M13" i="48"/>
  <c r="M22" i="48"/>
  <c r="AZ26" i="48"/>
  <c r="K8" i="48"/>
  <c r="K13" i="48"/>
  <c r="K14" i="48"/>
  <c r="K17" i="48"/>
  <c r="AD71" i="48"/>
  <c r="AD75" i="48"/>
  <c r="AD77" i="48"/>
  <c r="AD88" i="48"/>
  <c r="R21" i="71"/>
  <c r="F8" i="48"/>
  <c r="F13" i="48"/>
  <c r="F35" i="48"/>
  <c r="F34" i="48"/>
  <c r="W71" i="48"/>
  <c r="W75" i="48"/>
  <c r="W77" i="48"/>
  <c r="W88" i="48"/>
  <c r="S15" i="92"/>
  <c r="W63" i="48"/>
  <c r="W65" i="48"/>
  <c r="N8" i="48"/>
  <c r="N13" i="48"/>
  <c r="Z26" i="48"/>
  <c r="AB71" i="48"/>
  <c r="AB75" i="48"/>
  <c r="AB77" i="48"/>
  <c r="AB88" i="48"/>
  <c r="BJ26" i="48"/>
  <c r="X71" i="48"/>
  <c r="X75" i="48"/>
  <c r="X77" i="48"/>
  <c r="X88" i="48"/>
  <c r="AG71" i="48"/>
  <c r="AG75" i="48"/>
  <c r="AG77" i="48"/>
  <c r="AG88" i="48"/>
  <c r="Y63" i="48"/>
  <c r="Y65" i="48"/>
  <c r="D58" i="49"/>
  <c r="BG58" i="49"/>
  <c r="BN58" i="49"/>
  <c r="G19" i="82"/>
  <c r="G51" i="82"/>
  <c r="D30" i="49"/>
  <c r="I19" i="82"/>
  <c r="I51" i="82"/>
  <c r="D26" i="49"/>
  <c r="X38" i="48"/>
  <c r="X40" i="48"/>
  <c r="BG40" i="48"/>
  <c r="D61" i="49"/>
  <c r="BJ61" i="49"/>
  <c r="BN61" i="49"/>
  <c r="D31" i="49"/>
  <c r="AC40" i="48"/>
  <c r="D53" i="49"/>
  <c r="BB53" i="49"/>
  <c r="BN53" i="49"/>
  <c r="K19" i="82"/>
  <c r="K51" i="82"/>
  <c r="AK63" i="48"/>
  <c r="AK65" i="48"/>
  <c r="M59" i="48"/>
  <c r="M72" i="48"/>
  <c r="M81" i="48"/>
  <c r="M60" i="48"/>
  <c r="M61" i="48"/>
  <c r="M51" i="48"/>
  <c r="M54" i="48"/>
  <c r="M58" i="48"/>
  <c r="D137" i="49"/>
  <c r="BM137" i="49"/>
  <c r="BN137" i="49"/>
  <c r="K58" i="48"/>
  <c r="K72" i="48"/>
  <c r="K81" i="48"/>
  <c r="K60" i="48"/>
  <c r="K51" i="48"/>
  <c r="K54" i="48"/>
  <c r="K59" i="48"/>
  <c r="K61" i="48"/>
  <c r="D47" i="82"/>
  <c r="D46" i="82"/>
  <c r="D132" i="49"/>
  <c r="BH132" i="49"/>
  <c r="BN132" i="49"/>
  <c r="BE26" i="48"/>
  <c r="BH7" i="52"/>
  <c r="K27" i="82"/>
  <c r="K92" i="82"/>
  <c r="N60" i="48"/>
  <c r="N72" i="48"/>
  <c r="N81" i="48"/>
  <c r="N59" i="48"/>
  <c r="N61" i="48"/>
  <c r="N51" i="48"/>
  <c r="N54" i="48"/>
  <c r="N58" i="48"/>
  <c r="N92" i="82"/>
  <c r="N27" i="82"/>
  <c r="D133" i="49"/>
  <c r="BI133" i="49"/>
  <c r="BN133" i="49"/>
  <c r="BF47" i="50"/>
  <c r="S63" i="48"/>
  <c r="S65" i="48"/>
  <c r="AF63" i="48"/>
  <c r="I61" i="48"/>
  <c r="I60" i="48"/>
  <c r="I72" i="48"/>
  <c r="I81" i="48"/>
  <c r="I58" i="48"/>
  <c r="I59" i="48"/>
  <c r="I51" i="48"/>
  <c r="I54" i="48"/>
  <c r="D131" i="49"/>
  <c r="BG131" i="49"/>
  <c r="BN131" i="49"/>
  <c r="BC7" i="52"/>
  <c r="D99" i="49"/>
  <c r="X44" i="48"/>
  <c r="V7" i="52"/>
  <c r="N51" i="82"/>
  <c r="N19" i="82"/>
  <c r="AZ7" i="52"/>
  <c r="D60" i="49"/>
  <c r="BI60" i="49"/>
  <c r="BN60" i="49"/>
  <c r="BF40" i="48"/>
  <c r="G92" i="82"/>
  <c r="G27" i="82"/>
  <c r="M92" i="82"/>
  <c r="M27" i="82"/>
  <c r="H19" i="82"/>
  <c r="H51" i="82"/>
  <c r="E9" i="48"/>
  <c r="E50" i="48"/>
  <c r="F27" i="82"/>
  <c r="F92" i="82"/>
  <c r="J27" i="82"/>
  <c r="J92" i="82"/>
  <c r="BB7" i="52"/>
  <c r="D129" i="49"/>
  <c r="BE129" i="49"/>
  <c r="BN129" i="49"/>
  <c r="M46" i="82"/>
  <c r="AE35" i="48"/>
  <c r="AE34" i="48"/>
  <c r="AE38" i="48"/>
  <c r="AE23" i="48"/>
  <c r="AE21" i="71"/>
  <c r="AE21" i="48"/>
  <c r="AE22" i="48"/>
  <c r="AF25" i="50"/>
  <c r="AF38" i="50"/>
  <c r="AF39" i="50"/>
  <c r="AF51" i="52"/>
  <c r="AE24" i="48"/>
  <c r="AE14" i="48"/>
  <c r="AE17" i="48"/>
  <c r="AF15" i="92"/>
  <c r="H27" i="82"/>
  <c r="H92" i="82"/>
  <c r="E47" i="82"/>
  <c r="X63" i="48"/>
  <c r="X65" i="48"/>
  <c r="P7" i="52"/>
  <c r="J46" i="82"/>
  <c r="AC66" i="48"/>
  <c r="AC89" i="48"/>
  <c r="Y71" i="48"/>
  <c r="Y75" i="48"/>
  <c r="Y77" i="48"/>
  <c r="Y88" i="48"/>
  <c r="BB47" i="50"/>
  <c r="BG26" i="48"/>
  <c r="L8" i="48"/>
  <c r="L13" i="48"/>
  <c r="I7" i="59"/>
  <c r="I29" i="51"/>
  <c r="O47" i="82"/>
  <c r="O46" i="82"/>
  <c r="BF26" i="48"/>
  <c r="BB34" i="48"/>
  <c r="BB38" i="48"/>
  <c r="L58" i="48"/>
  <c r="L59" i="48"/>
  <c r="L72" i="48"/>
  <c r="L81" i="48"/>
  <c r="L60" i="48"/>
  <c r="L51" i="48"/>
  <c r="L54" i="48"/>
  <c r="L61" i="48"/>
  <c r="I28" i="51"/>
  <c r="AY17" i="48"/>
  <c r="I21" i="51"/>
  <c r="P63" i="48"/>
  <c r="P65" i="48"/>
  <c r="C9" i="48"/>
  <c r="C50" i="48"/>
  <c r="BA7" i="52"/>
  <c r="D55" i="49"/>
  <c r="BD55" i="49"/>
  <c r="BN55" i="49"/>
  <c r="BA40" i="48"/>
  <c r="BE40" i="48"/>
  <c r="D59" i="49"/>
  <c r="BH59" i="49"/>
  <c r="BN59" i="49"/>
  <c r="D130" i="49"/>
  <c r="BF130" i="49"/>
  <c r="BN130" i="49"/>
  <c r="H59" i="48"/>
  <c r="H51" i="48"/>
  <c r="H54" i="48"/>
  <c r="H61" i="48"/>
  <c r="H72" i="48"/>
  <c r="H81" i="48"/>
  <c r="H60" i="48"/>
  <c r="H58" i="48"/>
  <c r="U26" i="48"/>
  <c r="G61" i="48"/>
  <c r="G51" i="48"/>
  <c r="G54" i="48"/>
  <c r="G60" i="48"/>
  <c r="G59" i="48"/>
  <c r="G58" i="48"/>
  <c r="G72" i="48"/>
  <c r="G81" i="48"/>
  <c r="AK35" i="48"/>
  <c r="AK34" i="48"/>
  <c r="AK38" i="48"/>
  <c r="AK24" i="48"/>
  <c r="AK21" i="71"/>
  <c r="AK23" i="48"/>
  <c r="AK22" i="48"/>
  <c r="AK14" i="48"/>
  <c r="AK17" i="48"/>
  <c r="AK21" i="48"/>
  <c r="AL25" i="50"/>
  <c r="AL38" i="50"/>
  <c r="AL39" i="50"/>
  <c r="AL51" i="52"/>
  <c r="AL15" i="92"/>
  <c r="D54" i="49"/>
  <c r="BC54" i="49"/>
  <c r="BN54" i="49"/>
  <c r="AZ40" i="48"/>
  <c r="G8" i="48"/>
  <c r="G13" i="48"/>
  <c r="D136" i="49"/>
  <c r="BL136" i="49"/>
  <c r="BN136" i="49"/>
  <c r="Q63" i="48"/>
  <c r="Q65" i="48"/>
  <c r="BH26" i="48"/>
  <c r="U89" i="48"/>
  <c r="U66" i="48"/>
  <c r="D111" i="49"/>
  <c r="BC34" i="48"/>
  <c r="BC38" i="48"/>
  <c r="AL71" i="48"/>
  <c r="AL75" i="48"/>
  <c r="AL77" i="48"/>
  <c r="AL88" i="48"/>
  <c r="D23" i="49"/>
  <c r="U38" i="48"/>
  <c r="U40" i="48"/>
  <c r="X26" i="48"/>
  <c r="AG63" i="48"/>
  <c r="AG65" i="48"/>
  <c r="Q38" i="48"/>
  <c r="Q40" i="48"/>
  <c r="D91" i="49"/>
  <c r="P44" i="48"/>
  <c r="S34" i="48"/>
  <c r="D134" i="49"/>
  <c r="BJ134" i="49"/>
  <c r="BN134" i="49"/>
  <c r="J60" i="48"/>
  <c r="J72" i="48"/>
  <c r="J81" i="48"/>
  <c r="J58" i="48"/>
  <c r="J61" i="48"/>
  <c r="J59" i="48"/>
  <c r="J51" i="48"/>
  <c r="J54" i="48"/>
  <c r="H12" i="50"/>
  <c r="AZ39" i="50"/>
  <c r="I30" i="51"/>
  <c r="P71" i="48"/>
  <c r="P75" i="48"/>
  <c r="P77" i="48"/>
  <c r="P88" i="48"/>
  <c r="C47" i="82"/>
  <c r="C46" i="82"/>
  <c r="D104" i="49"/>
  <c r="AC44" i="48"/>
  <c r="AF35" i="48"/>
  <c r="AF14" i="48"/>
  <c r="AF17" i="48"/>
  <c r="AF21" i="71"/>
  <c r="AG15" i="92"/>
  <c r="AF24" i="48"/>
  <c r="AF21" i="48"/>
  <c r="AG38" i="50"/>
  <c r="AG39" i="50"/>
  <c r="AG51" i="52"/>
  <c r="AG25" i="50"/>
  <c r="AF22" i="48"/>
  <c r="AF23" i="48"/>
  <c r="BI40" i="48"/>
  <c r="D63" i="49"/>
  <c r="BL63" i="49"/>
  <c r="BN63" i="49"/>
  <c r="BK30" i="50"/>
  <c r="BK34" i="50"/>
  <c r="BH40" i="48"/>
  <c r="D62" i="49"/>
  <c r="BK62" i="49"/>
  <c r="BN62" i="49"/>
  <c r="BI47" i="50"/>
  <c r="BD30" i="50"/>
  <c r="AB17" i="48"/>
  <c r="D128" i="49"/>
  <c r="BD128" i="49"/>
  <c r="BN128" i="49"/>
  <c r="Z7" i="52"/>
  <c r="AB63" i="48"/>
  <c r="AB65" i="48"/>
  <c r="BA47" i="50"/>
  <c r="AG35" i="48"/>
  <c r="AG23" i="48"/>
  <c r="AG22" i="48"/>
  <c r="AH25" i="50"/>
  <c r="AH15" i="92"/>
  <c r="AG14" i="48"/>
  <c r="AG17" i="48"/>
  <c r="AG24" i="48"/>
  <c r="AH38" i="50"/>
  <c r="AH39" i="50"/>
  <c r="AH51" i="52"/>
  <c r="AG21" i="48"/>
  <c r="AG21" i="71"/>
  <c r="R71" i="48"/>
  <c r="R75" i="48"/>
  <c r="R77" i="48"/>
  <c r="R88" i="48"/>
  <c r="BH47" i="50"/>
  <c r="AL63" i="48"/>
  <c r="AL65" i="48"/>
  <c r="U7" i="52"/>
  <c r="D96" i="49"/>
  <c r="U44" i="48"/>
  <c r="X7" i="52"/>
  <c r="D92" i="49"/>
  <c r="Q44" i="48"/>
  <c r="D127" i="49"/>
  <c r="BC127" i="49"/>
  <c r="BN127" i="49"/>
  <c r="L51" i="82"/>
  <c r="L19" i="82"/>
  <c r="BB26" i="48"/>
  <c r="O35" i="48"/>
  <c r="O14" i="48"/>
  <c r="O23" i="48"/>
  <c r="O24" i="48"/>
  <c r="P25" i="50"/>
  <c r="O22" i="48"/>
  <c r="F20" i="51"/>
  <c r="P38" i="50"/>
  <c r="P15" i="92"/>
  <c r="O21" i="71"/>
  <c r="O21" i="48"/>
  <c r="S71" i="48"/>
  <c r="S75" i="48"/>
  <c r="S77" i="48"/>
  <c r="S88" i="48"/>
  <c r="AF71" i="48"/>
  <c r="AF75" i="48"/>
  <c r="AF77" i="48"/>
  <c r="AF88" i="48"/>
  <c r="BG7" i="52"/>
  <c r="J8" i="48"/>
  <c r="J13" i="48"/>
  <c r="I39" i="51"/>
  <c r="D126" i="49"/>
  <c r="BB126" i="49"/>
  <c r="BN126" i="49"/>
  <c r="AE63" i="48"/>
  <c r="AE65" i="48"/>
  <c r="I27" i="82"/>
  <c r="I92" i="82"/>
  <c r="AL35" i="48"/>
  <c r="AL34" i="48"/>
  <c r="AL38" i="48"/>
  <c r="AL22" i="48"/>
  <c r="AL14" i="48"/>
  <c r="AL17" i="48"/>
  <c r="AL21" i="48"/>
  <c r="AM38" i="50"/>
  <c r="AM39" i="50"/>
  <c r="AM51" i="52"/>
  <c r="AL24" i="48"/>
  <c r="AL23" i="48"/>
  <c r="AL21" i="71"/>
  <c r="AM25" i="50"/>
  <c r="AL47" i="50"/>
  <c r="AM15" i="92"/>
  <c r="BI26" i="48"/>
  <c r="Z44" i="48"/>
  <c r="V63" i="48"/>
  <c r="V65" i="48"/>
  <c r="BJ40" i="48"/>
  <c r="D64" i="49"/>
  <c r="BM64" i="49"/>
  <c r="BN64" i="49"/>
  <c r="F46" i="82"/>
  <c r="D103" i="49"/>
  <c r="AB44" i="48"/>
  <c r="BD7" i="52"/>
  <c r="D135" i="49"/>
  <c r="BK135" i="49"/>
  <c r="BN135" i="49"/>
  <c r="H8" i="48"/>
  <c r="H13" i="48"/>
  <c r="D18" i="49"/>
  <c r="P38" i="48"/>
  <c r="P40" i="48"/>
  <c r="T66" i="48"/>
  <c r="T89" i="48"/>
  <c r="AC7" i="52"/>
  <c r="AC26" i="48"/>
  <c r="BD26" i="48"/>
  <c r="BI7" i="52"/>
  <c r="D9" i="48"/>
  <c r="D50" i="48"/>
  <c r="BE7" i="52"/>
  <c r="BF30" i="50"/>
  <c r="BJ7" i="52"/>
  <c r="R63" i="48"/>
  <c r="R65" i="48"/>
  <c r="W7" i="52"/>
  <c r="W34" i="48"/>
  <c r="V47" i="50"/>
  <c r="F72" i="48"/>
  <c r="F81" i="48"/>
  <c r="F51" i="48"/>
  <c r="F54" i="48"/>
  <c r="F61" i="48"/>
  <c r="F59" i="48"/>
  <c r="F60" i="48"/>
  <c r="F58" i="48"/>
  <c r="BF7" i="52"/>
  <c r="AD63" i="48"/>
  <c r="AD65" i="48"/>
  <c r="L92" i="82"/>
  <c r="L27" i="82"/>
  <c r="AD35" i="48"/>
  <c r="AD34" i="48"/>
  <c r="AD38" i="48"/>
  <c r="AE15" i="92"/>
  <c r="AD22" i="48"/>
  <c r="AD24" i="48"/>
  <c r="AE38" i="50"/>
  <c r="AE39" i="50"/>
  <c r="AE51" i="52"/>
  <c r="AD21" i="71"/>
  <c r="AD14" i="48"/>
  <c r="AD17" i="48"/>
  <c r="AE25" i="50"/>
  <c r="AD23" i="48"/>
  <c r="AD21" i="48"/>
  <c r="AF65" i="48"/>
  <c r="BG47" i="50"/>
  <c r="I8" i="48"/>
  <c r="I13" i="48"/>
  <c r="I27" i="51"/>
  <c r="AY26" i="48"/>
  <c r="AY47" i="50"/>
  <c r="H3" i="50"/>
  <c r="AX47" i="50"/>
  <c r="AE71" i="48"/>
  <c r="AE75" i="48"/>
  <c r="AE77" i="48"/>
  <c r="AE88" i="48"/>
  <c r="D98" i="49"/>
  <c r="AJ27" i="82"/>
  <c r="L15" i="92"/>
  <c r="R26" i="48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/>
  <c r="AI14" i="48"/>
  <c r="AI17" i="48"/>
  <c r="AB27" i="82"/>
  <c r="W26" i="48"/>
  <c r="AQ19" i="82"/>
  <c r="AQ51" i="82"/>
  <c r="BC8" i="48"/>
  <c r="BB61" i="48"/>
  <c r="BB58" i="48"/>
  <c r="BB60" i="48"/>
  <c r="BB51" i="48"/>
  <c r="BB54" i="48"/>
  <c r="BB59" i="48"/>
  <c r="BB72" i="48"/>
  <c r="BB81" i="48"/>
  <c r="AY9" i="48"/>
  <c r="AY50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/>
  <c r="AZ72" i="48"/>
  <c r="AZ81" i="48"/>
  <c r="BG59" i="48"/>
  <c r="BG61" i="48"/>
  <c r="BG58" i="48"/>
  <c r="BG60" i="48"/>
  <c r="BG51" i="48"/>
  <c r="BG54" i="48"/>
  <c r="BG72" i="48"/>
  <c r="BG81" i="48"/>
  <c r="AN59" i="48"/>
  <c r="AN61" i="48"/>
  <c r="AN58" i="48"/>
  <c r="AN60" i="48"/>
  <c r="AN51" i="48"/>
  <c r="AN54" i="48"/>
  <c r="AN72" i="48"/>
  <c r="AN81" i="48"/>
  <c r="AN71" i="48"/>
  <c r="BA27" i="82"/>
  <c r="BA92" i="82"/>
  <c r="AZ19" i="82"/>
  <c r="AZ51" i="82"/>
  <c r="BI92" i="82"/>
  <c r="BI27" i="82"/>
  <c r="AV34" i="48"/>
  <c r="AV38" i="48"/>
  <c r="S26" i="48"/>
  <c r="AX46" i="82"/>
  <c r="AX92" i="82"/>
  <c r="AX27" i="82"/>
  <c r="AN51" i="82"/>
  <c r="AN19" i="82"/>
  <c r="AS46" i="82"/>
  <c r="AS92" i="82"/>
  <c r="AS27" i="82"/>
  <c r="BC58" i="48"/>
  <c r="BC60" i="48"/>
  <c r="BC51" i="48"/>
  <c r="BC54" i="48"/>
  <c r="BC59" i="48"/>
  <c r="BC61" i="48"/>
  <c r="BC72" i="48"/>
  <c r="BC81" i="48"/>
  <c r="BI8" i="48"/>
  <c r="BI50" i="48"/>
  <c r="AO61" i="48"/>
  <c r="AO58" i="48"/>
  <c r="AO60" i="48"/>
  <c r="AO51" i="48"/>
  <c r="AO54" i="48"/>
  <c r="AO59" i="48"/>
  <c r="AO72" i="48"/>
  <c r="AO81" i="48"/>
  <c r="AR8" i="48"/>
  <c r="AR50" i="48"/>
  <c r="AV59" i="48"/>
  <c r="AV61" i="48"/>
  <c r="AV58" i="48"/>
  <c r="AV60" i="48"/>
  <c r="AV51" i="48"/>
  <c r="AV54" i="48"/>
  <c r="AV72" i="48"/>
  <c r="AV81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61" i="48"/>
  <c r="AW58" i="48"/>
  <c r="AW60" i="48"/>
  <c r="AW51" i="48"/>
  <c r="AW54" i="48"/>
  <c r="AW59" i="48"/>
  <c r="AW72" i="48"/>
  <c r="AW81" i="48"/>
  <c r="AW8" i="48"/>
  <c r="AM8" i="48"/>
  <c r="AM50" i="48"/>
  <c r="BF27" i="82"/>
  <c r="BF92" i="82"/>
  <c r="AZ92" i="82"/>
  <c r="AZ27" i="82"/>
  <c r="AT47" i="50"/>
  <c r="AU30" i="50"/>
  <c r="AR27" i="82"/>
  <c r="AR92" i="82"/>
  <c r="AT27" i="82"/>
  <c r="AT92" i="82"/>
  <c r="BG8" i="48"/>
  <c r="BE60" i="48"/>
  <c r="BE51" i="48"/>
  <c r="BE54" i="48"/>
  <c r="BE59" i="48"/>
  <c r="BE61" i="48"/>
  <c r="BE58" i="48"/>
  <c r="BE72" i="48"/>
  <c r="BE81" i="48"/>
  <c r="BJ61" i="48"/>
  <c r="BJ58" i="48"/>
  <c r="BJ60" i="48"/>
  <c r="BJ51" i="48"/>
  <c r="BJ54" i="48"/>
  <c r="BJ59" i="48"/>
  <c r="BJ72" i="48"/>
  <c r="BJ81" i="48"/>
  <c r="AP8" i="48"/>
  <c r="AS8" i="48"/>
  <c r="AS50" i="48"/>
  <c r="BA46" i="82"/>
  <c r="AR46" i="82"/>
  <c r="AO92" i="82"/>
  <c r="AO27" i="82"/>
  <c r="BD60" i="48"/>
  <c r="BD51" i="48"/>
  <c r="BD54" i="48"/>
  <c r="BD59" i="48"/>
  <c r="BD61" i="48"/>
  <c r="BD58" i="48"/>
  <c r="BD72" i="48"/>
  <c r="BD81" i="48"/>
  <c r="AP61" i="48"/>
  <c r="AP58" i="48"/>
  <c r="AP60" i="48"/>
  <c r="AP51" i="48"/>
  <c r="AP54" i="48"/>
  <c r="AP59" i="48"/>
  <c r="AP72" i="48"/>
  <c r="BG27" i="82"/>
  <c r="BG92" i="82"/>
  <c r="BJ27" i="82"/>
  <c r="BJ92" i="82"/>
  <c r="BI46" i="82"/>
  <c r="AJ25" i="50"/>
  <c r="AB92" i="82"/>
  <c r="AB101" i="82"/>
  <c r="AV46" i="82"/>
  <c r="AQ92" i="82"/>
  <c r="AQ27" i="82"/>
  <c r="BH59" i="48"/>
  <c r="BH61" i="48"/>
  <c r="BH58" i="48"/>
  <c r="BH60" i="48"/>
  <c r="BH51" i="48"/>
  <c r="BH54" i="48"/>
  <c r="BH72" i="48"/>
  <c r="BH81" i="48"/>
  <c r="BE8" i="48"/>
  <c r="BA8" i="48"/>
  <c r="BA50" i="48"/>
  <c r="AX61" i="48"/>
  <c r="AX58" i="48"/>
  <c r="AX60" i="48"/>
  <c r="AX51" i="48"/>
  <c r="AX54" i="48"/>
  <c r="AX59" i="48"/>
  <c r="AX72" i="48"/>
  <c r="AX81" i="48"/>
  <c r="AT8" i="48"/>
  <c r="AT50" i="48"/>
  <c r="BF46" i="82"/>
  <c r="BH92" i="82"/>
  <c r="BH27" i="82"/>
  <c r="BH35" i="82"/>
  <c r="BD46" i="82"/>
  <c r="AQ34" i="48"/>
  <c r="AQ38" i="48"/>
  <c r="AQ40" i="48"/>
  <c r="AQ44" i="48"/>
  <c r="AN47" i="50"/>
  <c r="AO30" i="50"/>
  <c r="AR34" i="48"/>
  <c r="AR38" i="48"/>
  <c r="AR44" i="48"/>
  <c r="AW47" i="50"/>
  <c r="AX30" i="50"/>
  <c r="AX34" i="50"/>
  <c r="S7" i="52"/>
  <c r="W28" i="48"/>
  <c r="G15" i="92"/>
  <c r="V38" i="48"/>
  <c r="V40" i="48"/>
  <c r="V44" i="48"/>
  <c r="AJ38" i="50"/>
  <c r="AJ39" i="50"/>
  <c r="AJ51" i="52"/>
  <c r="P26" i="48"/>
  <c r="D101" i="49"/>
  <c r="AC101" i="49"/>
  <c r="S44" i="48"/>
  <c r="S10" i="52"/>
  <c r="D97" i="49"/>
  <c r="Z38" i="48"/>
  <c r="Z40" i="48"/>
  <c r="AI22" i="48"/>
  <c r="AJ34" i="48"/>
  <c r="AJ38" i="48"/>
  <c r="AJ15" i="92"/>
  <c r="AI21" i="48"/>
  <c r="AI23" i="48"/>
  <c r="AI26" i="48"/>
  <c r="Q26" i="48"/>
  <c r="AZ28" i="48"/>
  <c r="AZ29" i="48"/>
  <c r="M35" i="48"/>
  <c r="M34" i="48"/>
  <c r="K23" i="48"/>
  <c r="AJ66" i="48"/>
  <c r="AJ89" i="48"/>
  <c r="T34" i="50"/>
  <c r="T42" i="50"/>
  <c r="M21" i="48"/>
  <c r="AH22" i="48"/>
  <c r="P47" i="50"/>
  <c r="Q30" i="50"/>
  <c r="AH24" i="48"/>
  <c r="M23" i="48"/>
  <c r="AH71" i="48"/>
  <c r="AH75" i="48"/>
  <c r="AH77" i="48"/>
  <c r="AH14" i="48"/>
  <c r="AH17" i="48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F24" i="48"/>
  <c r="N15" i="92"/>
  <c r="F29" i="51"/>
  <c r="O38" i="50"/>
  <c r="O39" i="50"/>
  <c r="O51" i="52"/>
  <c r="W47" i="50"/>
  <c r="X30" i="50"/>
  <c r="AH35" i="48"/>
  <c r="AH34" i="48"/>
  <c r="AH21" i="71"/>
  <c r="O25" i="50"/>
  <c r="F28" i="51"/>
  <c r="G20" i="51"/>
  <c r="F3" i="91"/>
  <c r="N38" i="50"/>
  <c r="N39" i="50"/>
  <c r="N51" i="52"/>
  <c r="Q47" i="50"/>
  <c r="N14" i="48"/>
  <c r="N17" i="48"/>
  <c r="N7" i="52"/>
  <c r="AH23" i="48"/>
  <c r="AH21" i="48"/>
  <c r="O15" i="92"/>
  <c r="F23" i="48"/>
  <c r="N25" i="50"/>
  <c r="F7" i="59"/>
  <c r="F22" i="48"/>
  <c r="N21" i="71"/>
  <c r="G159" i="46"/>
  <c r="F167" i="46"/>
  <c r="G167" i="46"/>
  <c r="G234" i="46"/>
  <c r="F242" i="46"/>
  <c r="G242" i="46"/>
  <c r="F176" i="46"/>
  <c r="G176" i="46"/>
  <c r="BJ28" i="48"/>
  <c r="M11" i="33"/>
  <c r="V35" i="82"/>
  <c r="Y26" i="48"/>
  <c r="AI35" i="82"/>
  <c r="T34" i="48"/>
  <c r="D95" i="49"/>
  <c r="T44" i="48"/>
  <c r="T26" i="48"/>
  <c r="AQ26" i="48"/>
  <c r="AT26" i="48"/>
  <c r="W35" i="82"/>
  <c r="AN26" i="48"/>
  <c r="R34" i="48"/>
  <c r="T7" i="52"/>
  <c r="M21" i="71"/>
  <c r="F21" i="71"/>
  <c r="Y44" i="48"/>
  <c r="BA28" i="48"/>
  <c r="BA29" i="48"/>
  <c r="AH19" i="82"/>
  <c r="AH35" i="82"/>
  <c r="AH51" i="82"/>
  <c r="AW26" i="48"/>
  <c r="W102" i="82"/>
  <c r="W93" i="82"/>
  <c r="W97" i="82"/>
  <c r="W116" i="82"/>
  <c r="W126" i="82"/>
  <c r="W128" i="82"/>
  <c r="W103" i="82"/>
  <c r="W101" i="82"/>
  <c r="W104" i="82"/>
  <c r="AR26" i="48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71" i="48"/>
  <c r="AA75" i="48"/>
  <c r="AA77" i="48"/>
  <c r="AA88" i="48"/>
  <c r="S19" i="82"/>
  <c r="S35" i="82"/>
  <c r="S51" i="82"/>
  <c r="AI7" i="52"/>
  <c r="AA21" i="71"/>
  <c r="AA24" i="48"/>
  <c r="AA14" i="48"/>
  <c r="AA17" i="48"/>
  <c r="AA23" i="48"/>
  <c r="G29" i="51"/>
  <c r="AA22" i="48"/>
  <c r="G28" i="51"/>
  <c r="AB25" i="50"/>
  <c r="AA21" i="48"/>
  <c r="AB38" i="50"/>
  <c r="AB39" i="50"/>
  <c r="AB51" i="52"/>
  <c r="AA35" i="48"/>
  <c r="AA34" i="48"/>
  <c r="AB15" i="92"/>
  <c r="AU26" i="48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BE28" i="48"/>
  <c r="BE29" i="48"/>
  <c r="M14" i="48"/>
  <c r="M17" i="48"/>
  <c r="F30" i="51"/>
  <c r="F21" i="48"/>
  <c r="BD34" i="50"/>
  <c r="BD35" i="50"/>
  <c r="D100" i="49"/>
  <c r="AB100" i="49"/>
  <c r="AT34" i="48"/>
  <c r="AT38" i="48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71" i="48"/>
  <c r="AI75" i="48"/>
  <c r="AI77" i="48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O26" i="48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AX26" i="48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AR40" i="48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A63" i="48"/>
  <c r="AA65" i="48"/>
  <c r="AV7" i="52"/>
  <c r="AP34" i="48"/>
  <c r="AP38" i="48"/>
  <c r="D117" i="49"/>
  <c r="AS26" i="48"/>
  <c r="Z51" i="82"/>
  <c r="Z19" i="82"/>
  <c r="Z35" i="82"/>
  <c r="AO47" i="50"/>
  <c r="AP30" i="50"/>
  <c r="AB35" i="82"/>
  <c r="H21" i="51"/>
  <c r="AM17" i="48"/>
  <c r="AM34" i="48"/>
  <c r="AM38" i="48"/>
  <c r="D114" i="49"/>
  <c r="H39" i="51"/>
  <c r="X35" i="82"/>
  <c r="AD19" i="82"/>
  <c r="AD35" i="82"/>
  <c r="AD51" i="82"/>
  <c r="AQ7" i="52"/>
  <c r="AQ28" i="48"/>
  <c r="AQ29" i="48"/>
  <c r="AW34" i="48"/>
  <c r="AW38" i="48"/>
  <c r="D124" i="49"/>
  <c r="AR7" i="52"/>
  <c r="AF19" i="82"/>
  <c r="AF35" i="82"/>
  <c r="AF51" i="82"/>
  <c r="AX34" i="48"/>
  <c r="AX38" i="48"/>
  <c r="D125" i="49"/>
  <c r="U101" i="82"/>
  <c r="U104" i="82"/>
  <c r="U102" i="82"/>
  <c r="U116" i="82"/>
  <c r="U126" i="82"/>
  <c r="U128" i="82"/>
  <c r="U93" i="82"/>
  <c r="U97" i="82"/>
  <c r="U103" i="82"/>
  <c r="AN7" i="52"/>
  <c r="AN34" i="48"/>
  <c r="AN38" i="48"/>
  <c r="D115" i="49"/>
  <c r="AI63" i="48"/>
  <c r="AI65" i="48"/>
  <c r="D50" i="49"/>
  <c r="AV40" i="48"/>
  <c r="AV26" i="48"/>
  <c r="AH88" i="48"/>
  <c r="AS34" i="48"/>
  <c r="AS3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M24" i="48"/>
  <c r="G38" i="50"/>
  <c r="G39" i="50"/>
  <c r="G51" i="52"/>
  <c r="G25" i="50"/>
  <c r="R44" i="48"/>
  <c r="BC28" i="48"/>
  <c r="BC29" i="48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I34" i="48"/>
  <c r="AI38" i="48"/>
  <c r="D110" i="49"/>
  <c r="AI44" i="48"/>
  <c r="AH63" i="48"/>
  <c r="AH65" i="48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AM26" i="48"/>
  <c r="H29" i="51"/>
  <c r="Q35" i="82"/>
  <c r="BF28" i="48"/>
  <c r="BF29" i="48"/>
  <c r="F14" i="48"/>
  <c r="F17" i="48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AP26" i="48"/>
  <c r="AU34" i="48"/>
  <c r="AU38" i="48"/>
  <c r="D122" i="49"/>
  <c r="AO34" i="48"/>
  <c r="AO38" i="48"/>
  <c r="D116" i="49"/>
  <c r="H30" i="51"/>
  <c r="Q75" i="82"/>
  <c r="Q86" i="82"/>
  <c r="Q63" i="82"/>
  <c r="Q60" i="82"/>
  <c r="Q52" i="82"/>
  <c r="Q56" i="82"/>
  <c r="Q61" i="82"/>
  <c r="Q62" i="82"/>
  <c r="Z28" i="48"/>
  <c r="Z29" i="48"/>
  <c r="O19" i="82"/>
  <c r="O51" i="82"/>
  <c r="N24" i="48"/>
  <c r="N22" i="48"/>
  <c r="N23" i="48"/>
  <c r="N35" i="48"/>
  <c r="N34" i="48"/>
  <c r="N38" i="48"/>
  <c r="N40" i="48"/>
  <c r="N21" i="48"/>
  <c r="X28" i="48"/>
  <c r="X29" i="48"/>
  <c r="L25" i="50"/>
  <c r="K21" i="71"/>
  <c r="I71" i="48"/>
  <c r="I75" i="48"/>
  <c r="I77" i="48"/>
  <c r="I88" i="48"/>
  <c r="BD28" i="48"/>
  <c r="BD29" i="48"/>
  <c r="BI28" i="48"/>
  <c r="BI29" i="48"/>
  <c r="BB28" i="48"/>
  <c r="BB29" i="48"/>
  <c r="G63" i="48"/>
  <c r="G65" i="48"/>
  <c r="L38" i="50"/>
  <c r="L39" i="50"/>
  <c r="L51" i="52"/>
  <c r="K22" i="48"/>
  <c r="I38" i="51"/>
  <c r="K24" i="48"/>
  <c r="K35" i="48"/>
  <c r="K34" i="48"/>
  <c r="K38" i="48"/>
  <c r="K40" i="48"/>
  <c r="E8" i="48"/>
  <c r="E13" i="48"/>
  <c r="U28" i="48"/>
  <c r="U29" i="48"/>
  <c r="H63" i="48"/>
  <c r="H65" i="48"/>
  <c r="K21" i="48"/>
  <c r="AD47" i="50"/>
  <c r="AE30" i="50"/>
  <c r="F12" i="50"/>
  <c r="M63" i="48"/>
  <c r="M65" i="48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/>
  <c r="D51" i="48"/>
  <c r="D54" i="48"/>
  <c r="D61" i="48"/>
  <c r="D60" i="48"/>
  <c r="D58" i="48"/>
  <c r="BJ8" i="52"/>
  <c r="W66" i="48"/>
  <c r="W89" i="48"/>
  <c r="BG10" i="52"/>
  <c r="D32" i="49"/>
  <c r="AD40" i="48"/>
  <c r="P8" i="52"/>
  <c r="M7" i="52"/>
  <c r="D107" i="49"/>
  <c r="AF44" i="48"/>
  <c r="BH30" i="50"/>
  <c r="BH34" i="50"/>
  <c r="BC18" i="49"/>
  <c r="BN18" i="49"/>
  <c r="AE18" i="49"/>
  <c r="S18" i="49"/>
  <c r="AQ18" i="49"/>
  <c r="AB10" i="52"/>
  <c r="AF34" i="48"/>
  <c r="AF38" i="48"/>
  <c r="G35" i="48"/>
  <c r="G34" i="48"/>
  <c r="G22" i="48"/>
  <c r="H15" i="92"/>
  <c r="H38" i="50"/>
  <c r="H39" i="50"/>
  <c r="H51" i="52"/>
  <c r="G24" i="48"/>
  <c r="G21" i="48"/>
  <c r="G14" i="48"/>
  <c r="G17" i="48"/>
  <c r="G21" i="71"/>
  <c r="G23" i="48"/>
  <c r="H25" i="50"/>
  <c r="D108" i="49"/>
  <c r="AG44" i="48"/>
  <c r="U8" i="52"/>
  <c r="N61" i="82"/>
  <c r="N63" i="82"/>
  <c r="N60" i="82"/>
  <c r="N52" i="82"/>
  <c r="N56" i="82"/>
  <c r="N55" i="82"/>
  <c r="N20" i="82"/>
  <c r="N75" i="82"/>
  <c r="N86" i="82"/>
  <c r="N62" i="82"/>
  <c r="AD26" i="48"/>
  <c r="BJ29" i="48"/>
  <c r="D8" i="48"/>
  <c r="D13" i="48"/>
  <c r="AL7" i="52"/>
  <c r="O47" i="50"/>
  <c r="E3" i="50"/>
  <c r="L35" i="82"/>
  <c r="AZ10" i="52"/>
  <c r="AF104" i="49"/>
  <c r="BD104" i="49"/>
  <c r="AR104" i="49"/>
  <c r="AO78" i="48"/>
  <c r="J71" i="48"/>
  <c r="J75" i="48"/>
  <c r="J77" i="48"/>
  <c r="J88" i="48"/>
  <c r="P10" i="52"/>
  <c r="BA8" i="52"/>
  <c r="AY7" i="52"/>
  <c r="I24" i="51"/>
  <c r="AY28" i="48"/>
  <c r="L71" i="48"/>
  <c r="L75" i="48"/>
  <c r="L77" i="48"/>
  <c r="L88" i="48"/>
  <c r="L35" i="48"/>
  <c r="M15" i="92"/>
  <c r="L24" i="48"/>
  <c r="M38" i="50"/>
  <c r="M39" i="50"/>
  <c r="M51" i="52"/>
  <c r="L22" i="48"/>
  <c r="L23" i="48"/>
  <c r="L21" i="71"/>
  <c r="L14" i="48"/>
  <c r="L17" i="48"/>
  <c r="L21" i="48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AH94" i="49"/>
  <c r="BF94" i="49"/>
  <c r="BN94" i="49"/>
  <c r="V94" i="49"/>
  <c r="AT94" i="49"/>
  <c r="BM28" i="49"/>
  <c r="BN28" i="49"/>
  <c r="AC28" i="49"/>
  <c r="AO28" i="49"/>
  <c r="BA28" i="49"/>
  <c r="BC30" i="49"/>
  <c r="BN30" i="49"/>
  <c r="AE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K63" i="48"/>
  <c r="K65" i="48"/>
  <c r="AM30" i="50"/>
  <c r="D40" i="49"/>
  <c r="AL40" i="48"/>
  <c r="D56" i="49"/>
  <c r="BE56" i="49"/>
  <c r="BN56" i="49"/>
  <c r="BB40" i="48"/>
  <c r="AE26" i="48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A99" i="49"/>
  <c r="AM99" i="49"/>
  <c r="AY99" i="49"/>
  <c r="P66" i="48"/>
  <c r="P89" i="48"/>
  <c r="O66" i="48"/>
  <c r="O89" i="48"/>
  <c r="K101" i="82"/>
  <c r="K104" i="82"/>
  <c r="K102" i="82"/>
  <c r="K116" i="82"/>
  <c r="K126" i="82"/>
  <c r="K128" i="82"/>
  <c r="K103" i="82"/>
  <c r="K93" i="82"/>
  <c r="K97" i="82"/>
  <c r="Y97" i="49"/>
  <c r="AK97" i="49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D8" i="49"/>
  <c r="F38" i="48"/>
  <c r="F40" i="48"/>
  <c r="AC51" i="52"/>
  <c r="F13" i="50"/>
  <c r="O92" i="82"/>
  <c r="O27" i="82"/>
  <c r="N35" i="82"/>
  <c r="BF34" i="50"/>
  <c r="BG30" i="50"/>
  <c r="BG34" i="50"/>
  <c r="AG89" i="48"/>
  <c r="AG66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N63" i="48"/>
  <c r="N65" i="48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D113" i="49"/>
  <c r="AL44" i="48"/>
  <c r="BH8" i="52"/>
  <c r="AZ30" i="50"/>
  <c r="AZ34" i="50"/>
  <c r="D27" i="49"/>
  <c r="Y38" i="48"/>
  <c r="Y40" i="48"/>
  <c r="AB28" i="48"/>
  <c r="AB7" i="52"/>
  <c r="C60" i="48"/>
  <c r="C51" i="48"/>
  <c r="C59" i="48"/>
  <c r="C72" i="48"/>
  <c r="C58" i="48"/>
  <c r="BK50" i="48"/>
  <c r="C61" i="48"/>
  <c r="AF66" i="48"/>
  <c r="AF89" i="48"/>
  <c r="F63" i="48"/>
  <c r="F65" i="48"/>
  <c r="H35" i="48"/>
  <c r="H34" i="48"/>
  <c r="I38" i="50"/>
  <c r="I39" i="50"/>
  <c r="I51" i="52"/>
  <c r="I15" i="92"/>
  <c r="H21" i="71"/>
  <c r="H22" i="48"/>
  <c r="H21" i="48"/>
  <c r="H14" i="48"/>
  <c r="H17" i="48"/>
  <c r="H24" i="48"/>
  <c r="I25" i="50"/>
  <c r="H23" i="48"/>
  <c r="F51" i="82"/>
  <c r="F19" i="82"/>
  <c r="D15" i="49"/>
  <c r="M38" i="48"/>
  <c r="M40" i="48"/>
  <c r="I102" i="82"/>
  <c r="I101" i="82"/>
  <c r="I116" i="82"/>
  <c r="I126" i="82"/>
  <c r="I128" i="82"/>
  <c r="I93" i="82"/>
  <c r="I97" i="82"/>
  <c r="I103" i="82"/>
  <c r="I104" i="82"/>
  <c r="BG28" i="48"/>
  <c r="P39" i="50"/>
  <c r="E12" i="50"/>
  <c r="D90" i="49"/>
  <c r="O44" i="48"/>
  <c r="F39" i="51"/>
  <c r="F26" i="48"/>
  <c r="BD92" i="49"/>
  <c r="BN92" i="49"/>
  <c r="AF92" i="49"/>
  <c r="T92" i="49"/>
  <c r="AR92" i="49"/>
  <c r="U10" i="52"/>
  <c r="AG34" i="48"/>
  <c r="AG38" i="48"/>
  <c r="BK42" i="50"/>
  <c r="BK35" i="50"/>
  <c r="AF26" i="48"/>
  <c r="Y10" i="52"/>
  <c r="AF19" i="49"/>
  <c r="BD19" i="49"/>
  <c r="BN19" i="49"/>
  <c r="T19" i="49"/>
  <c r="AR19" i="49"/>
  <c r="BH23" i="49"/>
  <c r="BN23" i="49"/>
  <c r="X23" i="49"/>
  <c r="AJ23" i="49"/>
  <c r="AV23" i="49"/>
  <c r="BK111" i="49"/>
  <c r="BN111" i="49"/>
  <c r="AM111" i="49"/>
  <c r="AY111" i="49"/>
  <c r="BI10" i="52"/>
  <c r="AK47" i="50"/>
  <c r="D39" i="49"/>
  <c r="AK40" i="48"/>
  <c r="H71" i="48"/>
  <c r="H75" i="48"/>
  <c r="H77" i="48"/>
  <c r="H88" i="48"/>
  <c r="C8" i="48"/>
  <c r="C13" i="48"/>
  <c r="S30" i="50"/>
  <c r="S34" i="50"/>
  <c r="E92" i="82"/>
  <c r="E27" i="82"/>
  <c r="AE7" i="52"/>
  <c r="D33" i="49"/>
  <c r="AE40" i="48"/>
  <c r="Y66" i="48"/>
  <c r="Y89" i="48"/>
  <c r="T35" i="50"/>
  <c r="BJ98" i="49"/>
  <c r="BN98" i="49"/>
  <c r="Z98" i="49"/>
  <c r="AL98" i="49"/>
  <c r="AX98" i="49"/>
  <c r="D27" i="82"/>
  <c r="D92" i="82"/>
  <c r="K71" i="48"/>
  <c r="K75" i="48"/>
  <c r="K77" i="48"/>
  <c r="K88" i="48"/>
  <c r="M71" i="48"/>
  <c r="M75" i="48"/>
  <c r="M77" i="48"/>
  <c r="M88" i="48"/>
  <c r="BD31" i="49"/>
  <c r="BN31" i="49"/>
  <c r="AF31" i="49"/>
  <c r="AR31" i="49"/>
  <c r="X8" i="52"/>
  <c r="Q89" i="48"/>
  <c r="Q66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E91" i="49"/>
  <c r="S91" i="49"/>
  <c r="AQ91" i="49"/>
  <c r="C92" i="82"/>
  <c r="C27" i="82"/>
  <c r="G71" i="48"/>
  <c r="G75" i="48"/>
  <c r="G77" i="48"/>
  <c r="G88" i="48"/>
  <c r="D105" i="49"/>
  <c r="AD44" i="48"/>
  <c r="Z10" i="52"/>
  <c r="AG26" i="48"/>
  <c r="Q10" i="52"/>
  <c r="AG93" i="49"/>
  <c r="BE93" i="49"/>
  <c r="BN93" i="49"/>
  <c r="U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C28" i="48"/>
  <c r="F71" i="48"/>
  <c r="F75" i="48"/>
  <c r="F77" i="48"/>
  <c r="D88" i="49"/>
  <c r="M44" i="48"/>
  <c r="AY10" i="52"/>
  <c r="I47" i="51"/>
  <c r="I13" i="51"/>
  <c r="E3" i="97"/>
  <c r="E3" i="91"/>
  <c r="O34" i="48"/>
  <c r="R30" i="50"/>
  <c r="R34" i="50"/>
  <c r="Q34" i="50"/>
  <c r="BH96" i="49"/>
  <c r="BN96" i="49"/>
  <c r="AJ96" i="49"/>
  <c r="X96" i="49"/>
  <c r="AV96" i="49"/>
  <c r="BA34" i="50"/>
  <c r="BB30" i="50"/>
  <c r="BB34" i="50"/>
  <c r="BJ30" i="50"/>
  <c r="BJ34" i="50"/>
  <c r="H13" i="50"/>
  <c r="AZ51" i="52"/>
  <c r="AK26" i="48"/>
  <c r="D112" i="49"/>
  <c r="AK44" i="48"/>
  <c r="R28" i="48"/>
  <c r="P28" i="48"/>
  <c r="E46" i="82"/>
  <c r="D106" i="49"/>
  <c r="AE44" i="48"/>
  <c r="BB10" i="52"/>
  <c r="BD10" i="52"/>
  <c r="V30" i="50"/>
  <c r="V34" i="50"/>
  <c r="U34" i="50"/>
  <c r="N71" i="48"/>
  <c r="N75" i="48"/>
  <c r="N77" i="48"/>
  <c r="N88" i="48"/>
  <c r="AJ28" i="48"/>
  <c r="AM26" i="49"/>
  <c r="AA26" i="49"/>
  <c r="BK26" i="49"/>
  <c r="BN26" i="49"/>
  <c r="AY26" i="49"/>
  <c r="I35" i="48"/>
  <c r="I34" i="48"/>
  <c r="I24" i="48"/>
  <c r="I22" i="48"/>
  <c r="I21" i="71"/>
  <c r="I14" i="48"/>
  <c r="I17" i="48"/>
  <c r="J25" i="50"/>
  <c r="I21" i="48"/>
  <c r="J15" i="92"/>
  <c r="I23" i="48"/>
  <c r="J38" i="50"/>
  <c r="J39" i="50"/>
  <c r="J51" i="52"/>
  <c r="W29" i="48"/>
  <c r="D20" i="49"/>
  <c r="R38" i="48"/>
  <c r="R40" i="48"/>
  <c r="O26" i="48"/>
  <c r="F27" i="51"/>
  <c r="Y24" i="49"/>
  <c r="BI24" i="49"/>
  <c r="BN24" i="49"/>
  <c r="AK24" i="49"/>
  <c r="AW24" i="49"/>
  <c r="AD7" i="52"/>
  <c r="AK66" i="48"/>
  <c r="AK89" i="48"/>
  <c r="F21" i="51"/>
  <c r="O17" i="48"/>
  <c r="BI30" i="50"/>
  <c r="BI34" i="50"/>
  <c r="AF47" i="50"/>
  <c r="D21" i="49"/>
  <c r="S38" i="48"/>
  <c r="S40" i="48"/>
  <c r="AE103" i="49"/>
  <c r="BC103" i="49"/>
  <c r="BN103" i="49"/>
  <c r="AQ103" i="49"/>
  <c r="D81" i="49"/>
  <c r="F44" i="48"/>
  <c r="D38" i="49"/>
  <c r="AJ40" i="48"/>
  <c r="AJ47" i="50"/>
  <c r="J63" i="48"/>
  <c r="J65" i="48"/>
  <c r="S28" i="48"/>
  <c r="AJ10" i="52"/>
  <c r="AZ8" i="52"/>
  <c r="S66" i="48"/>
  <c r="S89" i="48"/>
  <c r="D25" i="49"/>
  <c r="W38" i="48"/>
  <c r="W40" i="48"/>
  <c r="AL26" i="48"/>
  <c r="J35" i="48"/>
  <c r="J34" i="48"/>
  <c r="J22" i="48"/>
  <c r="J14" i="48"/>
  <c r="J17" i="48"/>
  <c r="J24" i="48"/>
  <c r="K15" i="92"/>
  <c r="J21" i="71"/>
  <c r="J21" i="48"/>
  <c r="J23" i="48"/>
  <c r="K38" i="50"/>
  <c r="K39" i="50"/>
  <c r="K51" i="52"/>
  <c r="K25" i="50"/>
  <c r="X34" i="50"/>
  <c r="Y30" i="50"/>
  <c r="AG7" i="52"/>
  <c r="BA10" i="52"/>
  <c r="AC47" i="50"/>
  <c r="BI8" i="52"/>
  <c r="AC10" i="52"/>
  <c r="BC40" i="48"/>
  <c r="D57" i="49"/>
  <c r="BF57" i="49"/>
  <c r="BN57" i="49"/>
  <c r="AK7" i="52"/>
  <c r="BE8" i="52"/>
  <c r="L63" i="48"/>
  <c r="L65" i="48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E51" i="48"/>
  <c r="E54" i="48"/>
  <c r="E59" i="48"/>
  <c r="E60" i="48"/>
  <c r="E61" i="48"/>
  <c r="E58" i="48"/>
  <c r="E72" i="48"/>
  <c r="E81" i="48"/>
  <c r="V28" i="48"/>
  <c r="I63" i="48"/>
  <c r="I65" i="48"/>
  <c r="BH28" i="48"/>
  <c r="BJ10" i="52"/>
  <c r="AY40" i="48"/>
  <c r="AB40" i="48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N100" i="49"/>
  <c r="AB116" i="82"/>
  <c r="AB126" i="82"/>
  <c r="AB128" i="82"/>
  <c r="AB103" i="82"/>
  <c r="AB104" i="82"/>
  <c r="D45" i="49"/>
  <c r="BJ63" i="48"/>
  <c r="BJ65" i="48"/>
  <c r="BN51" i="30"/>
  <c r="I38" i="31"/>
  <c r="Q28" i="48"/>
  <c r="Q29" i="48"/>
  <c r="AO63" i="48"/>
  <c r="AO65" i="48"/>
  <c r="AO66" i="48"/>
  <c r="F3" i="97"/>
  <c r="G27" i="51"/>
  <c r="G30" i="51"/>
  <c r="AI47" i="50"/>
  <c r="AJ30" i="50"/>
  <c r="BG71" i="48"/>
  <c r="AW28" i="48"/>
  <c r="AW29" i="48"/>
  <c r="AH26" i="48"/>
  <c r="BA101" i="49"/>
  <c r="AO101" i="49"/>
  <c r="BJ35" i="82"/>
  <c r="BM101" i="49"/>
  <c r="BN101" i="49"/>
  <c r="AH47" i="50"/>
  <c r="AI30" i="50"/>
  <c r="AI34" i="50"/>
  <c r="BE71" i="48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E22" i="48"/>
  <c r="AX71" i="48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Z63" i="48"/>
  <c r="AZ65" i="48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BH71" i="48"/>
  <c r="AQ101" i="82"/>
  <c r="AQ116" i="82"/>
  <c r="AQ126" i="82"/>
  <c r="AQ128" i="82"/>
  <c r="AQ93" i="82"/>
  <c r="AQ97" i="82"/>
  <c r="AQ103" i="82"/>
  <c r="AQ104" i="82"/>
  <c r="AQ102" i="82"/>
  <c r="BD71" i="48"/>
  <c r="AR19" i="82"/>
  <c r="AR35" i="82"/>
  <c r="AR51" i="82"/>
  <c r="AW71" i="48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V63" i="48"/>
  <c r="AV65" i="48"/>
  <c r="AN35" i="82"/>
  <c r="BI116" i="82"/>
  <c r="BI101" i="82"/>
  <c r="BI102" i="82"/>
  <c r="BI103" i="82"/>
  <c r="BI93" i="82"/>
  <c r="BI97" i="82"/>
  <c r="BI96" i="82"/>
  <c r="BI28" i="82"/>
  <c r="BI104" i="82"/>
  <c r="BG63" i="48"/>
  <c r="BG65" i="48"/>
  <c r="AV116" i="82"/>
  <c r="AV126" i="82"/>
  <c r="AV128" i="82"/>
  <c r="AV104" i="82"/>
  <c r="AV101" i="82"/>
  <c r="AV93" i="82"/>
  <c r="AV97" i="82"/>
  <c r="AV102" i="82"/>
  <c r="AV103" i="82"/>
  <c r="AU59" i="48"/>
  <c r="AU61" i="48"/>
  <c r="AU58" i="48"/>
  <c r="AU60" i="48"/>
  <c r="AU51" i="48"/>
  <c r="AU54" i="48"/>
  <c r="AU72" i="48"/>
  <c r="AU81" i="48"/>
  <c r="BG35" i="82"/>
  <c r="M47" i="50"/>
  <c r="N30" i="50"/>
  <c r="AV19" i="82"/>
  <c r="AV35" i="82"/>
  <c r="AV51" i="82"/>
  <c r="AP71" i="48"/>
  <c r="AP81" i="48"/>
  <c r="BD63" i="48"/>
  <c r="BD65" i="48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AN63" i="48"/>
  <c r="AN65" i="48"/>
  <c r="BH116" i="82"/>
  <c r="BH126" i="82"/>
  <c r="BH128" i="82"/>
  <c r="BH93" i="82"/>
  <c r="BH97" i="82"/>
  <c r="BH96" i="82"/>
  <c r="BH28" i="82"/>
  <c r="BH101" i="82"/>
  <c r="BH103" i="82"/>
  <c r="BH102" i="82"/>
  <c r="BH104" i="82"/>
  <c r="AS60" i="48"/>
  <c r="AS51" i="48"/>
  <c r="AS54" i="48"/>
  <c r="AS72" i="48"/>
  <c r="AS59" i="48"/>
  <c r="AS61" i="48"/>
  <c r="AS58" i="48"/>
  <c r="BJ66" i="48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AQ71" i="48"/>
  <c r="AQ81" i="48"/>
  <c r="BB63" i="48"/>
  <c r="BB65" i="48"/>
  <c r="BJ61" i="82"/>
  <c r="BJ60" i="82"/>
  <c r="BJ62" i="82"/>
  <c r="BJ52" i="82"/>
  <c r="BJ56" i="82"/>
  <c r="BJ75" i="82"/>
  <c r="BJ86" i="82"/>
  <c r="BJ63" i="82"/>
  <c r="BF19" i="82"/>
  <c r="BF35" i="82"/>
  <c r="BF51" i="82"/>
  <c r="AX63" i="48"/>
  <c r="AX65" i="48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R60" i="48"/>
  <c r="AR51" i="48"/>
  <c r="AR54" i="48"/>
  <c r="AR72" i="48"/>
  <c r="AR81" i="48"/>
  <c r="AR59" i="48"/>
  <c r="AR61" i="48"/>
  <c r="AR58" i="48"/>
  <c r="AR71" i="48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AT59" i="48"/>
  <c r="AT61" i="48"/>
  <c r="AT58" i="48"/>
  <c r="AT60" i="48"/>
  <c r="AT51" i="48"/>
  <c r="AT54" i="48"/>
  <c r="AT72" i="48"/>
  <c r="AT81" i="48"/>
  <c r="BH63" i="48"/>
  <c r="BH65" i="48"/>
  <c r="BI19" i="82"/>
  <c r="BI35" i="82"/>
  <c r="BI51" i="82"/>
  <c r="BE75" i="48"/>
  <c r="BE77" i="48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BI61" i="48"/>
  <c r="BI58" i="48"/>
  <c r="BI60" i="48"/>
  <c r="BI51" i="48"/>
  <c r="BI54" i="48"/>
  <c r="BI59" i="48"/>
  <c r="BI72" i="48"/>
  <c r="BI81" i="48"/>
  <c r="BC63" i="48"/>
  <c r="BC65" i="48"/>
  <c r="AX19" i="82"/>
  <c r="AX35" i="82"/>
  <c r="AX51" i="82"/>
  <c r="BG75" i="48"/>
  <c r="BG77" i="48"/>
  <c r="BG88" i="48"/>
  <c r="AZ71" i="48"/>
  <c r="BB35" i="82"/>
  <c r="BD116" i="82"/>
  <c r="BD101" i="82"/>
  <c r="BD93" i="82"/>
  <c r="BD97" i="82"/>
  <c r="BD104" i="82"/>
  <c r="BD103" i="82"/>
  <c r="BD102" i="82"/>
  <c r="BD96" i="82"/>
  <c r="BD28" i="82"/>
  <c r="AY61" i="48"/>
  <c r="AY60" i="48"/>
  <c r="AY59" i="48"/>
  <c r="AY58" i="48"/>
  <c r="AY51" i="48"/>
  <c r="AY72" i="48"/>
  <c r="BE35" i="82"/>
  <c r="G24" i="51"/>
  <c r="G3" i="51"/>
  <c r="BA61" i="48"/>
  <c r="BA58" i="48"/>
  <c r="BA60" i="48"/>
  <c r="BA51" i="48"/>
  <c r="BA54" i="48"/>
  <c r="BA59" i="48"/>
  <c r="BA72" i="48"/>
  <c r="BA81" i="48"/>
  <c r="BJ116" i="82"/>
  <c r="BJ101" i="82"/>
  <c r="BJ93" i="82"/>
  <c r="BJ97" i="82"/>
  <c r="BJ96" i="82"/>
  <c r="BJ28" i="82"/>
  <c r="BJ102" i="82"/>
  <c r="BJ103" i="82"/>
  <c r="BJ104" i="82"/>
  <c r="AP63" i="48"/>
  <c r="AP65" i="48"/>
  <c r="BJ71" i="48"/>
  <c r="AM61" i="48"/>
  <c r="AM60" i="48"/>
  <c r="AM59" i="48"/>
  <c r="BF59" i="48"/>
  <c r="BK59" i="48"/>
  <c r="AM58" i="48"/>
  <c r="AM51" i="48"/>
  <c r="AM72" i="48"/>
  <c r="AM81" i="48"/>
  <c r="AW63" i="48"/>
  <c r="AW65" i="48"/>
  <c r="AV71" i="48"/>
  <c r="AO71" i="48"/>
  <c r="AN75" i="48"/>
  <c r="AN77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3" i="48"/>
  <c r="AQ65" i="48"/>
  <c r="BB71" i="48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BE63" i="48"/>
  <c r="BE65" i="48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BC71" i="48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F61" i="48"/>
  <c r="BF58" i="48"/>
  <c r="BF60" i="48"/>
  <c r="BF51" i="48"/>
  <c r="BF54" i="48"/>
  <c r="BF72" i="48"/>
  <c r="BF81" i="48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AI28" i="48"/>
  <c r="AI29" i="48"/>
  <c r="D36" i="49"/>
  <c r="AH38" i="48"/>
  <c r="AH40" i="48"/>
  <c r="BD42" i="50"/>
  <c r="N26" i="48"/>
  <c r="Y28" i="48"/>
  <c r="Y29" i="48"/>
  <c r="N47" i="50"/>
  <c r="O30" i="50"/>
  <c r="AO34" i="50"/>
  <c r="AG47" i="50"/>
  <c r="AH30" i="50"/>
  <c r="AH34" i="50"/>
  <c r="AH42" i="50"/>
  <c r="AW34" i="50"/>
  <c r="AW35" i="50"/>
  <c r="M26" i="48"/>
  <c r="E14" i="48"/>
  <c r="E17" i="48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D109" i="49"/>
  <c r="BI109" i="49"/>
  <c r="BN109" i="49"/>
  <c r="G249" i="46"/>
  <c r="F251" i="46"/>
  <c r="G251" i="46"/>
  <c r="N44" i="48"/>
  <c r="N10" i="52"/>
  <c r="E21" i="48"/>
  <c r="D16" i="49"/>
  <c r="AC16" i="49"/>
  <c r="AC66" i="49"/>
  <c r="AC68" i="49"/>
  <c r="AR28" i="48"/>
  <c r="AR29" i="48"/>
  <c r="AU28" i="48"/>
  <c r="AU29" i="48"/>
  <c r="G209" i="46"/>
  <c r="F217" i="46"/>
  <c r="G217" i="46"/>
  <c r="E35" i="48"/>
  <c r="E34" i="48"/>
  <c r="D7" i="49"/>
  <c r="AB115" i="82"/>
  <c r="G39" i="51"/>
  <c r="X115" i="82"/>
  <c r="X119" i="82"/>
  <c r="X121" i="82"/>
  <c r="X123" i="82"/>
  <c r="X30" i="82"/>
  <c r="H36" i="82"/>
  <c r="AH44" i="48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H28" i="48"/>
  <c r="AH29" i="48"/>
  <c r="AC74" i="82"/>
  <c r="AC79" i="82"/>
  <c r="AC81" i="82"/>
  <c r="AD28" i="48"/>
  <c r="AD29" i="48"/>
  <c r="E23" i="48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N28" i="48"/>
  <c r="AN29" i="48"/>
  <c r="T28" i="48"/>
  <c r="T29" i="48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A26" i="48"/>
  <c r="W95" i="49"/>
  <c r="AU95" i="49"/>
  <c r="BG95" i="49"/>
  <c r="BN95" i="49"/>
  <c r="AI95" i="49"/>
  <c r="AI106" i="82"/>
  <c r="AI109" i="82"/>
  <c r="AI110" i="82"/>
  <c r="D22" i="49"/>
  <c r="T38" i="48"/>
  <c r="T40" i="48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X28" i="48"/>
  <c r="AX29" i="48"/>
  <c r="AE115" i="82"/>
  <c r="AE119" i="82"/>
  <c r="AE121" i="82"/>
  <c r="AE123" i="82"/>
  <c r="AE30" i="82"/>
  <c r="AT28" i="48"/>
  <c r="AT29" i="48"/>
  <c r="D86" i="49"/>
  <c r="AL86" i="49"/>
  <c r="AU40" i="48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V28" i="48"/>
  <c r="AV29" i="48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D102" i="49"/>
  <c r="AA44" i="48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L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AI66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28" i="48"/>
  <c r="AO29" i="48"/>
  <c r="AO10" i="52"/>
  <c r="D37" i="49"/>
  <c r="AI40" i="48"/>
  <c r="AS10" i="52"/>
  <c r="AN10" i="52"/>
  <c r="AX10" i="52"/>
  <c r="AW10" i="52"/>
  <c r="AS28" i="48"/>
  <c r="AS29" i="48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AX40" i="48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29" i="49"/>
  <c r="AA38" i="48"/>
  <c r="AA40" i="48"/>
  <c r="AO40" i="48"/>
  <c r="D43" i="49"/>
  <c r="AY123" i="49"/>
  <c r="BK123" i="49"/>
  <c r="BN123" i="49"/>
  <c r="BG119" i="49"/>
  <c r="BN119" i="49"/>
  <c r="AU119" i="49"/>
  <c r="D47" i="49"/>
  <c r="AS40" i="48"/>
  <c r="D42" i="49"/>
  <c r="AN40" i="48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W40" i="48"/>
  <c r="AB119" i="82"/>
  <c r="AB121" i="82"/>
  <c r="AB123" i="82"/>
  <c r="AB30" i="82"/>
  <c r="AP10" i="52"/>
  <c r="AR30" i="50"/>
  <c r="AR34" i="50"/>
  <c r="AQ34" i="50"/>
  <c r="AP28" i="48"/>
  <c r="AP29" i="48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K36" i="49"/>
  <c r="AW36" i="49"/>
  <c r="BI36" i="49"/>
  <c r="BN36" i="49"/>
  <c r="D89" i="49"/>
  <c r="AC89" i="49"/>
  <c r="AC139" i="49"/>
  <c r="AC141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AT40" i="48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P40" i="48"/>
  <c r="AA89" i="48"/>
  <c r="AA66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K44" i="48"/>
  <c r="D13" i="49"/>
  <c r="AL13" i="49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H66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28" i="48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AE28" i="48"/>
  <c r="AE29" i="48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K26" i="48"/>
  <c r="G74" i="82"/>
  <c r="G79" i="82"/>
  <c r="G81" i="82"/>
  <c r="K47" i="50"/>
  <c r="L30" i="50"/>
  <c r="H26" i="48"/>
  <c r="I42" i="51"/>
  <c r="E71" i="48"/>
  <c r="E75" i="48"/>
  <c r="E77" i="48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F28" i="48"/>
  <c r="F29" i="48"/>
  <c r="I106" i="82"/>
  <c r="I108" i="82"/>
  <c r="I29" i="82"/>
  <c r="J106" i="82"/>
  <c r="J108" i="82"/>
  <c r="J29" i="82"/>
  <c r="D71" i="48"/>
  <c r="D75" i="48"/>
  <c r="D77" i="48"/>
  <c r="D88" i="48"/>
  <c r="E63" i="48"/>
  <c r="E65" i="48"/>
  <c r="L65" i="82"/>
  <c r="L68" i="82"/>
  <c r="L69" i="82"/>
  <c r="D63" i="48"/>
  <c r="D65" i="48"/>
  <c r="AG28" i="48"/>
  <c r="AG29" i="48"/>
  <c r="E24" i="48"/>
  <c r="E26" i="48"/>
  <c r="AI42" i="50"/>
  <c r="AI35" i="50"/>
  <c r="D10" i="49"/>
  <c r="H38" i="48"/>
  <c r="H40" i="48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R90" i="49"/>
  <c r="BB90" i="49"/>
  <c r="BN90" i="49"/>
  <c r="AD90" i="49"/>
  <c r="AP90" i="49"/>
  <c r="AB8" i="52"/>
  <c r="M35" i="82"/>
  <c r="BE20" i="49"/>
  <c r="BN20" i="49"/>
  <c r="AG20" i="49"/>
  <c r="U20" i="49"/>
  <c r="AS20" i="49"/>
  <c r="BJ42" i="50"/>
  <c r="BJ35" i="50"/>
  <c r="BL39" i="49"/>
  <c r="BN39" i="49"/>
  <c r="AN39" i="49"/>
  <c r="AZ39" i="49"/>
  <c r="C63" i="48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D84" i="49"/>
  <c r="I44" i="48"/>
  <c r="AE10" i="52"/>
  <c r="AH21" i="49"/>
  <c r="BF21" i="49"/>
  <c r="BN21" i="49"/>
  <c r="V21" i="49"/>
  <c r="AT21" i="49"/>
  <c r="AH106" i="49"/>
  <c r="BF106" i="49"/>
  <c r="BN106" i="49"/>
  <c r="AT106" i="49"/>
  <c r="AB29" i="48"/>
  <c r="W8" i="52"/>
  <c r="AK30" i="50"/>
  <c r="AK34" i="50"/>
  <c r="AJ34" i="50"/>
  <c r="F31" i="51"/>
  <c r="F5" i="51"/>
  <c r="U42" i="50"/>
  <c r="U35" i="50"/>
  <c r="AK10" i="52"/>
  <c r="AC29" i="48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N66" i="48"/>
  <c r="AE8" i="52"/>
  <c r="F47" i="51"/>
  <c r="F13" i="51"/>
  <c r="O10" i="52"/>
  <c r="BK61" i="48"/>
  <c r="F4" i="97"/>
  <c r="AX42" i="50"/>
  <c r="AX35" i="50"/>
  <c r="K74" i="82"/>
  <c r="K79" i="82"/>
  <c r="K81" i="82"/>
  <c r="N28" i="48"/>
  <c r="N96" i="82"/>
  <c r="N28" i="82"/>
  <c r="N36" i="82"/>
  <c r="H65" i="82"/>
  <c r="H67" i="82"/>
  <c r="H21" i="82"/>
  <c r="L7" i="52"/>
  <c r="D87" i="49"/>
  <c r="L44" i="48"/>
  <c r="BA78" i="48"/>
  <c r="BK78" i="48"/>
  <c r="BN104" i="49"/>
  <c r="D34" i="49"/>
  <c r="M28" i="48"/>
  <c r="AG32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D83" i="49"/>
  <c r="H44" i="48"/>
  <c r="AZ35" i="50"/>
  <c r="H9" i="50"/>
  <c r="H15" i="50"/>
  <c r="AZ42" i="50"/>
  <c r="M66" i="48"/>
  <c r="M89" i="48"/>
  <c r="F8" i="52"/>
  <c r="AF30" i="50"/>
  <c r="AF34" i="50"/>
  <c r="AE34" i="50"/>
  <c r="G47" i="50"/>
  <c r="Q16" i="49"/>
  <c r="Q66" i="49"/>
  <c r="Q68" i="49"/>
  <c r="BM16" i="49"/>
  <c r="L66" i="48"/>
  <c r="L89" i="48"/>
  <c r="I8" i="49"/>
  <c r="I66" i="49"/>
  <c r="I68" i="49"/>
  <c r="AG8" i="49"/>
  <c r="U8" i="49"/>
  <c r="BE8" i="49"/>
  <c r="AS8" i="49"/>
  <c r="F106" i="82"/>
  <c r="F109" i="82"/>
  <c r="F110" i="82"/>
  <c r="G115" i="82"/>
  <c r="AY29" i="48"/>
  <c r="I33" i="51"/>
  <c r="I34" i="51"/>
  <c r="AL28" i="48"/>
  <c r="AL8" i="52"/>
  <c r="D9" i="49"/>
  <c r="G38" i="48"/>
  <c r="G40" i="48"/>
  <c r="J7" i="52"/>
  <c r="BM40" i="49"/>
  <c r="BN40" i="49"/>
  <c r="AO40" i="49"/>
  <c r="BA40" i="49"/>
  <c r="I3" i="51"/>
  <c r="I6" i="51"/>
  <c r="H4" i="91"/>
  <c r="H4" i="97"/>
  <c r="D35" i="48"/>
  <c r="D34" i="48"/>
  <c r="D24" i="48"/>
  <c r="E38" i="50"/>
  <c r="E39" i="50"/>
  <c r="E51" i="52"/>
  <c r="D21" i="48"/>
  <c r="E15" i="92"/>
  <c r="D14" i="48"/>
  <c r="E25" i="50"/>
  <c r="D21" i="71"/>
  <c r="D23" i="48"/>
  <c r="D22" i="48"/>
  <c r="N65" i="82"/>
  <c r="N68" i="82"/>
  <c r="AG10" i="52"/>
  <c r="D82" i="49"/>
  <c r="G44" i="48"/>
  <c r="AF10" i="52"/>
  <c r="AC30" i="50"/>
  <c r="AC34" i="50"/>
  <c r="AD30" i="50"/>
  <c r="AD34" i="50"/>
  <c r="AL25" i="49"/>
  <c r="BJ25" i="49"/>
  <c r="BN25" i="49"/>
  <c r="Z25" i="49"/>
  <c r="AX25" i="49"/>
  <c r="BA35" i="50"/>
  <c r="BA42" i="50"/>
  <c r="BK38" i="49"/>
  <c r="BN38" i="49"/>
  <c r="AM38" i="49"/>
  <c r="AY38" i="49"/>
  <c r="AD10" i="52"/>
  <c r="C35" i="82"/>
  <c r="I89" i="48"/>
  <c r="I66" i="48"/>
  <c r="G10" i="59"/>
  <c r="F20" i="116"/>
  <c r="M61" i="82"/>
  <c r="M62" i="82"/>
  <c r="M52" i="82"/>
  <c r="M56" i="82"/>
  <c r="M60" i="82"/>
  <c r="M75" i="82"/>
  <c r="M86" i="82"/>
  <c r="M63" i="82"/>
  <c r="D12" i="49"/>
  <c r="J38" i="48"/>
  <c r="J40" i="48"/>
  <c r="S8" i="52"/>
  <c r="I26" i="48"/>
  <c r="AL30" i="50"/>
  <c r="AL34" i="50"/>
  <c r="C81" i="48"/>
  <c r="J26" i="48"/>
  <c r="K8" i="52"/>
  <c r="BK66" i="50"/>
  <c r="BM68" i="50"/>
  <c r="BK43" i="50"/>
  <c r="BK40" i="64"/>
  <c r="BK50" i="52"/>
  <c r="BG29" i="48"/>
  <c r="M106" i="82"/>
  <c r="M109" i="82"/>
  <c r="M110" i="82"/>
  <c r="O28" i="48"/>
  <c r="O7" i="52"/>
  <c r="F24" i="51"/>
  <c r="E51" i="82"/>
  <c r="E19" i="82"/>
  <c r="H66" i="48"/>
  <c r="H89" i="48"/>
  <c r="D17" i="49"/>
  <c r="O38" i="48"/>
  <c r="F38" i="51"/>
  <c r="G11" i="59"/>
  <c r="F21" i="116"/>
  <c r="C35" i="48"/>
  <c r="C34" i="48"/>
  <c r="E20" i="51"/>
  <c r="C21" i="48"/>
  <c r="D38" i="50"/>
  <c r="C24" i="48"/>
  <c r="D25" i="50"/>
  <c r="D15" i="92"/>
  <c r="C22" i="48"/>
  <c r="BK13" i="48"/>
  <c r="BL38" i="50"/>
  <c r="C21" i="71"/>
  <c r="C23" i="48"/>
  <c r="I115" i="82"/>
  <c r="C71" i="48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AF28" i="48"/>
  <c r="I12" i="59"/>
  <c r="I10" i="59"/>
  <c r="H20" i="116"/>
  <c r="BH108" i="49"/>
  <c r="BN108" i="49"/>
  <c r="AJ108" i="49"/>
  <c r="AV108" i="49"/>
  <c r="G7" i="52"/>
  <c r="BG107" i="49"/>
  <c r="BN107" i="49"/>
  <c r="AI107" i="49"/>
  <c r="AU107" i="49"/>
  <c r="AJ8" i="52"/>
  <c r="R8" i="52"/>
  <c r="AH33" i="49"/>
  <c r="BF33" i="49"/>
  <c r="BN33" i="49"/>
  <c r="AT33" i="49"/>
  <c r="D11" i="49"/>
  <c r="I38" i="48"/>
  <c r="I40" i="48"/>
  <c r="H106" i="82"/>
  <c r="H109" i="82"/>
  <c r="H110" i="82"/>
  <c r="P51" i="52"/>
  <c r="E13" i="50"/>
  <c r="J89" i="48"/>
  <c r="J66" i="48"/>
  <c r="W42" i="50"/>
  <c r="W35" i="50"/>
  <c r="D85" i="49"/>
  <c r="J44" i="48"/>
  <c r="I81" i="49"/>
  <c r="I139" i="49"/>
  <c r="I141" i="49"/>
  <c r="U81" i="49"/>
  <c r="U139" i="49"/>
  <c r="U141" i="49"/>
  <c r="BE81" i="49"/>
  <c r="AG81" i="49"/>
  <c r="AS81" i="49"/>
  <c r="I47" i="50"/>
  <c r="G65" i="82"/>
  <c r="G67" i="82"/>
  <c r="G21" i="82"/>
  <c r="V29" i="48"/>
  <c r="AG30" i="50"/>
  <c r="BJ86" i="49"/>
  <c r="BH29" i="48"/>
  <c r="BC42" i="50"/>
  <c r="BC35" i="50"/>
  <c r="AK28" i="48"/>
  <c r="S29" i="48"/>
  <c r="I7" i="52"/>
  <c r="P29" i="48"/>
  <c r="Q42" i="50"/>
  <c r="Q35" i="50"/>
  <c r="M10" i="52"/>
  <c r="D35" i="49"/>
  <c r="AG40" i="48"/>
  <c r="M8" i="52"/>
  <c r="C54" i="48"/>
  <c r="BK51" i="48"/>
  <c r="BL27" i="49"/>
  <c r="BN27" i="49"/>
  <c r="AB27" i="49"/>
  <c r="AN27" i="49"/>
  <c r="AZ27" i="49"/>
  <c r="AL10" i="52"/>
  <c r="M115" i="82"/>
  <c r="O116" i="82"/>
  <c r="K96" i="82"/>
  <c r="K28" i="82"/>
  <c r="K36" i="82"/>
  <c r="G26" i="48"/>
  <c r="Q89" i="49"/>
  <c r="Q139" i="49"/>
  <c r="Q141" i="49"/>
  <c r="BM89" i="49"/>
  <c r="BH35" i="50"/>
  <c r="BH42" i="50"/>
  <c r="BL112" i="49"/>
  <c r="BN112" i="49"/>
  <c r="AN112" i="49"/>
  <c r="AZ112" i="49"/>
  <c r="R35" i="50"/>
  <c r="R42" i="50"/>
  <c r="R29" i="48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AJ29" i="48"/>
  <c r="BI35" i="50"/>
  <c r="BI42" i="50"/>
  <c r="BE105" i="49"/>
  <c r="BN105" i="49"/>
  <c r="AG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G66" i="48"/>
  <c r="P88" i="49"/>
  <c r="P139" i="49"/>
  <c r="P141" i="49"/>
  <c r="AN88" i="49"/>
  <c r="BL88" i="49"/>
  <c r="AB88" i="49"/>
  <c r="AB139" i="49"/>
  <c r="AB141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P15" i="49"/>
  <c r="P66" i="49"/>
  <c r="P68" i="49"/>
  <c r="BL15" i="49"/>
  <c r="AB15" i="49"/>
  <c r="AN15" i="49"/>
  <c r="AZ15" i="49"/>
  <c r="H47" i="50"/>
  <c r="BK60" i="48"/>
  <c r="BM113" i="49"/>
  <c r="BN113" i="49"/>
  <c r="AO113" i="49"/>
  <c r="BA113" i="49"/>
  <c r="BE50" i="52"/>
  <c r="BE66" i="50"/>
  <c r="BG68" i="50"/>
  <c r="BE43" i="50"/>
  <c r="BE40" i="64"/>
  <c r="K65" i="82"/>
  <c r="K67" i="82"/>
  <c r="K21" i="82"/>
  <c r="E7" i="52"/>
  <c r="L26" i="48"/>
  <c r="L34" i="48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AM71" i="48"/>
  <c r="AT71" i="48"/>
  <c r="BH106" i="82"/>
  <c r="U66" i="49"/>
  <c r="U68" i="49"/>
  <c r="Z86" i="49"/>
  <c r="Z139" i="49"/>
  <c r="Z141" i="49"/>
  <c r="BA16" i="49"/>
  <c r="AM35" i="82"/>
  <c r="AT42" i="50"/>
  <c r="AT35" i="50"/>
  <c r="N86" i="49"/>
  <c r="N139" i="49"/>
  <c r="N141" i="49"/>
  <c r="AM42" i="50"/>
  <c r="AO16" i="49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AU71" i="48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H66" i="48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AV75" i="48"/>
  <c r="AV77" i="48"/>
  <c r="BJ109" i="82"/>
  <c r="BJ110" i="82"/>
  <c r="BA63" i="48"/>
  <c r="BA65" i="48"/>
  <c r="BA66" i="48"/>
  <c r="BD106" i="82"/>
  <c r="BD108" i="82"/>
  <c r="BD29" i="82"/>
  <c r="BC66" i="48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S63" i="48"/>
  <c r="AS65" i="48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Z66" i="48"/>
  <c r="AO96" i="82"/>
  <c r="AO28" i="82"/>
  <c r="AO36" i="82"/>
  <c r="BC115" i="82"/>
  <c r="BC119" i="82"/>
  <c r="BC121" i="82"/>
  <c r="BC123" i="82"/>
  <c r="BC30" i="82"/>
  <c r="BE89" i="48"/>
  <c r="BE66" i="48"/>
  <c r="AT65" i="82"/>
  <c r="AT67" i="82"/>
  <c r="AT21" i="82"/>
  <c r="AW66" i="48"/>
  <c r="BJ75" i="48"/>
  <c r="BJ77" i="48"/>
  <c r="BD115" i="82"/>
  <c r="BD119" i="82"/>
  <c r="BD121" i="82"/>
  <c r="BD123" i="82"/>
  <c r="BD126" i="82"/>
  <c r="BD128" i="82"/>
  <c r="BI71" i="48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X66" i="48"/>
  <c r="AN66" i="48"/>
  <c r="AN89" i="48"/>
  <c r="AN86" i="82"/>
  <c r="AN74" i="82"/>
  <c r="AN79" i="82"/>
  <c r="AN81" i="82"/>
  <c r="AU63" i="48"/>
  <c r="AU65" i="48"/>
  <c r="AW75" i="48"/>
  <c r="AW77" i="48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AM75" i="48"/>
  <c r="AM77" i="48"/>
  <c r="AP66" i="48"/>
  <c r="BJ115" i="82"/>
  <c r="BJ119" i="82"/>
  <c r="BJ121" i="82"/>
  <c r="BJ123" i="82"/>
  <c r="BJ126" i="82"/>
  <c r="BJ128" i="82"/>
  <c r="BL128" i="82"/>
  <c r="AP96" i="82"/>
  <c r="AP28" i="82"/>
  <c r="AT63" i="48"/>
  <c r="AT65" i="48"/>
  <c r="AR75" i="48"/>
  <c r="AR77" i="48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BF71" i="48"/>
  <c r="AU67" i="82"/>
  <c r="AU21" i="82"/>
  <c r="AQ68" i="82"/>
  <c r="AQ69" i="82"/>
  <c r="AW96" i="82"/>
  <c r="AW28" i="82"/>
  <c r="BA71" i="48"/>
  <c r="AZ75" i="48"/>
  <c r="AZ77" i="48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AR63" i="48"/>
  <c r="AR65" i="48"/>
  <c r="BF96" i="82"/>
  <c r="BF28" i="82"/>
  <c r="BE106" i="82"/>
  <c r="BE109" i="82"/>
  <c r="BE110" i="82"/>
  <c r="AZ106" i="82"/>
  <c r="AZ108" i="82"/>
  <c r="AZ29" i="82"/>
  <c r="AS71" i="48"/>
  <c r="AS75" i="48"/>
  <c r="AS77" i="48"/>
  <c r="AS81" i="48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BB75" i="48"/>
  <c r="BB77" i="48"/>
  <c r="AM54" i="48"/>
  <c r="H20" i="51"/>
  <c r="AY71" i="48"/>
  <c r="AY81" i="48"/>
  <c r="AT96" i="82"/>
  <c r="AT28" i="82"/>
  <c r="AT109" i="82"/>
  <c r="AT110" i="82"/>
  <c r="AO86" i="82"/>
  <c r="AO74" i="82"/>
  <c r="AO79" i="82"/>
  <c r="AO81" i="82"/>
  <c r="BB66" i="48"/>
  <c r="AN96" i="82"/>
  <c r="AN28" i="82"/>
  <c r="BD66" i="48"/>
  <c r="BG66" i="48"/>
  <c r="BG89" i="48"/>
  <c r="BB106" i="82"/>
  <c r="BB108" i="82"/>
  <c r="BB29" i="82"/>
  <c r="BD75" i="48"/>
  <c r="BD77" i="48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Q66" i="48"/>
  <c r="AW115" i="82"/>
  <c r="AW119" i="82"/>
  <c r="AW121" i="82"/>
  <c r="AW123" i="82"/>
  <c r="AW30" i="82"/>
  <c r="AM63" i="48"/>
  <c r="AY54" i="48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75" i="48"/>
  <c r="AU77" i="48"/>
  <c r="AU88" i="48"/>
  <c r="AV66" i="48"/>
  <c r="AQ108" i="82"/>
  <c r="AQ29" i="82"/>
  <c r="AQ31" i="82"/>
  <c r="AQ16" i="82"/>
  <c r="AQ30" i="52"/>
  <c r="BH75" i="48"/>
  <c r="BH77" i="48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BC75" i="48"/>
  <c r="BC77" i="48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Y63" i="48"/>
  <c r="AX52" i="82"/>
  <c r="AX56" i="82"/>
  <c r="AX55" i="82"/>
  <c r="AX20" i="82"/>
  <c r="AX36" i="52"/>
  <c r="AX61" i="82"/>
  <c r="AX60" i="82"/>
  <c r="AX63" i="82"/>
  <c r="AX62" i="82"/>
  <c r="AX75" i="82"/>
  <c r="BI63" i="48"/>
  <c r="BI65" i="48"/>
  <c r="AP106" i="82"/>
  <c r="AP108" i="82"/>
  <c r="AP29" i="82"/>
  <c r="AT75" i="48"/>
  <c r="AT77" i="48"/>
  <c r="AT88" i="48"/>
  <c r="BB55" i="82"/>
  <c r="BB20" i="82"/>
  <c r="BB36" i="52"/>
  <c r="BC55" i="82"/>
  <c r="BC20" i="82"/>
  <c r="BC36" i="52"/>
  <c r="AQ75" i="48"/>
  <c r="AQ77" i="48"/>
  <c r="AQ88" i="48"/>
  <c r="AU108" i="82"/>
  <c r="AU29" i="82"/>
  <c r="BH109" i="82"/>
  <c r="BH110" i="82"/>
  <c r="AP75" i="48"/>
  <c r="AP77" i="48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75" i="48"/>
  <c r="AX77" i="48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BF63" i="48"/>
  <c r="BF65" i="48"/>
  <c r="AS106" i="82"/>
  <c r="AS109" i="82"/>
  <c r="AS110" i="82"/>
  <c r="BH65" i="82"/>
  <c r="BH67" i="82"/>
  <c r="BH21" i="82"/>
  <c r="AO75" i="48"/>
  <c r="AO77" i="48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AK109" i="49"/>
  <c r="Y36" i="82"/>
  <c r="Z13" i="49"/>
  <c r="Z66" i="49"/>
  <c r="Z68" i="49"/>
  <c r="W82" i="82"/>
  <c r="W83" i="82"/>
  <c r="Y34" i="50"/>
  <c r="Y42" i="50"/>
  <c r="AL139" i="49"/>
  <c r="AL141" i="49"/>
  <c r="AI87" i="82"/>
  <c r="AI88" i="82"/>
  <c r="L34" i="50"/>
  <c r="L42" i="50"/>
  <c r="X68" i="82"/>
  <c r="X69" i="82"/>
  <c r="N13" i="49"/>
  <c r="N66" i="49"/>
  <c r="N68" i="49"/>
  <c r="K82" i="82"/>
  <c r="K83" i="82"/>
  <c r="Y109" i="82"/>
  <c r="Y110" i="82"/>
  <c r="E44" i="48"/>
  <c r="D80" i="49"/>
  <c r="AF80" i="49"/>
  <c r="AF139" i="49"/>
  <c r="AF141" i="49"/>
  <c r="G108" i="82"/>
  <c r="G29" i="82"/>
  <c r="E38" i="48"/>
  <c r="E40" i="48"/>
  <c r="P36" i="82"/>
  <c r="R108" i="82"/>
  <c r="R29" i="82"/>
  <c r="R31" i="82"/>
  <c r="AH108" i="82"/>
  <c r="AH29" i="82"/>
  <c r="AX13" i="49"/>
  <c r="BJ13" i="49"/>
  <c r="BN13" i="49"/>
  <c r="F34" i="50"/>
  <c r="F35" i="50"/>
  <c r="AN139" i="49"/>
  <c r="AN141" i="49"/>
  <c r="AK45" i="48"/>
  <c r="BA89" i="49"/>
  <c r="BA139" i="49"/>
  <c r="BA141" i="49"/>
  <c r="Y31" i="82"/>
  <c r="Y16" i="82"/>
  <c r="Y30" i="52"/>
  <c r="AI68" i="82"/>
  <c r="AI69" i="82"/>
  <c r="AO89" i="49"/>
  <c r="D47" i="50"/>
  <c r="E30" i="50"/>
  <c r="E34" i="50"/>
  <c r="Q68" i="82"/>
  <c r="Q69" i="82"/>
  <c r="K10" i="52"/>
  <c r="AJ108" i="82"/>
  <c r="AJ29" i="82"/>
  <c r="X31" i="82"/>
  <c r="X32" i="82"/>
  <c r="AA28" i="48"/>
  <c r="AA29" i="48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I22" i="49"/>
  <c r="W22" i="49"/>
  <c r="AU22" i="49"/>
  <c r="K28" i="48"/>
  <c r="K29" i="48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D29" i="49"/>
  <c r="AP29" i="49"/>
  <c r="Z74" i="82"/>
  <c r="Z79" i="82"/>
  <c r="Z81" i="82"/>
  <c r="X37" i="52"/>
  <c r="X37" i="82"/>
  <c r="AK65" i="82"/>
  <c r="AK67" i="82"/>
  <c r="AK21" i="82"/>
  <c r="AH55" i="82"/>
  <c r="AH20" i="82"/>
  <c r="AD102" i="49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M29" i="48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L37" i="49"/>
  <c r="AL66" i="49"/>
  <c r="AL68" i="49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H28" i="48"/>
  <c r="AA106" i="82"/>
  <c r="AA108" i="82"/>
  <c r="AA29" i="82"/>
  <c r="AA115" i="82"/>
  <c r="AH119" i="82"/>
  <c r="AH121" i="82"/>
  <c r="AH123" i="82"/>
  <c r="AH30" i="82"/>
  <c r="AG74" i="82"/>
  <c r="AM40" i="48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E28" i="48"/>
  <c r="I28" i="48"/>
  <c r="D74" i="82"/>
  <c r="D79" i="82"/>
  <c r="D81" i="82"/>
  <c r="K108" i="82"/>
  <c r="K29" i="82"/>
  <c r="K37" i="82"/>
  <c r="AG66" i="49"/>
  <c r="AG68" i="49"/>
  <c r="AD41" i="48"/>
  <c r="D65" i="82"/>
  <c r="F74" i="82"/>
  <c r="F79" i="82"/>
  <c r="F81" i="82"/>
  <c r="M108" i="82"/>
  <c r="M29" i="82"/>
  <c r="M74" i="82"/>
  <c r="M79" i="82"/>
  <c r="M81" i="82"/>
  <c r="N67" i="82"/>
  <c r="N21" i="82"/>
  <c r="N37" i="82"/>
  <c r="D5" i="49"/>
  <c r="C38" i="48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C75" i="48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Z45" i="48"/>
  <c r="AG35" i="50"/>
  <c r="AF29" i="48"/>
  <c r="BM111" i="59"/>
  <c r="E7" i="59"/>
  <c r="J7" i="59"/>
  <c r="BB17" i="49"/>
  <c r="BN17" i="49"/>
  <c r="R17" i="49"/>
  <c r="AD17" i="49"/>
  <c r="AP17" i="49"/>
  <c r="H7" i="49"/>
  <c r="H66" i="49"/>
  <c r="H68" i="49"/>
  <c r="BD7" i="49"/>
  <c r="T7" i="49"/>
  <c r="T66" i="49"/>
  <c r="T68" i="49"/>
  <c r="AF7" i="49"/>
  <c r="AF66" i="49"/>
  <c r="AF68" i="49"/>
  <c r="AR7" i="49"/>
  <c r="AP68" i="50"/>
  <c r="BM139" i="49"/>
  <c r="BM141" i="49"/>
  <c r="BN89" i="49"/>
  <c r="BC66" i="50"/>
  <c r="BE68" i="50"/>
  <c r="BC43" i="50"/>
  <c r="BC40" i="64"/>
  <c r="BC50" i="52"/>
  <c r="J10" i="52"/>
  <c r="AB66" i="49"/>
  <c r="AB68" i="49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AG139" i="49"/>
  <c r="AG141" i="49"/>
  <c r="L11" i="49"/>
  <c r="L66" i="49"/>
  <c r="L68" i="49"/>
  <c r="AJ11" i="49"/>
  <c r="BH11" i="49"/>
  <c r="X11" i="49"/>
  <c r="X66" i="49"/>
  <c r="X68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/>
  <c r="L141" i="49"/>
  <c r="BH84" i="49"/>
  <c r="AJ84" i="49"/>
  <c r="AJ139" i="49"/>
  <c r="AJ141" i="49"/>
  <c r="X84" i="49"/>
  <c r="X139" i="49"/>
  <c r="X141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AL29" i="48"/>
  <c r="BN16" i="49"/>
  <c r="M29" i="48"/>
  <c r="BK103" i="82"/>
  <c r="AJ42" i="50"/>
  <c r="AJ35" i="50"/>
  <c r="BN15" i="49"/>
  <c r="M82" i="82"/>
  <c r="M41" i="48"/>
  <c r="F42" i="50"/>
  <c r="D6" i="49"/>
  <c r="D38" i="48"/>
  <c r="D40" i="48"/>
  <c r="E8" i="52"/>
  <c r="F82" i="82"/>
  <c r="F41" i="48"/>
  <c r="N82" i="82"/>
  <c r="N83" i="82"/>
  <c r="N41" i="48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O87" i="49"/>
  <c r="O139" i="49"/>
  <c r="O141" i="49"/>
  <c r="AM87" i="49"/>
  <c r="AM139" i="49"/>
  <c r="AM141" i="49"/>
  <c r="BK87" i="49"/>
  <c r="AA87" i="49"/>
  <c r="AA139" i="49"/>
  <c r="AA141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AF40" i="48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G28" i="48"/>
  <c r="BF50" i="52"/>
  <c r="BF43" i="50"/>
  <c r="BF40" i="64"/>
  <c r="BF66" i="50"/>
  <c r="BH68" i="50"/>
  <c r="D14" i="49"/>
  <c r="L38" i="48"/>
  <c r="L40" i="48"/>
  <c r="X50" i="52"/>
  <c r="X66" i="50"/>
  <c r="Z68" i="50"/>
  <c r="X43" i="50"/>
  <c r="X40" i="64"/>
  <c r="BH35" i="49"/>
  <c r="BN35" i="49"/>
  <c r="AJ35" i="49"/>
  <c r="AV35" i="49"/>
  <c r="R87" i="82"/>
  <c r="R88" i="82"/>
  <c r="R45" i="48"/>
  <c r="J8" i="52"/>
  <c r="R66" i="50"/>
  <c r="T68" i="50"/>
  <c r="R50" i="52"/>
  <c r="R43" i="50"/>
  <c r="R40" i="64"/>
  <c r="AF42" i="50"/>
  <c r="AF35" i="50"/>
  <c r="D36" i="82"/>
  <c r="E27" i="51"/>
  <c r="J27" i="51"/>
  <c r="C26" i="48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N45" i="48"/>
  <c r="M42" i="50"/>
  <c r="M35" i="50"/>
  <c r="M85" i="49"/>
  <c r="M139" i="49"/>
  <c r="M141" i="49"/>
  <c r="BI85" i="49"/>
  <c r="AK85" i="49"/>
  <c r="AK139" i="49"/>
  <c r="AK141" i="49"/>
  <c r="Y85" i="49"/>
  <c r="Y139" i="49"/>
  <c r="Y141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D17" i="48"/>
  <c r="BK14" i="48"/>
  <c r="J9" i="49"/>
  <c r="J66" i="49"/>
  <c r="J68" i="49"/>
  <c r="AH9" i="49"/>
  <c r="AH66" i="49"/>
  <c r="AH68" i="49"/>
  <c r="BF9" i="49"/>
  <c r="V9" i="49"/>
  <c r="V66" i="49"/>
  <c r="V68" i="49"/>
  <c r="AT9" i="49"/>
  <c r="AT66" i="49"/>
  <c r="AT68" i="49"/>
  <c r="H10" i="52"/>
  <c r="BG34" i="49"/>
  <c r="BN34" i="49"/>
  <c r="AI34" i="49"/>
  <c r="AU34" i="49"/>
  <c r="L28" i="48"/>
  <c r="N29" i="48"/>
  <c r="D106" i="82"/>
  <c r="D109" i="82"/>
  <c r="D110" i="82"/>
  <c r="U50" i="52"/>
  <c r="U66" i="50"/>
  <c r="W68" i="50"/>
  <c r="U43" i="50"/>
  <c r="U40" i="64"/>
  <c r="H8" i="52"/>
  <c r="D37" i="82"/>
  <c r="Y87" i="82"/>
  <c r="Y88" i="82"/>
  <c r="Y45" i="48"/>
  <c r="F87" i="82"/>
  <c r="F88" i="82"/>
  <c r="F45" i="48"/>
  <c r="D12" i="50"/>
  <c r="D39" i="50"/>
  <c r="AK42" i="50"/>
  <c r="AK35" i="50"/>
  <c r="D79" i="49"/>
  <c r="D44" i="48"/>
  <c r="BB43" i="50"/>
  <c r="BB40" i="64"/>
  <c r="BB66" i="50"/>
  <c r="BD68" i="50"/>
  <c r="BB50" i="52"/>
  <c r="E29" i="51"/>
  <c r="J29" i="51"/>
  <c r="BK23" i="48"/>
  <c r="F33" i="51"/>
  <c r="F34" i="51"/>
  <c r="O29" i="48"/>
  <c r="C37" i="82"/>
  <c r="J82" i="49"/>
  <c r="J139" i="49"/>
  <c r="J141" i="49"/>
  <c r="AH82" i="49"/>
  <c r="AH139" i="49"/>
  <c r="AH141" i="49"/>
  <c r="V82" i="49"/>
  <c r="V139" i="49"/>
  <c r="V141" i="49"/>
  <c r="BF82" i="49"/>
  <c r="AT82" i="49"/>
  <c r="AT139" i="49"/>
  <c r="AT141" i="49"/>
  <c r="O42" i="50"/>
  <c r="O35" i="50"/>
  <c r="E115" i="82"/>
  <c r="M87" i="82"/>
  <c r="M88" i="82"/>
  <c r="M45" i="48"/>
  <c r="AH43" i="50"/>
  <c r="AH40" i="64"/>
  <c r="AH50" i="52"/>
  <c r="AH66" i="50"/>
  <c r="AJ68" i="50"/>
  <c r="F55" i="82"/>
  <c r="F20" i="82"/>
  <c r="F36" i="82"/>
  <c r="D66" i="48"/>
  <c r="D89" i="48"/>
  <c r="O97" i="82"/>
  <c r="O106" i="82"/>
  <c r="C65" i="48"/>
  <c r="W87" i="82"/>
  <c r="W88" i="82"/>
  <c r="W45" i="48"/>
  <c r="J30" i="50"/>
  <c r="J34" i="50"/>
  <c r="E10" i="52"/>
  <c r="BL39" i="50"/>
  <c r="BL34" i="50"/>
  <c r="E35" i="82"/>
  <c r="K83" i="49"/>
  <c r="K139" i="49"/>
  <c r="K141" i="49"/>
  <c r="AI83" i="49"/>
  <c r="AI139" i="49"/>
  <c r="AI141" i="49"/>
  <c r="W83" i="49"/>
  <c r="W139" i="49"/>
  <c r="W141" i="49"/>
  <c r="BG83" i="49"/>
  <c r="AU83" i="49"/>
  <c r="AU139" i="49"/>
  <c r="AU141" i="49"/>
  <c r="C115" i="82"/>
  <c r="C119" i="82"/>
  <c r="K10" i="49"/>
  <c r="K66" i="49"/>
  <c r="K68" i="49"/>
  <c r="BG10" i="49"/>
  <c r="AI10" i="49"/>
  <c r="W10" i="49"/>
  <c r="AU10" i="49"/>
  <c r="C47" i="50"/>
  <c r="D3" i="50"/>
  <c r="I3" i="50"/>
  <c r="AO139" i="49"/>
  <c r="AO141" i="49"/>
  <c r="O40" i="48"/>
  <c r="F42" i="51"/>
  <c r="AK29" i="48"/>
  <c r="M12" i="49"/>
  <c r="M66" i="49"/>
  <c r="M68" i="49"/>
  <c r="Y12" i="49"/>
  <c r="Y66" i="49"/>
  <c r="Y68" i="49"/>
  <c r="BI12" i="49"/>
  <c r="AK12" i="49"/>
  <c r="AK66" i="49"/>
  <c r="AK68" i="49"/>
  <c r="AW12" i="49"/>
  <c r="AW66" i="49"/>
  <c r="AW68" i="49"/>
  <c r="BL139" i="49"/>
  <c r="BL141" i="49"/>
  <c r="BN88" i="49"/>
  <c r="L35" i="50"/>
  <c r="BJ139" i="49"/>
  <c r="BJ141" i="49"/>
  <c r="BN86" i="49"/>
  <c r="G8" i="52"/>
  <c r="AN66" i="49"/>
  <c r="AN68" i="49"/>
  <c r="I16" i="59"/>
  <c r="H26" i="116"/>
  <c r="O115" i="82"/>
  <c r="K87" i="82"/>
  <c r="K88" i="82"/>
  <c r="K45" i="48"/>
  <c r="AS139" i="49"/>
  <c r="AS141" i="49"/>
  <c r="W43" i="50"/>
  <c r="W40" i="64"/>
  <c r="W50" i="52"/>
  <c r="W66" i="50"/>
  <c r="Y68" i="50"/>
  <c r="I8" i="52"/>
  <c r="H80" i="49"/>
  <c r="H139" i="49"/>
  <c r="H141" i="49"/>
  <c r="BD80" i="49"/>
  <c r="T80" i="49"/>
  <c r="T139" i="49"/>
  <c r="T141" i="49"/>
  <c r="AR80" i="49"/>
  <c r="AR139" i="49"/>
  <c r="AR141" i="49"/>
  <c r="AM43" i="50"/>
  <c r="AM40" i="64"/>
  <c r="AM50" i="52"/>
  <c r="AM66" i="50"/>
  <c r="AO68" i="50"/>
  <c r="E28" i="51"/>
  <c r="J28" i="51"/>
  <c r="BK22" i="48"/>
  <c r="D78" i="49"/>
  <c r="C44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D26" i="48"/>
  <c r="BN8" i="49"/>
  <c r="AO66" i="49"/>
  <c r="AO6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AI45" i="48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3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66" i="48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66" i="48"/>
  <c r="AU89" i="48"/>
  <c r="BA30" i="82"/>
  <c r="AZ36" i="82"/>
  <c r="BF66" i="48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75" i="48"/>
  <c r="AY77" i="48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75" i="48"/>
  <c r="BI77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66" i="48"/>
  <c r="AS89" i="48"/>
  <c r="AT31" i="82"/>
  <c r="AT16" i="82"/>
  <c r="AT30" i="52"/>
  <c r="W66" i="49"/>
  <c r="W68" i="49"/>
  <c r="T82" i="82"/>
  <c r="T83" i="82"/>
  <c r="BK63" i="48"/>
  <c r="AU32" i="82"/>
  <c r="BI66" i="48"/>
  <c r="AN37" i="82"/>
  <c r="AN37" i="52"/>
  <c r="AW32" i="82"/>
  <c r="AM88" i="48"/>
  <c r="AM65" i="48"/>
  <c r="BA75" i="48"/>
  <c r="BF75" i="48"/>
  <c r="BK75" i="48"/>
  <c r="BF77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65" i="48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66" i="48"/>
  <c r="AT89" i="48"/>
  <c r="BE36" i="82"/>
  <c r="AK87" i="82"/>
  <c r="AK88" i="82"/>
  <c r="BD45" i="48"/>
  <c r="AV45" i="48"/>
  <c r="AN45" i="48"/>
  <c r="BC45" i="48"/>
  <c r="AU45" i="48"/>
  <c r="AU11" i="52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/>
  <c r="AO50" i="52"/>
  <c r="AO43" i="50"/>
  <c r="AO40" i="64"/>
  <c r="BC41" i="48"/>
  <c r="AU41" i="48"/>
  <c r="AU87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2" i="59"/>
  <c r="BE41" i="48"/>
  <c r="AW41" i="48"/>
  <c r="AW90" i="48"/>
  <c r="AO41" i="48"/>
  <c r="BD41" i="48"/>
  <c r="AV41" i="48"/>
  <c r="AN4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41" i="48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H29" i="48"/>
  <c r="AA109" i="82"/>
  <c r="AA110" i="82"/>
  <c r="R68" i="82"/>
  <c r="R69" i="82"/>
  <c r="U68" i="82"/>
  <c r="U69" i="82"/>
  <c r="W41" i="48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E29" i="48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I29" i="48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41" i="48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L45" i="48"/>
  <c r="K28" i="51"/>
  <c r="J82" i="82"/>
  <c r="J83" i="82"/>
  <c r="J41" i="48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41" i="48"/>
  <c r="AK90" i="48"/>
  <c r="AH82" i="82"/>
  <c r="AH41" i="48"/>
  <c r="AI66" i="49"/>
  <c r="AI68" i="49"/>
  <c r="C66" i="48"/>
  <c r="O43" i="50"/>
  <c r="O40" i="64"/>
  <c r="O66" i="50"/>
  <c r="Q68" i="50"/>
  <c r="O50" i="52"/>
  <c r="L29" i="48"/>
  <c r="BF66" i="49"/>
  <c r="BF68" i="49"/>
  <c r="BN9" i="49"/>
  <c r="AH87" i="82"/>
  <c r="AH88" i="82"/>
  <c r="AH45" i="48"/>
  <c r="N132" i="82"/>
  <c r="N12" i="82"/>
  <c r="AL43" i="50"/>
  <c r="AL40" i="64"/>
  <c r="AL50" i="52"/>
  <c r="AL66" i="50"/>
  <c r="AN68" i="50"/>
  <c r="O14" i="49"/>
  <c r="O66" i="49"/>
  <c r="O68" i="49"/>
  <c r="BK14" i="49"/>
  <c r="AM14" i="49"/>
  <c r="AM66" i="49"/>
  <c r="AM68" i="49"/>
  <c r="AA14" i="49"/>
  <c r="AA66" i="49"/>
  <c r="AA68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G45" i="48"/>
  <c r="J29" i="48"/>
  <c r="AV66" i="49"/>
  <c r="AV68" i="49"/>
  <c r="BG66" i="49"/>
  <c r="BG68" i="49"/>
  <c r="BN10" i="49"/>
  <c r="AE82" i="82"/>
  <c r="AE41" i="48"/>
  <c r="P43" i="50"/>
  <c r="P40" i="64"/>
  <c r="P50" i="52"/>
  <c r="P66" i="50"/>
  <c r="BK126" i="82"/>
  <c r="C128" i="82"/>
  <c r="AJ87" i="82"/>
  <c r="AJ88" i="82"/>
  <c r="AJ45" i="48"/>
  <c r="BH139" i="49"/>
  <c r="BH141" i="49"/>
  <c r="BN84" i="49"/>
  <c r="U82" i="82"/>
  <c r="U83" i="82"/>
  <c r="U41" i="48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I45" i="48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AJ66" i="49"/>
  <c r="AJ68" i="49"/>
  <c r="N32" i="82"/>
  <c r="AC82" i="82"/>
  <c r="AC83" i="82"/>
  <c r="AC41" i="48"/>
  <c r="Q87" i="82"/>
  <c r="Q88" i="82"/>
  <c r="Q45" i="48"/>
  <c r="Z9" i="52"/>
  <c r="AB122" i="59"/>
  <c r="Z86" i="48"/>
  <c r="Z92" i="48"/>
  <c r="Z87" i="48"/>
  <c r="Z93" i="48"/>
  <c r="Z91" i="48"/>
  <c r="F7" i="51"/>
  <c r="I82" i="82"/>
  <c r="I83" i="82"/>
  <c r="I41" i="48"/>
  <c r="Q82" i="82"/>
  <c r="Q83" i="82"/>
  <c r="Q41" i="48"/>
  <c r="Z90" i="48"/>
  <c r="Z11" i="52"/>
  <c r="AB127" i="59"/>
  <c r="E42" i="51"/>
  <c r="J42" i="51"/>
  <c r="C40" i="48"/>
  <c r="BK38" i="48"/>
  <c r="F78" i="49"/>
  <c r="F139" i="49"/>
  <c r="R78" i="49"/>
  <c r="R139" i="49"/>
  <c r="BB78" i="49"/>
  <c r="AD78" i="49"/>
  <c r="AD139" i="49"/>
  <c r="AP78" i="49"/>
  <c r="AP139" i="49"/>
  <c r="BI66" i="49"/>
  <c r="BI68" i="49"/>
  <c r="BN12" i="49"/>
  <c r="BI139" i="49"/>
  <c r="BI141" i="49"/>
  <c r="BN85" i="49"/>
  <c r="H82" i="82"/>
  <c r="H83" i="82"/>
  <c r="H41" i="48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G29" i="48"/>
  <c r="G6" i="49"/>
  <c r="G66" i="49"/>
  <c r="G68" i="49"/>
  <c r="BC6" i="49"/>
  <c r="AE6" i="49"/>
  <c r="AE66" i="49"/>
  <c r="AE68" i="49"/>
  <c r="S6" i="49"/>
  <c r="S66" i="49"/>
  <c r="S68" i="49"/>
  <c r="AQ6" i="49"/>
  <c r="AQ66" i="49"/>
  <c r="AQ68" i="49"/>
  <c r="G7" i="51"/>
  <c r="W22" i="82"/>
  <c r="W133" i="82"/>
  <c r="W13" i="82"/>
  <c r="W28" i="52"/>
  <c r="AF87" i="82"/>
  <c r="AF88" i="82"/>
  <c r="AF45" i="48"/>
  <c r="W132" i="82"/>
  <c r="W12" i="82"/>
  <c r="S87" i="82"/>
  <c r="S88" i="82"/>
  <c r="S45" i="48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45" i="48"/>
  <c r="AD91" i="48"/>
  <c r="Y82" i="82"/>
  <c r="Y83" i="82"/>
  <c r="Y41" i="48"/>
  <c r="Y90" i="48"/>
  <c r="BD66" i="49"/>
  <c r="BD68" i="49"/>
  <c r="BN7" i="49"/>
  <c r="Z132" i="82"/>
  <c r="Z12" i="82"/>
  <c r="K30" i="51"/>
  <c r="F5" i="49"/>
  <c r="F66" i="49"/>
  <c r="R5" i="49"/>
  <c r="R66" i="49"/>
  <c r="AD5" i="49"/>
  <c r="AD66" i="49"/>
  <c r="BB5" i="49"/>
  <c r="AP5" i="49"/>
  <c r="AP66" i="49"/>
  <c r="L66" i="50"/>
  <c r="N68" i="50"/>
  <c r="L50" i="52"/>
  <c r="L43" i="50"/>
  <c r="L40" i="64"/>
  <c r="AA127" i="59"/>
  <c r="Y11" i="52"/>
  <c r="V82" i="82"/>
  <c r="V83" i="82"/>
  <c r="V41" i="48"/>
  <c r="J87" i="82"/>
  <c r="J88" i="82"/>
  <c r="J45" i="48"/>
  <c r="BD139" i="49"/>
  <c r="BD141" i="49"/>
  <c r="BN80" i="49"/>
  <c r="T87" i="82"/>
  <c r="T88" i="82"/>
  <c r="T45" i="48"/>
  <c r="K133" i="82"/>
  <c r="K13" i="82"/>
  <c r="K28" i="52"/>
  <c r="E24" i="51"/>
  <c r="D28" i="48"/>
  <c r="D7" i="52"/>
  <c r="BK17" i="48"/>
  <c r="E65" i="82"/>
  <c r="E68" i="82"/>
  <c r="K22" i="82"/>
  <c r="AL87" i="82"/>
  <c r="AL88" i="82"/>
  <c r="AL45" i="48"/>
  <c r="AU66" i="49"/>
  <c r="AU68" i="49"/>
  <c r="H87" i="82"/>
  <c r="H88" i="82"/>
  <c r="H45" i="48"/>
  <c r="AE87" i="82"/>
  <c r="AE88" i="82"/>
  <c r="AE45" i="48"/>
  <c r="G79" i="49"/>
  <c r="G139" i="49"/>
  <c r="G141" i="49"/>
  <c r="BC79" i="49"/>
  <c r="S79" i="49"/>
  <c r="S139" i="49"/>
  <c r="S141" i="49"/>
  <c r="AE79" i="49"/>
  <c r="AE139" i="49"/>
  <c r="AE141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E41" i="48"/>
  <c r="J37" i="82"/>
  <c r="C77" i="48"/>
  <c r="C89" i="48"/>
  <c r="AW11" i="52"/>
  <c r="AY127" i="59"/>
  <c r="AC87" i="82"/>
  <c r="AC88" i="82"/>
  <c r="AC45" i="48"/>
  <c r="G82" i="82"/>
  <c r="G83" i="82"/>
  <c r="G41" i="48"/>
  <c r="D30" i="50"/>
  <c r="C34" i="50"/>
  <c r="O109" i="82"/>
  <c r="O110" i="82"/>
  <c r="O96" i="82"/>
  <c r="O28" i="82"/>
  <c r="O36" i="82"/>
  <c r="O108" i="82"/>
  <c r="O29" i="82"/>
  <c r="C28" i="48"/>
  <c r="BK26" i="48"/>
  <c r="E31" i="51"/>
  <c r="C68" i="82"/>
  <c r="E87" i="82"/>
  <c r="E88" i="82"/>
  <c r="E45" i="48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G45" i="48"/>
  <c r="AK50" i="52"/>
  <c r="AK66" i="50"/>
  <c r="AM68" i="50"/>
  <c r="AK43" i="50"/>
  <c r="AK40" i="64"/>
  <c r="S82" i="82"/>
  <c r="S83" i="82"/>
  <c r="S41" i="48"/>
  <c r="V87" i="82"/>
  <c r="V88" i="82"/>
  <c r="V45" i="48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X45" i="48"/>
  <c r="F9" i="52"/>
  <c r="H122" i="59"/>
  <c r="F86" i="48"/>
  <c r="F92" i="48"/>
  <c r="F91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U45" i="48"/>
  <c r="BK97" i="82"/>
  <c r="C109" i="82"/>
  <c r="F22" i="116"/>
  <c r="G13" i="59"/>
  <c r="F23" i="116"/>
  <c r="F37" i="82"/>
  <c r="BC37" i="52"/>
  <c r="BK86" i="82"/>
  <c r="AR37" i="82"/>
  <c r="S37" i="52"/>
  <c r="BA77" i="48"/>
  <c r="AM31" i="82"/>
  <c r="AM16" i="82"/>
  <c r="BK65" i="48"/>
  <c r="AV32" i="82"/>
  <c r="AU93" i="48"/>
  <c r="AX32" i="82"/>
  <c r="AT36" i="33"/>
  <c r="AU36" i="33"/>
  <c r="AV36" i="33"/>
  <c r="AW36" i="33"/>
  <c r="AX36" i="33"/>
  <c r="E203" i="59"/>
  <c r="D38" i="64"/>
  <c r="F41" i="28"/>
  <c r="BD16" i="82"/>
  <c r="BD30" i="52"/>
  <c r="BD32" i="82"/>
  <c r="AW122" i="59"/>
  <c r="AX88" i="82"/>
  <c r="T41" i="48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5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66" i="48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66" i="48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I49" i="68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F68" i="49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D45" i="48"/>
  <c r="D29" i="48"/>
  <c r="AP68" i="49"/>
  <c r="BA69" i="49"/>
  <c r="Z39" i="52"/>
  <c r="Z38" i="82"/>
  <c r="Z23" i="82"/>
  <c r="Z24" i="82"/>
  <c r="Z38" i="52"/>
  <c r="D82" i="82"/>
  <c r="D83" i="82"/>
  <c r="D41" i="48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41" i="48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41" i="48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41" i="48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C29" i="48"/>
  <c r="BK28" i="48"/>
  <c r="BB11" i="52"/>
  <c r="BD127" i="59"/>
  <c r="BB90" i="48"/>
  <c r="Y22" i="82"/>
  <c r="Y133" i="82"/>
  <c r="Y13" i="82"/>
  <c r="Y28" i="52"/>
  <c r="R141" i="49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B45" i="48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P41" i="48"/>
  <c r="AI38" i="82"/>
  <c r="AI39" i="52"/>
  <c r="AI23" i="82"/>
  <c r="AI24" i="82"/>
  <c r="AI38" i="52"/>
  <c r="F141" i="49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41" i="48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D141" i="49"/>
  <c r="AO142" i="49"/>
  <c r="T22" i="82"/>
  <c r="T133" i="82"/>
  <c r="T13" i="82"/>
  <c r="T28" i="52"/>
  <c r="I122" i="59"/>
  <c r="G9" i="52"/>
  <c r="G86" i="48"/>
  <c r="G92" i="48"/>
  <c r="R68" i="49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P45" i="48"/>
  <c r="AN127" i="59"/>
  <c r="AL11" i="52"/>
  <c r="AL90" i="48"/>
  <c r="AX49" i="68"/>
  <c r="G14" i="67"/>
  <c r="G17" i="67"/>
  <c r="G19" i="92"/>
  <c r="F22" i="71"/>
  <c r="AB82" i="82"/>
  <c r="AB83" i="82"/>
  <c r="AB41" i="48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D68" i="4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41" i="48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3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3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7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I50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O41" i="48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O45" i="48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C41" i="48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A41" i="48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A45" i="48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C45" i="48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8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I75" i="68"/>
  <c r="K305" i="6"/>
  <c r="I72" i="68"/>
  <c r="K175" i="6"/>
  <c r="K176" i="6"/>
  <c r="I71" i="68"/>
  <c r="I77" i="68"/>
  <c r="K406" i="6"/>
  <c r="I76" i="68"/>
  <c r="K341" i="6"/>
  <c r="I74" i="68"/>
  <c r="K193" i="6"/>
  <c r="I79" i="68"/>
  <c r="K469" i="6"/>
  <c r="I80" i="68"/>
  <c r="K496" i="6"/>
  <c r="I73" i="68"/>
  <c r="K184" i="6"/>
  <c r="K185" i="6"/>
  <c r="I78" i="68"/>
  <c r="K442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3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6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530" i="6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K357" i="6"/>
  <c r="K358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3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K209" i="6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K210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K531" i="6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3" i="59"/>
  <c r="R8" i="33"/>
  <c r="S8" i="33"/>
  <c r="T8" i="33"/>
  <c r="U8" i="33"/>
  <c r="I15" i="36"/>
  <c r="I16" i="36"/>
  <c r="L41" i="28"/>
  <c r="K203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K372" i="6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K544" i="6"/>
  <c r="G367" i="97"/>
  <c r="K541" i="6"/>
  <c r="G364" i="97"/>
  <c r="K540" i="6"/>
  <c r="H153" i="59"/>
  <c r="K535" i="6"/>
  <c r="G358" i="97"/>
  <c r="K542" i="6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3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K224" i="6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H154" i="59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K545" i="6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3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164" i="59"/>
  <c r="H167" i="59"/>
  <c r="H169" i="59"/>
  <c r="H205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3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5" i="59"/>
  <c r="L207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5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5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5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5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5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3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7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5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7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7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7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7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5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5" i="59"/>
  <c r="Q41" i="28"/>
  <c r="D39" i="35"/>
  <c r="P203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7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3" i="59"/>
  <c r="P38" i="64"/>
  <c r="P56" i="63"/>
  <c r="O20" i="34"/>
  <c r="P17" i="34"/>
  <c r="P27" i="36"/>
  <c r="P26" i="36"/>
  <c r="S39" i="28"/>
  <c r="Q21" i="34"/>
  <c r="U7" i="33"/>
  <c r="T69" i="33"/>
  <c r="N8" i="92"/>
  <c r="O207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5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3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7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5" i="59"/>
  <c r="BP566" i="6"/>
  <c r="T41" i="28"/>
  <c r="Q15" i="36"/>
  <c r="Q16" i="36"/>
  <c r="S203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5" i="59"/>
  <c r="T21" i="34"/>
  <c r="T22" i="34"/>
  <c r="U57" i="63"/>
  <c r="V39" i="28"/>
  <c r="S27" i="36"/>
  <c r="S26" i="36"/>
  <c r="U41" i="28"/>
  <c r="R15" i="36"/>
  <c r="R16" i="36"/>
  <c r="T203" i="59"/>
  <c r="X7" i="33"/>
  <c r="W69" i="33"/>
  <c r="Q8" i="92"/>
  <c r="P21" i="52"/>
  <c r="R207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5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5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7" i="59"/>
  <c r="F43" i="31"/>
  <c r="F7" i="34"/>
  <c r="S38" i="64"/>
  <c r="T205" i="59"/>
  <c r="S15" i="36"/>
  <c r="V41" i="28"/>
  <c r="U203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5" i="59"/>
  <c r="R42" i="71"/>
  <c r="R35" i="64"/>
  <c r="S79" i="63"/>
  <c r="Q22" i="52"/>
  <c r="R9" i="92"/>
  <c r="R21" i="52"/>
  <c r="S8" i="92"/>
  <c r="T207" i="59"/>
  <c r="S16" i="36"/>
  <c r="W41" i="28"/>
  <c r="V203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8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7" i="59"/>
  <c r="W203" i="59"/>
  <c r="U15" i="36"/>
  <c r="X41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8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3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5" i="59"/>
  <c r="G8" i="34"/>
  <c r="G46" i="3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8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7" i="59"/>
  <c r="U21" i="52"/>
  <c r="T49" i="71"/>
  <c r="T55" i="71"/>
  <c r="U79" i="63"/>
  <c r="V78" i="63"/>
  <c r="Y203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5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8" i="59"/>
  <c r="W78" i="63"/>
  <c r="W8" i="92"/>
  <c r="X207" i="59"/>
  <c r="V21" i="52"/>
  <c r="H8" i="34"/>
  <c r="H46" i="31"/>
  <c r="H45" i="31"/>
  <c r="X38" i="64"/>
  <c r="Y205" i="59"/>
  <c r="AA41" i="28"/>
  <c r="Z203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8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3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5" i="59"/>
  <c r="Y38" i="64"/>
  <c r="X8" i="92"/>
  <c r="W21" i="52"/>
  <c r="Y207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8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7" i="59"/>
  <c r="Z15" i="36"/>
  <c r="AC41" i="28"/>
  <c r="E39" i="35"/>
  <c r="AB203" i="59"/>
  <c r="E37" i="35"/>
  <c r="X35" i="64"/>
  <c r="W22" i="52"/>
  <c r="X9" i="92"/>
  <c r="X42" i="71"/>
  <c r="Z38" i="64"/>
  <c r="AA205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8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3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5" i="59"/>
  <c r="F101" i="59"/>
  <c r="E111" i="116"/>
  <c r="F99" i="59"/>
  <c r="E109" i="116"/>
  <c r="Y79" i="63"/>
  <c r="Z78" i="63"/>
  <c r="Z8" i="92"/>
  <c r="Y21" i="52"/>
  <c r="AA207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8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5" i="59"/>
  <c r="Z35" i="64"/>
  <c r="AA79" i="63"/>
  <c r="Z42" i="71"/>
  <c r="Z9" i="92"/>
  <c r="Y22" i="52"/>
  <c r="AE41" i="28"/>
  <c r="AB15" i="36"/>
  <c r="AB16" i="36"/>
  <c r="AD203" i="59"/>
  <c r="AA20" i="34"/>
  <c r="AB17" i="34"/>
  <c r="AB19" i="34"/>
  <c r="AB56" i="63"/>
  <c r="AA24" i="34"/>
  <c r="Z21" i="52"/>
  <c r="AB207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8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5" i="59"/>
  <c r="AA35" i="64"/>
  <c r="AA9" i="92"/>
  <c r="Z22" i="52"/>
  <c r="AA42" i="71"/>
  <c r="AF41" i="28"/>
  <c r="AE203" i="59"/>
  <c r="AC15" i="36"/>
  <c r="AC16" i="36"/>
  <c r="AG39" i="28"/>
  <c r="AD27" i="36"/>
  <c r="AD26" i="36"/>
  <c r="AE21" i="34"/>
  <c r="AE22" i="34"/>
  <c r="AF57" i="63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8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7" i="59"/>
  <c r="AE205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3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8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5" i="59"/>
  <c r="AD78" i="63"/>
  <c r="AD8" i="92"/>
  <c r="AC21" i="52"/>
  <c r="AE207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3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8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7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5" i="59"/>
  <c r="AI41" i="28"/>
  <c r="AF15" i="36"/>
  <c r="AF16" i="36"/>
  <c r="AH203" i="59"/>
  <c r="AV11" i="33"/>
  <c r="AZ8" i="33"/>
  <c r="N23" i="52"/>
  <c r="O10" i="92"/>
  <c r="O43" i="71"/>
  <c r="O56" i="71"/>
  <c r="Q208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3" i="59"/>
  <c r="AG207" i="59"/>
  <c r="AF8" i="92"/>
  <c r="AE21" i="52"/>
  <c r="AG38" i="64"/>
  <c r="AH205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8" i="59"/>
  <c r="I70" i="64"/>
  <c r="I8" i="111"/>
  <c r="Y50" i="71"/>
  <c r="Y57" i="71"/>
  <c r="AF21" i="52"/>
  <c r="AG8" i="92"/>
  <c r="AH207" i="59"/>
  <c r="AN7" i="33"/>
  <c r="AM69" i="33"/>
  <c r="AK41" i="28"/>
  <c r="AH15" i="36"/>
  <c r="AH16" i="36"/>
  <c r="AJ203" i="59"/>
  <c r="AI205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8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5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3" i="59"/>
  <c r="AI15" i="36"/>
  <c r="AI16" i="36"/>
  <c r="AG21" i="52"/>
  <c r="AH8" i="92"/>
  <c r="AI207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8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5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3" i="59"/>
  <c r="AJ15" i="36"/>
  <c r="AJ16" i="36"/>
  <c r="AM41" i="28"/>
  <c r="AI8" i="92"/>
  <c r="AH21" i="52"/>
  <c r="AJ207" i="59"/>
  <c r="AZ11" i="33"/>
  <c r="BD8" i="33"/>
  <c r="R23" i="52"/>
  <c r="S43" i="71"/>
  <c r="S56" i="71"/>
  <c r="S10" i="92"/>
  <c r="U208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3" i="59"/>
  <c r="AJ8" i="92"/>
  <c r="AK207" i="59"/>
  <c r="AI21" i="52"/>
  <c r="AL205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8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3" i="59"/>
  <c r="AO41" i="28"/>
  <c r="F39" i="35"/>
  <c r="AL15" i="36"/>
  <c r="AI55" i="71"/>
  <c r="AI49" i="71"/>
  <c r="AL38" i="64"/>
  <c r="AM205" i="59"/>
  <c r="AJ21" i="52"/>
  <c r="AL207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8" i="59"/>
  <c r="AG16" i="67"/>
  <c r="AG19" i="67"/>
  <c r="AG51" i="63"/>
  <c r="AM207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3" i="59"/>
  <c r="AK9" i="92"/>
  <c r="AK35" i="64"/>
  <c r="AJ22" i="52"/>
  <c r="AK42" i="71"/>
  <c r="AN205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8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5" i="59"/>
  <c r="AN15" i="36"/>
  <c r="AN16" i="36"/>
  <c r="AP203" i="59"/>
  <c r="AQ41" i="28"/>
  <c r="AN207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8" i="59"/>
  <c r="AF6" i="111"/>
  <c r="AF15" i="111"/>
  <c r="AF44" i="71"/>
  <c r="G57" i="64"/>
  <c r="G58" i="64"/>
  <c r="G50" i="63"/>
  <c r="G53" i="63"/>
  <c r="G60" i="63"/>
  <c r="F59" i="71"/>
  <c r="AP205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3" i="59"/>
  <c r="AU7" i="33"/>
  <c r="AT69" i="33"/>
  <c r="AM35" i="64"/>
  <c r="F5" i="64"/>
  <c r="F120" i="116"/>
  <c r="AN8" i="92"/>
  <c r="AO207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8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3" i="59"/>
  <c r="AS41" i="28"/>
  <c r="AP15" i="36"/>
  <c r="AP16" i="36"/>
  <c r="F113" i="116"/>
  <c r="F14" i="116"/>
  <c r="G104" i="59"/>
  <c r="F114" i="116"/>
  <c r="AV7" i="33"/>
  <c r="AU69" i="33"/>
  <c r="AP38" i="64"/>
  <c r="AQ205" i="59"/>
  <c r="AO78" i="63"/>
  <c r="G35" i="63"/>
  <c r="F178" i="116"/>
  <c r="AM22" i="52"/>
  <c r="AN9" i="92"/>
  <c r="AN35" i="64"/>
  <c r="AO79" i="63"/>
  <c r="AN42" i="71"/>
  <c r="AP207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8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7" i="59"/>
  <c r="AO21" i="52"/>
  <c r="AQ15" i="36"/>
  <c r="AT41" i="28"/>
  <c r="AS203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5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8" i="59"/>
  <c r="AQ78" i="63"/>
  <c r="AR15" i="36"/>
  <c r="AR16" i="36"/>
  <c r="AT203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7" i="59"/>
  <c r="AP42" i="71"/>
  <c r="AP9" i="92"/>
  <c r="AO22" i="52"/>
  <c r="AP35" i="64"/>
  <c r="AQ79" i="63"/>
  <c r="AR78" i="63"/>
  <c r="AS205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8" i="59"/>
  <c r="AM51" i="63"/>
  <c r="AM16" i="67"/>
  <c r="AM19" i="67"/>
  <c r="N9" i="111"/>
  <c r="D29" i="111"/>
  <c r="O69" i="64"/>
  <c r="N45" i="71"/>
  <c r="N58" i="71"/>
  <c r="AS207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3" i="59"/>
  <c r="AT205" i="59"/>
  <c r="AS38" i="64"/>
  <c r="BI11" i="33"/>
  <c r="BM8" i="33"/>
  <c r="AB43" i="71"/>
  <c r="AB56" i="71"/>
  <c r="AA23" i="52"/>
  <c r="AB10" i="92"/>
  <c r="AD208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7" i="59"/>
  <c r="AR21" i="52"/>
  <c r="AS8" i="92"/>
  <c r="AW41" i="28"/>
  <c r="AT15" i="36"/>
  <c r="AT16" i="36"/>
  <c r="AV203" i="59"/>
  <c r="AZ7" i="33"/>
  <c r="AY69" i="33"/>
  <c r="AT38" i="64"/>
  <c r="AU205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8" i="59"/>
  <c r="BA7" i="33"/>
  <c r="AZ69" i="33"/>
  <c r="AT8" i="92"/>
  <c r="AU207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3" i="59"/>
  <c r="AR55" i="71"/>
  <c r="AR49" i="71"/>
  <c r="AU38" i="64"/>
  <c r="AV205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8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3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5" i="59"/>
  <c r="AV38" i="64"/>
  <c r="AT42" i="71"/>
  <c r="AT35" i="64"/>
  <c r="AU79" i="63"/>
  <c r="AV78" i="63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8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5" i="59"/>
  <c r="AW38" i="64"/>
  <c r="AU21" i="52"/>
  <c r="AV8" i="92"/>
  <c r="AW207" i="59"/>
  <c r="AW17" i="34"/>
  <c r="AW19" i="34"/>
  <c r="AV20" i="34"/>
  <c r="AW56" i="63"/>
  <c r="AW58" i="63"/>
  <c r="AV24" i="34"/>
  <c r="AY203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8" i="59"/>
  <c r="I57" i="64"/>
  <c r="I58" i="64"/>
  <c r="H59" i="71"/>
  <c r="I50" i="63"/>
  <c r="I53" i="63"/>
  <c r="I60" i="63"/>
  <c r="AY205" i="59"/>
  <c r="AX38" i="64"/>
  <c r="AX15" i="36"/>
  <c r="AZ203" i="59"/>
  <c r="BA41" i="28"/>
  <c r="G39" i="35"/>
  <c r="G37" i="35"/>
  <c r="BD7" i="33"/>
  <c r="BC69" i="33"/>
  <c r="AV21" i="52"/>
  <c r="AW8" i="92"/>
  <c r="AX207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8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3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8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7" i="59"/>
  <c r="AY8" i="92"/>
  <c r="AX21" i="52"/>
  <c r="AY24" i="34"/>
  <c r="AZ56" i="63"/>
  <c r="AY20" i="34"/>
  <c r="AZ17" i="34"/>
  <c r="AZ19" i="34"/>
  <c r="BA205" i="59"/>
  <c r="AZ38" i="64"/>
  <c r="BB203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8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3" i="59"/>
  <c r="BA15" i="36"/>
  <c r="BA16" i="36"/>
  <c r="BD41" i="28"/>
  <c r="AZ58" i="63"/>
  <c r="H15" i="63"/>
  <c r="G158" i="116"/>
  <c r="H13" i="63"/>
  <c r="G156" i="116"/>
  <c r="BA207" i="59"/>
  <c r="AY21" i="52"/>
  <c r="AZ8" i="92"/>
  <c r="BA38" i="64"/>
  <c r="BB205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8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7" i="59"/>
  <c r="AZ21" i="52"/>
  <c r="BA8" i="92"/>
  <c r="BC205" i="59"/>
  <c r="BB38" i="64"/>
  <c r="AY49" i="71"/>
  <c r="AY55" i="71"/>
  <c r="BH7" i="33"/>
  <c r="BG69" i="33"/>
  <c r="BB15" i="36"/>
  <c r="BD203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8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3" i="59"/>
  <c r="BC15" i="36"/>
  <c r="BC16" i="36"/>
  <c r="H36" i="63"/>
  <c r="G179" i="116"/>
  <c r="BA78" i="63"/>
  <c r="BB78" i="63"/>
  <c r="BG39" i="28"/>
  <c r="BE21" i="34"/>
  <c r="BD27" i="36"/>
  <c r="BD26" i="36"/>
  <c r="BC38" i="64"/>
  <c r="BD205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/>
  <c r="AL10" i="92"/>
  <c r="AK23" i="52"/>
  <c r="AN208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3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8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3" i="59"/>
  <c r="BE15" i="36"/>
  <c r="BE16" i="36"/>
  <c r="BH41" i="28"/>
  <c r="BF205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7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8" i="59"/>
  <c r="BE8" i="92"/>
  <c r="BD21" i="52"/>
  <c r="BF207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3" i="59"/>
  <c r="BH21" i="34"/>
  <c r="BH22" i="34"/>
  <c r="BI57" i="63"/>
  <c r="BJ39" i="28"/>
  <c r="BG27" i="36"/>
  <c r="BG26" i="36"/>
  <c r="BG205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8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7" i="59"/>
  <c r="BE21" i="52"/>
  <c r="BJ41" i="28"/>
  <c r="BG15" i="36"/>
  <c r="BG16" i="36"/>
  <c r="BI203" i="59"/>
  <c r="BG56" i="63"/>
  <c r="BG58" i="63"/>
  <c r="BF24" i="34"/>
  <c r="BG17" i="34"/>
  <c r="BG19" i="34"/>
  <c r="BF20" i="34"/>
  <c r="BM7" i="33"/>
  <c r="BM69" i="33"/>
  <c r="BL69" i="33"/>
  <c r="BH205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8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3" i="59"/>
  <c r="BF42" i="71"/>
  <c r="BF35" i="64"/>
  <c r="BG79" i="63"/>
  <c r="BH78" i="63"/>
  <c r="BE22" i="52"/>
  <c r="BF9" i="92"/>
  <c r="BG8" i="92"/>
  <c r="BF21" i="52"/>
  <c r="BH207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5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8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3" i="59"/>
  <c r="BI15" i="36"/>
  <c r="BI16" i="36"/>
  <c r="BL41" i="28"/>
  <c r="BM41" i="28"/>
  <c r="BL203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8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5" i="59"/>
  <c r="I99" i="59"/>
  <c r="H39" i="35"/>
  <c r="I39" i="35"/>
  <c r="BI8" i="92"/>
  <c r="BH21" i="52"/>
  <c r="BJ207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3" i="59"/>
  <c r="BK205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8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8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8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8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8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8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8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8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8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8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8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8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8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8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8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8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8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8" i="59"/>
  <c r="AI59" i="71"/>
  <c r="AJ57" i="64"/>
  <c r="AJ58" i="64"/>
  <c r="AJ50" i="63"/>
  <c r="AJ53" i="63"/>
  <c r="AJ60" i="63"/>
  <c r="BK43" i="71"/>
  <c r="BK56" i="71"/>
  <c r="BJ23" i="52"/>
  <c r="BK10" i="92"/>
  <c r="BM208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<sst xmlns="http://schemas.openxmlformats.org/spreadsheetml/2006/main" count="7629" uniqueCount="1265">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</sst>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  <c:pt idx="37">
                  <c:v>-33610064.587156251</c:v>
                </c:pt>
                <c:pt idx="38">
                  <c:v>-33338068.182656251</c:v>
                </c:pt>
                <c:pt idx="39">
                  <c:v>-33250285.424156252</c:v>
                </c:pt>
                <c:pt idx="40">
                  <c:v>-33251794.424156252</c:v>
                </c:pt>
                <c:pt idx="41">
                  <c:v>-33162520.66565625</c:v>
                </c:pt>
                <c:pt idx="42">
                  <c:v>-33074746.907156251</c:v>
                </c:pt>
                <c:pt idx="43">
                  <c:v>-33250294.424156252</c:v>
                </c:pt>
                <c:pt idx="44">
                  <c:v>-33162520.66565625</c:v>
                </c:pt>
                <c:pt idx="45">
                  <c:v>-33338068.182656251</c:v>
                </c:pt>
                <c:pt idx="46">
                  <c:v>-33338068.182656251</c:v>
                </c:pt>
                <c:pt idx="47">
                  <c:v>-33338068.182656251</c:v>
                </c:pt>
                <c:pt idx="48">
                  <c:v>-33605064.587156251</c:v>
                </c:pt>
                <c:pt idx="49">
                  <c:v>-39077588.725976415</c:v>
                </c:pt>
                <c:pt idx="50">
                  <c:v>-38800962.059651412</c:v>
                </c:pt>
                <c:pt idx="51">
                  <c:v>-38721758.95277141</c:v>
                </c:pt>
                <c:pt idx="52">
                  <c:v>-38723267.95277141</c:v>
                </c:pt>
                <c:pt idx="53">
                  <c:v>-38632087.477811411</c:v>
                </c:pt>
                <c:pt idx="54">
                  <c:v>-38549616.380906411</c:v>
                </c:pt>
                <c:pt idx="55">
                  <c:v>-38721767.95277141</c:v>
                </c:pt>
                <c:pt idx="56">
                  <c:v>-38632087.477811411</c:v>
                </c:pt>
                <c:pt idx="57">
                  <c:v>-38800962.059651412</c:v>
                </c:pt>
                <c:pt idx="58">
                  <c:v>-38800962.059651412</c:v>
                </c:pt>
                <c:pt idx="59">
                  <c:v>-38800962.059651412</c:v>
                </c:pt>
                <c:pt idx="60">
                  <c:v>-39072588.725976415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  <c:pt idx="37">
                  <c:v>-34589331.717656255</c:v>
                </c:pt>
                <c:pt idx="38">
                  <c:v>-34630071.649656251</c:v>
                </c:pt>
                <c:pt idx="39">
                  <c:v>-33261064.857656252</c:v>
                </c:pt>
                <c:pt idx="40">
                  <c:v>-33037819.424156252</c:v>
                </c:pt>
                <c:pt idx="41">
                  <c:v>-33174575.099156249</c:v>
                </c:pt>
                <c:pt idx="42">
                  <c:v>-33082949.340656251</c:v>
                </c:pt>
                <c:pt idx="43">
                  <c:v>-32584287.55715625</c:v>
                </c:pt>
                <c:pt idx="44">
                  <c:v>-33170723.099156249</c:v>
                </c:pt>
                <c:pt idx="45">
                  <c:v>-32670777.315656252</c:v>
                </c:pt>
                <c:pt idx="46">
                  <c:v>-33122818.182656251</c:v>
                </c:pt>
                <c:pt idx="47">
                  <c:v>-33118752.182656251</c:v>
                </c:pt>
                <c:pt idx="48">
                  <c:v>-32693193.120156251</c:v>
                </c:pt>
                <c:pt idx="49">
                  <c:v>-38518671.965816416</c:v>
                </c:pt>
                <c:pt idx="50">
                  <c:v>-38634888.133476414</c:v>
                </c:pt>
                <c:pt idx="51">
                  <c:v>-38733636.001901411</c:v>
                </c:pt>
                <c:pt idx="52">
                  <c:v>-38604180.552771412</c:v>
                </c:pt>
                <c:pt idx="53">
                  <c:v>-38753259.645146407</c:v>
                </c:pt>
                <c:pt idx="54">
                  <c:v>-38386157.020061411</c:v>
                </c:pt>
                <c:pt idx="55">
                  <c:v>-38118305.146281414</c:v>
                </c:pt>
                <c:pt idx="56">
                  <c:v>-38492222.445146412</c:v>
                </c:pt>
                <c:pt idx="57">
                  <c:v>-38104604.643186413</c:v>
                </c:pt>
                <c:pt idx="58">
                  <c:v>-38585712.059651412</c:v>
                </c:pt>
                <c:pt idx="59">
                  <c:v>-38310936.059651412</c:v>
                </c:pt>
                <c:pt idx="60">
                  <c:v>-44508651.852151416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-43649050.666666672</c:v>
                </c:pt>
                <c:pt idx="5">
                  <c:v>-72272421.333333343</c:v>
                </c:pt>
                <c:pt idx="6">
                  <c:v>-99391912.000000015</c:v>
                </c:pt>
                <c:pt idx="7">
                  <c:v>-124519162.66666669</c:v>
                </c:pt>
                <c:pt idx="8">
                  <c:v>-149642533.33333334</c:v>
                </c:pt>
                <c:pt idx="9">
                  <c:v>-174776164</c:v>
                </c:pt>
                <c:pt idx="10">
                  <c:v>-199909794.66666666</c:v>
                </c:pt>
                <c:pt idx="11">
                  <c:v>-225043425.33333331</c:v>
                </c:pt>
                <c:pt idx="12">
                  <c:v>-250192245.99999997</c:v>
                </c:pt>
                <c:pt idx="13">
                  <c:v>-279166089.75</c:v>
                </c:pt>
                <c:pt idx="14">
                  <c:v>-308050938.5</c:v>
                </c:pt>
                <c:pt idx="15">
                  <c:v>-336915457.25</c:v>
                </c:pt>
                <c:pt idx="16">
                  <c:v>-364781476</c:v>
                </c:pt>
                <c:pt idx="17">
                  <c:v>-392624059.75</c:v>
                </c:pt>
                <c:pt idx="18">
                  <c:v>-420442033.5</c:v>
                </c:pt>
                <c:pt idx="19">
                  <c:v>-448306552.25</c:v>
                </c:pt>
                <c:pt idx="20">
                  <c:v>-476149136</c:v>
                </c:pt>
                <c:pt idx="21">
                  <c:v>-504033984.75</c:v>
                </c:pt>
                <c:pt idx="22">
                  <c:v>-531918833.5</c:v>
                </c:pt>
                <c:pt idx="23">
                  <c:v>-559803682.25</c:v>
                </c:pt>
                <c:pt idx="24">
                  <c:v>-587772526</c:v>
                </c:pt>
                <c:pt idx="25">
                  <c:v>-618153981.68124998</c:v>
                </c:pt>
                <c:pt idx="26">
                  <c:v>-648358702.36249995</c:v>
                </c:pt>
                <c:pt idx="27">
                  <c:v>-678506178.04374993</c:v>
                </c:pt>
                <c:pt idx="28">
                  <c:v>-708655153.7249999</c:v>
                </c:pt>
                <c:pt idx="29">
                  <c:v>-738761985.45624995</c:v>
                </c:pt>
                <c:pt idx="30">
                  <c:v>-768811572.1875</c:v>
                </c:pt>
                <c:pt idx="31">
                  <c:v>-798959047.86874998</c:v>
                </c:pt>
                <c:pt idx="32">
                  <c:v>-829065879.60000002</c:v>
                </c:pt>
                <c:pt idx="33">
                  <c:v>-859270600.28125</c:v>
                </c:pt>
                <c:pt idx="34">
                  <c:v>-889475320.96249998</c:v>
                </c:pt>
                <c:pt idx="35">
                  <c:v>-919680041.64374995</c:v>
                </c:pt>
                <c:pt idx="36">
                  <c:v>-950056497.32499993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-56494324</c:v>
                </c:pt>
                <c:pt idx="5">
                  <c:v>-84932158</c:v>
                </c:pt>
                <c:pt idx="6">
                  <c:v>-111830112</c:v>
                </c:pt>
                <c:pt idx="7">
                  <c:v>-136722686</c:v>
                </c:pt>
                <c:pt idx="8">
                  <c:v>-161624520</c:v>
                </c:pt>
                <c:pt idx="9">
                  <c:v>-186508974</c:v>
                </c:pt>
                <c:pt idx="10">
                  <c:v>-211428688</c:v>
                </c:pt>
                <c:pt idx="11">
                  <c:v>-236324402</c:v>
                </c:pt>
                <c:pt idx="12">
                  <c:v>-261313616</c:v>
                </c:pt>
                <c:pt idx="13">
                  <c:v>-290483634.75</c:v>
                </c:pt>
                <c:pt idx="14">
                  <c:v>-319396978.5</c:v>
                </c:pt>
                <c:pt idx="15">
                  <c:v>-348106702.25</c:v>
                </c:pt>
                <c:pt idx="16">
                  <c:v>-375783151</c:v>
                </c:pt>
                <c:pt idx="17">
                  <c:v>-403499294.75</c:v>
                </c:pt>
                <c:pt idx="18">
                  <c:v>-431116463.5</c:v>
                </c:pt>
                <c:pt idx="19">
                  <c:v>-458662477.25</c:v>
                </c:pt>
                <c:pt idx="20">
                  <c:v>-486288741</c:v>
                </c:pt>
                <c:pt idx="21">
                  <c:v>-513834754.75</c:v>
                </c:pt>
                <c:pt idx="22">
                  <c:v>-541504353.5</c:v>
                </c:pt>
                <c:pt idx="23">
                  <c:v>-569096912.25</c:v>
                </c:pt>
                <c:pt idx="24">
                  <c:v>-596667001</c:v>
                </c:pt>
                <c:pt idx="25">
                  <c:v>-627287143.48125005</c:v>
                </c:pt>
                <c:pt idx="26">
                  <c:v>-657712938.76250005</c:v>
                </c:pt>
                <c:pt idx="27">
                  <c:v>-687791711.64375007</c:v>
                </c:pt>
                <c:pt idx="28">
                  <c:v>-717769414.32500005</c:v>
                </c:pt>
                <c:pt idx="29">
                  <c:v>-747819463.0562501</c:v>
                </c:pt>
                <c:pt idx="30">
                  <c:v>-777712392.98750007</c:v>
                </c:pt>
                <c:pt idx="31">
                  <c:v>-807427558.46875012</c:v>
                </c:pt>
                <c:pt idx="32">
                  <c:v>-837345676.20000017</c:v>
                </c:pt>
                <c:pt idx="33">
                  <c:v>-867074109.68125021</c:v>
                </c:pt>
                <c:pt idx="34">
                  <c:v>-897063580.36250019</c:v>
                </c:pt>
                <c:pt idx="35">
                  <c:v>-926921120.04375017</c:v>
                </c:pt>
                <c:pt idx="36">
                  <c:v>-956891887.12500012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-43649050.666666672</c:v>
                </c:pt>
                <c:pt idx="5">
                  <c:v>-72272421.333333343</c:v>
                </c:pt>
                <c:pt idx="6">
                  <c:v>-99391912.000000015</c:v>
                </c:pt>
                <c:pt idx="7">
                  <c:v>-124519162.66666669</c:v>
                </c:pt>
                <c:pt idx="8">
                  <c:v>-149642533.33333334</c:v>
                </c:pt>
                <c:pt idx="9">
                  <c:v>-174776164</c:v>
                </c:pt>
                <c:pt idx="10">
                  <c:v>-199909794.66666666</c:v>
                </c:pt>
                <c:pt idx="11">
                  <c:v>-225043425.33333331</c:v>
                </c:pt>
                <c:pt idx="12">
                  <c:v>-250192245.99999997</c:v>
                </c:pt>
                <c:pt idx="13">
                  <c:v>-279166089.75</c:v>
                </c:pt>
                <c:pt idx="14">
                  <c:v>-308050938.5</c:v>
                </c:pt>
                <c:pt idx="15">
                  <c:v>-336915457.25</c:v>
                </c:pt>
                <c:pt idx="16">
                  <c:v>-364781476</c:v>
                </c:pt>
                <c:pt idx="17">
                  <c:v>-392624059.75</c:v>
                </c:pt>
                <c:pt idx="18">
                  <c:v>-420442033.5</c:v>
                </c:pt>
                <c:pt idx="19">
                  <c:v>-448306552.25</c:v>
                </c:pt>
                <c:pt idx="20">
                  <c:v>-476149136</c:v>
                </c:pt>
                <c:pt idx="21">
                  <c:v>-504033984.75</c:v>
                </c:pt>
                <c:pt idx="22">
                  <c:v>-531918833.5</c:v>
                </c:pt>
                <c:pt idx="23">
                  <c:v>-559803682.25</c:v>
                </c:pt>
                <c:pt idx="24">
                  <c:v>-587772526</c:v>
                </c:pt>
                <c:pt idx="25">
                  <c:v>-618153981.68124998</c:v>
                </c:pt>
                <c:pt idx="26">
                  <c:v>-648358702.36249995</c:v>
                </c:pt>
                <c:pt idx="27">
                  <c:v>-678506178.04374993</c:v>
                </c:pt>
                <c:pt idx="28">
                  <c:v>-708655153.7249999</c:v>
                </c:pt>
                <c:pt idx="29">
                  <c:v>-738761985.45624995</c:v>
                </c:pt>
                <c:pt idx="30">
                  <c:v>-768811572.1875</c:v>
                </c:pt>
                <c:pt idx="31">
                  <c:v>-798959047.86874998</c:v>
                </c:pt>
                <c:pt idx="32">
                  <c:v>-829065879.60000002</c:v>
                </c:pt>
                <c:pt idx="33">
                  <c:v>-859270600.28125</c:v>
                </c:pt>
                <c:pt idx="34">
                  <c:v>-889475320.96249998</c:v>
                </c:pt>
                <c:pt idx="35">
                  <c:v>-919680041.64374995</c:v>
                </c:pt>
                <c:pt idx="36">
                  <c:v>-950056497.32499993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-56494324</c:v>
                </c:pt>
                <c:pt idx="5">
                  <c:v>-84932158</c:v>
                </c:pt>
                <c:pt idx="6">
                  <c:v>-111830112</c:v>
                </c:pt>
                <c:pt idx="7">
                  <c:v>-136722686</c:v>
                </c:pt>
                <c:pt idx="8">
                  <c:v>-161624520</c:v>
                </c:pt>
                <c:pt idx="9">
                  <c:v>-186508974</c:v>
                </c:pt>
                <c:pt idx="10">
                  <c:v>-211428688</c:v>
                </c:pt>
                <c:pt idx="11">
                  <c:v>-236324402</c:v>
                </c:pt>
                <c:pt idx="12">
                  <c:v>-261313616</c:v>
                </c:pt>
                <c:pt idx="13">
                  <c:v>-290483634.75</c:v>
                </c:pt>
                <c:pt idx="14">
                  <c:v>-319396978.5</c:v>
                </c:pt>
                <c:pt idx="15">
                  <c:v>-348106702.25</c:v>
                </c:pt>
                <c:pt idx="16">
                  <c:v>-375783151</c:v>
                </c:pt>
                <c:pt idx="17">
                  <c:v>-403499294.75</c:v>
                </c:pt>
                <c:pt idx="18">
                  <c:v>-431116463.5</c:v>
                </c:pt>
                <c:pt idx="19">
                  <c:v>-458662477.25</c:v>
                </c:pt>
                <c:pt idx="20">
                  <c:v>-486288741</c:v>
                </c:pt>
                <c:pt idx="21">
                  <c:v>-513834754.75</c:v>
                </c:pt>
                <c:pt idx="22">
                  <c:v>-541504353.5</c:v>
                </c:pt>
                <c:pt idx="23">
                  <c:v>-569096912.25</c:v>
                </c:pt>
                <c:pt idx="24">
                  <c:v>-596667001</c:v>
                </c:pt>
                <c:pt idx="25">
                  <c:v>-627287143.48125005</c:v>
                </c:pt>
                <c:pt idx="26">
                  <c:v>-657712938.76250005</c:v>
                </c:pt>
                <c:pt idx="27">
                  <c:v>-687791711.64375007</c:v>
                </c:pt>
                <c:pt idx="28">
                  <c:v>-717769414.32500005</c:v>
                </c:pt>
                <c:pt idx="29">
                  <c:v>-747819463.0562501</c:v>
                </c:pt>
                <c:pt idx="30">
                  <c:v>-777712392.98750007</c:v>
                </c:pt>
                <c:pt idx="31">
                  <c:v>-807427558.46875012</c:v>
                </c:pt>
                <c:pt idx="32">
                  <c:v>-837345676.20000017</c:v>
                </c:pt>
                <c:pt idx="33">
                  <c:v>-867074109.68125021</c:v>
                </c:pt>
                <c:pt idx="34">
                  <c:v>-897063580.36250019</c:v>
                </c:pt>
                <c:pt idx="35">
                  <c:v>-926921120.04375017</c:v>
                </c:pt>
                <c:pt idx="36">
                  <c:v>-956891887.12500012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84932158</c:v>
                </c:pt>
                <c:pt idx="1">
                  <c:v>79912058</c:v>
                </c:pt>
                <c:pt idx="2">
                  <c:v>74911958</c:v>
                </c:pt>
                <c:pt idx="3">
                  <c:v>69851858</c:v>
                </c:pt>
                <c:pt idx="4">
                  <c:v>28437834</c:v>
                </c:pt>
                <c:pt idx="5">
                  <c:v>151392244</c:v>
                </c:pt>
                <c:pt idx="6">
                  <c:v>124494290</c:v>
                </c:pt>
                <c:pt idx="7">
                  <c:v>99601716</c:v>
                </c:pt>
                <c:pt idx="8">
                  <c:v>74699882</c:v>
                </c:pt>
                <c:pt idx="9">
                  <c:v>49815428</c:v>
                </c:pt>
                <c:pt idx="10">
                  <c:v>24895714</c:v>
                </c:pt>
                <c:pt idx="11">
                  <c:v>139458749</c:v>
                </c:pt>
                <c:pt idx="12">
                  <c:v>114469535</c:v>
                </c:pt>
                <c:pt idx="13">
                  <c:v>85299516.25</c:v>
                </c:pt>
                <c:pt idx="14">
                  <c:v>56386172.5</c:v>
                </c:pt>
                <c:pt idx="15">
                  <c:v>27676448.75</c:v>
                </c:pt>
                <c:pt idx="16">
                  <c:v>0</c:v>
                </c:pt>
                <c:pt idx="17">
                  <c:v>-27716143.75</c:v>
                </c:pt>
                <c:pt idx="18">
                  <c:v>-55333312.5</c:v>
                </c:pt>
                <c:pt idx="19">
                  <c:v>-82879326.25</c:v>
                </c:pt>
                <c:pt idx="20">
                  <c:v>-110505590</c:v>
                </c:pt>
                <c:pt idx="21">
                  <c:v>-138051603.75</c:v>
                </c:pt>
                <c:pt idx="22">
                  <c:v>-165721202.5</c:v>
                </c:pt>
                <c:pt idx="23">
                  <c:v>-193313761.25</c:v>
                </c:pt>
                <c:pt idx="24">
                  <c:v>-220883850</c:v>
                </c:pt>
                <c:pt idx="25">
                  <c:v>-251503992.48124999</c:v>
                </c:pt>
                <c:pt idx="26">
                  <c:v>-281929787.76249999</c:v>
                </c:pt>
                <c:pt idx="27">
                  <c:v>-312008560.64375001</c:v>
                </c:pt>
                <c:pt idx="28">
                  <c:v>-341986263.32499999</c:v>
                </c:pt>
                <c:pt idx="29">
                  <c:v>-372036312.05624998</c:v>
                </c:pt>
                <c:pt idx="30">
                  <c:v>-401929241.98749995</c:v>
                </c:pt>
                <c:pt idx="31">
                  <c:v>-431644407.46874994</c:v>
                </c:pt>
                <c:pt idx="32">
                  <c:v>-461562525.19999993</c:v>
                </c:pt>
                <c:pt idx="33">
                  <c:v>-491290958.68124992</c:v>
                </c:pt>
                <c:pt idx="34">
                  <c:v>-521280429.36249989</c:v>
                </c:pt>
                <c:pt idx="35">
                  <c:v>-551137969.04374993</c:v>
                </c:pt>
                <c:pt idx="36">
                  <c:v>-581108736.12499988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120090</c:v>
                </c:pt>
                <c:pt idx="4">
                  <c:v>120090</c:v>
                </c:pt>
                <c:pt idx="5">
                  <c:v>120090</c:v>
                </c:pt>
                <c:pt idx="6">
                  <c:v>120090</c:v>
                </c:pt>
                <c:pt idx="7">
                  <c:v>120090</c:v>
                </c:pt>
                <c:pt idx="8">
                  <c:v>120090</c:v>
                </c:pt>
                <c:pt idx="9">
                  <c:v>120090</c:v>
                </c:pt>
                <c:pt idx="10">
                  <c:v>120090</c:v>
                </c:pt>
                <c:pt idx="11">
                  <c:v>120090</c:v>
                </c:pt>
                <c:pt idx="12">
                  <c:v>120094.5</c:v>
                </c:pt>
                <c:pt idx="13">
                  <c:v>120094.5</c:v>
                </c:pt>
                <c:pt idx="14">
                  <c:v>120094.5</c:v>
                </c:pt>
                <c:pt idx="15">
                  <c:v>120094.5</c:v>
                </c:pt>
                <c:pt idx="16">
                  <c:v>120094.5</c:v>
                </c:pt>
                <c:pt idx="17">
                  <c:v>120094.5</c:v>
                </c:pt>
                <c:pt idx="18">
                  <c:v>120094.5</c:v>
                </c:pt>
                <c:pt idx="19">
                  <c:v>120094.5</c:v>
                </c:pt>
                <c:pt idx="20">
                  <c:v>120094.5</c:v>
                </c:pt>
                <c:pt idx="21">
                  <c:v>120094.5</c:v>
                </c:pt>
                <c:pt idx="22">
                  <c:v>120094.5</c:v>
                </c:pt>
                <c:pt idx="23">
                  <c:v>120094.5</c:v>
                </c:pt>
                <c:pt idx="24">
                  <c:v>120099.22500000001</c:v>
                </c:pt>
                <c:pt idx="25">
                  <c:v>120099.22500000001</c:v>
                </c:pt>
                <c:pt idx="26">
                  <c:v>120099.22500000001</c:v>
                </c:pt>
                <c:pt idx="27">
                  <c:v>120099.22500000001</c:v>
                </c:pt>
                <c:pt idx="28">
                  <c:v>120099.22500000001</c:v>
                </c:pt>
                <c:pt idx="29">
                  <c:v>120099.22500000001</c:v>
                </c:pt>
                <c:pt idx="30">
                  <c:v>120099.22500000001</c:v>
                </c:pt>
                <c:pt idx="31">
                  <c:v>120099.22500000001</c:v>
                </c:pt>
                <c:pt idx="32">
                  <c:v>120099.22500000001</c:v>
                </c:pt>
                <c:pt idx="33">
                  <c:v>120099.22500000001</c:v>
                </c:pt>
                <c:pt idx="34">
                  <c:v>120099.22500000001</c:v>
                </c:pt>
                <c:pt idx="35">
                  <c:v>120099.22500000001</c:v>
                </c:pt>
                <c:pt idx="36">
                  <c:v>120104.18625</c:v>
                </c:pt>
                <c:pt idx="37">
                  <c:v>120104.18625</c:v>
                </c:pt>
                <c:pt idx="38">
                  <c:v>120104.18625</c:v>
                </c:pt>
                <c:pt idx="39">
                  <c:v>120104.18625</c:v>
                </c:pt>
                <c:pt idx="40">
                  <c:v>120104.18625</c:v>
                </c:pt>
                <c:pt idx="41">
                  <c:v>120104.18625</c:v>
                </c:pt>
                <c:pt idx="42">
                  <c:v>120104.18625</c:v>
                </c:pt>
                <c:pt idx="43">
                  <c:v>120104.18625</c:v>
                </c:pt>
                <c:pt idx="44">
                  <c:v>120104.18625</c:v>
                </c:pt>
                <c:pt idx="45">
                  <c:v>120104.18625</c:v>
                </c:pt>
                <c:pt idx="46">
                  <c:v>120104.18625</c:v>
                </c:pt>
                <c:pt idx="47">
                  <c:v>120104.18625</c:v>
                </c:pt>
                <c:pt idx="48">
                  <c:v>120109.39556249999</c:v>
                </c:pt>
                <c:pt idx="49">
                  <c:v>120109.39556249999</c:v>
                </c:pt>
                <c:pt idx="50">
                  <c:v>120109.39556249999</c:v>
                </c:pt>
                <c:pt idx="51">
                  <c:v>120109.39556249999</c:v>
                </c:pt>
                <c:pt idx="52">
                  <c:v>120109.39556249999</c:v>
                </c:pt>
                <c:pt idx="53">
                  <c:v>120109.39556249999</c:v>
                </c:pt>
                <c:pt idx="54">
                  <c:v>120109.39556249999</c:v>
                </c:pt>
                <c:pt idx="55">
                  <c:v>120109.39556249999</c:v>
                </c:pt>
                <c:pt idx="56">
                  <c:v>120109.39556249999</c:v>
                </c:pt>
                <c:pt idx="57">
                  <c:v>120109.39556249999</c:v>
                </c:pt>
                <c:pt idx="58">
                  <c:v>120109.39556249999</c:v>
                </c:pt>
                <c:pt idx="59">
                  <c:v>120109.39556249999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5000004</c:v>
                </c:pt>
                <c:pt idx="1">
                  <c:v>5000004</c:v>
                </c:pt>
                <c:pt idx="2">
                  <c:v>5000004</c:v>
                </c:pt>
                <c:pt idx="3">
                  <c:v>5000004</c:v>
                </c:pt>
                <c:pt idx="4">
                  <c:v>5000004</c:v>
                </c:pt>
                <c:pt idx="5">
                  <c:v>5000004</c:v>
                </c:pt>
                <c:pt idx="6">
                  <c:v>5000004</c:v>
                </c:pt>
                <c:pt idx="7">
                  <c:v>5000004</c:v>
                </c:pt>
                <c:pt idx="8">
                  <c:v>5000004</c:v>
                </c:pt>
                <c:pt idx="9">
                  <c:v>5000004</c:v>
                </c:pt>
                <c:pt idx="10">
                  <c:v>5000004</c:v>
                </c:pt>
                <c:pt idx="11">
                  <c:v>5000004</c:v>
                </c:pt>
                <c:pt idx="12">
                  <c:v>5500004.1000000006</c:v>
                </c:pt>
                <c:pt idx="13">
                  <c:v>5500004.1000000006</c:v>
                </c:pt>
                <c:pt idx="14">
                  <c:v>5500004.1000000006</c:v>
                </c:pt>
                <c:pt idx="15">
                  <c:v>5500004.1000000006</c:v>
                </c:pt>
                <c:pt idx="16">
                  <c:v>5500004.1000000006</c:v>
                </c:pt>
                <c:pt idx="17">
                  <c:v>5500004.1000000006</c:v>
                </c:pt>
                <c:pt idx="18">
                  <c:v>5500004.1000000006</c:v>
                </c:pt>
                <c:pt idx="19">
                  <c:v>5500004.1000000006</c:v>
                </c:pt>
                <c:pt idx="20">
                  <c:v>5500004.1000000006</c:v>
                </c:pt>
                <c:pt idx="21">
                  <c:v>5500004.1000000006</c:v>
                </c:pt>
                <c:pt idx="22">
                  <c:v>5500004.1000000006</c:v>
                </c:pt>
                <c:pt idx="23">
                  <c:v>5500004.1000000006</c:v>
                </c:pt>
                <c:pt idx="24">
                  <c:v>6050004.2025000015</c:v>
                </c:pt>
                <c:pt idx="25">
                  <c:v>6050004.2025000015</c:v>
                </c:pt>
                <c:pt idx="26">
                  <c:v>6050004.2025000015</c:v>
                </c:pt>
                <c:pt idx="27">
                  <c:v>6050004.2025000015</c:v>
                </c:pt>
                <c:pt idx="28">
                  <c:v>6050004.2025000015</c:v>
                </c:pt>
                <c:pt idx="29">
                  <c:v>6050004.2025000015</c:v>
                </c:pt>
                <c:pt idx="30">
                  <c:v>6050004.2025000015</c:v>
                </c:pt>
                <c:pt idx="31">
                  <c:v>6050004.2025000015</c:v>
                </c:pt>
                <c:pt idx="32">
                  <c:v>6050004.2025000015</c:v>
                </c:pt>
                <c:pt idx="33">
                  <c:v>6050004.2025000015</c:v>
                </c:pt>
                <c:pt idx="34">
                  <c:v>6050004.2025000015</c:v>
                </c:pt>
                <c:pt idx="35">
                  <c:v>6050004.2025000015</c:v>
                </c:pt>
                <c:pt idx="36">
                  <c:v>6655004.3075625021</c:v>
                </c:pt>
                <c:pt idx="37">
                  <c:v>6655004.3075625021</c:v>
                </c:pt>
                <c:pt idx="38">
                  <c:v>6655004.3075625021</c:v>
                </c:pt>
                <c:pt idx="39">
                  <c:v>6655004.3075625021</c:v>
                </c:pt>
                <c:pt idx="40">
                  <c:v>6655004.3075625021</c:v>
                </c:pt>
                <c:pt idx="41">
                  <c:v>6655004.3075625021</c:v>
                </c:pt>
                <c:pt idx="42">
                  <c:v>6655004.3075625021</c:v>
                </c:pt>
                <c:pt idx="43">
                  <c:v>6655004.3075625021</c:v>
                </c:pt>
                <c:pt idx="44">
                  <c:v>6655004.3075625021</c:v>
                </c:pt>
                <c:pt idx="45">
                  <c:v>6655004.3075625021</c:v>
                </c:pt>
                <c:pt idx="46">
                  <c:v>6655004.3075625021</c:v>
                </c:pt>
                <c:pt idx="47">
                  <c:v>6655004.3075625021</c:v>
                </c:pt>
                <c:pt idx="48">
                  <c:v>7320504.4152515661</c:v>
                </c:pt>
                <c:pt idx="49">
                  <c:v>7320504.4152515661</c:v>
                </c:pt>
                <c:pt idx="50">
                  <c:v>7320504.4152515661</c:v>
                </c:pt>
                <c:pt idx="51">
                  <c:v>7320504.4152515661</c:v>
                </c:pt>
                <c:pt idx="52">
                  <c:v>7320504.4152515661</c:v>
                </c:pt>
                <c:pt idx="53">
                  <c:v>7320504.4152515661</c:v>
                </c:pt>
                <c:pt idx="54">
                  <c:v>7320504.4152515661</c:v>
                </c:pt>
                <c:pt idx="55">
                  <c:v>7320504.4152515661</c:v>
                </c:pt>
                <c:pt idx="56">
                  <c:v>7320504.4152515661</c:v>
                </c:pt>
                <c:pt idx="57">
                  <c:v>7320504.4152515661</c:v>
                </c:pt>
                <c:pt idx="58">
                  <c:v>7320504.4152515661</c:v>
                </c:pt>
                <c:pt idx="59">
                  <c:v>7320504.4152515661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1502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2.0499999999999998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1502.0500000000002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2.1012499999999998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1502.1012500000002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2.1537812499999998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1502.1537812500001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2.2076257812499995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1502.20762578125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5002.05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2.0499999999999998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5002.1012499999997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2.1012499999999998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5002.1537812500001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2.1537812499999998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5002.2076257812496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2.2076257812499995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259.29088963963966</v>
      </c>
      <c r="E5" s="256">
        <f>E153/E168</f>
        <v>-349.30218863246233</v>
      </c>
      <c r="F5" s="256">
        <f>F153/F168</f>
        <v>-372.32792934535672</v>
      </c>
      <c r="G5" s="256">
        <f>G153/G168</f>
        <v>-40771.43244079085</v>
      </c>
      <c r="H5" s="256">
        <f>H153/H168</f>
        <v>-90.140500380786179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257.99359234234237</v>
      </c>
      <c r="E6" s="256">
        <f>(E150+E151)/E168</f>
        <v>-350.52381747091363</v>
      </c>
      <c r="F6" s="256">
        <f>(F150+F151)/F168</f>
        <v>-373.52068361956782</v>
      </c>
      <c r="G6" s="256">
        <f>(G150+G151)/G168</f>
        <v>-40848.830554943052</v>
      </c>
      <c r="H6" s="256">
        <f>(H150+H151)/H168</f>
        <v>-91.56660885681282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16.403165033911076</v>
      </c>
      <c r="E9" s="256">
        <f>(E20+E28+E33)/E151</f>
        <v>20.149001536098311</v>
      </c>
      <c r="F9" s="256">
        <f>(F20+F28+F33)/F151</f>
        <v>20.096463022508054</v>
      </c>
      <c r="G9" s="256">
        <f>(G20+G28+G33)/G151</f>
        <v>19.820453914562432</v>
      </c>
      <c r="H9" s="256">
        <f>(H20+H28+H33)/H151</f>
        <v>19.822116769315663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3.0850694444444446</v>
      </c>
      <c r="E10" s="257">
        <f>E21/((D152+E152)/2)</f>
        <v>6.5715156923992266</v>
      </c>
      <c r="F10" s="257">
        <f>F21/((E152+F152)/2)</f>
        <v>6.6454839994111277</v>
      </c>
      <c r="G10" s="257">
        <f>G21/((F152+G152)/2)</f>
        <v>7.7374921260776759</v>
      </c>
      <c r="H10" s="257">
        <f>H21/((G152+H152)/2)</f>
        <v>1.3385301641137406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4.0022522522522523</v>
      </c>
      <c r="E11" s="257">
        <f>E21/((D166+E166)/2)</f>
        <v>8.2336837004733692</v>
      </c>
      <c r="F11" s="257">
        <f>F21/((E166+F166)/2)</f>
        <v>7.9817321831193011</v>
      </c>
      <c r="G11" s="257">
        <f>G21/((F166+G166)/2)</f>
        <v>18.185863963108641</v>
      </c>
      <c r="H11" s="257">
        <f>H21/((G166+H166)/2)</f>
        <v>2.0629203717102591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-191.56846449518383</v>
      </c>
      <c r="E14" s="258">
        <f t="shared" ref="E14:H14" si="0">E113/(E20+E28+E33)</f>
        <v>-48.104839335983336</v>
      </c>
      <c r="F14" s="258">
        <f t="shared" si="0"/>
        <v>-25.314628095030127</v>
      </c>
      <c r="G14" s="258">
        <f t="shared" si="0"/>
        <v>-17.085935291380871</v>
      </c>
      <c r="H14" s="258">
        <f t="shared" si="0"/>
        <v>-18.358892031941263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-3.9842414703516935</v>
      </c>
      <c r="E15" s="258">
        <f>E113/((D180+E180)/2)</f>
        <v>7.8144967150459967</v>
      </c>
      <c r="F15" s="258">
        <f>F113/((E180+F180)/2)</f>
        <v>0.92153414246699528</v>
      </c>
      <c r="G15" s="258">
        <f>G113/((F180+G180)/2)</f>
        <v>0.51634473410714887</v>
      </c>
      <c r="H15" s="258">
        <f>H113/((G180+H180)/2)</f>
        <v>0.3856384800390143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1248520</v>
      </c>
      <c r="E20" s="70">
        <f>'FIN-P&amp;L_CWS'!F10</f>
        <v>6758120</v>
      </c>
      <c r="F20" s="70">
        <f>'FIN-P&amp;L_CWS'!G10</f>
        <v>13755973.500000002</v>
      </c>
      <c r="G20" s="70">
        <f>'FIN-P&amp;L_CWS'!H10</f>
        <v>22506489.996000003</v>
      </c>
      <c r="H20" s="70">
        <f>'FIN-P&amp;L_CWS'!I10</f>
        <v>24343784.070620004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888500</v>
      </c>
      <c r="E21" s="70">
        <f>'FIN-P&amp;L_CWS'!F11</f>
        <v>4418030</v>
      </c>
      <c r="F21" s="70">
        <f>'FIN-P&amp;L_CWS'!G11</f>
        <v>8712116.5499999989</v>
      </c>
      <c r="G21" s="70">
        <f>'FIN-P&amp;L_CWS'!H11</f>
        <v>14347028.125</v>
      </c>
      <c r="H21" s="70">
        <f>'FIN-P&amp;L_CWS'!I11</f>
        <v>16321401.019374998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360020</v>
      </c>
      <c r="E22" s="70">
        <f>'FIN-P&amp;L_CWS'!F12</f>
        <v>2340090</v>
      </c>
      <c r="F22" s="70">
        <f>'FIN-P&amp;L_CWS'!G12</f>
        <v>5043856.9499999993</v>
      </c>
      <c r="G22" s="70">
        <f>'FIN-P&amp;L_CWS'!H12</f>
        <v>8159461.8710000003</v>
      </c>
      <c r="H22" s="70">
        <f>'FIN-P&amp;L_CWS'!I12</f>
        <v>8022383.0512450021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0.28835741517957264</v>
      </c>
      <c r="E23" s="46">
        <f>'FIN-P&amp;L_CWS'!F13</f>
        <v>0.34626345788473717</v>
      </c>
      <c r="F23" s="46">
        <f>'FIN-P&amp;L_CWS'!G13</f>
        <v>0.36666666666666659</v>
      </c>
      <c r="G23" s="46">
        <f>'FIN-P&amp;L_CWS'!H13</f>
        <v>0.36253817776339853</v>
      </c>
      <c r="H23" s="46">
        <f>'FIN-P&amp;L_CWS'!I13</f>
        <v>0.32954544075697112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</v>
      </c>
      <c r="H27" s="70">
        <f>'FIN-P&amp;L_CWS'!I17</f>
        <v>9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</v>
      </c>
      <c r="H28" s="70">
        <f>'FIN-P&amp;L_CWS'!I18</f>
        <v>9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57500</v>
      </c>
      <c r="E31" s="70">
        <f>'FIN-P&amp;L_CWS'!F21</f>
        <v>259475</v>
      </c>
      <c r="F31" s="70">
        <f>'FIN-P&amp;L_CWS'!G21</f>
        <v>555276.5</v>
      </c>
      <c r="G31" s="70">
        <f>'FIN-P&amp;L_CWS'!H21</f>
        <v>888156.17500000016</v>
      </c>
      <c r="H31" s="70">
        <f>'FIN-P&amp;L_CWS'!I21</f>
        <v>1002758.9476499999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57500</v>
      </c>
      <c r="E33" s="70">
        <f>'FIN-P&amp;L_CWS'!F23</f>
        <v>259475</v>
      </c>
      <c r="F33" s="70">
        <f>'FIN-P&amp;L_CWS'!G23</f>
        <v>555276.5</v>
      </c>
      <c r="G33" s="70">
        <f>'FIN-P&amp;L_CWS'!H23</f>
        <v>888156.17500000016</v>
      </c>
      <c r="H33" s="70">
        <f>'FIN-P&amp;L_CWS'!I23</f>
        <v>1002758.9476499999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417520</v>
      </c>
      <c r="E35" s="70">
        <f>'FIN-P&amp;L_CWS'!F25</f>
        <v>2599565</v>
      </c>
      <c r="F35" s="70">
        <f>'FIN-P&amp;L_CWS'!G25</f>
        <v>5599133.4499999993</v>
      </c>
      <c r="G35" s="70">
        <f>'FIN-P&amp;L_CWS'!H25</f>
        <v>9047627.046000002</v>
      </c>
      <c r="H35" s="70">
        <f>'FIN-P&amp;L_CWS'!I25</f>
        <v>9025150.9988950007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1080000</v>
      </c>
      <c r="E83" s="70">
        <f>'FIN-P&amp;L_CWS'!F73</f>
        <v>1440000</v>
      </c>
      <c r="F83" s="70">
        <f>'FIN-P&amp;L_CWS'!G73</f>
        <v>1440000</v>
      </c>
      <c r="G83" s="70">
        <f>'FIN-P&amp;L_CWS'!H73</f>
        <v>1440000</v>
      </c>
      <c r="H83" s="70">
        <f>'FIN-P&amp;L_CWS'!I73</f>
        <v>1440000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1081080</v>
      </c>
      <c r="E84" s="70">
        <f>'FIN-P&amp;L_CWS'!F74</f>
        <v>1441134</v>
      </c>
      <c r="F84" s="70">
        <f>'FIN-P&amp;L_CWS'!G74</f>
        <v>1441190.7000000002</v>
      </c>
      <c r="G84" s="70">
        <f>'FIN-P&amp;L_CWS'!H74</f>
        <v>1441250.2350000001</v>
      </c>
      <c r="H84" s="70">
        <f>'FIN-P&amp;L_CWS'!I74</f>
        <v>1441312.7467499999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12</v>
      </c>
      <c r="E87" s="70">
        <f>'FIN-P&amp;L_CWS'!F77</f>
        <v>12.300000000000002</v>
      </c>
      <c r="F87" s="70">
        <f>'FIN-P&amp;L_CWS'!G77</f>
        <v>12.6075</v>
      </c>
      <c r="G87" s="70">
        <f>'FIN-P&amp;L_CWS'!H77</f>
        <v>12.922687500000002</v>
      </c>
      <c r="H87" s="70">
        <f>'FIN-P&amp;L_CWS'!I77</f>
        <v>13.245754687499995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12</v>
      </c>
      <c r="E88" s="70">
        <f>'FIN-P&amp;L_CWS'!F78</f>
        <v>12.300000000000002</v>
      </c>
      <c r="F88" s="70">
        <f>'FIN-P&amp;L_CWS'!G78</f>
        <v>12.6075</v>
      </c>
      <c r="G88" s="70">
        <f>'FIN-P&amp;L_CWS'!H78</f>
        <v>12.922687500000002</v>
      </c>
      <c r="H88" s="70">
        <f>'FIN-P&amp;L_CWS'!I78</f>
        <v>13.245754687499995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12</v>
      </c>
      <c r="E89" s="70">
        <f>'FIN-P&amp;L_CWS'!F79</f>
        <v>12.300000000000002</v>
      </c>
      <c r="F89" s="70">
        <f>'FIN-P&amp;L_CWS'!G79</f>
        <v>12.6075</v>
      </c>
      <c r="G89" s="70">
        <f>'FIN-P&amp;L_CWS'!H79</f>
        <v>12.922687500000002</v>
      </c>
      <c r="H89" s="70">
        <f>'FIN-P&amp;L_CWS'!I79</f>
        <v>13.245754687499995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12</v>
      </c>
      <c r="E90" s="70">
        <f>'FIN-P&amp;L_CWS'!F80</f>
        <v>12.300000000000002</v>
      </c>
      <c r="F90" s="70">
        <f>'FIN-P&amp;L_CWS'!G80</f>
        <v>12.6075</v>
      </c>
      <c r="G90" s="70">
        <f>'FIN-P&amp;L_CWS'!H80</f>
        <v>12.922687500000002</v>
      </c>
      <c r="H90" s="70">
        <f>'FIN-P&amp;L_CWS'!I80</f>
        <v>13.245754687499995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60000048</v>
      </c>
      <c r="E91" s="70">
        <f>'FIN-P&amp;L_CWS'!F81</f>
        <v>66000049.20000001</v>
      </c>
      <c r="F91" s="70">
        <f>'FIN-P&amp;L_CWS'!G81</f>
        <v>72600050.430000022</v>
      </c>
      <c r="G91" s="70">
        <f>'FIN-P&amp;L_CWS'!H81</f>
        <v>79860051.690750018</v>
      </c>
      <c r="H91" s="70">
        <f>'FIN-P&amp;L_CWS'!I81</f>
        <v>87846052.983018801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12</v>
      </c>
      <c r="E94" s="70">
        <f>'FIN-P&amp;L_CWS'!F84</f>
        <v>12.300000000000002</v>
      </c>
      <c r="F94" s="70">
        <f>'FIN-P&amp;L_CWS'!G84</f>
        <v>12.6075</v>
      </c>
      <c r="G94" s="70">
        <f>'FIN-P&amp;L_CWS'!H84</f>
        <v>12.922687500000002</v>
      </c>
      <c r="H94" s="70">
        <f>'FIN-P&amp;L_CWS'!I84</f>
        <v>13.245754687499995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12</v>
      </c>
      <c r="E96" s="70">
        <f>'FIN-P&amp;L_CWS'!F86</f>
        <v>12.300000000000002</v>
      </c>
      <c r="F96" s="70">
        <f>'FIN-P&amp;L_CWS'!G86</f>
        <v>12.6075</v>
      </c>
      <c r="G96" s="70">
        <f>'FIN-P&amp;L_CWS'!H86</f>
        <v>12.922687500000002</v>
      </c>
      <c r="H96" s="70">
        <f>'FIN-P&amp;L_CWS'!I86</f>
        <v>13.245754687499995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1524</v>
      </c>
      <c r="E97" s="70">
        <f>'FIN-P&amp;L_CWS'!F87</f>
        <v>1524.6</v>
      </c>
      <c r="F97" s="70">
        <f>'FIN-P&amp;L_CWS'!G87</f>
        <v>1525.2149999999997</v>
      </c>
      <c r="G97" s="70">
        <f>'FIN-P&amp;L_CWS'!H87</f>
        <v>1525.8453750000006</v>
      </c>
      <c r="H97" s="70">
        <f>'FIN-P&amp;L_CWS'!I87</f>
        <v>1526.4915093750003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12</v>
      </c>
      <c r="E100" s="70">
        <f>'FIN-P&amp;L_CWS'!F90</f>
        <v>12.300000000000002</v>
      </c>
      <c r="F100" s="70">
        <f>'FIN-P&amp;L_CWS'!G90</f>
        <v>12.6075</v>
      </c>
      <c r="G100" s="70">
        <f>'FIN-P&amp;L_CWS'!H90</f>
        <v>12.922687500000002</v>
      </c>
      <c r="H100" s="70">
        <f>'FIN-P&amp;L_CWS'!I90</f>
        <v>13.245754687499995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12</v>
      </c>
      <c r="E101" s="70">
        <f>'FIN-P&amp;L_CWS'!F91</f>
        <v>12.300000000000002</v>
      </c>
      <c r="F101" s="70">
        <f>'FIN-P&amp;L_CWS'!G91</f>
        <v>12.6075</v>
      </c>
      <c r="G101" s="70">
        <f>'FIN-P&amp;L_CWS'!H91</f>
        <v>12.922687500000002</v>
      </c>
      <c r="H101" s="70">
        <f>'FIN-P&amp;L_CWS'!I91</f>
        <v>13.245754687499995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20024</v>
      </c>
      <c r="E103" s="70">
        <f>'FIN-P&amp;L_CWS'!F93</f>
        <v>5024.6000000000022</v>
      </c>
      <c r="F103" s="70">
        <f>'FIN-P&amp;L_CWS'!G93</f>
        <v>5025.2149999999965</v>
      </c>
      <c r="G103" s="70">
        <f>'FIN-P&amp;L_CWS'!H93</f>
        <v>5025.8453750000008</v>
      </c>
      <c r="H103" s="70">
        <f>'FIN-P&amp;L_CWS'!I93</f>
        <v>5026.4915093749951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12</v>
      </c>
      <c r="E105" s="70">
        <f>'FIN-P&amp;L_CWS'!F95</f>
        <v>12.300000000000002</v>
      </c>
      <c r="F105" s="70">
        <f>'FIN-P&amp;L_CWS'!G95</f>
        <v>12.6075</v>
      </c>
      <c r="G105" s="70">
        <f>'FIN-P&amp;L_CWS'!H95</f>
        <v>12.922687500000002</v>
      </c>
      <c r="H105" s="70">
        <f>'FIN-P&amp;L_CWS'!I95</f>
        <v>13.245754687499995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12</v>
      </c>
      <c r="E107" s="70">
        <f>'FIN-P&amp;L_CWS'!F97</f>
        <v>12.300000000000002</v>
      </c>
      <c r="F107" s="70">
        <f>'FIN-P&amp;L_CWS'!G97</f>
        <v>12.6075</v>
      </c>
      <c r="G107" s="70">
        <f>'FIN-P&amp;L_CWS'!H97</f>
        <v>12.922687500000002</v>
      </c>
      <c r="H107" s="70">
        <f>'FIN-P&amp;L_CWS'!I97</f>
        <v>13.245754687499995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250609765.99999997</v>
      </c>
      <c r="E111" s="70">
        <f>'FIN-P&amp;L_CWS'!F101</f>
        <v>340179845</v>
      </c>
      <c r="F111" s="70">
        <f>'FIN-P&amp;L_CWS'!G101</f>
        <v>367883104.77499992</v>
      </c>
      <c r="G111" s="70">
        <f>'FIN-P&amp;L_CWS'!H101</f>
        <v>408767191.46187514</v>
      </c>
      <c r="H111" s="70">
        <f>'FIN-P&amp;L_CWS'!I101</f>
        <v>474359762.88429707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-250192245.99999997</v>
      </c>
      <c r="E113" s="70">
        <f>'FIN-P&amp;L_CWS'!F103</f>
        <v>-337580280</v>
      </c>
      <c r="F113" s="70">
        <f>'FIN-P&amp;L_CWS'!G103</f>
        <v>-362283971.32499993</v>
      </c>
      <c r="G113" s="70">
        <f>'FIN-P&amp;L_CWS'!H103</f>
        <v>-399719564.41587496</v>
      </c>
      <c r="H113" s="70">
        <f>'FIN-P&amp;L_CWS'!I103</f>
        <v>-465334611.88540196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-250192245.99999997</v>
      </c>
      <c r="E114" s="70">
        <f>'FIN-P&amp;L_CWS'!F104</f>
        <v>-587772526</v>
      </c>
      <c r="F114" s="70">
        <f>'FIN-P&amp;L_CWS'!G104</f>
        <v>-950056497.32499993</v>
      </c>
      <c r="G114" s="70">
        <f>'FIN-P&amp;L_CWS'!H104</f>
        <v>-1349776061.7408748</v>
      </c>
      <c r="H114" s="70">
        <f>'FIN-P&amp;L_CWS'!I104</f>
        <v>-1815110673.6262767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-250192245.99999997</v>
      </c>
      <c r="E120" s="121">
        <f>'FIN-CASHFLOW_CWS'!E5</f>
        <v>-337580280</v>
      </c>
      <c r="F120" s="121">
        <f>'FIN-CASHFLOW_CWS'!F5</f>
        <v>-362283971.32499993</v>
      </c>
      <c r="G120" s="121">
        <f>'FIN-CASHFLOW_CWS'!G5</f>
        <v>-399719564.41587496</v>
      </c>
      <c r="H120" s="121">
        <f>'FIN-CASHFLOW_CWS'!H5</f>
        <v>-465334611.88540196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1713630.0000000002</v>
      </c>
      <c r="E128" s="121">
        <f>'FIN-CASHFLOW_CWS'!E13</f>
        <v>2306895</v>
      </c>
      <c r="F128" s="121">
        <f>'FIN-CASHFLOW_CWS'!F13</f>
        <v>2059085.2000000002</v>
      </c>
      <c r="G128" s="121">
        <f>'FIN-CASHFLOW_CWS'!G13</f>
        <v>583200.86950000003</v>
      </c>
      <c r="H128" s="121">
        <f>'FIN-CASHFLOW_CWS'!H13</f>
        <v>-2416613.6398399994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-248478615.99999997</v>
      </c>
      <c r="E130" s="121">
        <f>'FIN-CASHFLOW_CWS'!E15</f>
        <v>-335273385</v>
      </c>
      <c r="F130" s="121">
        <f>'FIN-CASHFLOW_CWS'!F15</f>
        <v>-360224886.12499994</v>
      </c>
      <c r="G130" s="121">
        <f>'FIN-CASHFLOW_CWS'!G15</f>
        <v>-399136363.54637498</v>
      </c>
      <c r="H130" s="121">
        <f>'FIN-CASHFLOW_CWS'!H15</f>
        <v>-467751225.52524197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84932158</v>
      </c>
      <c r="D138" s="121">
        <f>'FIN-CASHFLOW_CWS'!D23</f>
        <v>290850993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84932158</v>
      </c>
      <c r="D140" s="121">
        <f>'FIN-CASHFLOW_CWS'!D25</f>
        <v>29537377.00000003</v>
      </c>
      <c r="E140" s="121">
        <f>'FIN-CASHFLOW_CWS'!E25</f>
        <v>-335353385</v>
      </c>
      <c r="F140" s="121">
        <f>'FIN-CASHFLOW_CWS'!F25</f>
        <v>-360224886.12499994</v>
      </c>
      <c r="G140" s="121">
        <f>'FIN-CASHFLOW_CWS'!G25</f>
        <v>-399136363.54637498</v>
      </c>
      <c r="H140" s="121">
        <f>'FIN-CASHFLOW_CWS'!H25</f>
        <v>-467751225.52524197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84932158</v>
      </c>
      <c r="E142" s="121">
        <f>'FIN-CASHFLOW_CWS'!E27</f>
        <v>114469535.00000003</v>
      </c>
      <c r="F142" s="121">
        <f>'FIN-CASHFLOW_CWS'!F27</f>
        <v>-220883849.99999997</v>
      </c>
      <c r="G142" s="121">
        <f>'FIN-CASHFLOW_CWS'!G27</f>
        <v>-581108736.12499988</v>
      </c>
      <c r="H142" s="121">
        <f>'FIN-CASHFLOW_CWS'!H27</f>
        <v>-980245099.6713748</v>
      </c>
      <c r="I142" s="121"/>
    </row>
    <row r="143" spans="2:9" x14ac:dyDescent="0.15">
      <c r="B143" s="136" t="s">
        <v>468</v>
      </c>
      <c r="C143" s="121">
        <f>'FIN-CASHFLOW_CWS'!C28</f>
        <v>84932158</v>
      </c>
      <c r="D143" s="121">
        <f>'FIN-CASHFLOW_CWS'!D28</f>
        <v>114469535.00000003</v>
      </c>
      <c r="E143" s="121">
        <f>'FIN-CASHFLOW_CWS'!E28</f>
        <v>-220883849.99999997</v>
      </c>
      <c r="F143" s="121">
        <f>'FIN-CASHFLOW_CWS'!F28</f>
        <v>-581108736.12499988</v>
      </c>
      <c r="G143" s="121">
        <f>'FIN-CASHFLOW_CWS'!G28</f>
        <v>-980245099.6713748</v>
      </c>
      <c r="H143" s="121">
        <f>'FIN-CASHFLOW_CWS'!H28</f>
        <v>-1447996325.1966166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84932158</v>
      </c>
      <c r="D150" s="121">
        <f>'FIN-BALANCE_CWS'!E7</f>
        <v>114469535</v>
      </c>
      <c r="E150" s="121">
        <f>'FIN-BALANCE_CWS'!F7</f>
        <v>-220883850</v>
      </c>
      <c r="F150" s="121">
        <f>'FIN-BALANCE_CWS'!G7</f>
        <v>-581108736.12499988</v>
      </c>
      <c r="G150" s="121">
        <f>'FIN-BALANCE_CWS'!H7</f>
        <v>-980245099.67137516</v>
      </c>
      <c r="H150" s="121">
        <f>'FIN-BALANCE_CWS'!I7</f>
        <v>-1447996325.1966169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450</v>
      </c>
      <c r="C153" s="121">
        <f>'FIN-BALANCE_CWS'!D10</f>
        <v>84932158</v>
      </c>
      <c r="D153" s="121">
        <f>'FIN-BALANCE_CWS'!E10</f>
        <v>115125155</v>
      </c>
      <c r="E153" s="121">
        <f>'FIN-BALANCE_CWS'!F10</f>
        <v>-219766965</v>
      </c>
      <c r="F153" s="121">
        <f>'FIN-BALANCE_CWS'!G10</f>
        <v>-578543242.32499993</v>
      </c>
      <c r="G153" s="121">
        <f>'FIN-BALANCE_CWS'!H10</f>
        <v>-977209692.74087512</v>
      </c>
      <c r="H153" s="121">
        <f>'FIN-BALANCE_CWS'!I10</f>
        <v>-1424185652.626277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84932158</v>
      </c>
      <c r="D160" s="121">
        <f>'FIN-BALANCE_CWS'!E17</f>
        <v>126034905</v>
      </c>
      <c r="E160" s="121">
        <f>'FIN-BALANCE_CWS'!F17</f>
        <v>-211360215</v>
      </c>
      <c r="F160" s="121">
        <f>'FIN-BALANCE_CWS'!G17</f>
        <v>-572719492.32499993</v>
      </c>
      <c r="G160" s="121">
        <f>'FIN-BALANCE_CWS'!H17</f>
        <v>-973968942.74087512</v>
      </c>
      <c r="H160" s="121">
        <f>'FIN-BALANCE_CWS'!I17</f>
        <v>-1423527902.626277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84932158</v>
      </c>
      <c r="D177" s="121">
        <f>'FIN-BALANCE_CWS'!E34</f>
        <v>375783151</v>
      </c>
      <c r="E177" s="121">
        <f>'FIN-BALANCE_CWS'!F34</f>
        <v>375783151</v>
      </c>
      <c r="F177" s="121">
        <f>'FIN-BALANCE_CWS'!G34</f>
        <v>375783151</v>
      </c>
      <c r="G177" s="121">
        <f>'FIN-BALANCE_CWS'!H34</f>
        <v>375783151</v>
      </c>
      <c r="H177" s="121">
        <f>'FIN-BALANCE_CWS'!I34</f>
        <v>375783151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-225043425.33333331</v>
      </c>
      <c r="E178" s="121">
        <f>'FIN-BALANCE_CWS'!F35</f>
        <v>-559803682.25</v>
      </c>
      <c r="F178" s="121">
        <f>'FIN-BALANCE_CWS'!G35</f>
        <v>-919680041.64374995</v>
      </c>
      <c r="G178" s="121">
        <f>'FIN-BALANCE_CWS'!H35</f>
        <v>-1316170997.1537189</v>
      </c>
      <c r="H178" s="121">
        <f>'FIN-BALANCE_CWS'!I35</f>
        <v>-1776038084.9003005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-25148820.666666668</v>
      </c>
      <c r="E179" s="121">
        <f>'FIN-BALANCE_CWS'!F36</f>
        <v>-27968843.75</v>
      </c>
      <c r="F179" s="121">
        <f>'FIN-BALANCE_CWS'!G36</f>
        <v>-30376455.681250002</v>
      </c>
      <c r="G179" s="121">
        <f>'FIN-BALANCE_CWS'!H36</f>
        <v>-33605064.587156251</v>
      </c>
      <c r="H179" s="121">
        <f>'FIN-BALANCE_CWS'!I36</f>
        <v>-39072588.725976415</v>
      </c>
      <c r="I179" s="121"/>
    </row>
    <row r="180" spans="2:9" x14ac:dyDescent="0.15">
      <c r="B180" s="135" t="s">
        <v>1045</v>
      </c>
      <c r="C180" s="121">
        <f>'FIN-BALANCE_CWS'!D37</f>
        <v>84932158</v>
      </c>
      <c r="D180" s="121">
        <f>'FIN-BALANCE_CWS'!E37</f>
        <v>125590905.00000001</v>
      </c>
      <c r="E180" s="121">
        <f>'FIN-BALANCE_CWS'!F37</f>
        <v>-211989375</v>
      </c>
      <c r="F180" s="121">
        <f>'FIN-BALANCE_CWS'!G37</f>
        <v>-574273346.32499993</v>
      </c>
      <c r="G180" s="121">
        <f>'FIN-BALANCE_CWS'!H37</f>
        <v>-973992910.74087524</v>
      </c>
      <c r="H180" s="121">
        <f>'FIN-BALANCE_CWS'!I37</f>
        <v>-1439327522.626277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84932158</v>
      </c>
      <c r="D182" s="121">
        <f>'FIN-BALANCE_CWS'!E39</f>
        <v>126034905.00000001</v>
      </c>
      <c r="E182" s="121">
        <f>'FIN-BALANCE_CWS'!F39</f>
        <v>-211360215</v>
      </c>
      <c r="F182" s="121">
        <f>'FIN-BALANCE_CWS'!G39</f>
        <v>-572719492.32499993</v>
      </c>
      <c r="G182" s="121">
        <f>'FIN-BALANCE_CWS'!H39</f>
        <v>-973968942.74087524</v>
      </c>
      <c r="H182" s="121">
        <f>'FIN-BALANCE_CWS'!I39</f>
        <v>-1423527902.626277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abSelected="1" topLeftCell="B107" workbookViewId="0">
      <selection activeCell="E150" sqref="E150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x14ac:dyDescent="0.15">
      <c r="B10" s="47" t="s">
        <v>480</v>
      </c>
      <c r="D10" s="70">
        <f>D114</f>
        <v>0</v>
      </c>
      <c r="E10" s="70">
        <f>SUM(E114:P114)</f>
        <v>1248520</v>
      </c>
      <c r="F10" s="70">
        <f>SUM(Q114:AB114)</f>
        <v>6758120</v>
      </c>
      <c r="G10" s="70">
        <f>SUM(AC114:AN114)</f>
        <v>13755973.500000002</v>
      </c>
      <c r="H10" s="70">
        <f>SUM(AO114:AZ114)</f>
        <v>22506489.996000003</v>
      </c>
      <c r="I10" s="70">
        <f>SUM(BA114:BL114)</f>
        <v>24343784.070620004</v>
      </c>
      <c r="J10" s="65">
        <f>SUM(D10:I10)</f>
        <v>68612887.566620007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304</v>
      </c>
      <c r="D11" s="70">
        <f>D115</f>
        <v>0</v>
      </c>
      <c r="E11" s="70">
        <f>SUM(E115:P115)</f>
        <v>888500</v>
      </c>
      <c r="F11" s="70">
        <f>SUM(Q115:AB115)</f>
        <v>4418030</v>
      </c>
      <c r="G11" s="70">
        <f>SUM(AC115:AN115)</f>
        <v>8712116.5499999989</v>
      </c>
      <c r="H11" s="70">
        <f>SUM(AO115:AZ115)</f>
        <v>14347028.125</v>
      </c>
      <c r="I11" s="70">
        <f>SUM(BA115:BL115)</f>
        <v>16321401.019374998</v>
      </c>
      <c r="J11" s="65">
        <f>SUM(D11:I11)</f>
        <v>44687075.694374993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331</v>
      </c>
      <c r="D12" s="70">
        <f>D116</f>
        <v>0</v>
      </c>
      <c r="E12" s="70">
        <f>SUM(E116:P116)</f>
        <v>360020</v>
      </c>
      <c r="F12" s="70">
        <f>SUM(Q116:AB116)</f>
        <v>2340090</v>
      </c>
      <c r="G12" s="70">
        <f>SUM(AC116:AN116)</f>
        <v>5043856.9499999993</v>
      </c>
      <c r="H12" s="70">
        <f>SUM(AO116:AZ116)</f>
        <v>8159461.8710000003</v>
      </c>
      <c r="I12" s="70">
        <f>SUM(BA116:BL116)</f>
        <v>8022383.0512450021</v>
      </c>
      <c r="J12" s="65">
        <f>SUM(D12:I12)</f>
        <v>23925811.872244999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318</v>
      </c>
      <c r="D13" s="46">
        <f>D117</f>
        <v>0</v>
      </c>
      <c r="E13" s="46">
        <f>E12/E10</f>
        <v>0.28835741517957264</v>
      </c>
      <c r="F13" s="46">
        <f>F12/F10</f>
        <v>0.34626345788473717</v>
      </c>
      <c r="G13" s="46">
        <f>G12/G10</f>
        <v>0.36666666666666659</v>
      </c>
      <c r="H13" s="46">
        <f>H12/H10</f>
        <v>0.36253817776339853</v>
      </c>
      <c r="I13" s="46">
        <f>I12/I10</f>
        <v>0.32954544075697112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350</v>
      </c>
      <c r="J15" s="37"/>
      <c r="K15" s="37"/>
      <c r="BM15" s="65"/>
    </row>
    <row r="16" spans="1:65" s="33" customFormat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</v>
      </c>
      <c r="I17" s="70">
        <f>SUM(BA121:BL121)</f>
        <v>9</v>
      </c>
      <c r="J17" s="65">
        <f>SUM(D17:I17)</f>
        <v>18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</v>
      </c>
      <c r="I18" s="70">
        <f>SUM(BA122:BL122)</f>
        <v>9</v>
      </c>
      <c r="J18" s="65">
        <f>SUM(D18:I18)</f>
        <v>18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354</v>
      </c>
      <c r="D21" s="70">
        <f>D125</f>
        <v>0</v>
      </c>
      <c r="E21" s="70">
        <f>SUM(E125:P125)</f>
        <v>57500</v>
      </c>
      <c r="F21" s="70">
        <f>SUM(Q125:AB125)</f>
        <v>259475</v>
      </c>
      <c r="G21" s="70">
        <f>SUM(AC125:AN125)</f>
        <v>555276.5</v>
      </c>
      <c r="H21" s="70">
        <f>SUM(AO125:AZ125)</f>
        <v>888156.17500000016</v>
      </c>
      <c r="I21" s="70">
        <f>SUM(BA125:BL125)</f>
        <v>1002758.9476499999</v>
      </c>
      <c r="J21" s="65">
        <f>SUM(D21:I21)</f>
        <v>2763166.6226500003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356</v>
      </c>
      <c r="D23" s="70">
        <f>D127</f>
        <v>0</v>
      </c>
      <c r="E23" s="70">
        <f>SUM(E127:P127)</f>
        <v>57500</v>
      </c>
      <c r="F23" s="70">
        <f>SUM(Q127:AB127)</f>
        <v>259475</v>
      </c>
      <c r="G23" s="70">
        <f>SUM(AC127:AN127)</f>
        <v>555276.5</v>
      </c>
      <c r="H23" s="70">
        <f>SUM(AO127:AZ127)</f>
        <v>888156.17500000016</v>
      </c>
      <c r="I23" s="70">
        <f>SUM(BA127:BL127)</f>
        <v>1002758.9476499999</v>
      </c>
      <c r="J23" s="65">
        <f>SUM(D23:I23)</f>
        <v>2763166.6226500003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417520</v>
      </c>
      <c r="F25" s="104">
        <f>SUM(Q129:AB129)</f>
        <v>2599565</v>
      </c>
      <c r="G25" s="104">
        <f>SUM(AC129:AN129)</f>
        <v>5599133.4499999993</v>
      </c>
      <c r="H25" s="104">
        <f>SUM(AO129:AZ129)</f>
        <v>9047627.046000002</v>
      </c>
      <c r="I25" s="104">
        <f>SUM(BA129:BL129)</f>
        <v>9025150.9988950007</v>
      </c>
      <c r="J25" s="38">
        <f>SUM(D25:I25)</f>
        <v>26688996.494895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5967.6817499999997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1080000</v>
      </c>
      <c r="F73" s="158">
        <f>SUM(Q177:AB177)</f>
        <v>1440000</v>
      </c>
      <c r="G73" s="158">
        <f>SUM(AC177:AN177)</f>
        <v>1440000</v>
      </c>
      <c r="H73" s="158">
        <f>SUM(AO177:AZ177)</f>
        <v>1440000</v>
      </c>
      <c r="I73" s="158">
        <f>SUM(BA177:BL177)</f>
        <v>1440000</v>
      </c>
      <c r="J73" s="159">
        <f>SUM(D73:I73)</f>
        <v>6840000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1081080</v>
      </c>
      <c r="F74" s="158">
        <f>SUM(Q178:AB178)</f>
        <v>1441134</v>
      </c>
      <c r="G74" s="158">
        <f>SUM(AC178:AN178)</f>
        <v>1441190.7000000002</v>
      </c>
      <c r="H74" s="158">
        <f>SUM(AO178:AZ178)</f>
        <v>1441250.2350000001</v>
      </c>
      <c r="I74" s="158">
        <f>SUM(BA178:BL178)</f>
        <v>1441312.7467499999</v>
      </c>
      <c r="J74" s="159">
        <f>SUM(D74:I74)</f>
        <v>6845967.6817500005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12</v>
      </c>
      <c r="F77" s="158">
        <f>SUM(Q181:AB181)</f>
        <v>12.300000000000002</v>
      </c>
      <c r="G77" s="158">
        <f>SUM(AC181:AN181)</f>
        <v>12.6075</v>
      </c>
      <c r="H77" s="158">
        <f>SUM(AO181:AZ181)</f>
        <v>12.922687500000002</v>
      </c>
      <c r="I77" s="158">
        <f>SUM(BA181:BL181)</f>
        <v>13.245754687499995</v>
      </c>
      <c r="J77" s="159">
        <f>SUM(D77:I77)</f>
        <v>63.075942187500004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12</v>
      </c>
      <c r="F78" s="158">
        <f>SUM(Q182:AB182)</f>
        <v>12.300000000000002</v>
      </c>
      <c r="G78" s="158">
        <f>SUM(AC182:AN182)</f>
        <v>12.6075</v>
      </c>
      <c r="H78" s="158">
        <f>SUM(AO182:AZ182)</f>
        <v>12.922687500000002</v>
      </c>
      <c r="I78" s="158">
        <f>SUM(BA182:BL182)</f>
        <v>13.245754687499995</v>
      </c>
      <c r="J78" s="159">
        <f>SUM(D78:I78)</f>
        <v>63.075942187500004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12</v>
      </c>
      <c r="F79" s="158">
        <f>SUM(Q183:AB183)</f>
        <v>12.300000000000002</v>
      </c>
      <c r="G79" s="158">
        <f>SUM(AC183:AN183)</f>
        <v>12.6075</v>
      </c>
      <c r="H79" s="158">
        <f>SUM(AO183:AZ183)</f>
        <v>12.922687500000002</v>
      </c>
      <c r="I79" s="158">
        <f>SUM(BA183:BL183)</f>
        <v>13.245754687499995</v>
      </c>
      <c r="J79" s="159">
        <f>SUM(D79:I79)</f>
        <v>63.075942187500004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0</v>
      </c>
      <c r="E80" s="158">
        <f>SUM(E184:P184)</f>
        <v>12</v>
      </c>
      <c r="F80" s="158">
        <f>SUM(Q184:AB184)</f>
        <v>12.300000000000002</v>
      </c>
      <c r="G80" s="158">
        <f>SUM(AC184:AN184)</f>
        <v>12.6075</v>
      </c>
      <c r="H80" s="158">
        <f>SUM(AO184:AZ184)</f>
        <v>12.922687500000002</v>
      </c>
      <c r="I80" s="158">
        <f>SUM(BA184:BL184)</f>
        <v>13.245754687499995</v>
      </c>
      <c r="J80" s="159">
        <f>SUM(D80:I80)</f>
        <v>63.075942187500004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0</v>
      </c>
      <c r="E81" s="158">
        <f>SUM(E185:P185)</f>
        <v>60000048</v>
      </c>
      <c r="F81" s="158">
        <f>SUM(Q185:AB185)</f>
        <v>66000049.20000001</v>
      </c>
      <c r="G81" s="158">
        <f>SUM(AC185:AN185)</f>
        <v>72600050.430000022</v>
      </c>
      <c r="H81" s="158">
        <f>SUM(AO185:AZ185)</f>
        <v>79860051.690750018</v>
      </c>
      <c r="I81" s="158">
        <f>SUM(BA185:BL185)</f>
        <v>87846052.983018801</v>
      </c>
      <c r="J81" s="159">
        <f>SUM(D81:I81)</f>
        <v>366306252.30376887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D188</f>
        <v>0</v>
      </c>
      <c r="E84" s="158">
        <f>SUM(E188:P188)</f>
        <v>12</v>
      </c>
      <c r="F84" s="158">
        <f>SUM(Q188:AB188)</f>
        <v>12.300000000000002</v>
      </c>
      <c r="G84" s="158">
        <f>SUM(AC188:AN188)</f>
        <v>12.6075</v>
      </c>
      <c r="H84" s="158">
        <f>SUM(AO188:AZ188)</f>
        <v>12.922687500000002</v>
      </c>
      <c r="I84" s="158">
        <f>SUM(BA188:BL188)</f>
        <v>13.245754687499995</v>
      </c>
      <c r="J84" s="159">
        <f>SUM(D84:I84)</f>
        <v>63.075942187500004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D189</f>
        <v>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7500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0</v>
      </c>
      <c r="E86" s="158">
        <f>SUM(E190:P190)</f>
        <v>12</v>
      </c>
      <c r="F86" s="158">
        <f>SUM(Q190:AB190)</f>
        <v>12.300000000000002</v>
      </c>
      <c r="G86" s="158">
        <f>SUM(AC190:AN190)</f>
        <v>12.6075</v>
      </c>
      <c r="H86" s="158">
        <f>SUM(AO190:AZ190)</f>
        <v>12.922687500000002</v>
      </c>
      <c r="I86" s="158">
        <f>SUM(BA190:BL190)</f>
        <v>13.245754687499995</v>
      </c>
      <c r="J86" s="159">
        <f>SUM(D86:I86)</f>
        <v>63.075942187500004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D191</f>
        <v>0</v>
      </c>
      <c r="E87" s="158">
        <f>SUM(E191:P191)</f>
        <v>1524</v>
      </c>
      <c r="F87" s="158">
        <f>SUM(Q191:AB191)</f>
        <v>1524.6</v>
      </c>
      <c r="G87" s="158">
        <f>SUM(AC191:AN191)</f>
        <v>1525.2149999999997</v>
      </c>
      <c r="H87" s="158">
        <f>SUM(AO191:AZ191)</f>
        <v>1525.8453750000006</v>
      </c>
      <c r="I87" s="158">
        <f>SUM(BA191:BL191)</f>
        <v>1526.4915093750003</v>
      </c>
      <c r="J87" s="159">
        <f>SUM(D87:I87)</f>
        <v>7626.1518843750009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0</v>
      </c>
      <c r="E90" s="158">
        <f>SUM(E194:P194)</f>
        <v>12</v>
      </c>
      <c r="F90" s="158">
        <f>SUM(Q194:AB194)</f>
        <v>12.300000000000002</v>
      </c>
      <c r="G90" s="158">
        <f>SUM(AC194:AN194)</f>
        <v>12.6075</v>
      </c>
      <c r="H90" s="158">
        <f>SUM(AO194:AZ194)</f>
        <v>12.922687500000002</v>
      </c>
      <c r="I90" s="158">
        <f>SUM(BA194:BL194)</f>
        <v>13.245754687499995</v>
      </c>
      <c r="J90" s="159">
        <f>SUM(D90:I90)</f>
        <v>63.075942187500004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D195</f>
        <v>0</v>
      </c>
      <c r="E91" s="158">
        <f>SUM(E195:P195)</f>
        <v>12</v>
      </c>
      <c r="F91" s="158">
        <f>SUM(Q195:AB195)</f>
        <v>12.300000000000002</v>
      </c>
      <c r="G91" s="158">
        <f>SUM(AC195:AN195)</f>
        <v>12.6075</v>
      </c>
      <c r="H91" s="158">
        <f>SUM(AO195:AZ195)</f>
        <v>12.922687500000002</v>
      </c>
      <c r="I91" s="158">
        <f>SUM(BA195:BL195)</f>
        <v>13.245754687499995</v>
      </c>
      <c r="J91" s="159">
        <f>SUM(D91:I91)</f>
        <v>63.075942187500004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40000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D197</f>
        <v>0</v>
      </c>
      <c r="E93" s="158">
        <f>SUM(E197:P197)</f>
        <v>20024</v>
      </c>
      <c r="F93" s="158">
        <f>SUM(Q197:AB197)</f>
        <v>5024.6000000000022</v>
      </c>
      <c r="G93" s="158">
        <f>SUM(AC197:AN197)</f>
        <v>5025.2149999999965</v>
      </c>
      <c r="H93" s="158">
        <f>SUM(AO197:AZ197)</f>
        <v>5025.8453750000008</v>
      </c>
      <c r="I93" s="158">
        <f>SUM(BA197:BL197)</f>
        <v>5026.4915093749951</v>
      </c>
      <c r="J93" s="159">
        <f>SUM(D93:I93)</f>
        <v>40126.151884374995</v>
      </c>
      <c r="K93" s="144">
        <f>J93-BM197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12</v>
      </c>
      <c r="F95" s="158">
        <f>SUM(Q199:AB199)</f>
        <v>12.300000000000002</v>
      </c>
      <c r="G95" s="158">
        <f>SUM(AC199:AN199)</f>
        <v>12.6075</v>
      </c>
      <c r="H95" s="158">
        <f>SUM(AO199:AZ199)</f>
        <v>12.922687500000002</v>
      </c>
      <c r="I95" s="158">
        <f>SUM(BA199:BL199)</f>
        <v>13.245754687499995</v>
      </c>
      <c r="J95" s="159">
        <f>SUM(D95:I95)</f>
        <v>63.075942187500004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12</v>
      </c>
      <c r="F97" s="158">
        <f>SUM(Q201:AB201)</f>
        <v>12.300000000000002</v>
      </c>
      <c r="G97" s="158">
        <f>SUM(AC201:AN201)</f>
        <v>12.6075</v>
      </c>
      <c r="H97" s="158">
        <f>SUM(AO201:AZ201)</f>
        <v>12.922687500000002</v>
      </c>
      <c r="I97" s="158">
        <f>SUM(BA201:BL201)</f>
        <v>13.245754687499995</v>
      </c>
      <c r="J97" s="159">
        <f>SUM(D97:I97)</f>
        <v>63.075942187500004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1925250.0000000002</v>
      </c>
      <c r="F99" s="158">
        <f>SUM(Q203:AB203)</f>
        <v>2583000</v>
      </c>
      <c r="G99" s="158">
        <f>SUM(AC203:AN203)</f>
        <v>2583000</v>
      </c>
      <c r="H99" s="158">
        <f>SUM(AO203:AZ203)</f>
        <v>2583000</v>
      </c>
      <c r="I99" s="158">
        <f>SUM(BA203:BL203)</f>
        <v>2583000</v>
      </c>
      <c r="J99" s="159">
        <f>SUM(D99:I99)</f>
        <v>12257250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D205</f>
        <v>0</v>
      </c>
      <c r="E101" s="130">
        <f>SUM(E205:P205)</f>
        <v>250609765.99999997</v>
      </c>
      <c r="F101" s="130">
        <f>SUM(Q205:AB205)</f>
        <v>340179845</v>
      </c>
      <c r="G101" s="130">
        <f>SUM(AC205:AN205)</f>
        <v>367883104.77499992</v>
      </c>
      <c r="H101" s="130">
        <f>SUM(AO205:AZ205)</f>
        <v>408767191.46187514</v>
      </c>
      <c r="I101" s="130">
        <f>SUM(BA205:BL205)</f>
        <v>474359762.88429707</v>
      </c>
      <c r="J101" s="38">
        <f>SUM(D101:I101)</f>
        <v>1841799670.1211722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D207</f>
        <v>0</v>
      </c>
      <c r="E103" s="130">
        <f>SUM(E207:P207)</f>
        <v>-250192245.99999997</v>
      </c>
      <c r="F103" s="130">
        <f>SUM(Q207:AB207)</f>
        <v>-337580280</v>
      </c>
      <c r="G103" s="130">
        <f>SUM(AC207:AN207)</f>
        <v>-362283971.32499993</v>
      </c>
      <c r="H103" s="130">
        <f>SUM(AO207:AZ207)</f>
        <v>-399719564.41587496</v>
      </c>
      <c r="I103" s="130">
        <f>SUM(BA207:BL207)</f>
        <v>-465334611.88540196</v>
      </c>
      <c r="J103" s="38">
        <f>SUM(D103:I103)</f>
        <v>-1815110673.6262767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-250192245.99999997</v>
      </c>
      <c r="F104" s="130">
        <f>F103+E104</f>
        <v>-587772526</v>
      </c>
      <c r="G104" s="130">
        <f>G103+F104</f>
        <v>-950056497.32499993</v>
      </c>
      <c r="H104" s="130">
        <f>H103+G104</f>
        <v>-1349776061.7408748</v>
      </c>
      <c r="I104" s="130">
        <f>I103+H104</f>
        <v>-1815110673.6262767</v>
      </c>
      <c r="J104" s="38">
        <f>SUM(D104:I104)</f>
        <v>-4952908004.6921511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8</v>
      </c>
      <c r="I111" s="50">
        <f>'REV-REVCALC_CWS'!G6</f>
        <v>9</v>
      </c>
      <c r="J111" s="50">
        <f>'REV-REVCALC_CWS'!H6</f>
        <v>10</v>
      </c>
      <c r="K111" s="50">
        <f>'REV-REVCALC_CWS'!I6</f>
        <v>8</v>
      </c>
      <c r="L111" s="50">
        <f>'REV-REVCALC_CWS'!J6</f>
        <v>9</v>
      </c>
      <c r="M111" s="50">
        <f>'REV-REVCALC_CWS'!K6</f>
        <v>7</v>
      </c>
      <c r="N111" s="50">
        <f>'REV-REVCALC_CWS'!L6</f>
        <v>7</v>
      </c>
      <c r="O111" s="50">
        <f>'REV-REVCALC_CWS'!M6</f>
        <v>7</v>
      </c>
      <c r="P111" s="50">
        <f>'REV-REVCALC_CWS'!N6</f>
        <v>4</v>
      </c>
      <c r="Q111" s="50">
        <f>'REV-REVCALC_CWS'!O6</f>
        <v>16</v>
      </c>
      <c r="R111" s="50">
        <f>'REV-REVCALC_CWS'!P6</f>
        <v>26</v>
      </c>
      <c r="S111" s="50">
        <f>'REV-REVCALC_CWS'!Q6</f>
        <v>29</v>
      </c>
      <c r="T111" s="50">
        <f>'REV-REVCALC_CWS'!R6</f>
        <v>29</v>
      </c>
      <c r="U111" s="50">
        <f>'REV-REVCALC_CWS'!S6</f>
        <v>32</v>
      </c>
      <c r="V111" s="50">
        <f>'REV-REVCALC_CWS'!T6</f>
        <v>35</v>
      </c>
      <c r="W111" s="50">
        <f>'REV-REVCALC_CWS'!U6</f>
        <v>29</v>
      </c>
      <c r="X111" s="50">
        <f>'REV-REVCALC_CWS'!V6</f>
        <v>32</v>
      </c>
      <c r="Y111" s="50">
        <f>'REV-REVCALC_CWS'!W6</f>
        <v>26</v>
      </c>
      <c r="Z111" s="50">
        <f>'REV-REVCALC_CWS'!X6</f>
        <v>26</v>
      </c>
      <c r="AA111" s="50">
        <f>'REV-REVCALC_CWS'!Y6</f>
        <v>26</v>
      </c>
      <c r="AB111" s="50">
        <f>'REV-REVCALC_CWS'!Z6</f>
        <v>16</v>
      </c>
      <c r="AC111" s="50">
        <f>'REV-REVCALC_CWS'!AA6</f>
        <v>29</v>
      </c>
      <c r="AD111" s="50">
        <f>'REV-REVCALC_CWS'!AB6</f>
        <v>47</v>
      </c>
      <c r="AE111" s="50">
        <f>'REV-REVCALC_CWS'!AC6</f>
        <v>53</v>
      </c>
      <c r="AF111" s="50">
        <f>'REV-REVCALC_CWS'!AD6</f>
        <v>53</v>
      </c>
      <c r="AG111" s="50">
        <f>'REV-REVCALC_CWS'!AE6</f>
        <v>58</v>
      </c>
      <c r="AH111" s="50">
        <f>'REV-REVCALC_CWS'!AF6</f>
        <v>64</v>
      </c>
      <c r="AI111" s="50">
        <f>'REV-REVCALC_CWS'!AG6</f>
        <v>53</v>
      </c>
      <c r="AJ111" s="50">
        <f>'REV-REVCALC_CWS'!AH6</f>
        <v>58</v>
      </c>
      <c r="AK111" s="50">
        <f>'REV-REVCALC_CWS'!AI6</f>
        <v>47</v>
      </c>
      <c r="AL111" s="50">
        <f>'REV-REVCALC_CWS'!AJ6</f>
        <v>47</v>
      </c>
      <c r="AM111" s="50">
        <f>'REV-REVCALC_CWS'!AK6</f>
        <v>47</v>
      </c>
      <c r="AN111" s="50">
        <f>'REV-REVCALC_CWS'!AL6</f>
        <v>29</v>
      </c>
      <c r="AO111" s="50">
        <f>'REV-REVCALC_CWS'!AM6</f>
        <v>31</v>
      </c>
      <c r="AP111" s="50">
        <f>'REV-REVCALC_CWS'!AN6</f>
        <v>50</v>
      </c>
      <c r="AQ111" s="50">
        <f>'REV-REVCALC_CWS'!AO6</f>
        <v>56</v>
      </c>
      <c r="AR111" s="50">
        <f>'REV-REVCALC_CWS'!AP6</f>
        <v>56</v>
      </c>
      <c r="AS111" s="50">
        <f>'REV-REVCALC_CWS'!AQ6</f>
        <v>62</v>
      </c>
      <c r="AT111" s="50">
        <f>'REV-REVCALC_CWS'!AR6</f>
        <v>68</v>
      </c>
      <c r="AU111" s="50">
        <f>'REV-REVCALC_CWS'!AS6</f>
        <v>56</v>
      </c>
      <c r="AV111" s="50">
        <f>'REV-REVCALC_CWS'!AT6</f>
        <v>62</v>
      </c>
      <c r="AW111" s="50">
        <f>'REV-REVCALC_CWS'!AU6</f>
        <v>50</v>
      </c>
      <c r="AX111" s="50">
        <f>'REV-REVCALC_CWS'!AV6</f>
        <v>50</v>
      </c>
      <c r="AY111" s="50">
        <f>'REV-REVCALC_CWS'!AW6</f>
        <v>50</v>
      </c>
      <c r="AZ111" s="50">
        <f>'REV-REVCALC_CWS'!AX6</f>
        <v>31</v>
      </c>
      <c r="BA111" s="50">
        <f>'REV-REVCALC_CWS'!AY6</f>
        <v>33</v>
      </c>
      <c r="BB111" s="50">
        <f>'REV-REVCALC_CWS'!AZ6</f>
        <v>53</v>
      </c>
      <c r="BC111" s="50">
        <f>'REV-REVCALC_CWS'!BA6</f>
        <v>59</v>
      </c>
      <c r="BD111" s="50">
        <f>'REV-REVCALC_CWS'!BB6</f>
        <v>59</v>
      </c>
      <c r="BE111" s="50">
        <f>'REV-REVCALC_CWS'!BC6</f>
        <v>66</v>
      </c>
      <c r="BF111" s="50">
        <f>'REV-REVCALC_CWS'!BD6</f>
        <v>72</v>
      </c>
      <c r="BG111" s="50">
        <f>'REV-REVCALC_CWS'!BE6</f>
        <v>59</v>
      </c>
      <c r="BH111" s="50">
        <f>'REV-REVCALC_CWS'!BF6</f>
        <v>66</v>
      </c>
      <c r="BI111" s="50">
        <f>'REV-REVCALC_CWS'!BG6</f>
        <v>53</v>
      </c>
      <c r="BJ111" s="50">
        <f>'REV-REVCALC_CWS'!BH6</f>
        <v>53</v>
      </c>
      <c r="BK111" s="50">
        <f>'REV-REVCALC_CWS'!BI6</f>
        <v>53</v>
      </c>
      <c r="BL111" s="50">
        <f>'REV-REVCALC_CWS'!BJ6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144690</v>
      </c>
      <c r="I114" s="70">
        <f>'REV-REVCALC_CWS'!G17 + 'REV-REVCALC_CWS'!G54</f>
        <v>161070</v>
      </c>
      <c r="J114" s="70">
        <f>'REV-REVCALC_CWS'!H17 + 'REV-REVCALC_CWS'!H54</f>
        <v>177450</v>
      </c>
      <c r="K114" s="70">
        <f>'REV-REVCALC_CWS'!I17 + 'REV-REVCALC_CWS'!I54</f>
        <v>144690</v>
      </c>
      <c r="L114" s="70">
        <f>'REV-REVCALC_CWS'!J17 + 'REV-REVCALC_CWS'!J54</f>
        <v>161070</v>
      </c>
      <c r="M114" s="70">
        <f>'REV-REVCALC_CWS'!K17 + 'REV-REVCALC_CWS'!K54</f>
        <v>128310</v>
      </c>
      <c r="N114" s="70">
        <f>'REV-REVCALC_CWS'!L17 + 'REV-REVCALC_CWS'!L54</f>
        <v>128310</v>
      </c>
      <c r="O114" s="70">
        <f>'REV-REVCALC_CWS'!M17 + 'REV-REVCALC_CWS'!M54</f>
        <v>128310</v>
      </c>
      <c r="P114" s="70">
        <f>'REV-REVCALC_CWS'!N17 + 'REV-REVCALC_CWS'!N54</f>
        <v>74620</v>
      </c>
      <c r="Q114" s="70">
        <f>'REV-REVCALC_CWS'!O17 + 'REV-REVCALC_CWS'!O54</f>
        <v>334910</v>
      </c>
      <c r="R114" s="70">
        <f>'REV-REVCALC_CWS'!P17 + 'REV-REVCALC_CWS'!P54</f>
        <v>548910</v>
      </c>
      <c r="S114" s="70">
        <f>'REV-REVCALC_CWS'!Q17 + 'REV-REVCALC_CWS'!Q54</f>
        <v>606690</v>
      </c>
      <c r="T114" s="70">
        <f>'REV-REVCALC_CWS'!R17 + 'REV-REVCALC_CWS'!R54</f>
        <v>606690</v>
      </c>
      <c r="U114" s="70">
        <f>'REV-REVCALC_CWS'!S17 + 'REV-REVCALC_CWS'!S54</f>
        <v>669820</v>
      </c>
      <c r="V114" s="70">
        <f>'REV-REVCALC_CWS'!T17 + 'REV-REVCALC_CWS'!T54</f>
        <v>732950</v>
      </c>
      <c r="W114" s="70">
        <f>'REV-REVCALC_CWS'!U17 + 'REV-REVCALC_CWS'!U54</f>
        <v>606690</v>
      </c>
      <c r="X114" s="70">
        <f>'REV-REVCALC_CWS'!V17 + 'REV-REVCALC_CWS'!V54</f>
        <v>669820</v>
      </c>
      <c r="Y114" s="70">
        <f>'REV-REVCALC_CWS'!W17 + 'REV-REVCALC_CWS'!W54</f>
        <v>548910</v>
      </c>
      <c r="Z114" s="70">
        <f>'REV-REVCALC_CWS'!X17 + 'REV-REVCALC_CWS'!X54</f>
        <v>548910</v>
      </c>
      <c r="AA114" s="70">
        <f>'REV-REVCALC_CWS'!Y17 + 'REV-REVCALC_CWS'!Y54</f>
        <v>548910</v>
      </c>
      <c r="AB114" s="70">
        <f>'REV-REVCALC_CWS'!Z17 + 'REV-REVCALC_CWS'!Z54</f>
        <v>334910</v>
      </c>
      <c r="AC114" s="70">
        <f>'REV-REVCALC_CWS'!AA17 + 'REV-REVCALC_CWS'!AA54</f>
        <v>683505.3</v>
      </c>
      <c r="AD114" s="70">
        <f>'REV-REVCALC_CWS'!AB17 + 'REV-REVCALC_CWS'!AB54</f>
        <v>1105973.4000000001</v>
      </c>
      <c r="AE114" s="70">
        <f>'REV-REVCALC_CWS'!AC17 + 'REV-REVCALC_CWS'!AC54</f>
        <v>1246796.1000000001</v>
      </c>
      <c r="AF114" s="70">
        <f>'REV-REVCALC_CWS'!AD17 + 'REV-REVCALC_CWS'!AD54</f>
        <v>1246796.1000000001</v>
      </c>
      <c r="AG114" s="70">
        <f>'REV-REVCALC_CWS'!AE17 + 'REV-REVCALC_CWS'!AE54</f>
        <v>1361286.1</v>
      </c>
      <c r="AH114" s="70">
        <f>'REV-REVCALC_CWS'!AF17 + 'REV-REVCALC_CWS'!AF54</f>
        <v>1502108.8</v>
      </c>
      <c r="AI114" s="70">
        <f>'REV-REVCALC_CWS'!AG17 + 'REV-REVCALC_CWS'!AG54</f>
        <v>1246796.1000000001</v>
      </c>
      <c r="AJ114" s="70">
        <f>'REV-REVCALC_CWS'!AH17 + 'REV-REVCALC_CWS'!AH54</f>
        <v>1361286.1</v>
      </c>
      <c r="AK114" s="70">
        <f>'REV-REVCALC_CWS'!AI17 + 'REV-REVCALC_CWS'!AI54</f>
        <v>1105973.4000000001</v>
      </c>
      <c r="AL114" s="70">
        <f>'REV-REVCALC_CWS'!AJ17 + 'REV-REVCALC_CWS'!AJ54</f>
        <v>1105973.4000000001</v>
      </c>
      <c r="AM114" s="70">
        <f>'REV-REVCALC_CWS'!AK17 + 'REV-REVCALC_CWS'!AK54</f>
        <v>1105973.4000000001</v>
      </c>
      <c r="AN114" s="70">
        <f>'REV-REVCALC_CWS'!AL17 + 'REV-REVCALC_CWS'!AL54</f>
        <v>683505.3</v>
      </c>
      <c r="AO114" s="70">
        <f>'REV-REVCALC_CWS'!AM17 + 'REV-REVCALC_CWS'!AM54</f>
        <v>1134389.818</v>
      </c>
      <c r="AP114" s="70">
        <f>'REV-REVCALC_CWS'!AN17 + 'REV-REVCALC_CWS'!AN54</f>
        <v>1806938.425</v>
      </c>
      <c r="AQ114" s="70">
        <f>'REV-REVCALC_CWS'!AO17 + 'REV-REVCALC_CWS'!AO54</f>
        <v>2023771.0360000001</v>
      </c>
      <c r="AR114" s="70">
        <f>'REV-REVCALC_CWS'!AP17 + 'REV-REVCALC_CWS'!AP54</f>
        <v>2023771.0360000001</v>
      </c>
      <c r="AS114" s="70">
        <f>'REV-REVCALC_CWS'!AQ17 + 'REV-REVCALC_CWS'!AQ54</f>
        <v>2240603.6469999999</v>
      </c>
      <c r="AT114" s="70">
        <f>'REV-REVCALC_CWS'!AR17 + 'REV-REVCALC_CWS'!AR54</f>
        <v>2457436.2579999999</v>
      </c>
      <c r="AU114" s="70">
        <f>'REV-REVCALC_CWS'!AS17 + 'REV-REVCALC_CWS'!AS54</f>
        <v>2023771.0360000001</v>
      </c>
      <c r="AV114" s="70">
        <f>'REV-REVCALC_CWS'!AT17 + 'REV-REVCALC_CWS'!AT54</f>
        <v>2240603.6469999999</v>
      </c>
      <c r="AW114" s="70">
        <f>'REV-REVCALC_CWS'!AU17 + 'REV-REVCALC_CWS'!AU54</f>
        <v>1806938.425</v>
      </c>
      <c r="AX114" s="70">
        <f>'REV-REVCALC_CWS'!AV17 + 'REV-REVCALC_CWS'!AV54</f>
        <v>1806938.425</v>
      </c>
      <c r="AY114" s="70">
        <f>'REV-REVCALC_CWS'!AW17 + 'REV-REVCALC_CWS'!AW54</f>
        <v>1806938.425</v>
      </c>
      <c r="AZ114" s="70">
        <f>'REV-REVCALC_CWS'!AX17 + 'REV-REVCALC_CWS'!AX54</f>
        <v>1134389.818</v>
      </c>
      <c r="BA114" s="70">
        <f>'REV-REVCALC_CWS'!AY17 + 'REV-REVCALC_CWS'!AY54</f>
        <v>1226268.72994</v>
      </c>
      <c r="BB114" s="70">
        <f>'REV-REVCALC_CWS'!AZ17 + 'REV-REVCALC_CWS'!AZ54</f>
        <v>1961482.2935400004</v>
      </c>
      <c r="BC114" s="70">
        <f>'REV-REVCALC_CWS'!BA17 + 'REV-REVCALC_CWS'!BA54</f>
        <v>2182046.3626200003</v>
      </c>
      <c r="BD114" s="70">
        <f>'REV-REVCALC_CWS'!BB17 + 'REV-REVCALC_CWS'!BB54</f>
        <v>2182046.3626200003</v>
      </c>
      <c r="BE114" s="70">
        <f>'REV-REVCALC_CWS'!BC17 + 'REV-REVCALC_CWS'!BC54</f>
        <v>2426204.7598800003</v>
      </c>
      <c r="BF114" s="70">
        <f>'REV-REVCALC_CWS'!BD17 + 'REV-REVCALC_CWS'!BD54</f>
        <v>2646768.8289600005</v>
      </c>
      <c r="BG114" s="70">
        <f>'REV-REVCALC_CWS'!BE17 + 'REV-REVCALC_CWS'!BE54</f>
        <v>2182046.3626200003</v>
      </c>
      <c r="BH114" s="70">
        <f>'REV-REVCALC_CWS'!BF17 + 'REV-REVCALC_CWS'!BF54</f>
        <v>2426204.7598800003</v>
      </c>
      <c r="BI114" s="70">
        <f>'REV-REVCALC_CWS'!BG17 + 'REV-REVCALC_CWS'!BG54</f>
        <v>1961482.2935400004</v>
      </c>
      <c r="BJ114" s="70">
        <f>'REV-REVCALC_CWS'!BH17 + 'REV-REVCALC_CWS'!BH54</f>
        <v>1961482.2935400004</v>
      </c>
      <c r="BK114" s="70">
        <f>'REV-REVCALC_CWS'!BI17 + 'REV-REVCALC_CWS'!BI54</f>
        <v>1961482.2935400004</v>
      </c>
      <c r="BL114" s="70">
        <f>'REV-REVCALC_CWS'!BJ17 + 'REV-REVCALC_CWS'!BJ54</f>
        <v>1226268.72994</v>
      </c>
      <c r="BM114" s="167">
        <f>SUM(D114:BL114)</f>
        <v>68612887.566619992</v>
      </c>
    </row>
    <row r="115" spans="2:65" s="33" customFormat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103000</v>
      </c>
      <c r="I115" s="70">
        <f>'REV-REVCALC_CWS'!G26 + 'REV-REVCALC_CWS'!G63</f>
        <v>115500</v>
      </c>
      <c r="J115" s="70">
        <f>'REV-REVCALC_CWS'!H26 + 'REV-REVCALC_CWS'!H63</f>
        <v>128000</v>
      </c>
      <c r="K115" s="70">
        <f>'REV-REVCALC_CWS'!I26 + 'REV-REVCALC_CWS'!I63</f>
        <v>103000</v>
      </c>
      <c r="L115" s="70">
        <f>'REV-REVCALC_CWS'!J26 + 'REV-REVCALC_CWS'!J63</f>
        <v>115500</v>
      </c>
      <c r="M115" s="70">
        <f>'REV-REVCALC_CWS'!K26 + 'REV-REVCALC_CWS'!K63</f>
        <v>90500</v>
      </c>
      <c r="N115" s="70">
        <f>'REV-REVCALC_CWS'!L26 + 'REV-REVCALC_CWS'!L63</f>
        <v>90500</v>
      </c>
      <c r="O115" s="70">
        <f>'REV-REVCALC_CWS'!M26 + 'REV-REVCALC_CWS'!M63</f>
        <v>90500</v>
      </c>
      <c r="P115" s="70">
        <f>'REV-REVCALC_CWS'!N26 + 'REV-REVCALC_CWS'!N63</f>
        <v>52000</v>
      </c>
      <c r="Q115" s="70">
        <f>'REV-REVCALC_CWS'!O26 + 'REV-REVCALC_CWS'!O63</f>
        <v>219350</v>
      </c>
      <c r="R115" s="70">
        <f>'REV-REVCALC_CWS'!P26 + 'REV-REVCALC_CWS'!P63</f>
        <v>357380</v>
      </c>
      <c r="S115" s="70">
        <f>'REV-REVCALC_CWS'!Q26 + 'REV-REVCALC_CWS'!Q63</f>
        <v>397505</v>
      </c>
      <c r="T115" s="70">
        <f>'REV-REVCALC_CWS'!R26 + 'REV-REVCALC_CWS'!R63</f>
        <v>397505</v>
      </c>
      <c r="U115" s="70">
        <f>'REV-REVCALC_CWS'!S26 + 'REV-REVCALC_CWS'!S63</f>
        <v>438700</v>
      </c>
      <c r="V115" s="70">
        <f>'REV-REVCALC_CWS'!T26 + 'REV-REVCALC_CWS'!T63</f>
        <v>479895</v>
      </c>
      <c r="W115" s="70">
        <f>'REV-REVCALC_CWS'!U26 + 'REV-REVCALC_CWS'!U63</f>
        <v>397505</v>
      </c>
      <c r="X115" s="70">
        <f>'REV-REVCALC_CWS'!V26 + 'REV-REVCALC_CWS'!V63</f>
        <v>438700</v>
      </c>
      <c r="Y115" s="70">
        <f>'REV-REVCALC_CWS'!W26 + 'REV-REVCALC_CWS'!W63</f>
        <v>357380</v>
      </c>
      <c r="Z115" s="70">
        <f>'REV-REVCALC_CWS'!X26 + 'REV-REVCALC_CWS'!X63</f>
        <v>357380</v>
      </c>
      <c r="AA115" s="70">
        <f>'REV-REVCALC_CWS'!Y26 + 'REV-REVCALC_CWS'!Y63</f>
        <v>357380</v>
      </c>
      <c r="AB115" s="70">
        <f>'REV-REVCALC_CWS'!Z26 + 'REV-REVCALC_CWS'!Z63</f>
        <v>219350</v>
      </c>
      <c r="AC115" s="70">
        <f>'REV-REVCALC_CWS'!AA26 + 'REV-REVCALC_CWS'!AA63</f>
        <v>432199.75</v>
      </c>
      <c r="AD115" s="70">
        <f>'REV-REVCALC_CWS'!AB26 + 'REV-REVCALC_CWS'!AB63</f>
        <v>700106.35000000009</v>
      </c>
      <c r="AE115" s="70">
        <f>'REV-REVCALC_CWS'!AC26 + 'REV-REVCALC_CWS'!AC63</f>
        <v>789408.55</v>
      </c>
      <c r="AF115" s="70">
        <f>'REV-REVCALC_CWS'!AD26 + 'REV-REVCALC_CWS'!AD63</f>
        <v>789408.55</v>
      </c>
      <c r="AG115" s="70">
        <f>'REV-REVCALC_CWS'!AE26 + 'REV-REVCALC_CWS'!AE63</f>
        <v>863254.60000000009</v>
      </c>
      <c r="AH115" s="70">
        <f>'REV-REVCALC_CWS'!AF26 + 'REV-REVCALC_CWS'!AF63</f>
        <v>952556.8</v>
      </c>
      <c r="AI115" s="70">
        <f>'REV-REVCALC_CWS'!AG26 + 'REV-REVCALC_CWS'!AG63</f>
        <v>789408.55</v>
      </c>
      <c r="AJ115" s="70">
        <f>'REV-REVCALC_CWS'!AH26 + 'REV-REVCALC_CWS'!AH63</f>
        <v>863254.60000000009</v>
      </c>
      <c r="AK115" s="70">
        <f>'REV-REVCALC_CWS'!AI26 + 'REV-REVCALC_CWS'!AI63</f>
        <v>700106.35000000009</v>
      </c>
      <c r="AL115" s="70">
        <f>'REV-REVCALC_CWS'!AJ26 + 'REV-REVCALC_CWS'!AJ63</f>
        <v>700106.35000000009</v>
      </c>
      <c r="AM115" s="70">
        <f>'REV-REVCALC_CWS'!AK26 + 'REV-REVCALC_CWS'!AK63</f>
        <v>700106.35000000009</v>
      </c>
      <c r="AN115" s="70">
        <f>'REV-REVCALC_CWS'!AL26 + 'REV-REVCALC_CWS'!AL63</f>
        <v>432199.75</v>
      </c>
      <c r="AO115" s="70">
        <f>'REV-REVCALC_CWS'!AM26 + 'REV-REVCALC_CWS'!AM63</f>
        <v>722002.5625</v>
      </c>
      <c r="AP115" s="70">
        <f>'REV-REVCALC_CWS'!AN26 + 'REV-REVCALC_CWS'!AN63</f>
        <v>1152055.625</v>
      </c>
      <c r="AQ115" s="70">
        <f>'REV-REVCALC_CWS'!AO26 + 'REV-REVCALC_CWS'!AO63</f>
        <v>1290302.3</v>
      </c>
      <c r="AR115" s="70">
        <f>'REV-REVCALC_CWS'!AP26 + 'REV-REVCALC_CWS'!AP63</f>
        <v>1290302.3</v>
      </c>
      <c r="AS115" s="70">
        <f>'REV-REVCALC_CWS'!AQ26 + 'REV-REVCALC_CWS'!AQ63</f>
        <v>1428548.9750000001</v>
      </c>
      <c r="AT115" s="70">
        <f>'REV-REVCALC_CWS'!AR26 + 'REV-REVCALC_CWS'!AR63</f>
        <v>1566795.6500000004</v>
      </c>
      <c r="AU115" s="70">
        <f>'REV-REVCALC_CWS'!AS26 + 'REV-REVCALC_CWS'!AS63</f>
        <v>1290302.3</v>
      </c>
      <c r="AV115" s="70">
        <f>'REV-REVCALC_CWS'!AT26 + 'REV-REVCALC_CWS'!AT63</f>
        <v>1428548.9750000001</v>
      </c>
      <c r="AW115" s="70">
        <f>'REV-REVCALC_CWS'!AU26 + 'REV-REVCALC_CWS'!AU63</f>
        <v>1152055.625</v>
      </c>
      <c r="AX115" s="70">
        <f>'REV-REVCALC_CWS'!AV26 + 'REV-REVCALC_CWS'!AV63</f>
        <v>1152055.625</v>
      </c>
      <c r="AY115" s="70">
        <f>'REV-REVCALC_CWS'!AW26 + 'REV-REVCALC_CWS'!AW63</f>
        <v>1152055.625</v>
      </c>
      <c r="AZ115" s="70">
        <f>'REV-REVCALC_CWS'!AX26 + 'REV-REVCALC_CWS'!AX63</f>
        <v>722002.5625</v>
      </c>
      <c r="BA115" s="70">
        <f>'REV-REVCALC_CWS'!AY26 + 'REV-REVCALC_CWS'!AY63</f>
        <v>821850.72262500017</v>
      </c>
      <c r="BB115" s="70">
        <f>'REV-REVCALC_CWS'!AZ26 + 'REV-REVCALC_CWS'!AZ63</f>
        <v>1314930.530125</v>
      </c>
      <c r="BC115" s="70">
        <f>'REV-REVCALC_CWS'!BA26 + 'REV-REVCALC_CWS'!BA63</f>
        <v>1462854.4723750001</v>
      </c>
      <c r="BD115" s="70">
        <f>'REV-REVCALC_CWS'!BB26 + 'REV-REVCALC_CWS'!BB63</f>
        <v>1462854.4723750001</v>
      </c>
      <c r="BE115" s="70">
        <f>'REV-REVCALC_CWS'!BC26 + 'REV-REVCALC_CWS'!BC63</f>
        <v>1627163.3647500002</v>
      </c>
      <c r="BF115" s="70">
        <f>'REV-REVCALC_CWS'!BD26 + 'REV-REVCALC_CWS'!BD63</f>
        <v>1775087.307</v>
      </c>
      <c r="BG115" s="70">
        <f>'REV-REVCALC_CWS'!BE26 + 'REV-REVCALC_CWS'!BE63</f>
        <v>1462854.4723750001</v>
      </c>
      <c r="BH115" s="70">
        <f>'REV-REVCALC_CWS'!BF26 + 'REV-REVCALC_CWS'!BF63</f>
        <v>1627163.3647500002</v>
      </c>
      <c r="BI115" s="70">
        <f>'REV-REVCALC_CWS'!BG26 + 'REV-REVCALC_CWS'!BG63</f>
        <v>1314930.530125</v>
      </c>
      <c r="BJ115" s="70">
        <f>'REV-REVCALC_CWS'!BH26 + 'REV-REVCALC_CWS'!BH63</f>
        <v>1314930.530125</v>
      </c>
      <c r="BK115" s="70">
        <f>'REV-REVCALC_CWS'!BI26 + 'REV-REVCALC_CWS'!BI63</f>
        <v>1314930.530125</v>
      </c>
      <c r="BL115" s="70">
        <f>'REV-REVCALC_CWS'!BJ26 + 'REV-REVCALC_CWS'!BJ63</f>
        <v>821850.72262500017</v>
      </c>
      <c r="BM115" s="167">
        <f>SUM(D115:BL115)</f>
        <v>44687075.694374993</v>
      </c>
    </row>
    <row r="116" spans="2:65" s="33" customFormat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41690</v>
      </c>
      <c r="I116" s="70">
        <f>'REV-REVCALC_CWS'!G28 + 'REV-REVCALC_CWS'!G65</f>
        <v>45570</v>
      </c>
      <c r="J116" s="70">
        <f>'REV-REVCALC_CWS'!H28 + 'REV-REVCALC_CWS'!H65</f>
        <v>49450</v>
      </c>
      <c r="K116" s="70">
        <f>'REV-REVCALC_CWS'!I28 + 'REV-REVCALC_CWS'!I65</f>
        <v>41690</v>
      </c>
      <c r="L116" s="70">
        <f>'REV-REVCALC_CWS'!J28 + 'REV-REVCALC_CWS'!J65</f>
        <v>45570</v>
      </c>
      <c r="M116" s="70">
        <f>'REV-REVCALC_CWS'!K28 + 'REV-REVCALC_CWS'!K65</f>
        <v>37810</v>
      </c>
      <c r="N116" s="70">
        <f>'REV-REVCALC_CWS'!L28 + 'REV-REVCALC_CWS'!L65</f>
        <v>37810</v>
      </c>
      <c r="O116" s="70">
        <f>'REV-REVCALC_CWS'!M28 + 'REV-REVCALC_CWS'!M65</f>
        <v>37810</v>
      </c>
      <c r="P116" s="70">
        <f>'REV-REVCALC_CWS'!N28 + 'REV-REVCALC_CWS'!N65</f>
        <v>22620</v>
      </c>
      <c r="Q116" s="70">
        <f>'REV-REVCALC_CWS'!O28 + 'REV-REVCALC_CWS'!O65</f>
        <v>115560</v>
      </c>
      <c r="R116" s="70">
        <f>'REV-REVCALC_CWS'!P28 + 'REV-REVCALC_CWS'!P65</f>
        <v>191530</v>
      </c>
      <c r="S116" s="70">
        <f>'REV-REVCALC_CWS'!Q28 + 'REV-REVCALC_CWS'!Q65</f>
        <v>209185</v>
      </c>
      <c r="T116" s="70">
        <f>'REV-REVCALC_CWS'!R28 + 'REV-REVCALC_CWS'!R65</f>
        <v>209185</v>
      </c>
      <c r="U116" s="70">
        <f>'REV-REVCALC_CWS'!S28 + 'REV-REVCALC_CWS'!S65</f>
        <v>231120</v>
      </c>
      <c r="V116" s="70">
        <f>'REV-REVCALC_CWS'!T28 + 'REV-REVCALC_CWS'!T65</f>
        <v>253055</v>
      </c>
      <c r="W116" s="70">
        <f>'REV-REVCALC_CWS'!U28 + 'REV-REVCALC_CWS'!U65</f>
        <v>209185</v>
      </c>
      <c r="X116" s="70">
        <f>'REV-REVCALC_CWS'!V28 + 'REV-REVCALC_CWS'!V65</f>
        <v>231120</v>
      </c>
      <c r="Y116" s="70">
        <f>'REV-REVCALC_CWS'!W28 + 'REV-REVCALC_CWS'!W65</f>
        <v>191530</v>
      </c>
      <c r="Z116" s="70">
        <f>'REV-REVCALC_CWS'!X28 + 'REV-REVCALC_CWS'!X65</f>
        <v>191530</v>
      </c>
      <c r="AA116" s="70">
        <f>'REV-REVCALC_CWS'!Y28 + 'REV-REVCALC_CWS'!Y65</f>
        <v>191530</v>
      </c>
      <c r="AB116" s="70">
        <f>'REV-REVCALC_CWS'!Z28 + 'REV-REVCALC_CWS'!Z65</f>
        <v>115560</v>
      </c>
      <c r="AC116" s="70">
        <f>'REV-REVCALC_CWS'!AA28 + 'REV-REVCALC_CWS'!AA65</f>
        <v>251305.55</v>
      </c>
      <c r="AD116" s="70">
        <f>'REV-REVCALC_CWS'!AB28 + 'REV-REVCALC_CWS'!AB65</f>
        <v>405867.05000000005</v>
      </c>
      <c r="AE116" s="70">
        <f>'REV-REVCALC_CWS'!AC28 + 'REV-REVCALC_CWS'!AC65</f>
        <v>457387.55</v>
      </c>
      <c r="AF116" s="70">
        <f>'REV-REVCALC_CWS'!AD28 + 'REV-REVCALC_CWS'!AD65</f>
        <v>457387.55</v>
      </c>
      <c r="AG116" s="70">
        <f>'REV-REVCALC_CWS'!AE28 + 'REV-REVCALC_CWS'!AE65</f>
        <v>498031.50000000006</v>
      </c>
      <c r="AH116" s="70">
        <f>'REV-REVCALC_CWS'!AF28 + 'REV-REVCALC_CWS'!AF65</f>
        <v>549552</v>
      </c>
      <c r="AI116" s="70">
        <f>'REV-REVCALC_CWS'!AG28 + 'REV-REVCALC_CWS'!AG65</f>
        <v>457387.55</v>
      </c>
      <c r="AJ116" s="70">
        <f>'REV-REVCALC_CWS'!AH28 + 'REV-REVCALC_CWS'!AH65</f>
        <v>498031.50000000006</v>
      </c>
      <c r="AK116" s="70">
        <f>'REV-REVCALC_CWS'!AI28 + 'REV-REVCALC_CWS'!AI65</f>
        <v>405867.05000000005</v>
      </c>
      <c r="AL116" s="70">
        <f>'REV-REVCALC_CWS'!AJ28 + 'REV-REVCALC_CWS'!AJ65</f>
        <v>405867.05000000005</v>
      </c>
      <c r="AM116" s="70">
        <f>'REV-REVCALC_CWS'!AK28 + 'REV-REVCALC_CWS'!AK65</f>
        <v>405867.05000000005</v>
      </c>
      <c r="AN116" s="70">
        <f>'REV-REVCALC_CWS'!AL28 + 'REV-REVCALC_CWS'!AL65</f>
        <v>251305.55</v>
      </c>
      <c r="AO116" s="70">
        <f>'REV-REVCALC_CWS'!AM28 + 'REV-REVCALC_CWS'!AM65</f>
        <v>412387.25550000003</v>
      </c>
      <c r="AP116" s="70">
        <f>'REV-REVCALC_CWS'!AN28 + 'REV-REVCALC_CWS'!AN65</f>
        <v>654882.80000000005</v>
      </c>
      <c r="AQ116" s="70">
        <f>'REV-REVCALC_CWS'!AO28 + 'REV-REVCALC_CWS'!AO65</f>
        <v>733468.73600000003</v>
      </c>
      <c r="AR116" s="70">
        <f>'REV-REVCALC_CWS'!AP28 + 'REV-REVCALC_CWS'!AP65</f>
        <v>733468.73600000003</v>
      </c>
      <c r="AS116" s="70">
        <f>'REV-REVCALC_CWS'!AQ28 + 'REV-REVCALC_CWS'!AQ65</f>
        <v>812054.67200000002</v>
      </c>
      <c r="AT116" s="70">
        <f>'REV-REVCALC_CWS'!AR28 + 'REV-REVCALC_CWS'!AR65</f>
        <v>890640.60799999977</v>
      </c>
      <c r="AU116" s="70">
        <f>'REV-REVCALC_CWS'!AS28 + 'REV-REVCALC_CWS'!AS65</f>
        <v>733468.73600000003</v>
      </c>
      <c r="AV116" s="70">
        <f>'REV-REVCALC_CWS'!AT28 + 'REV-REVCALC_CWS'!AT65</f>
        <v>812054.67200000002</v>
      </c>
      <c r="AW116" s="70">
        <f>'REV-REVCALC_CWS'!AU28 + 'REV-REVCALC_CWS'!AU65</f>
        <v>654882.80000000005</v>
      </c>
      <c r="AX116" s="70">
        <f>'REV-REVCALC_CWS'!AV28 + 'REV-REVCALC_CWS'!AV65</f>
        <v>654882.80000000005</v>
      </c>
      <c r="AY116" s="70">
        <f>'REV-REVCALC_CWS'!AW28 + 'REV-REVCALC_CWS'!AW65</f>
        <v>654882.80000000005</v>
      </c>
      <c r="AZ116" s="70">
        <f>'REV-REVCALC_CWS'!AX28 + 'REV-REVCALC_CWS'!AX65</f>
        <v>412387.25550000003</v>
      </c>
      <c r="BA116" s="70">
        <f>'REV-REVCALC_CWS'!AY28 + 'REV-REVCALC_CWS'!AY65</f>
        <v>404418.007315</v>
      </c>
      <c r="BB116" s="70">
        <f>'REV-REVCALC_CWS'!AZ28 + 'REV-REVCALC_CWS'!AZ65</f>
        <v>646551.76341500017</v>
      </c>
      <c r="BC116" s="70">
        <f>'REV-REVCALC_CWS'!BA28 + 'REV-REVCALC_CWS'!BA65</f>
        <v>719191.89024500013</v>
      </c>
      <c r="BD116" s="70">
        <f>'REV-REVCALC_CWS'!BB28 + 'REV-REVCALC_CWS'!BB65</f>
        <v>719191.89024500013</v>
      </c>
      <c r="BE116" s="70">
        <f>'REV-REVCALC_CWS'!BC28 + 'REV-REVCALC_CWS'!BC65</f>
        <v>799041.39512999996</v>
      </c>
      <c r="BF116" s="70">
        <f>'REV-REVCALC_CWS'!BD28 + 'REV-REVCALC_CWS'!BD65</f>
        <v>871681.52196000039</v>
      </c>
      <c r="BG116" s="70">
        <f>'REV-REVCALC_CWS'!BE28 + 'REV-REVCALC_CWS'!BE65</f>
        <v>719191.89024500013</v>
      </c>
      <c r="BH116" s="70">
        <f>'REV-REVCALC_CWS'!BF28 + 'REV-REVCALC_CWS'!BF65</f>
        <v>799041.39512999996</v>
      </c>
      <c r="BI116" s="70">
        <f>'REV-REVCALC_CWS'!BG28 + 'REV-REVCALC_CWS'!BG65</f>
        <v>646551.76341500017</v>
      </c>
      <c r="BJ116" s="70">
        <f>'REV-REVCALC_CWS'!BH28 + 'REV-REVCALC_CWS'!BH65</f>
        <v>646551.76341500017</v>
      </c>
      <c r="BK116" s="70">
        <f>'REV-REVCALC_CWS'!BI28 + 'REV-REVCALC_CWS'!BI65</f>
        <v>646551.76341500017</v>
      </c>
      <c r="BL116" s="70">
        <f>'REV-REVCALC_CWS'!BJ28 + 'REV-REVCALC_CWS'!BJ65</f>
        <v>404418.007315</v>
      </c>
      <c r="BM116" s="167">
        <f>SUM(D116:BL116)</f>
        <v>23925811.87224501</v>
      </c>
    </row>
    <row r="117" spans="2:65" s="33" customFormat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0.3592995169082126</v>
      </c>
      <c r="AE117" s="46">
        <f>MEDIAN( 'REV-REVCALC_CWS'!AC29, 'REV-REVCALC_CWS'!AC66 )</f>
        <v>0.35929951690821249</v>
      </c>
      <c r="AF117" s="46">
        <f>MEDIAN( 'REV-REVCALC_CWS'!AD29, 'REV-REVCALC_CWS'!AD66 )</f>
        <v>0.35929951690821249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0.35929951690821249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0.35929951690821255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0.37849902930154866</v>
      </c>
      <c r="AQ117" s="46">
        <f>MEDIAN( 'REV-REVCALC_CWS'!AO29, 'REV-REVCALC_CWS'!AO66 )</f>
        <v>0.37849902930154861</v>
      </c>
      <c r="AR117" s="46">
        <f>MEDIAN( 'REV-REVCALC_CWS'!AP29, 'REV-REVCALC_CWS'!AP66 )</f>
        <v>0.37849902930154861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</v>
      </c>
      <c r="AU117" s="46">
        <f>MEDIAN( 'REV-REVCALC_CWS'!AS29, 'REV-REVCALC_CWS'!AS66 )</f>
        <v>0.37849902930154861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0.37849902930154866</v>
      </c>
      <c r="AX117" s="46">
        <f>MEDIAN( 'REV-REVCALC_CWS'!AV29, 'REV-REVCALC_CWS'!AV66 )</f>
        <v>0.37849902930154866</v>
      </c>
      <c r="AY117" s="46">
        <f>MEDIAN( 'REV-REVCALC_CWS'!AW29, 'REV-REVCALC_CWS'!AW66 )</f>
        <v>0.37849902930154866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0.33875603864734294</v>
      </c>
      <c r="BB117" s="46">
        <f>MEDIAN( 'REV-REVCALC_CWS'!AZ29, 'REV-REVCALC_CWS'!AZ66 )</f>
        <v>0.33875603864734305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0.33875603864734305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0.33875603864734305</v>
      </c>
      <c r="BJ117" s="46">
        <f>MEDIAN( 'REV-REVCALC_CWS'!BH29, 'REV-REVCALC_CWS'!BH66 )</f>
        <v>0.33875603864734305</v>
      </c>
      <c r="BK117" s="46">
        <f>MEDIAN( 'REV-REVCALC_CWS'!BI29, 'REV-REVCALC_CWS'!BI66 )</f>
        <v>0.33875603864734305</v>
      </c>
      <c r="BL117" s="46">
        <f>MEDIAN( 'REV-REVCALC_CWS'!BJ29, 'REV-REVCALC_CWS'!BJ66 )</f>
        <v>0.33875603864734294</v>
      </c>
      <c r="BM117" s="65"/>
    </row>
    <row r="118" spans="2:65" s="33" customFormat="1" x14ac:dyDescent="0.15">
      <c r="BM118" s="65"/>
    </row>
    <row r="119" spans="2:65" s="33" customFormat="1" x14ac:dyDescent="0.15">
      <c r="B119" s="14" t="str">
        <f>'REV-REVCALC_CWS'!A37 &amp; " Ingreso"</f>
        <v>Local Services Units Ingreso</v>
      </c>
      <c r="BM119" s="65"/>
    </row>
    <row r="120" spans="2:65" s="33" customFormat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</v>
      </c>
    </row>
    <row r="122" spans="2:65" s="33" customFormat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7500</v>
      </c>
      <c r="I125" s="70">
        <f>'REV-REVCALC_CWS'!G44 + 'REV-REVCALC_CWS'!G81</f>
        <v>7500</v>
      </c>
      <c r="J125" s="70">
        <f>'REV-REVCALC_CWS'!H44 + 'REV-REVCALC_CWS'!H81</f>
        <v>7500</v>
      </c>
      <c r="K125" s="70">
        <f>'REV-REVCALC_CWS'!I44 + 'REV-REVCALC_CWS'!I81</f>
        <v>7500</v>
      </c>
      <c r="L125" s="70">
        <f>'REV-REVCALC_CWS'!J44 + 'REV-REVCALC_CWS'!J81</f>
        <v>7500</v>
      </c>
      <c r="M125" s="70">
        <f>'REV-REVCALC_CWS'!K44 + 'REV-REVCALC_CWS'!K81</f>
        <v>5000</v>
      </c>
      <c r="N125" s="70">
        <f>'REV-REVCALC_CWS'!L44 + 'REV-REVCALC_CWS'!L81</f>
        <v>5000</v>
      </c>
      <c r="O125" s="70">
        <f>'REV-REVCALC_CWS'!M44 + 'REV-REVCALC_CWS'!M81</f>
        <v>5000</v>
      </c>
      <c r="P125" s="70">
        <f>'REV-REVCALC_CWS'!N44 + 'REV-REVCALC_CWS'!N81</f>
        <v>5000</v>
      </c>
      <c r="Q125" s="70">
        <f>'REV-REVCALC_CWS'!O44 + 'REV-REVCALC_CWS'!O81</f>
        <v>13375</v>
      </c>
      <c r="R125" s="70">
        <f>'REV-REVCALC_CWS'!P44 + 'REV-REVCALC_CWS'!P81</f>
        <v>21400</v>
      </c>
      <c r="S125" s="70">
        <f>'REV-REVCALC_CWS'!Q44 + 'REV-REVCALC_CWS'!Q81</f>
        <v>24075</v>
      </c>
      <c r="T125" s="70">
        <f>'REV-REVCALC_CWS'!R44 + 'REV-REVCALC_CWS'!R81</f>
        <v>24075</v>
      </c>
      <c r="U125" s="70">
        <f>'REV-REVCALC_CWS'!S44 + 'REV-REVCALC_CWS'!S81</f>
        <v>24075</v>
      </c>
      <c r="V125" s="70">
        <f>'REV-REVCALC_CWS'!T44 + 'REV-REVCALC_CWS'!T81</f>
        <v>26750</v>
      </c>
      <c r="W125" s="70">
        <f>'REV-REVCALC_CWS'!U44 + 'REV-REVCALC_CWS'!U81</f>
        <v>24075</v>
      </c>
      <c r="X125" s="70">
        <f>'REV-REVCALC_CWS'!V44 + 'REV-REVCALC_CWS'!V81</f>
        <v>24075</v>
      </c>
      <c r="Y125" s="70">
        <f>'REV-REVCALC_CWS'!W44 + 'REV-REVCALC_CWS'!W81</f>
        <v>21400</v>
      </c>
      <c r="Z125" s="70">
        <f>'REV-REVCALC_CWS'!X44 + 'REV-REVCALC_CWS'!X81</f>
        <v>21400</v>
      </c>
      <c r="AA125" s="70">
        <f>'REV-REVCALC_CWS'!Y44 + 'REV-REVCALC_CWS'!Y81</f>
        <v>21400</v>
      </c>
      <c r="AB125" s="70">
        <f>'REV-REVCALC_CWS'!Z44 + 'REV-REVCALC_CWS'!Z81</f>
        <v>13375</v>
      </c>
      <c r="AC125" s="70">
        <f>'REV-REVCALC_CWS'!AA44 + 'REV-REVCALC_CWS'!AA81</f>
        <v>28622.5</v>
      </c>
      <c r="AD125" s="70">
        <f>'REV-REVCALC_CWS'!AB44 + 'REV-REVCALC_CWS'!AB81</f>
        <v>45796</v>
      </c>
      <c r="AE125" s="70">
        <f>'REV-REVCALC_CWS'!AC44 + 'REV-REVCALC_CWS'!AC81</f>
        <v>51520.5</v>
      </c>
      <c r="AF125" s="70">
        <f>'REV-REVCALC_CWS'!AD44 + 'REV-REVCALC_CWS'!AD81</f>
        <v>51520.5</v>
      </c>
      <c r="AG125" s="70">
        <f>'REV-REVCALC_CWS'!AE44 + 'REV-REVCALC_CWS'!AE81</f>
        <v>51520.5</v>
      </c>
      <c r="AH125" s="70">
        <f>'REV-REVCALC_CWS'!AF44 + 'REV-REVCALC_CWS'!AF81</f>
        <v>57245</v>
      </c>
      <c r="AI125" s="70">
        <f>'REV-REVCALC_CWS'!AG44 + 'REV-REVCALC_CWS'!AG81</f>
        <v>51520.5</v>
      </c>
      <c r="AJ125" s="70">
        <f>'REV-REVCALC_CWS'!AH44 + 'REV-REVCALC_CWS'!AH81</f>
        <v>51520.5</v>
      </c>
      <c r="AK125" s="70">
        <f>'REV-REVCALC_CWS'!AI44 + 'REV-REVCALC_CWS'!AI81</f>
        <v>45796</v>
      </c>
      <c r="AL125" s="70">
        <f>'REV-REVCALC_CWS'!AJ44 + 'REV-REVCALC_CWS'!AJ81</f>
        <v>45796</v>
      </c>
      <c r="AM125" s="70">
        <f>'REV-REVCALC_CWS'!AK44 + 'REV-REVCALC_CWS'!AK81</f>
        <v>45796</v>
      </c>
      <c r="AN125" s="70">
        <f>'REV-REVCALC_CWS'!AL44 + 'REV-REVCALC_CWS'!AL81</f>
        <v>28622.5</v>
      </c>
      <c r="AO125" s="70">
        <f>'REV-REVCALC_CWS'!AM44 + 'REV-REVCALC_CWS'!AM81</f>
        <v>45939.112500000003</v>
      </c>
      <c r="AP125" s="70">
        <f>'REV-REVCALC_CWS'!AN44 + 'REV-REVCALC_CWS'!AN81</f>
        <v>70439.972500000003</v>
      </c>
      <c r="AQ125" s="70">
        <f>'REV-REVCALC_CWS'!AO44 + 'REV-REVCALC_CWS'!AO81</f>
        <v>79627.794999999998</v>
      </c>
      <c r="AR125" s="70">
        <f>'REV-REVCALC_CWS'!AP44 + 'REV-REVCALC_CWS'!AP81</f>
        <v>79627.794999999998</v>
      </c>
      <c r="AS125" s="70">
        <f>'REV-REVCALC_CWS'!AQ44 + 'REV-REVCALC_CWS'!AQ81</f>
        <v>88815.617500000008</v>
      </c>
      <c r="AT125" s="70">
        <f>'REV-REVCALC_CWS'!AR44 + 'REV-REVCALC_CWS'!AR81</f>
        <v>98003.44</v>
      </c>
      <c r="AU125" s="70">
        <f>'REV-REVCALC_CWS'!AS44 + 'REV-REVCALC_CWS'!AS81</f>
        <v>79627.794999999998</v>
      </c>
      <c r="AV125" s="70">
        <f>'REV-REVCALC_CWS'!AT44 + 'REV-REVCALC_CWS'!AT81</f>
        <v>88815.617500000008</v>
      </c>
      <c r="AW125" s="70">
        <f>'REV-REVCALC_CWS'!AU44 + 'REV-REVCALC_CWS'!AU81</f>
        <v>70439.972500000003</v>
      </c>
      <c r="AX125" s="70">
        <f>'REV-REVCALC_CWS'!AV44 + 'REV-REVCALC_CWS'!AV81</f>
        <v>70439.972500000003</v>
      </c>
      <c r="AY125" s="70">
        <f>'REV-REVCALC_CWS'!AW44 + 'REV-REVCALC_CWS'!AW81</f>
        <v>70439.972500000003</v>
      </c>
      <c r="AZ125" s="70">
        <f>'REV-REVCALC_CWS'!AX44 + 'REV-REVCALC_CWS'!AX81</f>
        <v>45939.112500000003</v>
      </c>
      <c r="BA125" s="70">
        <f>'REV-REVCALC_CWS'!AY44 + 'REV-REVCALC_CWS'!AY81</f>
        <v>52431.840400000001</v>
      </c>
      <c r="BB125" s="70">
        <f>'REV-REVCALC_CWS'!AZ44 + 'REV-REVCALC_CWS'!AZ81</f>
        <v>81924.750625000001</v>
      </c>
      <c r="BC125" s="70">
        <f>'REV-REVCALC_CWS'!BA44 + 'REV-REVCALC_CWS'!BA81</f>
        <v>88478.730674999999</v>
      </c>
      <c r="BD125" s="70">
        <f>'REV-REVCALC_CWS'!BB44 + 'REV-REVCALC_CWS'!BB81</f>
        <v>88478.730674999999</v>
      </c>
      <c r="BE125" s="70">
        <f>'REV-REVCALC_CWS'!BC44 + 'REV-REVCALC_CWS'!BC81</f>
        <v>98309.700749999989</v>
      </c>
      <c r="BF125" s="70">
        <f>'REV-REVCALC_CWS'!BD44 + 'REV-REVCALC_CWS'!BD81</f>
        <v>108140.67082499999</v>
      </c>
      <c r="BG125" s="70">
        <f>'REV-REVCALC_CWS'!BE44 + 'REV-REVCALC_CWS'!BE81</f>
        <v>88478.730674999999</v>
      </c>
      <c r="BH125" s="70">
        <f>'REV-REVCALC_CWS'!BF44 + 'REV-REVCALC_CWS'!BF81</f>
        <v>98309.700749999989</v>
      </c>
      <c r="BI125" s="70">
        <f>'REV-REVCALC_CWS'!BG44 + 'REV-REVCALC_CWS'!BG81</f>
        <v>81924.750625000001</v>
      </c>
      <c r="BJ125" s="70">
        <f>'REV-REVCALC_CWS'!BH44 + 'REV-REVCALC_CWS'!BH81</f>
        <v>81924.750625000001</v>
      </c>
      <c r="BK125" s="70">
        <f>'REV-REVCALC_CWS'!BI44 + 'REV-REVCALC_CWS'!BI81</f>
        <v>81924.750625000001</v>
      </c>
      <c r="BL125" s="70">
        <f>'REV-REVCALC_CWS'!BJ44 + 'REV-REVCALC_CWS'!BJ81</f>
        <v>52431.840400000001</v>
      </c>
      <c r="BM125" s="167">
        <f>SUM(D125:BL125)</f>
        <v>2763166.6226499989</v>
      </c>
    </row>
    <row r="126" spans="2:65" s="33" customFormat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7500</v>
      </c>
      <c r="I127" s="70">
        <f t="shared" si="9"/>
        <v>7500</v>
      </c>
      <c r="J127" s="70">
        <f t="shared" si="9"/>
        <v>7500</v>
      </c>
      <c r="K127" s="70">
        <f t="shared" si="9"/>
        <v>7500</v>
      </c>
      <c r="L127" s="70">
        <f t="shared" si="9"/>
        <v>7500</v>
      </c>
      <c r="M127" s="70">
        <f t="shared" si="9"/>
        <v>5000</v>
      </c>
      <c r="N127" s="70">
        <f t="shared" si="9"/>
        <v>5000</v>
      </c>
      <c r="O127" s="70">
        <f t="shared" si="9"/>
        <v>5000</v>
      </c>
      <c r="P127" s="70">
        <f t="shared" si="9"/>
        <v>5000</v>
      </c>
      <c r="Q127" s="70">
        <f t="shared" si="9"/>
        <v>13375</v>
      </c>
      <c r="R127" s="70">
        <f t="shared" si="9"/>
        <v>21400</v>
      </c>
      <c r="S127" s="70">
        <f t="shared" si="9"/>
        <v>24075</v>
      </c>
      <c r="T127" s="70">
        <f t="shared" si="9"/>
        <v>24075</v>
      </c>
      <c r="U127" s="70">
        <f t="shared" si="9"/>
        <v>24075</v>
      </c>
      <c r="V127" s="70">
        <f t="shared" si="9"/>
        <v>26750</v>
      </c>
      <c r="W127" s="70">
        <f t="shared" si="9"/>
        <v>24075</v>
      </c>
      <c r="X127" s="70">
        <f t="shared" si="9"/>
        <v>24075</v>
      </c>
      <c r="Y127" s="70">
        <f t="shared" si="9"/>
        <v>21400</v>
      </c>
      <c r="Z127" s="70">
        <f t="shared" si="9"/>
        <v>21400</v>
      </c>
      <c r="AA127" s="70">
        <f t="shared" si="9"/>
        <v>21400</v>
      </c>
      <c r="AB127" s="70">
        <f t="shared" si="9"/>
        <v>13375</v>
      </c>
      <c r="AC127" s="70">
        <f t="shared" si="9"/>
        <v>28622.5</v>
      </c>
      <c r="AD127" s="70">
        <f t="shared" si="9"/>
        <v>45796</v>
      </c>
      <c r="AE127" s="70">
        <f t="shared" si="9"/>
        <v>51520.5</v>
      </c>
      <c r="AF127" s="70">
        <f t="shared" si="9"/>
        <v>51520.5</v>
      </c>
      <c r="AG127" s="70">
        <f t="shared" si="9"/>
        <v>51520.5</v>
      </c>
      <c r="AH127" s="70">
        <f t="shared" si="9"/>
        <v>57245</v>
      </c>
      <c r="AI127" s="70">
        <f t="shared" si="9"/>
        <v>51520.5</v>
      </c>
      <c r="AJ127" s="70">
        <f t="shared" si="9"/>
        <v>51520.5</v>
      </c>
      <c r="AK127" s="70">
        <f t="shared" si="9"/>
        <v>45796</v>
      </c>
      <c r="AL127" s="70">
        <f t="shared" si="9"/>
        <v>45796</v>
      </c>
      <c r="AM127" s="70">
        <f t="shared" si="9"/>
        <v>45796</v>
      </c>
      <c r="AN127" s="70">
        <f t="shared" si="9"/>
        <v>28622.5</v>
      </c>
      <c r="AO127" s="70">
        <f t="shared" si="9"/>
        <v>45939.112500000003</v>
      </c>
      <c r="AP127" s="70">
        <f t="shared" si="9"/>
        <v>70439.972500000003</v>
      </c>
      <c r="AQ127" s="70">
        <f t="shared" si="9"/>
        <v>79627.794999999998</v>
      </c>
      <c r="AR127" s="70">
        <f t="shared" si="9"/>
        <v>79627.794999999998</v>
      </c>
      <c r="AS127" s="70">
        <f t="shared" si="9"/>
        <v>88815.617500000008</v>
      </c>
      <c r="AT127" s="70">
        <f t="shared" si="9"/>
        <v>98003.44</v>
      </c>
      <c r="AU127" s="70">
        <f t="shared" si="9"/>
        <v>79627.794999999998</v>
      </c>
      <c r="AV127" s="70">
        <f t="shared" si="9"/>
        <v>88815.617500000008</v>
      </c>
      <c r="AW127" s="70">
        <f t="shared" si="9"/>
        <v>70439.972500000003</v>
      </c>
      <c r="AX127" s="70">
        <f t="shared" si="9"/>
        <v>70439.972500000003</v>
      </c>
      <c r="AY127" s="70">
        <f t="shared" si="9"/>
        <v>70439.972500000003</v>
      </c>
      <c r="AZ127" s="70">
        <f t="shared" si="9"/>
        <v>45939.112500000003</v>
      </c>
      <c r="BA127" s="70">
        <f t="shared" si="9"/>
        <v>52431.840400000001</v>
      </c>
      <c r="BB127" s="70">
        <f t="shared" si="9"/>
        <v>81924.750625000001</v>
      </c>
      <c r="BC127" s="70">
        <f t="shared" si="9"/>
        <v>88478.730674999999</v>
      </c>
      <c r="BD127" s="70">
        <f t="shared" si="9"/>
        <v>88478.730674999999</v>
      </c>
      <c r="BE127" s="70">
        <f t="shared" si="9"/>
        <v>98309.700749999989</v>
      </c>
      <c r="BF127" s="70">
        <f t="shared" si="9"/>
        <v>108140.67082499999</v>
      </c>
      <c r="BG127" s="70">
        <f t="shared" si="9"/>
        <v>88478.730674999999</v>
      </c>
      <c r="BH127" s="70">
        <f t="shared" si="9"/>
        <v>98309.700749999989</v>
      </c>
      <c r="BI127" s="70">
        <f t="shared" si="9"/>
        <v>81924.750625000001</v>
      </c>
      <c r="BJ127" s="70">
        <f t="shared" si="9"/>
        <v>81924.750625000001</v>
      </c>
      <c r="BK127" s="70">
        <f t="shared" si="9"/>
        <v>81924.750625000001</v>
      </c>
      <c r="BL127" s="70">
        <f t="shared" si="9"/>
        <v>52431.840400000001</v>
      </c>
      <c r="BM127" s="167">
        <f>SUM(D127:BL127)</f>
        <v>2763166.6226499989</v>
      </c>
    </row>
    <row r="128" spans="2:65" s="33" customFormat="1" x14ac:dyDescent="0.15">
      <c r="BM128" s="65"/>
    </row>
    <row r="129" spans="1:65" s="33" customFormat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49190</v>
      </c>
      <c r="I129" s="104">
        <f t="shared" si="10"/>
        <v>53070</v>
      </c>
      <c r="J129" s="104">
        <f t="shared" si="10"/>
        <v>56950</v>
      </c>
      <c r="K129" s="104">
        <f t="shared" si="10"/>
        <v>49190</v>
      </c>
      <c r="L129" s="104">
        <f t="shared" si="10"/>
        <v>53070</v>
      </c>
      <c r="M129" s="104">
        <f t="shared" si="10"/>
        <v>42810</v>
      </c>
      <c r="N129" s="104">
        <f t="shared" si="10"/>
        <v>42810</v>
      </c>
      <c r="O129" s="104">
        <f t="shared" si="10"/>
        <v>42810</v>
      </c>
      <c r="P129" s="104">
        <f t="shared" si="10"/>
        <v>27620</v>
      </c>
      <c r="Q129" s="104">
        <f t="shared" si="10"/>
        <v>128935</v>
      </c>
      <c r="R129" s="104">
        <f t="shared" si="10"/>
        <v>212930</v>
      </c>
      <c r="S129" s="104">
        <f t="shared" si="10"/>
        <v>233260</v>
      </c>
      <c r="T129" s="104">
        <f t="shared" si="10"/>
        <v>233260</v>
      </c>
      <c r="U129" s="104">
        <f t="shared" si="10"/>
        <v>255195</v>
      </c>
      <c r="V129" s="104">
        <f t="shared" si="10"/>
        <v>279805</v>
      </c>
      <c r="W129" s="104">
        <f t="shared" si="10"/>
        <v>233260</v>
      </c>
      <c r="X129" s="104">
        <f t="shared" si="10"/>
        <v>255195</v>
      </c>
      <c r="Y129" s="104">
        <f t="shared" si="10"/>
        <v>212930</v>
      </c>
      <c r="Z129" s="104">
        <f t="shared" si="10"/>
        <v>212930</v>
      </c>
      <c r="AA129" s="104">
        <f t="shared" si="10"/>
        <v>212930</v>
      </c>
      <c r="AB129" s="104">
        <f t="shared" si="10"/>
        <v>128935</v>
      </c>
      <c r="AC129" s="104">
        <f t="shared" si="10"/>
        <v>279928.05</v>
      </c>
      <c r="AD129" s="104">
        <f t="shared" si="10"/>
        <v>451663.05000000005</v>
      </c>
      <c r="AE129" s="104">
        <f t="shared" si="10"/>
        <v>508908.05</v>
      </c>
      <c r="AF129" s="104">
        <f t="shared" si="10"/>
        <v>508908.05</v>
      </c>
      <c r="AG129" s="104">
        <f t="shared" si="10"/>
        <v>549552</v>
      </c>
      <c r="AH129" s="104">
        <f t="shared" si="10"/>
        <v>606797</v>
      </c>
      <c r="AI129" s="104">
        <f t="shared" si="10"/>
        <v>508908.05</v>
      </c>
      <c r="AJ129" s="104">
        <f t="shared" ref="AJ129:BL129" si="11">AJ127+AJ122+AJ116</f>
        <v>549552</v>
      </c>
      <c r="AK129" s="104">
        <f t="shared" si="11"/>
        <v>451663.05000000005</v>
      </c>
      <c r="AL129" s="104">
        <f t="shared" si="11"/>
        <v>451663.05000000005</v>
      </c>
      <c r="AM129" s="104">
        <f t="shared" si="11"/>
        <v>451663.05000000005</v>
      </c>
      <c r="AN129" s="104">
        <f t="shared" si="11"/>
        <v>279928.05</v>
      </c>
      <c r="AO129" s="104">
        <f t="shared" si="11"/>
        <v>458326.36800000002</v>
      </c>
      <c r="AP129" s="104">
        <f t="shared" si="11"/>
        <v>725322.77250000008</v>
      </c>
      <c r="AQ129" s="104">
        <f t="shared" si="11"/>
        <v>813105.53100000008</v>
      </c>
      <c r="AR129" s="104">
        <f t="shared" si="11"/>
        <v>813096.53100000008</v>
      </c>
      <c r="AS129" s="104">
        <f t="shared" si="11"/>
        <v>900870.28950000007</v>
      </c>
      <c r="AT129" s="104">
        <f t="shared" si="11"/>
        <v>988644.04799999972</v>
      </c>
      <c r="AU129" s="104">
        <f t="shared" si="11"/>
        <v>813096.53100000008</v>
      </c>
      <c r="AV129" s="104">
        <f t="shared" si="11"/>
        <v>900870.28950000007</v>
      </c>
      <c r="AW129" s="104">
        <f t="shared" si="11"/>
        <v>725322.77250000008</v>
      </c>
      <c r="AX129" s="104">
        <f t="shared" si="11"/>
        <v>725322.77250000008</v>
      </c>
      <c r="AY129" s="104">
        <f t="shared" si="11"/>
        <v>725322.77250000008</v>
      </c>
      <c r="AZ129" s="104">
        <f t="shared" si="11"/>
        <v>458326.36800000002</v>
      </c>
      <c r="BA129" s="104">
        <f t="shared" si="11"/>
        <v>456849.84771499998</v>
      </c>
      <c r="BB129" s="104">
        <f t="shared" si="11"/>
        <v>728476.51404000015</v>
      </c>
      <c r="BC129" s="104">
        <f t="shared" si="11"/>
        <v>807679.62092000013</v>
      </c>
      <c r="BD129" s="104">
        <f t="shared" si="11"/>
        <v>807670.62092000013</v>
      </c>
      <c r="BE129" s="104">
        <f t="shared" si="11"/>
        <v>897351.09587999992</v>
      </c>
      <c r="BF129" s="104">
        <f t="shared" si="11"/>
        <v>979822.19278500043</v>
      </c>
      <c r="BG129" s="104">
        <f t="shared" si="11"/>
        <v>807670.62092000013</v>
      </c>
      <c r="BH129" s="104">
        <f t="shared" si="11"/>
        <v>897351.09587999992</v>
      </c>
      <c r="BI129" s="104">
        <f t="shared" si="11"/>
        <v>728476.51404000015</v>
      </c>
      <c r="BJ129" s="104">
        <f t="shared" si="11"/>
        <v>728476.51404000015</v>
      </c>
      <c r="BK129" s="104">
        <f t="shared" si="11"/>
        <v>728476.51404000015</v>
      </c>
      <c r="BL129" s="104">
        <f t="shared" si="11"/>
        <v>456849.84771499998</v>
      </c>
      <c r="BM129" s="167">
        <f>SUM(D129:BL129)</f>
        <v>26688996.494895007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x14ac:dyDescent="0.15">
      <c r="B137" s="48"/>
      <c r="J137" s="33"/>
      <c r="BM137" s="65"/>
    </row>
    <row r="138" spans="1:65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381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484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381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486</v>
      </c>
      <c r="J163" s="14"/>
      <c r="BM163" s="167"/>
    </row>
    <row r="164" spans="1:65" x14ac:dyDescent="0.15">
      <c r="B164" s="47" t="s">
        <v>382</v>
      </c>
      <c r="D164" s="161">
        <f>STAFF_CWS!G224+STAFF_CWS!G289+STAFF_CWS!G372+STAFF_CWS!G545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x14ac:dyDescent="0.15">
      <c r="A165" s="156"/>
      <c r="B165" s="47" t="s">
        <v>482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 t="shared" si="17"/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 t="shared" si="18"/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5967.681749999997</v>
      </c>
    </row>
    <row r="175" spans="1:65" s="157" customFormat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120000</v>
      </c>
      <c r="I177" s="158">
        <f>'OPEX-M_CWS'!J12</f>
        <v>120000</v>
      </c>
      <c r="J177" s="158">
        <f>'OPEX-M_CWS'!K12</f>
        <v>120000</v>
      </c>
      <c r="K177" s="158">
        <f>'OPEX-M_CWS'!L12</f>
        <v>120000</v>
      </c>
      <c r="L177" s="158">
        <f>'OPEX-M_CWS'!M12</f>
        <v>120000</v>
      </c>
      <c r="M177" s="158">
        <f>'OPEX-M_CWS'!N12</f>
        <v>120000</v>
      </c>
      <c r="N177" s="158">
        <f>'OPEX-M_CWS'!O12</f>
        <v>120000</v>
      </c>
      <c r="O177" s="158">
        <f>'OPEX-M_CWS'!P12</f>
        <v>120000</v>
      </c>
      <c r="P177" s="158">
        <f>'OPEX-M_CWS'!Q12</f>
        <v>120000</v>
      </c>
      <c r="Q177" s="158">
        <f>'OPEX-M_CWS'!R12</f>
        <v>120000</v>
      </c>
      <c r="R177" s="158">
        <f>'OPEX-M_CWS'!S12</f>
        <v>120000</v>
      </c>
      <c r="S177" s="158">
        <f>'OPEX-M_CWS'!T12</f>
        <v>120000</v>
      </c>
      <c r="T177" s="158">
        <f>'OPEX-M_CWS'!U12</f>
        <v>120000</v>
      </c>
      <c r="U177" s="158">
        <f>'OPEX-M_CWS'!V12</f>
        <v>120000</v>
      </c>
      <c r="V177" s="158">
        <f>'OPEX-M_CWS'!W12</f>
        <v>120000</v>
      </c>
      <c r="W177" s="158">
        <f>'OPEX-M_CWS'!X12</f>
        <v>120000</v>
      </c>
      <c r="X177" s="158">
        <f>'OPEX-M_CWS'!Y12</f>
        <v>120000</v>
      </c>
      <c r="Y177" s="158">
        <f>'OPEX-M_CWS'!Z12</f>
        <v>120000</v>
      </c>
      <c r="Z177" s="158">
        <f>'OPEX-M_CWS'!AA12</f>
        <v>120000</v>
      </c>
      <c r="AA177" s="158">
        <f>'OPEX-M_CWS'!AB12</f>
        <v>120000</v>
      </c>
      <c r="AB177" s="158">
        <f>'OPEX-M_CWS'!AC12</f>
        <v>120000</v>
      </c>
      <c r="AC177" s="158">
        <f>'OPEX-M_CWS'!AD12</f>
        <v>120000</v>
      </c>
      <c r="AD177" s="158">
        <f>'OPEX-M_CWS'!AE12</f>
        <v>120000</v>
      </c>
      <c r="AE177" s="158">
        <f>'OPEX-M_CWS'!AF12</f>
        <v>120000</v>
      </c>
      <c r="AF177" s="158">
        <f>'OPEX-M_CWS'!AG12</f>
        <v>120000</v>
      </c>
      <c r="AG177" s="158">
        <f>'OPEX-M_CWS'!AH12</f>
        <v>120000</v>
      </c>
      <c r="AH177" s="158">
        <f>'OPEX-M_CWS'!AI12</f>
        <v>120000</v>
      </c>
      <c r="AI177" s="158">
        <f>'OPEX-M_CWS'!AJ12</f>
        <v>120000</v>
      </c>
      <c r="AJ177" s="158">
        <f>'OPEX-M_CWS'!AK12</f>
        <v>120000</v>
      </c>
      <c r="AK177" s="158">
        <f>'OPEX-M_CWS'!AL12</f>
        <v>120000</v>
      </c>
      <c r="AL177" s="158">
        <f>'OPEX-M_CWS'!AM12</f>
        <v>120000</v>
      </c>
      <c r="AM177" s="158">
        <f>'OPEX-M_CWS'!AN12</f>
        <v>120000</v>
      </c>
      <c r="AN177" s="158">
        <f>'OPEX-M_CWS'!AO12</f>
        <v>120000</v>
      </c>
      <c r="AO177" s="158">
        <f>'OPEX-M_CWS'!AP12</f>
        <v>120000</v>
      </c>
      <c r="AP177" s="158">
        <f>'OPEX-M_CWS'!AQ12</f>
        <v>120000</v>
      </c>
      <c r="AQ177" s="158">
        <f>'OPEX-M_CWS'!AR12</f>
        <v>120000</v>
      </c>
      <c r="AR177" s="158">
        <f>'OPEX-M_CWS'!AS12</f>
        <v>120000</v>
      </c>
      <c r="AS177" s="158">
        <f>'OPEX-M_CWS'!AT12</f>
        <v>120000</v>
      </c>
      <c r="AT177" s="158">
        <f>'OPEX-M_CWS'!AU12</f>
        <v>120000</v>
      </c>
      <c r="AU177" s="158">
        <f>'OPEX-M_CWS'!AV12</f>
        <v>120000</v>
      </c>
      <c r="AV177" s="158">
        <f>'OPEX-M_CWS'!AW12</f>
        <v>120000</v>
      </c>
      <c r="AW177" s="158">
        <f>'OPEX-M_CWS'!AX12</f>
        <v>120000</v>
      </c>
      <c r="AX177" s="158">
        <f>'OPEX-M_CWS'!AY12</f>
        <v>120000</v>
      </c>
      <c r="AY177" s="158">
        <f>'OPEX-M_CWS'!AZ12</f>
        <v>120000</v>
      </c>
      <c r="AZ177" s="158">
        <f>'OPEX-M_CWS'!BA12</f>
        <v>120000</v>
      </c>
      <c r="BA177" s="158">
        <f>'OPEX-M_CWS'!BB12</f>
        <v>120000</v>
      </c>
      <c r="BB177" s="158">
        <f>'OPEX-M_CWS'!BC12</f>
        <v>120000</v>
      </c>
      <c r="BC177" s="158">
        <f>'OPEX-M_CWS'!BD12</f>
        <v>120000</v>
      </c>
      <c r="BD177" s="158">
        <f>'OPEX-M_CWS'!BE12</f>
        <v>120000</v>
      </c>
      <c r="BE177" s="158">
        <f>'OPEX-M_CWS'!BF12</f>
        <v>120000</v>
      </c>
      <c r="BF177" s="158">
        <f>'OPEX-M_CWS'!BG12</f>
        <v>120000</v>
      </c>
      <c r="BG177" s="158">
        <f>'OPEX-M_CWS'!BH12</f>
        <v>120000</v>
      </c>
      <c r="BH177" s="158">
        <f>'OPEX-M_CWS'!BI12</f>
        <v>120000</v>
      </c>
      <c r="BI177" s="158">
        <f>'OPEX-M_CWS'!BJ12</f>
        <v>120000</v>
      </c>
      <c r="BJ177" s="158">
        <f>'OPEX-M_CWS'!BK12</f>
        <v>120000</v>
      </c>
      <c r="BK177" s="158">
        <f>'OPEX-M_CWS'!BL12</f>
        <v>120000</v>
      </c>
      <c r="BL177" s="158">
        <f>'OPEX-M_CWS'!BM12</f>
        <v>120000</v>
      </c>
      <c r="BM177" s="167">
        <f>SUM(D177:BL177)</f>
        <v>6840000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90</v>
      </c>
      <c r="F178" s="158">
        <f>'OPEX-M_CWS'!G13</f>
        <v>90</v>
      </c>
      <c r="G178" s="158">
        <f>'OPEX-M_CWS'!H13</f>
        <v>90</v>
      </c>
      <c r="H178" s="158">
        <f>'OPEX-M_CWS'!I13</f>
        <v>120090</v>
      </c>
      <c r="I178" s="158">
        <f>'OPEX-M_CWS'!J13</f>
        <v>120090</v>
      </c>
      <c r="J178" s="158">
        <f>'OPEX-M_CWS'!K13</f>
        <v>120090</v>
      </c>
      <c r="K178" s="158">
        <f>'OPEX-M_CWS'!L13</f>
        <v>120090</v>
      </c>
      <c r="L178" s="158">
        <f>'OPEX-M_CWS'!M13</f>
        <v>120090</v>
      </c>
      <c r="M178" s="158">
        <f>'OPEX-M_CWS'!N13</f>
        <v>120090</v>
      </c>
      <c r="N178" s="158">
        <f>'OPEX-M_CWS'!O13</f>
        <v>120090</v>
      </c>
      <c r="O178" s="158">
        <f>'OPEX-M_CWS'!P13</f>
        <v>120090</v>
      </c>
      <c r="P178" s="158">
        <f>'OPEX-M_CWS'!Q13</f>
        <v>120090</v>
      </c>
      <c r="Q178" s="158">
        <f>'OPEX-M_CWS'!R13</f>
        <v>120094.5</v>
      </c>
      <c r="R178" s="158">
        <f>'OPEX-M_CWS'!S13</f>
        <v>120094.5</v>
      </c>
      <c r="S178" s="158">
        <f>'OPEX-M_CWS'!T13</f>
        <v>120094.5</v>
      </c>
      <c r="T178" s="158">
        <f>'OPEX-M_CWS'!U13</f>
        <v>120094.5</v>
      </c>
      <c r="U178" s="158">
        <f>'OPEX-M_CWS'!V13</f>
        <v>120094.5</v>
      </c>
      <c r="V178" s="158">
        <f>'OPEX-M_CWS'!W13</f>
        <v>120094.5</v>
      </c>
      <c r="W178" s="158">
        <f>'OPEX-M_CWS'!X13</f>
        <v>120094.5</v>
      </c>
      <c r="X178" s="158">
        <f>'OPEX-M_CWS'!Y13</f>
        <v>120094.5</v>
      </c>
      <c r="Y178" s="158">
        <f>'OPEX-M_CWS'!Z13</f>
        <v>120094.5</v>
      </c>
      <c r="Z178" s="158">
        <f>'OPEX-M_CWS'!AA13</f>
        <v>120094.5</v>
      </c>
      <c r="AA178" s="158">
        <f>'OPEX-M_CWS'!AB13</f>
        <v>120094.5</v>
      </c>
      <c r="AB178" s="158">
        <f>'OPEX-M_CWS'!AC13</f>
        <v>120094.5</v>
      </c>
      <c r="AC178" s="158">
        <f>'OPEX-M_CWS'!AD13</f>
        <v>120099.22500000001</v>
      </c>
      <c r="AD178" s="158">
        <f>'OPEX-M_CWS'!AE13</f>
        <v>120099.22500000001</v>
      </c>
      <c r="AE178" s="158">
        <f>'OPEX-M_CWS'!AF13</f>
        <v>120099.22500000001</v>
      </c>
      <c r="AF178" s="158">
        <f>'OPEX-M_CWS'!AG13</f>
        <v>120099.22500000001</v>
      </c>
      <c r="AG178" s="158">
        <f>'OPEX-M_CWS'!AH13</f>
        <v>120099.22500000001</v>
      </c>
      <c r="AH178" s="158">
        <f>'OPEX-M_CWS'!AI13</f>
        <v>120099.22500000001</v>
      </c>
      <c r="AI178" s="158">
        <f>'OPEX-M_CWS'!AJ13</f>
        <v>120099.22500000001</v>
      </c>
      <c r="AJ178" s="158">
        <f>'OPEX-M_CWS'!AK13</f>
        <v>120099.22500000001</v>
      </c>
      <c r="AK178" s="158">
        <f>'OPEX-M_CWS'!AL13</f>
        <v>120099.22500000001</v>
      </c>
      <c r="AL178" s="158">
        <f>'OPEX-M_CWS'!AM13</f>
        <v>120099.22500000001</v>
      </c>
      <c r="AM178" s="158">
        <f>'OPEX-M_CWS'!AN13</f>
        <v>120099.22500000001</v>
      </c>
      <c r="AN178" s="158">
        <f>'OPEX-M_CWS'!AO13</f>
        <v>120099.22500000001</v>
      </c>
      <c r="AO178" s="158">
        <f>'OPEX-M_CWS'!AP13</f>
        <v>120104.18625</v>
      </c>
      <c r="AP178" s="158">
        <f>'OPEX-M_CWS'!AQ13</f>
        <v>120104.18625</v>
      </c>
      <c r="AQ178" s="158">
        <f>'OPEX-M_CWS'!AR13</f>
        <v>120104.18625</v>
      </c>
      <c r="AR178" s="158">
        <f>'OPEX-M_CWS'!AS13</f>
        <v>120104.18625</v>
      </c>
      <c r="AS178" s="158">
        <f>'OPEX-M_CWS'!AT13</f>
        <v>120104.18625</v>
      </c>
      <c r="AT178" s="158">
        <f>'OPEX-M_CWS'!AU13</f>
        <v>120104.18625</v>
      </c>
      <c r="AU178" s="158">
        <f>'OPEX-M_CWS'!AV13</f>
        <v>120104.18625</v>
      </c>
      <c r="AV178" s="158">
        <f>'OPEX-M_CWS'!AW13</f>
        <v>120104.18625</v>
      </c>
      <c r="AW178" s="158">
        <f>'OPEX-M_CWS'!AX13</f>
        <v>120104.18625</v>
      </c>
      <c r="AX178" s="158">
        <f>'OPEX-M_CWS'!AY13</f>
        <v>120104.18625</v>
      </c>
      <c r="AY178" s="158">
        <f>'OPEX-M_CWS'!AZ13</f>
        <v>120104.18625</v>
      </c>
      <c r="AZ178" s="158">
        <f>'OPEX-M_CWS'!BA13</f>
        <v>120104.18625</v>
      </c>
      <c r="BA178" s="158">
        <f>'OPEX-M_CWS'!BB13</f>
        <v>120109.39556249999</v>
      </c>
      <c r="BB178" s="158">
        <f>'OPEX-M_CWS'!BC13</f>
        <v>120109.39556249999</v>
      </c>
      <c r="BC178" s="158">
        <f>'OPEX-M_CWS'!BD13</f>
        <v>120109.39556249999</v>
      </c>
      <c r="BD178" s="158">
        <f>'OPEX-M_CWS'!BE13</f>
        <v>120109.39556249999</v>
      </c>
      <c r="BE178" s="158">
        <f>'OPEX-M_CWS'!BF13</f>
        <v>120109.39556249999</v>
      </c>
      <c r="BF178" s="158">
        <f>'OPEX-M_CWS'!BG13</f>
        <v>120109.39556249999</v>
      </c>
      <c r="BG178" s="158">
        <f>'OPEX-M_CWS'!BH13</f>
        <v>120109.39556249999</v>
      </c>
      <c r="BH178" s="158">
        <f>'OPEX-M_CWS'!BI13</f>
        <v>120109.39556249999</v>
      </c>
      <c r="BI178" s="158">
        <f>'OPEX-M_CWS'!BJ13</f>
        <v>120109.39556249999</v>
      </c>
      <c r="BJ178" s="158">
        <f>'OPEX-M_CWS'!BK13</f>
        <v>120109.39556249999</v>
      </c>
      <c r="BK178" s="158">
        <f>'OPEX-M_CWS'!BL13</f>
        <v>120109.39556249999</v>
      </c>
      <c r="BL178" s="158">
        <f>'OPEX-M_CWS'!BM13</f>
        <v>120109.39556249999</v>
      </c>
      <c r="BM178" s="167">
        <f>SUM(D178:BL178)</f>
        <v>6845967.6817500005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0</v>
      </c>
      <c r="E181" s="158">
        <f>'OPEX-M_CWS'!F16</f>
        <v>1</v>
      </c>
      <c r="F181" s="158">
        <f>'OPEX-M_CWS'!G16</f>
        <v>1</v>
      </c>
      <c r="G181" s="158">
        <f>'OPEX-M_CWS'!H16</f>
        <v>1</v>
      </c>
      <c r="H181" s="158">
        <f>'OPEX-M_CWS'!I16</f>
        <v>1</v>
      </c>
      <c r="I181" s="158">
        <f>'OPEX-M_CWS'!J16</f>
        <v>1</v>
      </c>
      <c r="J181" s="158">
        <f>'OPEX-M_CWS'!K16</f>
        <v>1</v>
      </c>
      <c r="K181" s="158">
        <f>'OPEX-M_CWS'!L16</f>
        <v>1</v>
      </c>
      <c r="L181" s="158">
        <f>'OPEX-M_CWS'!M16</f>
        <v>1</v>
      </c>
      <c r="M181" s="158">
        <f>'OPEX-M_CWS'!N16</f>
        <v>1</v>
      </c>
      <c r="N181" s="158">
        <f>'OPEX-M_CWS'!O16</f>
        <v>1</v>
      </c>
      <c r="O181" s="158">
        <f>'OPEX-M_CWS'!P16</f>
        <v>1</v>
      </c>
      <c r="P181" s="158">
        <f>'OPEX-M_CWS'!Q16</f>
        <v>1</v>
      </c>
      <c r="Q181" s="158">
        <f>'OPEX-M_CWS'!R16</f>
        <v>1.0249999999999999</v>
      </c>
      <c r="R181" s="158">
        <f>'OPEX-M_CWS'!S16</f>
        <v>1.0249999999999999</v>
      </c>
      <c r="S181" s="158">
        <f>'OPEX-M_CWS'!T16</f>
        <v>1.0249999999999999</v>
      </c>
      <c r="T181" s="158">
        <f>'OPEX-M_CWS'!U16</f>
        <v>1.0249999999999999</v>
      </c>
      <c r="U181" s="158">
        <f>'OPEX-M_CWS'!V16</f>
        <v>1.0249999999999999</v>
      </c>
      <c r="V181" s="158">
        <f>'OPEX-M_CWS'!W16</f>
        <v>1.0249999999999999</v>
      </c>
      <c r="W181" s="158">
        <f>'OPEX-M_CWS'!X16</f>
        <v>1.0249999999999999</v>
      </c>
      <c r="X181" s="158">
        <f>'OPEX-M_CWS'!Y16</f>
        <v>1.0249999999999999</v>
      </c>
      <c r="Y181" s="158">
        <f>'OPEX-M_CWS'!Z16</f>
        <v>1.0249999999999999</v>
      </c>
      <c r="Z181" s="158">
        <f>'OPEX-M_CWS'!AA16</f>
        <v>1.0249999999999999</v>
      </c>
      <c r="AA181" s="158">
        <f>'OPEX-M_CWS'!AB16</f>
        <v>1.0249999999999999</v>
      </c>
      <c r="AB181" s="158">
        <f>'OPEX-M_CWS'!AC16</f>
        <v>1.0249999999999999</v>
      </c>
      <c r="AC181" s="158">
        <f>'OPEX-M_CWS'!AD16</f>
        <v>1.0506249999999999</v>
      </c>
      <c r="AD181" s="158">
        <f>'OPEX-M_CWS'!AE16</f>
        <v>1.0506249999999999</v>
      </c>
      <c r="AE181" s="158">
        <f>'OPEX-M_CWS'!AF16</f>
        <v>1.0506249999999999</v>
      </c>
      <c r="AF181" s="158">
        <f>'OPEX-M_CWS'!AG16</f>
        <v>1.0506249999999999</v>
      </c>
      <c r="AG181" s="158">
        <f>'OPEX-M_CWS'!AH16</f>
        <v>1.0506249999999999</v>
      </c>
      <c r="AH181" s="158">
        <f>'OPEX-M_CWS'!AI16</f>
        <v>1.0506249999999999</v>
      </c>
      <c r="AI181" s="158">
        <f>'OPEX-M_CWS'!AJ16</f>
        <v>1.0506249999999999</v>
      </c>
      <c r="AJ181" s="158">
        <f>'OPEX-M_CWS'!AK16</f>
        <v>1.0506249999999999</v>
      </c>
      <c r="AK181" s="158">
        <f>'OPEX-M_CWS'!AL16</f>
        <v>1.0506249999999999</v>
      </c>
      <c r="AL181" s="158">
        <f>'OPEX-M_CWS'!AM16</f>
        <v>1.0506249999999999</v>
      </c>
      <c r="AM181" s="158">
        <f>'OPEX-M_CWS'!AN16</f>
        <v>1.0506249999999999</v>
      </c>
      <c r="AN181" s="158">
        <f>'OPEX-M_CWS'!AO16</f>
        <v>1.0506249999999999</v>
      </c>
      <c r="AO181" s="158">
        <f>'OPEX-M_CWS'!AP16</f>
        <v>1.0768906249999999</v>
      </c>
      <c r="AP181" s="158">
        <f>'OPEX-M_CWS'!AQ16</f>
        <v>1.0768906249999999</v>
      </c>
      <c r="AQ181" s="158">
        <f>'OPEX-M_CWS'!AR16</f>
        <v>1.0768906249999999</v>
      </c>
      <c r="AR181" s="158">
        <f>'OPEX-M_CWS'!AS16</f>
        <v>1.0768906249999999</v>
      </c>
      <c r="AS181" s="158">
        <f>'OPEX-M_CWS'!AT16</f>
        <v>1.0768906249999999</v>
      </c>
      <c r="AT181" s="158">
        <f>'OPEX-M_CWS'!AU16</f>
        <v>1.0768906249999999</v>
      </c>
      <c r="AU181" s="158">
        <f>'OPEX-M_CWS'!AV16</f>
        <v>1.0768906249999999</v>
      </c>
      <c r="AV181" s="158">
        <f>'OPEX-M_CWS'!AW16</f>
        <v>1.0768906249999999</v>
      </c>
      <c r="AW181" s="158">
        <f>'OPEX-M_CWS'!AX16</f>
        <v>1.0768906249999999</v>
      </c>
      <c r="AX181" s="158">
        <f>'OPEX-M_CWS'!AY16</f>
        <v>1.0768906249999999</v>
      </c>
      <c r="AY181" s="158">
        <f>'OPEX-M_CWS'!AZ16</f>
        <v>1.0768906249999999</v>
      </c>
      <c r="AZ181" s="158">
        <f>'OPEX-M_CWS'!BA16</f>
        <v>1.0768906249999999</v>
      </c>
      <c r="BA181" s="158">
        <f>'OPEX-M_CWS'!BB16</f>
        <v>1.1038128906249998</v>
      </c>
      <c r="BB181" s="158">
        <f>'OPEX-M_CWS'!BC16</f>
        <v>1.1038128906249998</v>
      </c>
      <c r="BC181" s="158">
        <f>'OPEX-M_CWS'!BD16</f>
        <v>1.1038128906249998</v>
      </c>
      <c r="BD181" s="158">
        <f>'OPEX-M_CWS'!BE16</f>
        <v>1.1038128906249998</v>
      </c>
      <c r="BE181" s="158">
        <f>'OPEX-M_CWS'!BF16</f>
        <v>1.1038128906249998</v>
      </c>
      <c r="BF181" s="158">
        <f>'OPEX-M_CWS'!BG16</f>
        <v>1.1038128906249998</v>
      </c>
      <c r="BG181" s="158">
        <f>'OPEX-M_CWS'!BH16</f>
        <v>1.1038128906249998</v>
      </c>
      <c r="BH181" s="158">
        <f>'OPEX-M_CWS'!BI16</f>
        <v>1.1038128906249998</v>
      </c>
      <c r="BI181" s="158">
        <f>'OPEX-M_CWS'!BJ16</f>
        <v>1.1038128906249998</v>
      </c>
      <c r="BJ181" s="158">
        <f>'OPEX-M_CWS'!BK16</f>
        <v>1.1038128906249998</v>
      </c>
      <c r="BK181" s="158">
        <f>'OPEX-M_CWS'!BL16</f>
        <v>1.1038128906249998</v>
      </c>
      <c r="BL181" s="158">
        <f>'OPEX-M_CWS'!BM16</f>
        <v>1.1038128906249998</v>
      </c>
      <c r="BM181" s="167">
        <f>SUM(D181:BL181)</f>
        <v>63.075942187499955</v>
      </c>
    </row>
    <row r="182" spans="1:65" s="165" customFormat="1" x14ac:dyDescent="0.15">
      <c r="A182" s="164"/>
      <c r="B182" s="87" t="s">
        <v>287</v>
      </c>
      <c r="C182" s="31"/>
      <c r="D182" s="158">
        <f>'OPEX-M_CWS'!E17</f>
        <v>0</v>
      </c>
      <c r="E182" s="158">
        <f>'OPEX-M_CWS'!F17</f>
        <v>1</v>
      </c>
      <c r="F182" s="158">
        <f>'OPEX-M_CWS'!G17</f>
        <v>1</v>
      </c>
      <c r="G182" s="158">
        <f>'OPEX-M_CWS'!H17</f>
        <v>1</v>
      </c>
      <c r="H182" s="158">
        <f>'OPEX-M_CWS'!I17</f>
        <v>1</v>
      </c>
      <c r="I182" s="158">
        <f>'OPEX-M_CWS'!J17</f>
        <v>1</v>
      </c>
      <c r="J182" s="158">
        <f>'OPEX-M_CWS'!K17</f>
        <v>1</v>
      </c>
      <c r="K182" s="158">
        <f>'OPEX-M_CWS'!L17</f>
        <v>1</v>
      </c>
      <c r="L182" s="158">
        <f>'OPEX-M_CWS'!M17</f>
        <v>1</v>
      </c>
      <c r="M182" s="158">
        <f>'OPEX-M_CWS'!N17</f>
        <v>1</v>
      </c>
      <c r="N182" s="158">
        <f>'OPEX-M_CWS'!O17</f>
        <v>1</v>
      </c>
      <c r="O182" s="158">
        <f>'OPEX-M_CWS'!P17</f>
        <v>1</v>
      </c>
      <c r="P182" s="158">
        <f>'OPEX-M_CWS'!Q17</f>
        <v>1</v>
      </c>
      <c r="Q182" s="158">
        <f>'OPEX-M_CWS'!R17</f>
        <v>1.0249999999999999</v>
      </c>
      <c r="R182" s="158">
        <f>'OPEX-M_CWS'!S17</f>
        <v>1.0249999999999999</v>
      </c>
      <c r="S182" s="158">
        <f>'OPEX-M_CWS'!T17</f>
        <v>1.0249999999999999</v>
      </c>
      <c r="T182" s="158">
        <f>'OPEX-M_CWS'!U17</f>
        <v>1.0249999999999999</v>
      </c>
      <c r="U182" s="158">
        <f>'OPEX-M_CWS'!V17</f>
        <v>1.0249999999999999</v>
      </c>
      <c r="V182" s="158">
        <f>'OPEX-M_CWS'!W17</f>
        <v>1.0249999999999999</v>
      </c>
      <c r="W182" s="158">
        <f>'OPEX-M_CWS'!X17</f>
        <v>1.0249999999999999</v>
      </c>
      <c r="X182" s="158">
        <f>'OPEX-M_CWS'!Y17</f>
        <v>1.0249999999999999</v>
      </c>
      <c r="Y182" s="158">
        <f>'OPEX-M_CWS'!Z17</f>
        <v>1.0249999999999999</v>
      </c>
      <c r="Z182" s="158">
        <f>'OPEX-M_CWS'!AA17</f>
        <v>1.0249999999999999</v>
      </c>
      <c r="AA182" s="158">
        <f>'OPEX-M_CWS'!AB17</f>
        <v>1.0249999999999999</v>
      </c>
      <c r="AB182" s="158">
        <f>'OPEX-M_CWS'!AC17</f>
        <v>1.0249999999999999</v>
      </c>
      <c r="AC182" s="158">
        <f>'OPEX-M_CWS'!AD17</f>
        <v>1.0506249999999999</v>
      </c>
      <c r="AD182" s="158">
        <f>'OPEX-M_CWS'!AE17</f>
        <v>1.0506249999999999</v>
      </c>
      <c r="AE182" s="158">
        <f>'OPEX-M_CWS'!AF17</f>
        <v>1.0506249999999999</v>
      </c>
      <c r="AF182" s="158">
        <f>'OPEX-M_CWS'!AG17</f>
        <v>1.0506249999999999</v>
      </c>
      <c r="AG182" s="158">
        <f>'OPEX-M_CWS'!AH17</f>
        <v>1.0506249999999999</v>
      </c>
      <c r="AH182" s="158">
        <f>'OPEX-M_CWS'!AI17</f>
        <v>1.0506249999999999</v>
      </c>
      <c r="AI182" s="158">
        <f>'OPEX-M_CWS'!AJ17</f>
        <v>1.0506249999999999</v>
      </c>
      <c r="AJ182" s="158">
        <f>'OPEX-M_CWS'!AK17</f>
        <v>1.0506249999999999</v>
      </c>
      <c r="AK182" s="158">
        <f>'OPEX-M_CWS'!AL17</f>
        <v>1.0506249999999999</v>
      </c>
      <c r="AL182" s="158">
        <f>'OPEX-M_CWS'!AM17</f>
        <v>1.0506249999999999</v>
      </c>
      <c r="AM182" s="158">
        <f>'OPEX-M_CWS'!AN17</f>
        <v>1.0506249999999999</v>
      </c>
      <c r="AN182" s="158">
        <f>'OPEX-M_CWS'!AO17</f>
        <v>1.0506249999999999</v>
      </c>
      <c r="AO182" s="158">
        <f>'OPEX-M_CWS'!AP17</f>
        <v>1.0768906249999999</v>
      </c>
      <c r="AP182" s="158">
        <f>'OPEX-M_CWS'!AQ17</f>
        <v>1.0768906249999999</v>
      </c>
      <c r="AQ182" s="158">
        <f>'OPEX-M_CWS'!AR17</f>
        <v>1.0768906249999999</v>
      </c>
      <c r="AR182" s="158">
        <f>'OPEX-M_CWS'!AS17</f>
        <v>1.0768906249999999</v>
      </c>
      <c r="AS182" s="158">
        <f>'OPEX-M_CWS'!AT17</f>
        <v>1.0768906249999999</v>
      </c>
      <c r="AT182" s="158">
        <f>'OPEX-M_CWS'!AU17</f>
        <v>1.0768906249999999</v>
      </c>
      <c r="AU182" s="158">
        <f>'OPEX-M_CWS'!AV17</f>
        <v>1.0768906249999999</v>
      </c>
      <c r="AV182" s="158">
        <f>'OPEX-M_CWS'!AW17</f>
        <v>1.0768906249999999</v>
      </c>
      <c r="AW182" s="158">
        <f>'OPEX-M_CWS'!AX17</f>
        <v>1.0768906249999999</v>
      </c>
      <c r="AX182" s="158">
        <f>'OPEX-M_CWS'!AY17</f>
        <v>1.0768906249999999</v>
      </c>
      <c r="AY182" s="158">
        <f>'OPEX-M_CWS'!AZ17</f>
        <v>1.0768906249999999</v>
      </c>
      <c r="AZ182" s="158">
        <f>'OPEX-M_CWS'!BA17</f>
        <v>1.0768906249999999</v>
      </c>
      <c r="BA182" s="158">
        <f>'OPEX-M_CWS'!BB17</f>
        <v>1.1038128906249998</v>
      </c>
      <c r="BB182" s="158">
        <f>'OPEX-M_CWS'!BC17</f>
        <v>1.1038128906249998</v>
      </c>
      <c r="BC182" s="158">
        <f>'OPEX-M_CWS'!BD17</f>
        <v>1.1038128906249998</v>
      </c>
      <c r="BD182" s="158">
        <f>'OPEX-M_CWS'!BE17</f>
        <v>1.1038128906249998</v>
      </c>
      <c r="BE182" s="158">
        <f>'OPEX-M_CWS'!BF17</f>
        <v>1.1038128906249998</v>
      </c>
      <c r="BF182" s="158">
        <f>'OPEX-M_CWS'!BG17</f>
        <v>1.1038128906249998</v>
      </c>
      <c r="BG182" s="158">
        <f>'OPEX-M_CWS'!BH17</f>
        <v>1.1038128906249998</v>
      </c>
      <c r="BH182" s="158">
        <f>'OPEX-M_CWS'!BI17</f>
        <v>1.1038128906249998</v>
      </c>
      <c r="BI182" s="158">
        <f>'OPEX-M_CWS'!BJ17</f>
        <v>1.1038128906249998</v>
      </c>
      <c r="BJ182" s="158">
        <f>'OPEX-M_CWS'!BK17</f>
        <v>1.1038128906249998</v>
      </c>
      <c r="BK182" s="158">
        <f>'OPEX-M_CWS'!BL17</f>
        <v>1.1038128906249998</v>
      </c>
      <c r="BL182" s="158">
        <f>'OPEX-M_CWS'!BM17</f>
        <v>1.1038128906249998</v>
      </c>
      <c r="BM182" s="167">
        <f>SUM(D182:BL182)</f>
        <v>63.075942187499955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0</v>
      </c>
      <c r="E183" s="158">
        <f>'OPEX-M_CWS'!F18</f>
        <v>1</v>
      </c>
      <c r="F183" s="158">
        <f>'OPEX-M_CWS'!G18</f>
        <v>1</v>
      </c>
      <c r="G183" s="158">
        <f>'OPEX-M_CWS'!H18</f>
        <v>1</v>
      </c>
      <c r="H183" s="158">
        <f>'OPEX-M_CWS'!I18</f>
        <v>1</v>
      </c>
      <c r="I183" s="158">
        <f>'OPEX-M_CWS'!J18</f>
        <v>1</v>
      </c>
      <c r="J183" s="158">
        <f>'OPEX-M_CWS'!K18</f>
        <v>1</v>
      </c>
      <c r="K183" s="158">
        <f>'OPEX-M_CWS'!L18</f>
        <v>1</v>
      </c>
      <c r="L183" s="158">
        <f>'OPEX-M_CWS'!M18</f>
        <v>1</v>
      </c>
      <c r="M183" s="158">
        <f>'OPEX-M_CWS'!N18</f>
        <v>1</v>
      </c>
      <c r="N183" s="158">
        <f>'OPEX-M_CWS'!O18</f>
        <v>1</v>
      </c>
      <c r="O183" s="158">
        <f>'OPEX-M_CWS'!P18</f>
        <v>1</v>
      </c>
      <c r="P183" s="158">
        <f>'OPEX-M_CWS'!Q18</f>
        <v>1</v>
      </c>
      <c r="Q183" s="158">
        <f>'OPEX-M_CWS'!R18</f>
        <v>1.0249999999999999</v>
      </c>
      <c r="R183" s="158">
        <f>'OPEX-M_CWS'!S18</f>
        <v>1.0249999999999999</v>
      </c>
      <c r="S183" s="158">
        <f>'OPEX-M_CWS'!T18</f>
        <v>1.0249999999999999</v>
      </c>
      <c r="T183" s="158">
        <f>'OPEX-M_CWS'!U18</f>
        <v>1.0249999999999999</v>
      </c>
      <c r="U183" s="158">
        <f>'OPEX-M_CWS'!V18</f>
        <v>1.0249999999999999</v>
      </c>
      <c r="V183" s="158">
        <f>'OPEX-M_CWS'!W18</f>
        <v>1.0249999999999999</v>
      </c>
      <c r="W183" s="158">
        <f>'OPEX-M_CWS'!X18</f>
        <v>1.0249999999999999</v>
      </c>
      <c r="X183" s="158">
        <f>'OPEX-M_CWS'!Y18</f>
        <v>1.0249999999999999</v>
      </c>
      <c r="Y183" s="158">
        <f>'OPEX-M_CWS'!Z18</f>
        <v>1.0249999999999999</v>
      </c>
      <c r="Z183" s="158">
        <f>'OPEX-M_CWS'!AA18</f>
        <v>1.0249999999999999</v>
      </c>
      <c r="AA183" s="158">
        <f>'OPEX-M_CWS'!AB18</f>
        <v>1.0249999999999999</v>
      </c>
      <c r="AB183" s="158">
        <f>'OPEX-M_CWS'!AC18</f>
        <v>1.0249999999999999</v>
      </c>
      <c r="AC183" s="158">
        <f>'OPEX-M_CWS'!AD18</f>
        <v>1.0506249999999999</v>
      </c>
      <c r="AD183" s="158">
        <f>'OPEX-M_CWS'!AE18</f>
        <v>1.0506249999999999</v>
      </c>
      <c r="AE183" s="158">
        <f>'OPEX-M_CWS'!AF18</f>
        <v>1.0506249999999999</v>
      </c>
      <c r="AF183" s="158">
        <f>'OPEX-M_CWS'!AG18</f>
        <v>1.0506249999999999</v>
      </c>
      <c r="AG183" s="158">
        <f>'OPEX-M_CWS'!AH18</f>
        <v>1.0506249999999999</v>
      </c>
      <c r="AH183" s="158">
        <f>'OPEX-M_CWS'!AI18</f>
        <v>1.0506249999999999</v>
      </c>
      <c r="AI183" s="158">
        <f>'OPEX-M_CWS'!AJ18</f>
        <v>1.0506249999999999</v>
      </c>
      <c r="AJ183" s="158">
        <f>'OPEX-M_CWS'!AK18</f>
        <v>1.0506249999999999</v>
      </c>
      <c r="AK183" s="158">
        <f>'OPEX-M_CWS'!AL18</f>
        <v>1.0506249999999999</v>
      </c>
      <c r="AL183" s="158">
        <f>'OPEX-M_CWS'!AM18</f>
        <v>1.0506249999999999</v>
      </c>
      <c r="AM183" s="158">
        <f>'OPEX-M_CWS'!AN18</f>
        <v>1.0506249999999999</v>
      </c>
      <c r="AN183" s="158">
        <f>'OPEX-M_CWS'!AO18</f>
        <v>1.0506249999999999</v>
      </c>
      <c r="AO183" s="158">
        <f>'OPEX-M_CWS'!AP18</f>
        <v>1.0768906249999999</v>
      </c>
      <c r="AP183" s="158">
        <f>'OPEX-M_CWS'!AQ18</f>
        <v>1.0768906249999999</v>
      </c>
      <c r="AQ183" s="158">
        <f>'OPEX-M_CWS'!AR18</f>
        <v>1.0768906249999999</v>
      </c>
      <c r="AR183" s="158">
        <f>'OPEX-M_CWS'!AS18</f>
        <v>1.0768906249999999</v>
      </c>
      <c r="AS183" s="158">
        <f>'OPEX-M_CWS'!AT18</f>
        <v>1.0768906249999999</v>
      </c>
      <c r="AT183" s="158">
        <f>'OPEX-M_CWS'!AU18</f>
        <v>1.0768906249999999</v>
      </c>
      <c r="AU183" s="158">
        <f>'OPEX-M_CWS'!AV18</f>
        <v>1.0768906249999999</v>
      </c>
      <c r="AV183" s="158">
        <f>'OPEX-M_CWS'!AW18</f>
        <v>1.0768906249999999</v>
      </c>
      <c r="AW183" s="158">
        <f>'OPEX-M_CWS'!AX18</f>
        <v>1.0768906249999999</v>
      </c>
      <c r="AX183" s="158">
        <f>'OPEX-M_CWS'!AY18</f>
        <v>1.0768906249999999</v>
      </c>
      <c r="AY183" s="158">
        <f>'OPEX-M_CWS'!AZ18</f>
        <v>1.0768906249999999</v>
      </c>
      <c r="AZ183" s="158">
        <f>'OPEX-M_CWS'!BA18</f>
        <v>1.0768906249999999</v>
      </c>
      <c r="BA183" s="158">
        <f>'OPEX-M_CWS'!BB18</f>
        <v>1.1038128906249998</v>
      </c>
      <c r="BB183" s="158">
        <f>'OPEX-M_CWS'!BC18</f>
        <v>1.1038128906249998</v>
      </c>
      <c r="BC183" s="158">
        <f>'OPEX-M_CWS'!BD18</f>
        <v>1.1038128906249998</v>
      </c>
      <c r="BD183" s="158">
        <f>'OPEX-M_CWS'!BE18</f>
        <v>1.1038128906249998</v>
      </c>
      <c r="BE183" s="158">
        <f>'OPEX-M_CWS'!BF18</f>
        <v>1.1038128906249998</v>
      </c>
      <c r="BF183" s="158">
        <f>'OPEX-M_CWS'!BG18</f>
        <v>1.1038128906249998</v>
      </c>
      <c r="BG183" s="158">
        <f>'OPEX-M_CWS'!BH18</f>
        <v>1.1038128906249998</v>
      </c>
      <c r="BH183" s="158">
        <f>'OPEX-M_CWS'!BI18</f>
        <v>1.1038128906249998</v>
      </c>
      <c r="BI183" s="158">
        <f>'OPEX-M_CWS'!BJ18</f>
        <v>1.1038128906249998</v>
      </c>
      <c r="BJ183" s="158">
        <f>'OPEX-M_CWS'!BK18</f>
        <v>1.1038128906249998</v>
      </c>
      <c r="BK183" s="158">
        <f>'OPEX-M_CWS'!BL18</f>
        <v>1.1038128906249998</v>
      </c>
      <c r="BL183" s="158">
        <f>'OPEX-M_CWS'!BM18</f>
        <v>1.1038128906249998</v>
      </c>
      <c r="BM183" s="167">
        <f>SUM(D183:BL183)</f>
        <v>63.075942187499955</v>
      </c>
    </row>
    <row r="184" spans="1:65" x14ac:dyDescent="0.15">
      <c r="B184" s="87" t="s">
        <v>175</v>
      </c>
      <c r="C184" s="14"/>
      <c r="D184" s="158">
        <f>'OPEX-M_CWS'!E20</f>
        <v>0</v>
      </c>
      <c r="E184" s="158">
        <f>'OPEX-M_CWS'!F20</f>
        <v>1</v>
      </c>
      <c r="F184" s="158">
        <f>'OPEX-M_CWS'!G20</f>
        <v>1</v>
      </c>
      <c r="G184" s="158">
        <f>'OPEX-M_CWS'!H20</f>
        <v>1</v>
      </c>
      <c r="H184" s="158">
        <f>'OPEX-M_CWS'!I20</f>
        <v>1</v>
      </c>
      <c r="I184" s="158">
        <f>'OPEX-M_CWS'!J20</f>
        <v>1</v>
      </c>
      <c r="J184" s="158">
        <f>'OPEX-M_CWS'!K20</f>
        <v>1</v>
      </c>
      <c r="K184" s="158">
        <f>'OPEX-M_CWS'!L20</f>
        <v>1</v>
      </c>
      <c r="L184" s="158">
        <f>'OPEX-M_CWS'!M20</f>
        <v>1</v>
      </c>
      <c r="M184" s="158">
        <f>'OPEX-M_CWS'!N20</f>
        <v>1</v>
      </c>
      <c r="N184" s="158">
        <f>'OPEX-M_CWS'!O20</f>
        <v>1</v>
      </c>
      <c r="O184" s="158">
        <f>'OPEX-M_CWS'!P20</f>
        <v>1</v>
      </c>
      <c r="P184" s="158">
        <f>'OPEX-M_CWS'!Q20</f>
        <v>1</v>
      </c>
      <c r="Q184" s="158">
        <f>'OPEX-M_CWS'!R20</f>
        <v>1.0249999999999999</v>
      </c>
      <c r="R184" s="158">
        <f>'OPEX-M_CWS'!S20</f>
        <v>1.0249999999999999</v>
      </c>
      <c r="S184" s="158">
        <f>'OPEX-M_CWS'!T20</f>
        <v>1.0249999999999999</v>
      </c>
      <c r="T184" s="158">
        <f>'OPEX-M_CWS'!U20</f>
        <v>1.0249999999999999</v>
      </c>
      <c r="U184" s="158">
        <f>'OPEX-M_CWS'!V20</f>
        <v>1.0249999999999999</v>
      </c>
      <c r="V184" s="158">
        <f>'OPEX-M_CWS'!W20</f>
        <v>1.0249999999999999</v>
      </c>
      <c r="W184" s="158">
        <f>'OPEX-M_CWS'!X20</f>
        <v>1.0249999999999999</v>
      </c>
      <c r="X184" s="158">
        <f>'OPEX-M_CWS'!Y20</f>
        <v>1.0249999999999999</v>
      </c>
      <c r="Y184" s="158">
        <f>'OPEX-M_CWS'!Z20</f>
        <v>1.0249999999999999</v>
      </c>
      <c r="Z184" s="158">
        <f>'OPEX-M_CWS'!AA20</f>
        <v>1.0249999999999999</v>
      </c>
      <c r="AA184" s="158">
        <f>'OPEX-M_CWS'!AB20</f>
        <v>1.0249999999999999</v>
      </c>
      <c r="AB184" s="158">
        <f>'OPEX-M_CWS'!AC20</f>
        <v>1.0249999999999999</v>
      </c>
      <c r="AC184" s="158">
        <f>'OPEX-M_CWS'!AD20</f>
        <v>1.0506249999999999</v>
      </c>
      <c r="AD184" s="158">
        <f>'OPEX-M_CWS'!AE20</f>
        <v>1.0506249999999999</v>
      </c>
      <c r="AE184" s="158">
        <f>'OPEX-M_CWS'!AF20</f>
        <v>1.0506249999999999</v>
      </c>
      <c r="AF184" s="158">
        <f>'OPEX-M_CWS'!AG20</f>
        <v>1.0506249999999999</v>
      </c>
      <c r="AG184" s="158">
        <f>'OPEX-M_CWS'!AH20</f>
        <v>1.0506249999999999</v>
      </c>
      <c r="AH184" s="158">
        <f>'OPEX-M_CWS'!AI20</f>
        <v>1.0506249999999999</v>
      </c>
      <c r="AI184" s="158">
        <f>'OPEX-M_CWS'!AJ20</f>
        <v>1.0506249999999999</v>
      </c>
      <c r="AJ184" s="158">
        <f>'OPEX-M_CWS'!AK20</f>
        <v>1.0506249999999999</v>
      </c>
      <c r="AK184" s="158">
        <f>'OPEX-M_CWS'!AL20</f>
        <v>1.0506249999999999</v>
      </c>
      <c r="AL184" s="158">
        <f>'OPEX-M_CWS'!AM20</f>
        <v>1.0506249999999999</v>
      </c>
      <c r="AM184" s="158">
        <f>'OPEX-M_CWS'!AN20</f>
        <v>1.0506249999999999</v>
      </c>
      <c r="AN184" s="158">
        <f>'OPEX-M_CWS'!AO20</f>
        <v>1.0506249999999999</v>
      </c>
      <c r="AO184" s="158">
        <f>'OPEX-M_CWS'!AP20</f>
        <v>1.0768906249999999</v>
      </c>
      <c r="AP184" s="158">
        <f>'OPEX-M_CWS'!AQ20</f>
        <v>1.0768906249999999</v>
      </c>
      <c r="AQ184" s="158">
        <f>'OPEX-M_CWS'!AR20</f>
        <v>1.0768906249999999</v>
      </c>
      <c r="AR184" s="158">
        <f>'OPEX-M_CWS'!AS20</f>
        <v>1.0768906249999999</v>
      </c>
      <c r="AS184" s="158">
        <f>'OPEX-M_CWS'!AT20</f>
        <v>1.0768906249999999</v>
      </c>
      <c r="AT184" s="158">
        <f>'OPEX-M_CWS'!AU20</f>
        <v>1.0768906249999999</v>
      </c>
      <c r="AU184" s="158">
        <f>'OPEX-M_CWS'!AV20</f>
        <v>1.0768906249999999</v>
      </c>
      <c r="AV184" s="158">
        <f>'OPEX-M_CWS'!AW20</f>
        <v>1.0768906249999999</v>
      </c>
      <c r="AW184" s="158">
        <f>'OPEX-M_CWS'!AX20</f>
        <v>1.0768906249999999</v>
      </c>
      <c r="AX184" s="158">
        <f>'OPEX-M_CWS'!AY20</f>
        <v>1.0768906249999999</v>
      </c>
      <c r="AY184" s="158">
        <f>'OPEX-M_CWS'!AZ20</f>
        <v>1.0768906249999999</v>
      </c>
      <c r="AZ184" s="158">
        <f>'OPEX-M_CWS'!BA20</f>
        <v>1.0768906249999999</v>
      </c>
      <c r="BA184" s="158">
        <f>'OPEX-M_CWS'!BB20</f>
        <v>1.1038128906249998</v>
      </c>
      <c r="BB184" s="158">
        <f>'OPEX-M_CWS'!BC20</f>
        <v>1.1038128906249998</v>
      </c>
      <c r="BC184" s="158">
        <f>'OPEX-M_CWS'!BD20</f>
        <v>1.1038128906249998</v>
      </c>
      <c r="BD184" s="158">
        <f>'OPEX-M_CWS'!BE20</f>
        <v>1.1038128906249998</v>
      </c>
      <c r="BE184" s="158">
        <f>'OPEX-M_CWS'!BF20</f>
        <v>1.1038128906249998</v>
      </c>
      <c r="BF184" s="158">
        <f>'OPEX-M_CWS'!BG20</f>
        <v>1.1038128906249998</v>
      </c>
      <c r="BG184" s="158">
        <f>'OPEX-M_CWS'!BH20</f>
        <v>1.1038128906249998</v>
      </c>
      <c r="BH184" s="158">
        <f>'OPEX-M_CWS'!BI20</f>
        <v>1.1038128906249998</v>
      </c>
      <c r="BI184" s="158">
        <f>'OPEX-M_CWS'!BJ20</f>
        <v>1.1038128906249998</v>
      </c>
      <c r="BJ184" s="158">
        <f>'OPEX-M_CWS'!BK20</f>
        <v>1.1038128906249998</v>
      </c>
      <c r="BK184" s="158">
        <f>'OPEX-M_CWS'!BL20</f>
        <v>1.1038128906249998</v>
      </c>
      <c r="BL184" s="158">
        <f>'OPEX-M_CWS'!BM20</f>
        <v>1.1038128906249998</v>
      </c>
      <c r="BM184" s="167">
        <f>SUM(D184:BL184)</f>
        <v>63.075942187499955</v>
      </c>
    </row>
    <row r="185" spans="1:65" x14ac:dyDescent="0.15">
      <c r="B185" s="14" t="s">
        <v>168</v>
      </c>
      <c r="C185" s="47"/>
      <c r="D185" s="158">
        <f>'OPEX-M_CWS'!E21</f>
        <v>0</v>
      </c>
      <c r="E185" s="158">
        <f>'OPEX-M_CWS'!F21</f>
        <v>5000004</v>
      </c>
      <c r="F185" s="158">
        <f>'OPEX-M_CWS'!G21</f>
        <v>5000004</v>
      </c>
      <c r="G185" s="158">
        <f>'OPEX-M_CWS'!H21</f>
        <v>5000004</v>
      </c>
      <c r="H185" s="158">
        <f>'OPEX-M_CWS'!I21</f>
        <v>5000004</v>
      </c>
      <c r="I185" s="158">
        <f>'OPEX-M_CWS'!J21</f>
        <v>5000004</v>
      </c>
      <c r="J185" s="158">
        <f>'OPEX-M_CWS'!K21</f>
        <v>5000004</v>
      </c>
      <c r="K185" s="158">
        <f>'OPEX-M_CWS'!L21</f>
        <v>5000004</v>
      </c>
      <c r="L185" s="158">
        <f>'OPEX-M_CWS'!M21</f>
        <v>5000004</v>
      </c>
      <c r="M185" s="158">
        <f>'OPEX-M_CWS'!N21</f>
        <v>5000004</v>
      </c>
      <c r="N185" s="158">
        <f>'OPEX-M_CWS'!O21</f>
        <v>5000004</v>
      </c>
      <c r="O185" s="158">
        <f>'OPEX-M_CWS'!P21</f>
        <v>5000004</v>
      </c>
      <c r="P185" s="158">
        <f>'OPEX-M_CWS'!Q21</f>
        <v>5000004</v>
      </c>
      <c r="Q185" s="158">
        <f>'OPEX-M_CWS'!R21</f>
        <v>5500004.1000000006</v>
      </c>
      <c r="R185" s="158">
        <f>'OPEX-M_CWS'!S21</f>
        <v>5500004.1000000006</v>
      </c>
      <c r="S185" s="158">
        <f>'OPEX-M_CWS'!T21</f>
        <v>5500004.1000000006</v>
      </c>
      <c r="T185" s="158">
        <f>'OPEX-M_CWS'!U21</f>
        <v>5500004.1000000006</v>
      </c>
      <c r="U185" s="158">
        <f>'OPEX-M_CWS'!V21</f>
        <v>5500004.1000000006</v>
      </c>
      <c r="V185" s="158">
        <f>'OPEX-M_CWS'!W21</f>
        <v>5500004.1000000006</v>
      </c>
      <c r="W185" s="158">
        <f>'OPEX-M_CWS'!X21</f>
        <v>5500004.1000000006</v>
      </c>
      <c r="X185" s="158">
        <f>'OPEX-M_CWS'!Y21</f>
        <v>5500004.1000000006</v>
      </c>
      <c r="Y185" s="158">
        <f>'OPEX-M_CWS'!Z21</f>
        <v>5500004.1000000006</v>
      </c>
      <c r="Z185" s="158">
        <f>'OPEX-M_CWS'!AA21</f>
        <v>5500004.1000000006</v>
      </c>
      <c r="AA185" s="158">
        <f>'OPEX-M_CWS'!AB21</f>
        <v>5500004.1000000006</v>
      </c>
      <c r="AB185" s="158">
        <f>'OPEX-M_CWS'!AC21</f>
        <v>5500004.1000000006</v>
      </c>
      <c r="AC185" s="158">
        <f>'OPEX-M_CWS'!AD21</f>
        <v>6050004.2025000015</v>
      </c>
      <c r="AD185" s="158">
        <f>'OPEX-M_CWS'!AE21</f>
        <v>6050004.2025000015</v>
      </c>
      <c r="AE185" s="158">
        <f>'OPEX-M_CWS'!AF21</f>
        <v>6050004.2025000015</v>
      </c>
      <c r="AF185" s="158">
        <f>'OPEX-M_CWS'!AG21</f>
        <v>6050004.2025000015</v>
      </c>
      <c r="AG185" s="158">
        <f>'OPEX-M_CWS'!AH21</f>
        <v>6050004.2025000015</v>
      </c>
      <c r="AH185" s="158">
        <f>'OPEX-M_CWS'!AI21</f>
        <v>6050004.2025000015</v>
      </c>
      <c r="AI185" s="158">
        <f>'OPEX-M_CWS'!AJ21</f>
        <v>6050004.2025000015</v>
      </c>
      <c r="AJ185" s="158">
        <f>'OPEX-M_CWS'!AK21</f>
        <v>6050004.2025000015</v>
      </c>
      <c r="AK185" s="158">
        <f>'OPEX-M_CWS'!AL21</f>
        <v>6050004.2025000015</v>
      </c>
      <c r="AL185" s="158">
        <f>'OPEX-M_CWS'!AM21</f>
        <v>6050004.2025000015</v>
      </c>
      <c r="AM185" s="158">
        <f>'OPEX-M_CWS'!AN21</f>
        <v>6050004.2025000015</v>
      </c>
      <c r="AN185" s="158">
        <f>'OPEX-M_CWS'!AO21</f>
        <v>6050004.2025000015</v>
      </c>
      <c r="AO185" s="158">
        <f>'OPEX-M_CWS'!AP21</f>
        <v>6655004.3075625021</v>
      </c>
      <c r="AP185" s="158">
        <f>'OPEX-M_CWS'!AQ21</f>
        <v>6655004.3075625021</v>
      </c>
      <c r="AQ185" s="158">
        <f>'OPEX-M_CWS'!AR21</f>
        <v>6655004.3075625021</v>
      </c>
      <c r="AR185" s="158">
        <f>'OPEX-M_CWS'!AS21</f>
        <v>6655004.3075625021</v>
      </c>
      <c r="AS185" s="158">
        <f>'OPEX-M_CWS'!AT21</f>
        <v>6655004.3075625021</v>
      </c>
      <c r="AT185" s="158">
        <f>'OPEX-M_CWS'!AU21</f>
        <v>6655004.3075625021</v>
      </c>
      <c r="AU185" s="158">
        <f>'OPEX-M_CWS'!AV21</f>
        <v>6655004.3075625021</v>
      </c>
      <c r="AV185" s="158">
        <f>'OPEX-M_CWS'!AW21</f>
        <v>6655004.3075625021</v>
      </c>
      <c r="AW185" s="158">
        <f>'OPEX-M_CWS'!AX21</f>
        <v>6655004.3075625021</v>
      </c>
      <c r="AX185" s="158">
        <f>'OPEX-M_CWS'!AY21</f>
        <v>6655004.3075625021</v>
      </c>
      <c r="AY185" s="158">
        <f>'OPEX-M_CWS'!AZ21</f>
        <v>6655004.3075625021</v>
      </c>
      <c r="AZ185" s="158">
        <f>'OPEX-M_CWS'!BA21</f>
        <v>6655004.3075625021</v>
      </c>
      <c r="BA185" s="158">
        <f>'OPEX-M_CWS'!BB21</f>
        <v>7320504.4152515661</v>
      </c>
      <c r="BB185" s="158">
        <f>'OPEX-M_CWS'!BC21</f>
        <v>7320504.4152515661</v>
      </c>
      <c r="BC185" s="158">
        <f>'OPEX-M_CWS'!BD21</f>
        <v>7320504.4152515661</v>
      </c>
      <c r="BD185" s="158">
        <f>'OPEX-M_CWS'!BE21</f>
        <v>7320504.4152515661</v>
      </c>
      <c r="BE185" s="158">
        <f>'OPEX-M_CWS'!BF21</f>
        <v>7320504.4152515661</v>
      </c>
      <c r="BF185" s="158">
        <f>'OPEX-M_CWS'!BG21</f>
        <v>7320504.4152515661</v>
      </c>
      <c r="BG185" s="158">
        <f>'OPEX-M_CWS'!BH21</f>
        <v>7320504.4152515661</v>
      </c>
      <c r="BH185" s="158">
        <f>'OPEX-M_CWS'!BI21</f>
        <v>7320504.4152515661</v>
      </c>
      <c r="BI185" s="158">
        <f>'OPEX-M_CWS'!BJ21</f>
        <v>7320504.4152515661</v>
      </c>
      <c r="BJ185" s="158">
        <f>'OPEX-M_CWS'!BK21</f>
        <v>7320504.4152515661</v>
      </c>
      <c r="BK185" s="158">
        <f>'OPEX-M_CWS'!BL21</f>
        <v>7320504.4152515661</v>
      </c>
      <c r="BL185" s="158">
        <f>'OPEX-M_CWS'!BM21</f>
        <v>7320504.4152515661</v>
      </c>
      <c r="BM185" s="167">
        <f>SUM(D185:BL185)</f>
        <v>366306252.30376881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297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291</v>
      </c>
      <c r="C188" s="14"/>
      <c r="D188" s="158">
        <f>'OPEX-M_CWS'!E24</f>
        <v>0</v>
      </c>
      <c r="E188" s="158">
        <f>'OPEX-M_CWS'!F24</f>
        <v>1</v>
      </c>
      <c r="F188" s="158">
        <f>'OPEX-M_CWS'!G24</f>
        <v>1</v>
      </c>
      <c r="G188" s="158">
        <f>'OPEX-M_CWS'!H24</f>
        <v>1</v>
      </c>
      <c r="H188" s="158">
        <f>'OPEX-M_CWS'!I24</f>
        <v>1</v>
      </c>
      <c r="I188" s="158">
        <f>'OPEX-M_CWS'!J24</f>
        <v>1</v>
      </c>
      <c r="J188" s="158">
        <f>'OPEX-M_CWS'!K24</f>
        <v>1</v>
      </c>
      <c r="K188" s="158">
        <f>'OPEX-M_CWS'!L24</f>
        <v>1</v>
      </c>
      <c r="L188" s="158">
        <f>'OPEX-M_CWS'!M24</f>
        <v>1</v>
      </c>
      <c r="M188" s="158">
        <f>'OPEX-M_CWS'!N24</f>
        <v>1</v>
      </c>
      <c r="N188" s="158">
        <f>'OPEX-M_CWS'!O24</f>
        <v>1</v>
      </c>
      <c r="O188" s="158">
        <f>'OPEX-M_CWS'!P24</f>
        <v>1</v>
      </c>
      <c r="P188" s="158">
        <f>'OPEX-M_CWS'!Q24</f>
        <v>1</v>
      </c>
      <c r="Q188" s="158">
        <f>'OPEX-M_CWS'!R24</f>
        <v>1.0249999999999999</v>
      </c>
      <c r="R188" s="158">
        <f>'OPEX-M_CWS'!S24</f>
        <v>1.0249999999999999</v>
      </c>
      <c r="S188" s="158">
        <f>'OPEX-M_CWS'!T24</f>
        <v>1.0249999999999999</v>
      </c>
      <c r="T188" s="158">
        <f>'OPEX-M_CWS'!U24</f>
        <v>1.0249999999999999</v>
      </c>
      <c r="U188" s="158">
        <f>'OPEX-M_CWS'!V24</f>
        <v>1.0249999999999999</v>
      </c>
      <c r="V188" s="158">
        <f>'OPEX-M_CWS'!W24</f>
        <v>1.0249999999999999</v>
      </c>
      <c r="W188" s="158">
        <f>'OPEX-M_CWS'!X24</f>
        <v>1.0249999999999999</v>
      </c>
      <c r="X188" s="158">
        <f>'OPEX-M_CWS'!Y24</f>
        <v>1.0249999999999999</v>
      </c>
      <c r="Y188" s="158">
        <f>'OPEX-M_CWS'!Z24</f>
        <v>1.0249999999999999</v>
      </c>
      <c r="Z188" s="158">
        <f>'OPEX-M_CWS'!AA24</f>
        <v>1.0249999999999999</v>
      </c>
      <c r="AA188" s="158">
        <f>'OPEX-M_CWS'!AB24</f>
        <v>1.0249999999999999</v>
      </c>
      <c r="AB188" s="158">
        <f>'OPEX-M_CWS'!AC24</f>
        <v>1.0249999999999999</v>
      </c>
      <c r="AC188" s="158">
        <f>'OPEX-M_CWS'!AD24</f>
        <v>1.0506249999999999</v>
      </c>
      <c r="AD188" s="158">
        <f>'OPEX-M_CWS'!AE24</f>
        <v>1.0506249999999999</v>
      </c>
      <c r="AE188" s="158">
        <f>'OPEX-M_CWS'!AF24</f>
        <v>1.0506249999999999</v>
      </c>
      <c r="AF188" s="158">
        <f>'OPEX-M_CWS'!AG24</f>
        <v>1.0506249999999999</v>
      </c>
      <c r="AG188" s="158">
        <f>'OPEX-M_CWS'!AH24</f>
        <v>1.0506249999999999</v>
      </c>
      <c r="AH188" s="158">
        <f>'OPEX-M_CWS'!AI24</f>
        <v>1.0506249999999999</v>
      </c>
      <c r="AI188" s="158">
        <f>'OPEX-M_CWS'!AJ24</f>
        <v>1.0506249999999999</v>
      </c>
      <c r="AJ188" s="158">
        <f>'OPEX-M_CWS'!AK24</f>
        <v>1.0506249999999999</v>
      </c>
      <c r="AK188" s="158">
        <f>'OPEX-M_CWS'!AL24</f>
        <v>1.0506249999999999</v>
      </c>
      <c r="AL188" s="158">
        <f>'OPEX-M_CWS'!AM24</f>
        <v>1.0506249999999999</v>
      </c>
      <c r="AM188" s="158">
        <f>'OPEX-M_CWS'!AN24</f>
        <v>1.0506249999999999</v>
      </c>
      <c r="AN188" s="158">
        <f>'OPEX-M_CWS'!AO24</f>
        <v>1.0506249999999999</v>
      </c>
      <c r="AO188" s="158">
        <f>'OPEX-M_CWS'!AP24</f>
        <v>1.0768906249999999</v>
      </c>
      <c r="AP188" s="158">
        <f>'OPEX-M_CWS'!AQ24</f>
        <v>1.0768906249999999</v>
      </c>
      <c r="AQ188" s="158">
        <f>'OPEX-M_CWS'!AR24</f>
        <v>1.0768906249999999</v>
      </c>
      <c r="AR188" s="158">
        <f>'OPEX-M_CWS'!AS24</f>
        <v>1.0768906249999999</v>
      </c>
      <c r="AS188" s="158">
        <f>'OPEX-M_CWS'!AT24</f>
        <v>1.0768906249999999</v>
      </c>
      <c r="AT188" s="158">
        <f>'OPEX-M_CWS'!AU24</f>
        <v>1.0768906249999999</v>
      </c>
      <c r="AU188" s="158">
        <f>'OPEX-M_CWS'!AV24</f>
        <v>1.0768906249999999</v>
      </c>
      <c r="AV188" s="158">
        <f>'OPEX-M_CWS'!AW24</f>
        <v>1.0768906249999999</v>
      </c>
      <c r="AW188" s="158">
        <f>'OPEX-M_CWS'!AX24</f>
        <v>1.0768906249999999</v>
      </c>
      <c r="AX188" s="158">
        <f>'OPEX-M_CWS'!AY24</f>
        <v>1.0768906249999999</v>
      </c>
      <c r="AY188" s="158">
        <f>'OPEX-M_CWS'!AZ24</f>
        <v>1.0768906249999999</v>
      </c>
      <c r="AZ188" s="158">
        <f>'OPEX-M_CWS'!BA24</f>
        <v>1.0768906249999999</v>
      </c>
      <c r="BA188" s="158">
        <f>'OPEX-M_CWS'!BB24</f>
        <v>1.1038128906249998</v>
      </c>
      <c r="BB188" s="158">
        <f>'OPEX-M_CWS'!BC24</f>
        <v>1.1038128906249998</v>
      </c>
      <c r="BC188" s="158">
        <f>'OPEX-M_CWS'!BD24</f>
        <v>1.1038128906249998</v>
      </c>
      <c r="BD188" s="158">
        <f>'OPEX-M_CWS'!BE24</f>
        <v>1.1038128906249998</v>
      </c>
      <c r="BE188" s="158">
        <f>'OPEX-M_CWS'!BF24</f>
        <v>1.1038128906249998</v>
      </c>
      <c r="BF188" s="158">
        <f>'OPEX-M_CWS'!BG24</f>
        <v>1.1038128906249998</v>
      </c>
      <c r="BG188" s="158">
        <f>'OPEX-M_CWS'!BH24</f>
        <v>1.1038128906249998</v>
      </c>
      <c r="BH188" s="158">
        <f>'OPEX-M_CWS'!BI24</f>
        <v>1.1038128906249998</v>
      </c>
      <c r="BI188" s="158">
        <f>'OPEX-M_CWS'!BJ24</f>
        <v>1.1038128906249998</v>
      </c>
      <c r="BJ188" s="158">
        <f>'OPEX-M_CWS'!BK24</f>
        <v>1.1038128906249998</v>
      </c>
      <c r="BK188" s="158">
        <f>'OPEX-M_CWS'!BL24</f>
        <v>1.1038128906249998</v>
      </c>
      <c r="BL188" s="158">
        <f>'OPEX-M_CWS'!BM24</f>
        <v>1.1038128906249998</v>
      </c>
      <c r="BM188" s="167">
        <f>SUM(D188:BL188)</f>
        <v>63.075942187499955</v>
      </c>
    </row>
    <row r="189" spans="1:65" s="50" customFormat="1" x14ac:dyDescent="0.15">
      <c r="A189" s="74"/>
      <c r="B189" s="47" t="s">
        <v>292</v>
      </c>
      <c r="C189" s="14"/>
      <c r="D189" s="158">
        <f>'OPEX-M_CWS'!E25</f>
        <v>0</v>
      </c>
      <c r="E189" s="158">
        <f>'OPEX-M_CWS'!F25</f>
        <v>0</v>
      </c>
      <c r="F189" s="158">
        <f>'OPEX-M_CWS'!G25</f>
        <v>0</v>
      </c>
      <c r="G189" s="158">
        <f>'OPEX-M_CWS'!H25</f>
        <v>0</v>
      </c>
      <c r="H189" s="158">
        <f>'OPEX-M_CWS'!I25</f>
        <v>1500</v>
      </c>
      <c r="I189" s="158">
        <f>'OPEX-M_CWS'!J25</f>
        <v>0</v>
      </c>
      <c r="J189" s="158">
        <f>'OPEX-M_CWS'!K25</f>
        <v>0</v>
      </c>
      <c r="K189" s="158">
        <f>'OPEX-M_CWS'!L25</f>
        <v>0</v>
      </c>
      <c r="L189" s="158">
        <f>'OPEX-M_CWS'!M25</f>
        <v>0</v>
      </c>
      <c r="M189" s="158">
        <f>'OPEX-M_CWS'!N25</f>
        <v>0</v>
      </c>
      <c r="N189" s="158">
        <f>'OPEX-M_CWS'!O25</f>
        <v>0</v>
      </c>
      <c r="O189" s="158">
        <f>'OPEX-M_CWS'!P25</f>
        <v>0</v>
      </c>
      <c r="P189" s="158">
        <f>'OPEX-M_CWS'!Q25</f>
        <v>0</v>
      </c>
      <c r="Q189" s="158">
        <f>'OPEX-M_CWS'!R25</f>
        <v>0</v>
      </c>
      <c r="R189" s="158">
        <f>'OPEX-M_CWS'!S25</f>
        <v>0</v>
      </c>
      <c r="S189" s="158">
        <f>'OPEX-M_CWS'!T25</f>
        <v>0</v>
      </c>
      <c r="T189" s="158">
        <f>'OPEX-M_CWS'!U25</f>
        <v>1500</v>
      </c>
      <c r="U189" s="158">
        <f>'OPEX-M_CWS'!V25</f>
        <v>0</v>
      </c>
      <c r="V189" s="158">
        <f>'OPEX-M_CWS'!W25</f>
        <v>0</v>
      </c>
      <c r="W189" s="158">
        <f>'OPEX-M_CWS'!X25</f>
        <v>0</v>
      </c>
      <c r="X189" s="158">
        <f>'OPEX-M_CWS'!Y25</f>
        <v>0</v>
      </c>
      <c r="Y189" s="158">
        <f>'OPEX-M_CWS'!Z25</f>
        <v>0</v>
      </c>
      <c r="Z189" s="158">
        <f>'OPEX-M_CWS'!AA25</f>
        <v>0</v>
      </c>
      <c r="AA189" s="158">
        <f>'OPEX-M_CWS'!AB25</f>
        <v>0</v>
      </c>
      <c r="AB189" s="158">
        <f>'OPEX-M_CWS'!AC25</f>
        <v>0</v>
      </c>
      <c r="AC189" s="158">
        <f>'OPEX-M_CWS'!AD25</f>
        <v>0</v>
      </c>
      <c r="AD189" s="158">
        <f>'OPEX-M_CWS'!AE25</f>
        <v>0</v>
      </c>
      <c r="AE189" s="158">
        <f>'OPEX-M_CWS'!AF25</f>
        <v>0</v>
      </c>
      <c r="AF189" s="158">
        <f>'OPEX-M_CWS'!AG25</f>
        <v>1500</v>
      </c>
      <c r="AG189" s="158">
        <f>'OPEX-M_CWS'!AH25</f>
        <v>0</v>
      </c>
      <c r="AH189" s="158">
        <f>'OPEX-M_CWS'!AI25</f>
        <v>0</v>
      </c>
      <c r="AI189" s="158">
        <f>'OPEX-M_CWS'!AJ25</f>
        <v>0</v>
      </c>
      <c r="AJ189" s="158">
        <f>'OPEX-M_CWS'!AK25</f>
        <v>0</v>
      </c>
      <c r="AK189" s="158">
        <f>'OPEX-M_CWS'!AL25</f>
        <v>0</v>
      </c>
      <c r="AL189" s="158">
        <f>'OPEX-M_CWS'!AM25</f>
        <v>0</v>
      </c>
      <c r="AM189" s="158">
        <f>'OPEX-M_CWS'!AN25</f>
        <v>0</v>
      </c>
      <c r="AN189" s="158">
        <f>'OPEX-M_CWS'!AO25</f>
        <v>0</v>
      </c>
      <c r="AO189" s="158">
        <f>'OPEX-M_CWS'!AP25</f>
        <v>0</v>
      </c>
      <c r="AP189" s="158">
        <f>'OPEX-M_CWS'!AQ25</f>
        <v>0</v>
      </c>
      <c r="AQ189" s="158">
        <f>'OPEX-M_CWS'!AR25</f>
        <v>0</v>
      </c>
      <c r="AR189" s="158">
        <f>'OPEX-M_CWS'!AS25</f>
        <v>1500</v>
      </c>
      <c r="AS189" s="158">
        <f>'OPEX-M_CWS'!AT25</f>
        <v>0</v>
      </c>
      <c r="AT189" s="158">
        <f>'OPEX-M_CWS'!AU25</f>
        <v>0</v>
      </c>
      <c r="AU189" s="158">
        <f>'OPEX-M_CWS'!AV25</f>
        <v>0</v>
      </c>
      <c r="AV189" s="158">
        <f>'OPEX-M_CWS'!AW25</f>
        <v>0</v>
      </c>
      <c r="AW189" s="158">
        <f>'OPEX-M_CWS'!AX25</f>
        <v>0</v>
      </c>
      <c r="AX189" s="158">
        <f>'OPEX-M_CWS'!AY25</f>
        <v>0</v>
      </c>
      <c r="AY189" s="158">
        <f>'OPEX-M_CWS'!AZ25</f>
        <v>0</v>
      </c>
      <c r="AZ189" s="158">
        <f>'OPEX-M_CWS'!BA25</f>
        <v>0</v>
      </c>
      <c r="BA189" s="158">
        <f>'OPEX-M_CWS'!BB25</f>
        <v>0</v>
      </c>
      <c r="BB189" s="158">
        <f>'OPEX-M_CWS'!BC25</f>
        <v>0</v>
      </c>
      <c r="BC189" s="158">
        <f>'OPEX-M_CWS'!BD25</f>
        <v>0</v>
      </c>
      <c r="BD189" s="158">
        <f>'OPEX-M_CWS'!BE25</f>
        <v>1500</v>
      </c>
      <c r="BE189" s="158">
        <f>'OPEX-M_CWS'!BF25</f>
        <v>0</v>
      </c>
      <c r="BF189" s="158">
        <f>'OPEX-M_CWS'!BG25</f>
        <v>0</v>
      </c>
      <c r="BG189" s="158">
        <f>'OPEX-M_CWS'!BH25</f>
        <v>0</v>
      </c>
      <c r="BH189" s="158">
        <f>'OPEX-M_CWS'!BI25</f>
        <v>0</v>
      </c>
      <c r="BI189" s="158">
        <f>'OPEX-M_CWS'!BJ25</f>
        <v>0</v>
      </c>
      <c r="BJ189" s="158">
        <f>'OPEX-M_CWS'!BK25</f>
        <v>0</v>
      </c>
      <c r="BK189" s="158">
        <f>'OPEX-M_CWS'!BL25</f>
        <v>0</v>
      </c>
      <c r="BL189" s="158">
        <f>'OPEX-M_CWS'!BM25</f>
        <v>0</v>
      </c>
      <c r="BM189" s="167">
        <f>SUM(D189:BL189)</f>
        <v>7500</v>
      </c>
    </row>
    <row r="190" spans="1:65" s="50" customFormat="1" x14ac:dyDescent="0.15">
      <c r="A190" s="74"/>
      <c r="B190" s="47" t="s">
        <v>169</v>
      </c>
      <c r="C190" s="14"/>
      <c r="D190" s="158">
        <f>'OPEX-M_CWS'!E26</f>
        <v>0</v>
      </c>
      <c r="E190" s="158">
        <f>'OPEX-M_CWS'!F26</f>
        <v>1</v>
      </c>
      <c r="F190" s="158">
        <f>'OPEX-M_CWS'!G26</f>
        <v>1</v>
      </c>
      <c r="G190" s="158">
        <f>'OPEX-M_CWS'!H26</f>
        <v>1</v>
      </c>
      <c r="H190" s="158">
        <f>'OPEX-M_CWS'!I26</f>
        <v>1</v>
      </c>
      <c r="I190" s="158">
        <f>'OPEX-M_CWS'!J26</f>
        <v>1</v>
      </c>
      <c r="J190" s="158">
        <f>'OPEX-M_CWS'!K26</f>
        <v>1</v>
      </c>
      <c r="K190" s="158">
        <f>'OPEX-M_CWS'!L26</f>
        <v>1</v>
      </c>
      <c r="L190" s="158">
        <f>'OPEX-M_CWS'!M26</f>
        <v>1</v>
      </c>
      <c r="M190" s="158">
        <f>'OPEX-M_CWS'!N26</f>
        <v>1</v>
      </c>
      <c r="N190" s="158">
        <f>'OPEX-M_CWS'!O26</f>
        <v>1</v>
      </c>
      <c r="O190" s="158">
        <f>'OPEX-M_CWS'!P26</f>
        <v>1</v>
      </c>
      <c r="P190" s="158">
        <f>'OPEX-M_CWS'!Q26</f>
        <v>1</v>
      </c>
      <c r="Q190" s="158">
        <f>'OPEX-M_CWS'!R26</f>
        <v>1.0249999999999999</v>
      </c>
      <c r="R190" s="158">
        <f>'OPEX-M_CWS'!S26</f>
        <v>1.0249999999999999</v>
      </c>
      <c r="S190" s="158">
        <f>'OPEX-M_CWS'!T26</f>
        <v>1.0249999999999999</v>
      </c>
      <c r="T190" s="158">
        <f>'OPEX-M_CWS'!U26</f>
        <v>1.0249999999999999</v>
      </c>
      <c r="U190" s="158">
        <f>'OPEX-M_CWS'!V26</f>
        <v>1.0249999999999999</v>
      </c>
      <c r="V190" s="158">
        <f>'OPEX-M_CWS'!W26</f>
        <v>1.0249999999999999</v>
      </c>
      <c r="W190" s="158">
        <f>'OPEX-M_CWS'!X26</f>
        <v>1.0249999999999999</v>
      </c>
      <c r="X190" s="158">
        <f>'OPEX-M_CWS'!Y26</f>
        <v>1.0249999999999999</v>
      </c>
      <c r="Y190" s="158">
        <f>'OPEX-M_CWS'!Z26</f>
        <v>1.0249999999999999</v>
      </c>
      <c r="Z190" s="158">
        <f>'OPEX-M_CWS'!AA26</f>
        <v>1.0249999999999999</v>
      </c>
      <c r="AA190" s="158">
        <f>'OPEX-M_CWS'!AB26</f>
        <v>1.0249999999999999</v>
      </c>
      <c r="AB190" s="158">
        <f>'OPEX-M_CWS'!AC26</f>
        <v>1.0249999999999999</v>
      </c>
      <c r="AC190" s="158">
        <f>'OPEX-M_CWS'!AD26</f>
        <v>1.0506249999999999</v>
      </c>
      <c r="AD190" s="158">
        <f>'OPEX-M_CWS'!AE26</f>
        <v>1.0506249999999999</v>
      </c>
      <c r="AE190" s="158">
        <f>'OPEX-M_CWS'!AF26</f>
        <v>1.0506249999999999</v>
      </c>
      <c r="AF190" s="158">
        <f>'OPEX-M_CWS'!AG26</f>
        <v>1.0506249999999999</v>
      </c>
      <c r="AG190" s="158">
        <f>'OPEX-M_CWS'!AH26</f>
        <v>1.0506249999999999</v>
      </c>
      <c r="AH190" s="158">
        <f>'OPEX-M_CWS'!AI26</f>
        <v>1.0506249999999999</v>
      </c>
      <c r="AI190" s="158">
        <f>'OPEX-M_CWS'!AJ26</f>
        <v>1.0506249999999999</v>
      </c>
      <c r="AJ190" s="158">
        <f>'OPEX-M_CWS'!AK26</f>
        <v>1.0506249999999999</v>
      </c>
      <c r="AK190" s="158">
        <f>'OPEX-M_CWS'!AL26</f>
        <v>1.0506249999999999</v>
      </c>
      <c r="AL190" s="158">
        <f>'OPEX-M_CWS'!AM26</f>
        <v>1.0506249999999999</v>
      </c>
      <c r="AM190" s="158">
        <f>'OPEX-M_CWS'!AN26</f>
        <v>1.0506249999999999</v>
      </c>
      <c r="AN190" s="158">
        <f>'OPEX-M_CWS'!AO26</f>
        <v>1.0506249999999999</v>
      </c>
      <c r="AO190" s="158">
        <f>'OPEX-M_CWS'!AP26</f>
        <v>1.0768906249999999</v>
      </c>
      <c r="AP190" s="158">
        <f>'OPEX-M_CWS'!AQ26</f>
        <v>1.0768906249999999</v>
      </c>
      <c r="AQ190" s="158">
        <f>'OPEX-M_CWS'!AR26</f>
        <v>1.0768906249999999</v>
      </c>
      <c r="AR190" s="158">
        <f>'OPEX-M_CWS'!AS26</f>
        <v>1.0768906249999999</v>
      </c>
      <c r="AS190" s="158">
        <f>'OPEX-M_CWS'!AT26</f>
        <v>1.0768906249999999</v>
      </c>
      <c r="AT190" s="158">
        <f>'OPEX-M_CWS'!AU26</f>
        <v>1.0768906249999999</v>
      </c>
      <c r="AU190" s="158">
        <f>'OPEX-M_CWS'!AV26</f>
        <v>1.0768906249999999</v>
      </c>
      <c r="AV190" s="158">
        <f>'OPEX-M_CWS'!AW26</f>
        <v>1.0768906249999999</v>
      </c>
      <c r="AW190" s="158">
        <f>'OPEX-M_CWS'!AX26</f>
        <v>1.0768906249999999</v>
      </c>
      <c r="AX190" s="158">
        <f>'OPEX-M_CWS'!AY26</f>
        <v>1.0768906249999999</v>
      </c>
      <c r="AY190" s="158">
        <f>'OPEX-M_CWS'!AZ26</f>
        <v>1.0768906249999999</v>
      </c>
      <c r="AZ190" s="158">
        <f>'OPEX-M_CWS'!BA26</f>
        <v>1.0768906249999999</v>
      </c>
      <c r="BA190" s="158">
        <f>'OPEX-M_CWS'!BB26</f>
        <v>1.1038128906249998</v>
      </c>
      <c r="BB190" s="158">
        <f>'OPEX-M_CWS'!BC26</f>
        <v>1.1038128906249998</v>
      </c>
      <c r="BC190" s="158">
        <f>'OPEX-M_CWS'!BD26</f>
        <v>1.1038128906249998</v>
      </c>
      <c r="BD190" s="158">
        <f>'OPEX-M_CWS'!BE26</f>
        <v>1.1038128906249998</v>
      </c>
      <c r="BE190" s="158">
        <f>'OPEX-M_CWS'!BF26</f>
        <v>1.1038128906249998</v>
      </c>
      <c r="BF190" s="158">
        <f>'OPEX-M_CWS'!BG26</f>
        <v>1.1038128906249998</v>
      </c>
      <c r="BG190" s="158">
        <f>'OPEX-M_CWS'!BH26</f>
        <v>1.1038128906249998</v>
      </c>
      <c r="BH190" s="158">
        <f>'OPEX-M_CWS'!BI26</f>
        <v>1.1038128906249998</v>
      </c>
      <c r="BI190" s="158">
        <f>'OPEX-M_CWS'!BJ26</f>
        <v>1.1038128906249998</v>
      </c>
      <c r="BJ190" s="158">
        <f>'OPEX-M_CWS'!BK26</f>
        <v>1.1038128906249998</v>
      </c>
      <c r="BK190" s="158">
        <f>'OPEX-M_CWS'!BL26</f>
        <v>1.1038128906249998</v>
      </c>
      <c r="BL190" s="158">
        <f>'OPEX-M_CWS'!BM26</f>
        <v>1.1038128906249998</v>
      </c>
      <c r="BM190" s="167">
        <f>SUM(D190:BL190)</f>
        <v>63.075942187499955</v>
      </c>
    </row>
    <row r="191" spans="1:65" s="1" customFormat="1" x14ac:dyDescent="0.15">
      <c r="A191" s="7"/>
      <c r="B191" s="14" t="s">
        <v>296</v>
      </c>
      <c r="C191" s="33"/>
      <c r="D191" s="158">
        <f>'OPEX-M_CWS'!E27</f>
        <v>0</v>
      </c>
      <c r="E191" s="158">
        <f>'OPEX-M_CWS'!F27</f>
        <v>2</v>
      </c>
      <c r="F191" s="158">
        <f>'OPEX-M_CWS'!G27</f>
        <v>2</v>
      </c>
      <c r="G191" s="158">
        <f>'OPEX-M_CWS'!H27</f>
        <v>2</v>
      </c>
      <c r="H191" s="158">
        <f>'OPEX-M_CWS'!I27</f>
        <v>1502</v>
      </c>
      <c r="I191" s="158">
        <f>'OPEX-M_CWS'!J27</f>
        <v>2</v>
      </c>
      <c r="J191" s="158">
        <f>'OPEX-M_CWS'!K27</f>
        <v>2</v>
      </c>
      <c r="K191" s="158">
        <f>'OPEX-M_CWS'!L27</f>
        <v>2</v>
      </c>
      <c r="L191" s="158">
        <f>'OPEX-M_CWS'!M27</f>
        <v>2</v>
      </c>
      <c r="M191" s="158">
        <f>'OPEX-M_CWS'!N27</f>
        <v>2</v>
      </c>
      <c r="N191" s="158">
        <f>'OPEX-M_CWS'!O27</f>
        <v>2</v>
      </c>
      <c r="O191" s="158">
        <f>'OPEX-M_CWS'!P27</f>
        <v>2</v>
      </c>
      <c r="P191" s="158">
        <f>'OPEX-M_CWS'!Q27</f>
        <v>2</v>
      </c>
      <c r="Q191" s="158">
        <f>'OPEX-M_CWS'!R27</f>
        <v>2.0499999999999998</v>
      </c>
      <c r="R191" s="158">
        <f>'OPEX-M_CWS'!S27</f>
        <v>2.0499999999999998</v>
      </c>
      <c r="S191" s="158">
        <f>'OPEX-M_CWS'!T27</f>
        <v>2.0499999999999998</v>
      </c>
      <c r="T191" s="158">
        <f>'OPEX-M_CWS'!U27</f>
        <v>1502.0500000000002</v>
      </c>
      <c r="U191" s="158">
        <f>'OPEX-M_CWS'!V27</f>
        <v>2.0499999999999998</v>
      </c>
      <c r="V191" s="158">
        <f>'OPEX-M_CWS'!W27</f>
        <v>2.0499999999999998</v>
      </c>
      <c r="W191" s="158">
        <f>'OPEX-M_CWS'!X27</f>
        <v>2.0499999999999998</v>
      </c>
      <c r="X191" s="158">
        <f>'OPEX-M_CWS'!Y27</f>
        <v>2.0499999999999998</v>
      </c>
      <c r="Y191" s="158">
        <f>'OPEX-M_CWS'!Z27</f>
        <v>2.0499999999999998</v>
      </c>
      <c r="Z191" s="158">
        <f>'OPEX-M_CWS'!AA27</f>
        <v>2.0499999999999998</v>
      </c>
      <c r="AA191" s="158">
        <f>'OPEX-M_CWS'!AB27</f>
        <v>2.0499999999999998</v>
      </c>
      <c r="AB191" s="158">
        <f>'OPEX-M_CWS'!AC27</f>
        <v>2.0499999999999998</v>
      </c>
      <c r="AC191" s="158">
        <f>'OPEX-M_CWS'!AD27</f>
        <v>2.1012499999999998</v>
      </c>
      <c r="AD191" s="158">
        <f>'OPEX-M_CWS'!AE27</f>
        <v>2.1012499999999998</v>
      </c>
      <c r="AE191" s="158">
        <f>'OPEX-M_CWS'!AF27</f>
        <v>2.1012499999999998</v>
      </c>
      <c r="AF191" s="158">
        <f>'OPEX-M_CWS'!AG27</f>
        <v>1502.1012500000002</v>
      </c>
      <c r="AG191" s="158">
        <f>'OPEX-M_CWS'!AH27</f>
        <v>2.1012499999999998</v>
      </c>
      <c r="AH191" s="158">
        <f>'OPEX-M_CWS'!AI27</f>
        <v>2.1012499999999998</v>
      </c>
      <c r="AI191" s="158">
        <f>'OPEX-M_CWS'!AJ27</f>
        <v>2.1012499999999998</v>
      </c>
      <c r="AJ191" s="158">
        <f>'OPEX-M_CWS'!AK27</f>
        <v>2.1012499999999998</v>
      </c>
      <c r="AK191" s="158">
        <f>'OPEX-M_CWS'!AL27</f>
        <v>2.1012499999999998</v>
      </c>
      <c r="AL191" s="158">
        <f>'OPEX-M_CWS'!AM27</f>
        <v>2.1012499999999998</v>
      </c>
      <c r="AM191" s="158">
        <f>'OPEX-M_CWS'!AN27</f>
        <v>2.1012499999999998</v>
      </c>
      <c r="AN191" s="158">
        <f>'OPEX-M_CWS'!AO27</f>
        <v>2.1012499999999998</v>
      </c>
      <c r="AO191" s="158">
        <f>'OPEX-M_CWS'!AP27</f>
        <v>2.1537812499999998</v>
      </c>
      <c r="AP191" s="158">
        <f>'OPEX-M_CWS'!AQ27</f>
        <v>2.1537812499999998</v>
      </c>
      <c r="AQ191" s="158">
        <f>'OPEX-M_CWS'!AR27</f>
        <v>2.1537812499999998</v>
      </c>
      <c r="AR191" s="158">
        <f>'OPEX-M_CWS'!AS27</f>
        <v>1502.1537812500001</v>
      </c>
      <c r="AS191" s="158">
        <f>'OPEX-M_CWS'!AT27</f>
        <v>2.1537812499999998</v>
      </c>
      <c r="AT191" s="158">
        <f>'OPEX-M_CWS'!AU27</f>
        <v>2.1537812499999998</v>
      </c>
      <c r="AU191" s="158">
        <f>'OPEX-M_CWS'!AV27</f>
        <v>2.1537812499999998</v>
      </c>
      <c r="AV191" s="158">
        <f>'OPEX-M_CWS'!AW27</f>
        <v>2.1537812499999998</v>
      </c>
      <c r="AW191" s="158">
        <f>'OPEX-M_CWS'!AX27</f>
        <v>2.1537812499999998</v>
      </c>
      <c r="AX191" s="158">
        <f>'OPEX-M_CWS'!AY27</f>
        <v>2.1537812499999998</v>
      </c>
      <c r="AY191" s="158">
        <f>'OPEX-M_CWS'!AZ27</f>
        <v>2.1537812499999998</v>
      </c>
      <c r="AZ191" s="158">
        <f>'OPEX-M_CWS'!BA27</f>
        <v>2.1537812499999998</v>
      </c>
      <c r="BA191" s="158">
        <f>'OPEX-M_CWS'!BB27</f>
        <v>2.2076257812499995</v>
      </c>
      <c r="BB191" s="158">
        <f>'OPEX-M_CWS'!BC27</f>
        <v>2.2076257812499995</v>
      </c>
      <c r="BC191" s="158">
        <f>'OPEX-M_CWS'!BD27</f>
        <v>2.2076257812499995</v>
      </c>
      <c r="BD191" s="158">
        <f>'OPEX-M_CWS'!BE27</f>
        <v>1502.20762578125</v>
      </c>
      <c r="BE191" s="158">
        <f>'OPEX-M_CWS'!BF27</f>
        <v>2.2076257812499995</v>
      </c>
      <c r="BF191" s="158">
        <f>'OPEX-M_CWS'!BG27</f>
        <v>2.2076257812499995</v>
      </c>
      <c r="BG191" s="158">
        <f>'OPEX-M_CWS'!BH27</f>
        <v>2.2076257812499995</v>
      </c>
      <c r="BH191" s="158">
        <f>'OPEX-M_CWS'!BI27</f>
        <v>2.2076257812499995</v>
      </c>
      <c r="BI191" s="158">
        <f>'OPEX-M_CWS'!BJ27</f>
        <v>2.2076257812499995</v>
      </c>
      <c r="BJ191" s="158">
        <f>'OPEX-M_CWS'!BK27</f>
        <v>2.2076257812499995</v>
      </c>
      <c r="BK191" s="158">
        <f>'OPEX-M_CWS'!BL27</f>
        <v>2.2076257812499995</v>
      </c>
      <c r="BL191" s="158">
        <f>'OPEX-M_CWS'!BM27</f>
        <v>2.2076257812499995</v>
      </c>
      <c r="BM191" s="167">
        <f>SUM(D191:BL191)</f>
        <v>7626.1518843749964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298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'OPEX-M_CWS'!E30</f>
        <v>0</v>
      </c>
      <c r="E194" s="158">
        <f>'OPEX-M_CWS'!F30</f>
        <v>1</v>
      </c>
      <c r="F194" s="158">
        <f>'OPEX-M_CWS'!G30</f>
        <v>1</v>
      </c>
      <c r="G194" s="158">
        <f>'OPEX-M_CWS'!H30</f>
        <v>1</v>
      </c>
      <c r="H194" s="158">
        <f>'OPEX-M_CWS'!I30</f>
        <v>1</v>
      </c>
      <c r="I194" s="158">
        <f>'OPEX-M_CWS'!J30</f>
        <v>1</v>
      </c>
      <c r="J194" s="158">
        <f>'OPEX-M_CWS'!K30</f>
        <v>1</v>
      </c>
      <c r="K194" s="158">
        <f>'OPEX-M_CWS'!L30</f>
        <v>1</v>
      </c>
      <c r="L194" s="158">
        <f>'OPEX-M_CWS'!M30</f>
        <v>1</v>
      </c>
      <c r="M194" s="158">
        <f>'OPEX-M_CWS'!N30</f>
        <v>1</v>
      </c>
      <c r="N194" s="158">
        <f>'OPEX-M_CWS'!O30</f>
        <v>1</v>
      </c>
      <c r="O194" s="158">
        <f>'OPEX-M_CWS'!P30</f>
        <v>1</v>
      </c>
      <c r="P194" s="158">
        <f>'OPEX-M_CWS'!Q30</f>
        <v>1</v>
      </c>
      <c r="Q194" s="158">
        <f>'OPEX-M_CWS'!R30</f>
        <v>1.0249999999999999</v>
      </c>
      <c r="R194" s="158">
        <f>'OPEX-M_CWS'!S30</f>
        <v>1.0249999999999999</v>
      </c>
      <c r="S194" s="158">
        <f>'OPEX-M_CWS'!T30</f>
        <v>1.0249999999999999</v>
      </c>
      <c r="T194" s="158">
        <f>'OPEX-M_CWS'!U30</f>
        <v>1.0249999999999999</v>
      </c>
      <c r="U194" s="158">
        <f>'OPEX-M_CWS'!V30</f>
        <v>1.0249999999999999</v>
      </c>
      <c r="V194" s="158">
        <f>'OPEX-M_CWS'!W30</f>
        <v>1.0249999999999999</v>
      </c>
      <c r="W194" s="158">
        <f>'OPEX-M_CWS'!X30</f>
        <v>1.0249999999999999</v>
      </c>
      <c r="X194" s="158">
        <f>'OPEX-M_CWS'!Y30</f>
        <v>1.0249999999999999</v>
      </c>
      <c r="Y194" s="158">
        <f>'OPEX-M_CWS'!Z30</f>
        <v>1.0249999999999999</v>
      </c>
      <c r="Z194" s="158">
        <f>'OPEX-M_CWS'!AA30</f>
        <v>1.0249999999999999</v>
      </c>
      <c r="AA194" s="158">
        <f>'OPEX-M_CWS'!AB30</f>
        <v>1.0249999999999999</v>
      </c>
      <c r="AB194" s="158">
        <f>'OPEX-M_CWS'!AC30</f>
        <v>1.0249999999999999</v>
      </c>
      <c r="AC194" s="158">
        <f>'OPEX-M_CWS'!AD30</f>
        <v>1.0506249999999999</v>
      </c>
      <c r="AD194" s="158">
        <f>'OPEX-M_CWS'!AE30</f>
        <v>1.0506249999999999</v>
      </c>
      <c r="AE194" s="158">
        <f>'OPEX-M_CWS'!AF30</f>
        <v>1.0506249999999999</v>
      </c>
      <c r="AF194" s="158">
        <f>'OPEX-M_CWS'!AG30</f>
        <v>1.0506249999999999</v>
      </c>
      <c r="AG194" s="158">
        <f>'OPEX-M_CWS'!AH30</f>
        <v>1.0506249999999999</v>
      </c>
      <c r="AH194" s="158">
        <f>'OPEX-M_CWS'!AI30</f>
        <v>1.0506249999999999</v>
      </c>
      <c r="AI194" s="158">
        <f>'OPEX-M_CWS'!AJ30</f>
        <v>1.0506249999999999</v>
      </c>
      <c r="AJ194" s="158">
        <f>'OPEX-M_CWS'!AK30</f>
        <v>1.0506249999999999</v>
      </c>
      <c r="AK194" s="158">
        <f>'OPEX-M_CWS'!AL30</f>
        <v>1.0506249999999999</v>
      </c>
      <c r="AL194" s="158">
        <f>'OPEX-M_CWS'!AM30</f>
        <v>1.0506249999999999</v>
      </c>
      <c r="AM194" s="158">
        <f>'OPEX-M_CWS'!AN30</f>
        <v>1.0506249999999999</v>
      </c>
      <c r="AN194" s="158">
        <f>'OPEX-M_CWS'!AO30</f>
        <v>1.0506249999999999</v>
      </c>
      <c r="AO194" s="158">
        <f>'OPEX-M_CWS'!AP30</f>
        <v>1.0768906249999999</v>
      </c>
      <c r="AP194" s="158">
        <f>'OPEX-M_CWS'!AQ30</f>
        <v>1.0768906249999999</v>
      </c>
      <c r="AQ194" s="158">
        <f>'OPEX-M_CWS'!AR30</f>
        <v>1.0768906249999999</v>
      </c>
      <c r="AR194" s="158">
        <f>'OPEX-M_CWS'!AS30</f>
        <v>1.0768906249999999</v>
      </c>
      <c r="AS194" s="158">
        <f>'OPEX-M_CWS'!AT30</f>
        <v>1.0768906249999999</v>
      </c>
      <c r="AT194" s="158">
        <f>'OPEX-M_CWS'!AU30</f>
        <v>1.0768906249999999</v>
      </c>
      <c r="AU194" s="158">
        <f>'OPEX-M_CWS'!AV30</f>
        <v>1.0768906249999999</v>
      </c>
      <c r="AV194" s="158">
        <f>'OPEX-M_CWS'!AW30</f>
        <v>1.0768906249999999</v>
      </c>
      <c r="AW194" s="158">
        <f>'OPEX-M_CWS'!AX30</f>
        <v>1.0768906249999999</v>
      </c>
      <c r="AX194" s="158">
        <f>'OPEX-M_CWS'!AY30</f>
        <v>1.0768906249999999</v>
      </c>
      <c r="AY194" s="158">
        <f>'OPEX-M_CWS'!AZ30</f>
        <v>1.0768906249999999</v>
      </c>
      <c r="AZ194" s="158">
        <f>'OPEX-M_CWS'!BA30</f>
        <v>1.0768906249999999</v>
      </c>
      <c r="BA194" s="158">
        <f>'OPEX-M_CWS'!BB30</f>
        <v>1.1038128906249998</v>
      </c>
      <c r="BB194" s="158">
        <f>'OPEX-M_CWS'!BC30</f>
        <v>1.1038128906249998</v>
      </c>
      <c r="BC194" s="158">
        <f>'OPEX-M_CWS'!BD30</f>
        <v>1.1038128906249998</v>
      </c>
      <c r="BD194" s="158">
        <f>'OPEX-M_CWS'!BE30</f>
        <v>1.1038128906249998</v>
      </c>
      <c r="BE194" s="158">
        <f>'OPEX-M_CWS'!BF30</f>
        <v>1.1038128906249998</v>
      </c>
      <c r="BF194" s="158">
        <f>'OPEX-M_CWS'!BG30</f>
        <v>1.1038128906249998</v>
      </c>
      <c r="BG194" s="158">
        <f>'OPEX-M_CWS'!BH30</f>
        <v>1.1038128906249998</v>
      </c>
      <c r="BH194" s="158">
        <f>'OPEX-M_CWS'!BI30</f>
        <v>1.1038128906249998</v>
      </c>
      <c r="BI194" s="158">
        <f>'OPEX-M_CWS'!BJ30</f>
        <v>1.1038128906249998</v>
      </c>
      <c r="BJ194" s="158">
        <f>'OPEX-M_CWS'!BK30</f>
        <v>1.1038128906249998</v>
      </c>
      <c r="BK194" s="158">
        <f>'OPEX-M_CWS'!BL30</f>
        <v>1.1038128906249998</v>
      </c>
      <c r="BL194" s="158">
        <f>'OPEX-M_CWS'!BM30</f>
        <v>1.1038128906249998</v>
      </c>
      <c r="BM194" s="167">
        <f>SUM(D194:BL194)</f>
        <v>63.075942187499955</v>
      </c>
    </row>
    <row r="195" spans="1:65" s="50" customFormat="1" x14ac:dyDescent="0.15">
      <c r="A195" s="74"/>
      <c r="B195" s="47" t="s">
        <v>999</v>
      </c>
      <c r="C195" s="14"/>
      <c r="D195" s="158">
        <f>'OPEX-M_CWS'!E31</f>
        <v>0</v>
      </c>
      <c r="E195" s="158">
        <f>'OPEX-M_CWS'!F31</f>
        <v>1</v>
      </c>
      <c r="F195" s="158">
        <f>'OPEX-M_CWS'!G31</f>
        <v>1</v>
      </c>
      <c r="G195" s="158">
        <f>'OPEX-M_CWS'!H31</f>
        <v>1</v>
      </c>
      <c r="H195" s="158">
        <f>'OPEX-M_CWS'!I31</f>
        <v>1</v>
      </c>
      <c r="I195" s="158">
        <f>'OPEX-M_CWS'!J31</f>
        <v>1</v>
      </c>
      <c r="J195" s="158">
        <f>'OPEX-M_CWS'!K31</f>
        <v>1</v>
      </c>
      <c r="K195" s="158">
        <f>'OPEX-M_CWS'!L31</f>
        <v>1</v>
      </c>
      <c r="L195" s="158">
        <f>'OPEX-M_CWS'!M31</f>
        <v>1</v>
      </c>
      <c r="M195" s="158">
        <f>'OPEX-M_CWS'!N31</f>
        <v>1</v>
      </c>
      <c r="N195" s="158">
        <f>'OPEX-M_CWS'!O31</f>
        <v>1</v>
      </c>
      <c r="O195" s="158">
        <f>'OPEX-M_CWS'!P31</f>
        <v>1</v>
      </c>
      <c r="P195" s="158">
        <f>'OPEX-M_CWS'!Q31</f>
        <v>1</v>
      </c>
      <c r="Q195" s="158">
        <f>'OPEX-M_CWS'!R31</f>
        <v>1.0249999999999999</v>
      </c>
      <c r="R195" s="158">
        <f>'OPEX-M_CWS'!S31</f>
        <v>1.0249999999999999</v>
      </c>
      <c r="S195" s="158">
        <f>'OPEX-M_CWS'!T31</f>
        <v>1.0249999999999999</v>
      </c>
      <c r="T195" s="158">
        <f>'OPEX-M_CWS'!U31</f>
        <v>1.0249999999999999</v>
      </c>
      <c r="U195" s="158">
        <f>'OPEX-M_CWS'!V31</f>
        <v>1.0249999999999999</v>
      </c>
      <c r="V195" s="158">
        <f>'OPEX-M_CWS'!W31</f>
        <v>1.0249999999999999</v>
      </c>
      <c r="W195" s="158">
        <f>'OPEX-M_CWS'!X31</f>
        <v>1.0249999999999999</v>
      </c>
      <c r="X195" s="158">
        <f>'OPEX-M_CWS'!Y31</f>
        <v>1.0249999999999999</v>
      </c>
      <c r="Y195" s="158">
        <f>'OPEX-M_CWS'!Z31</f>
        <v>1.0249999999999999</v>
      </c>
      <c r="Z195" s="158">
        <f>'OPEX-M_CWS'!AA31</f>
        <v>1.0249999999999999</v>
      </c>
      <c r="AA195" s="158">
        <f>'OPEX-M_CWS'!AB31</f>
        <v>1.0249999999999999</v>
      </c>
      <c r="AB195" s="158">
        <f>'OPEX-M_CWS'!AC31</f>
        <v>1.0249999999999999</v>
      </c>
      <c r="AC195" s="158">
        <f>'OPEX-M_CWS'!AD31</f>
        <v>1.0506249999999999</v>
      </c>
      <c r="AD195" s="158">
        <f>'OPEX-M_CWS'!AE31</f>
        <v>1.0506249999999999</v>
      </c>
      <c r="AE195" s="158">
        <f>'OPEX-M_CWS'!AF31</f>
        <v>1.0506249999999999</v>
      </c>
      <c r="AF195" s="158">
        <f>'OPEX-M_CWS'!AG31</f>
        <v>1.0506249999999999</v>
      </c>
      <c r="AG195" s="158">
        <f>'OPEX-M_CWS'!AH31</f>
        <v>1.0506249999999999</v>
      </c>
      <c r="AH195" s="158">
        <f>'OPEX-M_CWS'!AI31</f>
        <v>1.0506249999999999</v>
      </c>
      <c r="AI195" s="158">
        <f>'OPEX-M_CWS'!AJ31</f>
        <v>1.0506249999999999</v>
      </c>
      <c r="AJ195" s="158">
        <f>'OPEX-M_CWS'!AK31</f>
        <v>1.0506249999999999</v>
      </c>
      <c r="AK195" s="158">
        <f>'OPEX-M_CWS'!AL31</f>
        <v>1.0506249999999999</v>
      </c>
      <c r="AL195" s="158">
        <f>'OPEX-M_CWS'!AM31</f>
        <v>1.0506249999999999</v>
      </c>
      <c r="AM195" s="158">
        <f>'OPEX-M_CWS'!AN31</f>
        <v>1.0506249999999999</v>
      </c>
      <c r="AN195" s="158">
        <f>'OPEX-M_CWS'!AO31</f>
        <v>1.0506249999999999</v>
      </c>
      <c r="AO195" s="158">
        <f>'OPEX-M_CWS'!AP31</f>
        <v>1.0768906249999999</v>
      </c>
      <c r="AP195" s="158">
        <f>'OPEX-M_CWS'!AQ31</f>
        <v>1.0768906249999999</v>
      </c>
      <c r="AQ195" s="158">
        <f>'OPEX-M_CWS'!AR31</f>
        <v>1.0768906249999999</v>
      </c>
      <c r="AR195" s="158">
        <f>'OPEX-M_CWS'!AS31</f>
        <v>1.0768906249999999</v>
      </c>
      <c r="AS195" s="158">
        <f>'OPEX-M_CWS'!AT31</f>
        <v>1.0768906249999999</v>
      </c>
      <c r="AT195" s="158">
        <f>'OPEX-M_CWS'!AU31</f>
        <v>1.0768906249999999</v>
      </c>
      <c r="AU195" s="158">
        <f>'OPEX-M_CWS'!AV31</f>
        <v>1.0768906249999999</v>
      </c>
      <c r="AV195" s="158">
        <f>'OPEX-M_CWS'!AW31</f>
        <v>1.0768906249999999</v>
      </c>
      <c r="AW195" s="158">
        <f>'OPEX-M_CWS'!AX31</f>
        <v>1.0768906249999999</v>
      </c>
      <c r="AX195" s="158">
        <f>'OPEX-M_CWS'!AY31</f>
        <v>1.0768906249999999</v>
      </c>
      <c r="AY195" s="158">
        <f>'OPEX-M_CWS'!AZ31</f>
        <v>1.0768906249999999</v>
      </c>
      <c r="AZ195" s="158">
        <f>'OPEX-M_CWS'!BA31</f>
        <v>1.0768906249999999</v>
      </c>
      <c r="BA195" s="158">
        <f>'OPEX-M_CWS'!BB31</f>
        <v>1.1038128906249998</v>
      </c>
      <c r="BB195" s="158">
        <f>'OPEX-M_CWS'!BC31</f>
        <v>1.1038128906249998</v>
      </c>
      <c r="BC195" s="158">
        <f>'OPEX-M_CWS'!BD31</f>
        <v>1.1038128906249998</v>
      </c>
      <c r="BD195" s="158">
        <f>'OPEX-M_CWS'!BE31</f>
        <v>1.1038128906249998</v>
      </c>
      <c r="BE195" s="158">
        <f>'OPEX-M_CWS'!BF31</f>
        <v>1.1038128906249998</v>
      </c>
      <c r="BF195" s="158">
        <f>'OPEX-M_CWS'!BG31</f>
        <v>1.1038128906249998</v>
      </c>
      <c r="BG195" s="158">
        <f>'OPEX-M_CWS'!BH31</f>
        <v>1.1038128906249998</v>
      </c>
      <c r="BH195" s="158">
        <f>'OPEX-M_CWS'!BI31</f>
        <v>1.1038128906249998</v>
      </c>
      <c r="BI195" s="158">
        <f>'OPEX-M_CWS'!BJ31</f>
        <v>1.1038128906249998</v>
      </c>
      <c r="BJ195" s="158">
        <f>'OPEX-M_CWS'!BK31</f>
        <v>1.1038128906249998</v>
      </c>
      <c r="BK195" s="158">
        <f>'OPEX-M_CWS'!BL31</f>
        <v>1.1038128906249998</v>
      </c>
      <c r="BL195" s="158">
        <f>'OPEX-M_CWS'!BM31</f>
        <v>1.1038128906249998</v>
      </c>
      <c r="BM195" s="167">
        <f>SUM(D195:BL195)</f>
        <v>63.075942187499955</v>
      </c>
    </row>
    <row r="196" spans="1:65" s="50" customFormat="1" x14ac:dyDescent="0.15">
      <c r="A196" s="74"/>
      <c r="B196" s="47" t="s">
        <v>176</v>
      </c>
      <c r="C196" s="14"/>
      <c r="D196" s="158">
        <f>'OPEX-M_CWS'!E32</f>
        <v>0</v>
      </c>
      <c r="E196" s="158">
        <f>'OPEX-M_CWS'!F32</f>
        <v>20000</v>
      </c>
      <c r="F196" s="158">
        <f>'OPEX-M_CWS'!G32</f>
        <v>0</v>
      </c>
      <c r="G196" s="158">
        <f>'OPEX-M_CWS'!H32</f>
        <v>0</v>
      </c>
      <c r="H196" s="158">
        <f>'OPEX-M_CWS'!I32</f>
        <v>0</v>
      </c>
      <c r="I196" s="158">
        <f>'OPEX-M_CWS'!J32</f>
        <v>0</v>
      </c>
      <c r="J196" s="158">
        <f>'OPEX-M_CWS'!K32</f>
        <v>0</v>
      </c>
      <c r="K196" s="158">
        <f>'OPEX-M_CWS'!L32</f>
        <v>0</v>
      </c>
      <c r="L196" s="158">
        <f>'OPEX-M_CWS'!M32</f>
        <v>0</v>
      </c>
      <c r="M196" s="158">
        <f>'OPEX-M_CWS'!N32</f>
        <v>0</v>
      </c>
      <c r="N196" s="158">
        <f>'OPEX-M_CWS'!O32</f>
        <v>0</v>
      </c>
      <c r="O196" s="158">
        <f>'OPEX-M_CWS'!P32</f>
        <v>0</v>
      </c>
      <c r="P196" s="158">
        <f>'OPEX-M_CWS'!Q32</f>
        <v>0</v>
      </c>
      <c r="Q196" s="158">
        <f>'OPEX-M_CWS'!R32</f>
        <v>5000</v>
      </c>
      <c r="R196" s="158">
        <f>'OPEX-M_CWS'!S32</f>
        <v>0</v>
      </c>
      <c r="S196" s="158">
        <f>'OPEX-M_CWS'!T32</f>
        <v>0</v>
      </c>
      <c r="T196" s="158">
        <f>'OPEX-M_CWS'!U32</f>
        <v>0</v>
      </c>
      <c r="U196" s="158">
        <f>'OPEX-M_CWS'!V32</f>
        <v>0</v>
      </c>
      <c r="V196" s="158">
        <f>'OPEX-M_CWS'!W32</f>
        <v>0</v>
      </c>
      <c r="W196" s="158">
        <f>'OPEX-M_CWS'!X32</f>
        <v>0</v>
      </c>
      <c r="X196" s="158">
        <f>'OPEX-M_CWS'!Y32</f>
        <v>0</v>
      </c>
      <c r="Y196" s="158">
        <f>'OPEX-M_CWS'!Z32</f>
        <v>0</v>
      </c>
      <c r="Z196" s="158">
        <f>'OPEX-M_CWS'!AA32</f>
        <v>0</v>
      </c>
      <c r="AA196" s="158">
        <f>'OPEX-M_CWS'!AB32</f>
        <v>0</v>
      </c>
      <c r="AB196" s="158">
        <f>'OPEX-M_CWS'!AC32</f>
        <v>0</v>
      </c>
      <c r="AC196" s="158">
        <f>'OPEX-M_CWS'!AD32</f>
        <v>5000</v>
      </c>
      <c r="AD196" s="158">
        <f>'OPEX-M_CWS'!AE32</f>
        <v>0</v>
      </c>
      <c r="AE196" s="158">
        <f>'OPEX-M_CWS'!AF32</f>
        <v>0</v>
      </c>
      <c r="AF196" s="158">
        <f>'OPEX-M_CWS'!AG32</f>
        <v>0</v>
      </c>
      <c r="AG196" s="158">
        <f>'OPEX-M_CWS'!AH32</f>
        <v>0</v>
      </c>
      <c r="AH196" s="158">
        <f>'OPEX-M_CWS'!AI32</f>
        <v>0</v>
      </c>
      <c r="AI196" s="158">
        <f>'OPEX-M_CWS'!AJ32</f>
        <v>0</v>
      </c>
      <c r="AJ196" s="158">
        <f>'OPEX-M_CWS'!AK32</f>
        <v>0</v>
      </c>
      <c r="AK196" s="158">
        <f>'OPEX-M_CWS'!AL32</f>
        <v>0</v>
      </c>
      <c r="AL196" s="158">
        <f>'OPEX-M_CWS'!AM32</f>
        <v>0</v>
      </c>
      <c r="AM196" s="158">
        <f>'OPEX-M_CWS'!AN32</f>
        <v>0</v>
      </c>
      <c r="AN196" s="158">
        <f>'OPEX-M_CWS'!AO32</f>
        <v>0</v>
      </c>
      <c r="AO196" s="158">
        <f>'OPEX-M_CWS'!AP32</f>
        <v>5000</v>
      </c>
      <c r="AP196" s="158">
        <f>'OPEX-M_CWS'!AQ32</f>
        <v>0</v>
      </c>
      <c r="AQ196" s="158">
        <f>'OPEX-M_CWS'!AR32</f>
        <v>0</v>
      </c>
      <c r="AR196" s="158">
        <f>'OPEX-M_CWS'!AS32</f>
        <v>0</v>
      </c>
      <c r="AS196" s="158">
        <f>'OPEX-M_CWS'!AT32</f>
        <v>0</v>
      </c>
      <c r="AT196" s="158">
        <f>'OPEX-M_CWS'!AU32</f>
        <v>0</v>
      </c>
      <c r="AU196" s="158">
        <f>'OPEX-M_CWS'!AV32</f>
        <v>0</v>
      </c>
      <c r="AV196" s="158">
        <f>'OPEX-M_CWS'!AW32</f>
        <v>0</v>
      </c>
      <c r="AW196" s="158">
        <f>'OPEX-M_CWS'!AX32</f>
        <v>0</v>
      </c>
      <c r="AX196" s="158">
        <f>'OPEX-M_CWS'!AY32</f>
        <v>0</v>
      </c>
      <c r="AY196" s="158">
        <f>'OPEX-M_CWS'!AZ32</f>
        <v>0</v>
      </c>
      <c r="AZ196" s="158">
        <f>'OPEX-M_CWS'!BA32</f>
        <v>0</v>
      </c>
      <c r="BA196" s="158">
        <f>'OPEX-M_CWS'!BB32</f>
        <v>5000</v>
      </c>
      <c r="BB196" s="158">
        <f>'OPEX-M_CWS'!BC32</f>
        <v>0</v>
      </c>
      <c r="BC196" s="158">
        <f>'OPEX-M_CWS'!BD32</f>
        <v>0</v>
      </c>
      <c r="BD196" s="158">
        <f>'OPEX-M_CWS'!BE32</f>
        <v>0</v>
      </c>
      <c r="BE196" s="158">
        <f>'OPEX-M_CWS'!BF32</f>
        <v>0</v>
      </c>
      <c r="BF196" s="158">
        <f>'OPEX-M_CWS'!BG32</f>
        <v>0</v>
      </c>
      <c r="BG196" s="158">
        <f>'OPEX-M_CWS'!BH32</f>
        <v>0</v>
      </c>
      <c r="BH196" s="158">
        <f>'OPEX-M_CWS'!BI32</f>
        <v>0</v>
      </c>
      <c r="BI196" s="158">
        <f>'OPEX-M_CWS'!BJ32</f>
        <v>0</v>
      </c>
      <c r="BJ196" s="158">
        <f>'OPEX-M_CWS'!BK32</f>
        <v>0</v>
      </c>
      <c r="BK196" s="158">
        <f>'OPEX-M_CWS'!BL32</f>
        <v>0</v>
      </c>
      <c r="BL196" s="158">
        <f>'OPEX-M_CWS'!BM32</f>
        <v>0</v>
      </c>
      <c r="BM196" s="167">
        <f>SUM(D196:BL196)</f>
        <v>40000</v>
      </c>
    </row>
    <row r="197" spans="1:65" s="50" customFormat="1" x14ac:dyDescent="0.15">
      <c r="A197" s="74"/>
      <c r="B197" s="50" t="s">
        <v>299</v>
      </c>
      <c r="C197" s="14"/>
      <c r="D197" s="158">
        <f>'OPEX-M_CWS'!E33</f>
        <v>0</v>
      </c>
      <c r="E197" s="158">
        <f>'OPEX-M_CWS'!F33</f>
        <v>20002</v>
      </c>
      <c r="F197" s="158">
        <f>'OPEX-M_CWS'!G33</f>
        <v>2</v>
      </c>
      <c r="G197" s="158">
        <f>'OPEX-M_CWS'!H33</f>
        <v>2</v>
      </c>
      <c r="H197" s="158">
        <f>'OPEX-M_CWS'!I33</f>
        <v>2</v>
      </c>
      <c r="I197" s="158">
        <f>'OPEX-M_CWS'!J33</f>
        <v>2</v>
      </c>
      <c r="J197" s="158">
        <f>'OPEX-M_CWS'!K33</f>
        <v>2</v>
      </c>
      <c r="K197" s="158">
        <f>'OPEX-M_CWS'!L33</f>
        <v>2</v>
      </c>
      <c r="L197" s="158">
        <f>'OPEX-M_CWS'!M33</f>
        <v>2</v>
      </c>
      <c r="M197" s="158">
        <f>'OPEX-M_CWS'!N33</f>
        <v>2</v>
      </c>
      <c r="N197" s="158">
        <f>'OPEX-M_CWS'!O33</f>
        <v>2</v>
      </c>
      <c r="O197" s="158">
        <f>'OPEX-M_CWS'!P33</f>
        <v>2</v>
      </c>
      <c r="P197" s="158">
        <f>'OPEX-M_CWS'!Q33</f>
        <v>2</v>
      </c>
      <c r="Q197" s="158">
        <f>'OPEX-M_CWS'!R33</f>
        <v>5002.05</v>
      </c>
      <c r="R197" s="158">
        <f>'OPEX-M_CWS'!S33</f>
        <v>2.0499999999999998</v>
      </c>
      <c r="S197" s="158">
        <f>'OPEX-M_CWS'!T33</f>
        <v>2.0499999999999998</v>
      </c>
      <c r="T197" s="158">
        <f>'OPEX-M_CWS'!U33</f>
        <v>2.0499999999999998</v>
      </c>
      <c r="U197" s="158">
        <f>'OPEX-M_CWS'!V33</f>
        <v>2.0499999999999998</v>
      </c>
      <c r="V197" s="158">
        <f>'OPEX-M_CWS'!W33</f>
        <v>2.0499999999999998</v>
      </c>
      <c r="W197" s="158">
        <f>'OPEX-M_CWS'!X33</f>
        <v>2.0499999999999998</v>
      </c>
      <c r="X197" s="158">
        <f>'OPEX-M_CWS'!Y33</f>
        <v>2.0499999999999998</v>
      </c>
      <c r="Y197" s="158">
        <f>'OPEX-M_CWS'!Z33</f>
        <v>2.0499999999999998</v>
      </c>
      <c r="Z197" s="158">
        <f>'OPEX-M_CWS'!AA33</f>
        <v>2.0499999999999998</v>
      </c>
      <c r="AA197" s="158">
        <f>'OPEX-M_CWS'!AB33</f>
        <v>2.0499999999999998</v>
      </c>
      <c r="AB197" s="158">
        <f>'OPEX-M_CWS'!AC33</f>
        <v>2.0499999999999998</v>
      </c>
      <c r="AC197" s="158">
        <f>'OPEX-M_CWS'!AD33</f>
        <v>5002.1012499999997</v>
      </c>
      <c r="AD197" s="158">
        <f>'OPEX-M_CWS'!AE33</f>
        <v>2.1012499999999998</v>
      </c>
      <c r="AE197" s="158">
        <f>'OPEX-M_CWS'!AF33</f>
        <v>2.1012499999999998</v>
      </c>
      <c r="AF197" s="158">
        <f>'OPEX-M_CWS'!AG33</f>
        <v>2.1012499999999998</v>
      </c>
      <c r="AG197" s="158">
        <f>'OPEX-M_CWS'!AH33</f>
        <v>2.1012499999999998</v>
      </c>
      <c r="AH197" s="158">
        <f>'OPEX-M_CWS'!AI33</f>
        <v>2.1012499999999998</v>
      </c>
      <c r="AI197" s="158">
        <f>'OPEX-M_CWS'!AJ33</f>
        <v>2.1012499999999998</v>
      </c>
      <c r="AJ197" s="158">
        <f>'OPEX-M_CWS'!AK33</f>
        <v>2.1012499999999998</v>
      </c>
      <c r="AK197" s="158">
        <f>'OPEX-M_CWS'!AL33</f>
        <v>2.1012499999999998</v>
      </c>
      <c r="AL197" s="158">
        <f>'OPEX-M_CWS'!AM33</f>
        <v>2.1012499999999998</v>
      </c>
      <c r="AM197" s="158">
        <f>'OPEX-M_CWS'!AN33</f>
        <v>2.1012499999999998</v>
      </c>
      <c r="AN197" s="158">
        <f>'OPEX-M_CWS'!AO33</f>
        <v>2.1012499999999998</v>
      </c>
      <c r="AO197" s="158">
        <f>'OPEX-M_CWS'!AP33</f>
        <v>5002.1537812500001</v>
      </c>
      <c r="AP197" s="158">
        <f>'OPEX-M_CWS'!AQ33</f>
        <v>2.1537812499999998</v>
      </c>
      <c r="AQ197" s="158">
        <f>'OPEX-M_CWS'!AR33</f>
        <v>2.1537812499999998</v>
      </c>
      <c r="AR197" s="158">
        <f>'OPEX-M_CWS'!AS33</f>
        <v>2.1537812499999998</v>
      </c>
      <c r="AS197" s="158">
        <f>'OPEX-M_CWS'!AT33</f>
        <v>2.1537812499999998</v>
      </c>
      <c r="AT197" s="158">
        <f>'OPEX-M_CWS'!AU33</f>
        <v>2.1537812499999998</v>
      </c>
      <c r="AU197" s="158">
        <f>'OPEX-M_CWS'!AV33</f>
        <v>2.1537812499999998</v>
      </c>
      <c r="AV197" s="158">
        <f>'OPEX-M_CWS'!AW33</f>
        <v>2.1537812499999998</v>
      </c>
      <c r="AW197" s="158">
        <f>'OPEX-M_CWS'!AX33</f>
        <v>2.1537812499999998</v>
      </c>
      <c r="AX197" s="158">
        <f>'OPEX-M_CWS'!AY33</f>
        <v>2.1537812499999998</v>
      </c>
      <c r="AY197" s="158">
        <f>'OPEX-M_CWS'!AZ33</f>
        <v>2.1537812499999998</v>
      </c>
      <c r="AZ197" s="158">
        <f>'OPEX-M_CWS'!BA33</f>
        <v>2.1537812499999998</v>
      </c>
      <c r="BA197" s="158">
        <f>'OPEX-M_CWS'!BB33</f>
        <v>5002.2076257812496</v>
      </c>
      <c r="BB197" s="158">
        <f>'OPEX-M_CWS'!BC33</f>
        <v>2.2076257812499995</v>
      </c>
      <c r="BC197" s="158">
        <f>'OPEX-M_CWS'!BD33</f>
        <v>2.2076257812499995</v>
      </c>
      <c r="BD197" s="158">
        <f>'OPEX-M_CWS'!BE33</f>
        <v>2.2076257812499995</v>
      </c>
      <c r="BE197" s="158">
        <f>'OPEX-M_CWS'!BF33</f>
        <v>2.2076257812499995</v>
      </c>
      <c r="BF197" s="158">
        <f>'OPEX-M_CWS'!BG33</f>
        <v>2.2076257812499995</v>
      </c>
      <c r="BG197" s="158">
        <f>'OPEX-M_CWS'!BH33</f>
        <v>2.2076257812499995</v>
      </c>
      <c r="BH197" s="158">
        <f>'OPEX-M_CWS'!BI33</f>
        <v>2.2076257812499995</v>
      </c>
      <c r="BI197" s="158">
        <f>'OPEX-M_CWS'!BJ33</f>
        <v>2.2076257812499995</v>
      </c>
      <c r="BJ197" s="158">
        <f>'OPEX-M_CWS'!BK33</f>
        <v>2.2076257812499995</v>
      </c>
      <c r="BK197" s="158">
        <f>'OPEX-M_CWS'!BL33</f>
        <v>2.2076257812499995</v>
      </c>
      <c r="BL197" s="158">
        <f>'OPEX-M_CWS'!BM33</f>
        <v>2.2076257812499995</v>
      </c>
      <c r="BM197" s="167">
        <f>SUM(D197:BL197)</f>
        <v>40126.151884375038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'OPEX-M_CWS'!E35</f>
        <v>0</v>
      </c>
      <c r="E199" s="158">
        <f>'OPEX-M_CWS'!F35</f>
        <v>1</v>
      </c>
      <c r="F199" s="158">
        <f>'OPEX-M_CWS'!G35</f>
        <v>1</v>
      </c>
      <c r="G199" s="158">
        <f>'OPEX-M_CWS'!H35</f>
        <v>1</v>
      </c>
      <c r="H199" s="158">
        <f>'OPEX-M_CWS'!I35</f>
        <v>1</v>
      </c>
      <c r="I199" s="158">
        <f>'OPEX-M_CWS'!J35</f>
        <v>1</v>
      </c>
      <c r="J199" s="158">
        <f>'OPEX-M_CWS'!K35</f>
        <v>1</v>
      </c>
      <c r="K199" s="158">
        <f>'OPEX-M_CWS'!L35</f>
        <v>1</v>
      </c>
      <c r="L199" s="158">
        <f>'OPEX-M_CWS'!M35</f>
        <v>1</v>
      </c>
      <c r="M199" s="158">
        <f>'OPEX-M_CWS'!N35</f>
        <v>1</v>
      </c>
      <c r="N199" s="158">
        <f>'OPEX-M_CWS'!O35</f>
        <v>1</v>
      </c>
      <c r="O199" s="158">
        <f>'OPEX-M_CWS'!P35</f>
        <v>1</v>
      </c>
      <c r="P199" s="158">
        <f>'OPEX-M_CWS'!Q35</f>
        <v>1</v>
      </c>
      <c r="Q199" s="158">
        <f>'OPEX-M_CWS'!R35</f>
        <v>1.0249999999999999</v>
      </c>
      <c r="R199" s="158">
        <f>'OPEX-M_CWS'!S35</f>
        <v>1.0249999999999999</v>
      </c>
      <c r="S199" s="158">
        <f>'OPEX-M_CWS'!T35</f>
        <v>1.0249999999999999</v>
      </c>
      <c r="T199" s="158">
        <f>'OPEX-M_CWS'!U35</f>
        <v>1.0249999999999999</v>
      </c>
      <c r="U199" s="158">
        <f>'OPEX-M_CWS'!V35</f>
        <v>1.0249999999999999</v>
      </c>
      <c r="V199" s="158">
        <f>'OPEX-M_CWS'!W35</f>
        <v>1.0249999999999999</v>
      </c>
      <c r="W199" s="158">
        <f>'OPEX-M_CWS'!X35</f>
        <v>1.0249999999999999</v>
      </c>
      <c r="X199" s="158">
        <f>'OPEX-M_CWS'!Y35</f>
        <v>1.0249999999999999</v>
      </c>
      <c r="Y199" s="158">
        <f>'OPEX-M_CWS'!Z35</f>
        <v>1.0249999999999999</v>
      </c>
      <c r="Z199" s="158">
        <f>'OPEX-M_CWS'!AA35</f>
        <v>1.0249999999999999</v>
      </c>
      <c r="AA199" s="158">
        <f>'OPEX-M_CWS'!AB35</f>
        <v>1.0249999999999999</v>
      </c>
      <c r="AB199" s="158">
        <f>'OPEX-M_CWS'!AC35</f>
        <v>1.0249999999999999</v>
      </c>
      <c r="AC199" s="158">
        <f>'OPEX-M_CWS'!AD35</f>
        <v>1.0506249999999999</v>
      </c>
      <c r="AD199" s="158">
        <f>'OPEX-M_CWS'!AE35</f>
        <v>1.0506249999999999</v>
      </c>
      <c r="AE199" s="158">
        <f>'OPEX-M_CWS'!AF35</f>
        <v>1.0506249999999999</v>
      </c>
      <c r="AF199" s="158">
        <f>'OPEX-M_CWS'!AG35</f>
        <v>1.0506249999999999</v>
      </c>
      <c r="AG199" s="158">
        <f>'OPEX-M_CWS'!AH35</f>
        <v>1.0506249999999999</v>
      </c>
      <c r="AH199" s="158">
        <f>'OPEX-M_CWS'!AI35</f>
        <v>1.0506249999999999</v>
      </c>
      <c r="AI199" s="158">
        <f>'OPEX-M_CWS'!AJ35</f>
        <v>1.0506249999999999</v>
      </c>
      <c r="AJ199" s="158">
        <f>'OPEX-M_CWS'!AK35</f>
        <v>1.0506249999999999</v>
      </c>
      <c r="AK199" s="158">
        <f>'OPEX-M_CWS'!AL35</f>
        <v>1.0506249999999999</v>
      </c>
      <c r="AL199" s="158">
        <f>'OPEX-M_CWS'!AM35</f>
        <v>1.0506249999999999</v>
      </c>
      <c r="AM199" s="158">
        <f>'OPEX-M_CWS'!AN35</f>
        <v>1.0506249999999999</v>
      </c>
      <c r="AN199" s="158">
        <f>'OPEX-M_CWS'!AO35</f>
        <v>1.0506249999999999</v>
      </c>
      <c r="AO199" s="158">
        <f>'OPEX-M_CWS'!AP35</f>
        <v>1.0768906249999999</v>
      </c>
      <c r="AP199" s="158">
        <f>'OPEX-M_CWS'!AQ35</f>
        <v>1.0768906249999999</v>
      </c>
      <c r="AQ199" s="158">
        <f>'OPEX-M_CWS'!AR35</f>
        <v>1.0768906249999999</v>
      </c>
      <c r="AR199" s="158">
        <f>'OPEX-M_CWS'!AS35</f>
        <v>1.0768906249999999</v>
      </c>
      <c r="AS199" s="158">
        <f>'OPEX-M_CWS'!AT35</f>
        <v>1.0768906249999999</v>
      </c>
      <c r="AT199" s="158">
        <f>'OPEX-M_CWS'!AU35</f>
        <v>1.0768906249999999</v>
      </c>
      <c r="AU199" s="158">
        <f>'OPEX-M_CWS'!AV35</f>
        <v>1.0768906249999999</v>
      </c>
      <c r="AV199" s="158">
        <f>'OPEX-M_CWS'!AW35</f>
        <v>1.0768906249999999</v>
      </c>
      <c r="AW199" s="158">
        <f>'OPEX-M_CWS'!AX35</f>
        <v>1.0768906249999999</v>
      </c>
      <c r="AX199" s="158">
        <f>'OPEX-M_CWS'!AY35</f>
        <v>1.0768906249999999</v>
      </c>
      <c r="AY199" s="158">
        <f>'OPEX-M_CWS'!AZ35</f>
        <v>1.0768906249999999</v>
      </c>
      <c r="AZ199" s="158">
        <f>'OPEX-M_CWS'!BA35</f>
        <v>1.0768906249999999</v>
      </c>
      <c r="BA199" s="158">
        <f>'OPEX-M_CWS'!BB35</f>
        <v>1.1038128906249998</v>
      </c>
      <c r="BB199" s="158">
        <f>'OPEX-M_CWS'!BC35</f>
        <v>1.1038128906249998</v>
      </c>
      <c r="BC199" s="158">
        <f>'OPEX-M_CWS'!BD35</f>
        <v>1.1038128906249998</v>
      </c>
      <c r="BD199" s="158">
        <f>'OPEX-M_CWS'!BE35</f>
        <v>1.1038128906249998</v>
      </c>
      <c r="BE199" s="158">
        <f>'OPEX-M_CWS'!BF35</f>
        <v>1.1038128906249998</v>
      </c>
      <c r="BF199" s="158">
        <f>'OPEX-M_CWS'!BG35</f>
        <v>1.1038128906249998</v>
      </c>
      <c r="BG199" s="158">
        <f>'OPEX-M_CWS'!BH35</f>
        <v>1.1038128906249998</v>
      </c>
      <c r="BH199" s="158">
        <f>'OPEX-M_CWS'!BI35</f>
        <v>1.1038128906249998</v>
      </c>
      <c r="BI199" s="158">
        <f>'OPEX-M_CWS'!BJ35</f>
        <v>1.1038128906249998</v>
      </c>
      <c r="BJ199" s="158">
        <f>'OPEX-M_CWS'!BK35</f>
        <v>1.1038128906249998</v>
      </c>
      <c r="BK199" s="158">
        <f>'OPEX-M_CWS'!BL35</f>
        <v>1.1038128906249998</v>
      </c>
      <c r="BL199" s="158">
        <f>'OPEX-M_CWS'!BM35</f>
        <v>1.1038128906249998</v>
      </c>
      <c r="BM199" s="167">
        <f>SUM(D199:BL199)</f>
        <v>63.075942187499955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'OPEX-M_CWS'!E37</f>
        <v>0</v>
      </c>
      <c r="E201" s="158">
        <f>'OPEX-M_CWS'!F37</f>
        <v>1</v>
      </c>
      <c r="F201" s="158">
        <f>'OPEX-M_CWS'!G37</f>
        <v>1</v>
      </c>
      <c r="G201" s="158">
        <f>'OPEX-M_CWS'!H37</f>
        <v>1</v>
      </c>
      <c r="H201" s="158">
        <f>'OPEX-M_CWS'!I37</f>
        <v>1</v>
      </c>
      <c r="I201" s="158">
        <f>'OPEX-M_CWS'!J37</f>
        <v>1</v>
      </c>
      <c r="J201" s="158">
        <f>'OPEX-M_CWS'!K37</f>
        <v>1</v>
      </c>
      <c r="K201" s="158">
        <f>'OPEX-M_CWS'!L37</f>
        <v>1</v>
      </c>
      <c r="L201" s="158">
        <f>'OPEX-M_CWS'!M37</f>
        <v>1</v>
      </c>
      <c r="M201" s="158">
        <f>'OPEX-M_CWS'!N37</f>
        <v>1</v>
      </c>
      <c r="N201" s="158">
        <f>'OPEX-M_CWS'!O37</f>
        <v>1</v>
      </c>
      <c r="O201" s="158">
        <f>'OPEX-M_CWS'!P37</f>
        <v>1</v>
      </c>
      <c r="P201" s="158">
        <f>'OPEX-M_CWS'!Q37</f>
        <v>1</v>
      </c>
      <c r="Q201" s="158">
        <f>'OPEX-M_CWS'!R37</f>
        <v>1.0249999999999999</v>
      </c>
      <c r="R201" s="158">
        <f>'OPEX-M_CWS'!S37</f>
        <v>1.0249999999999999</v>
      </c>
      <c r="S201" s="158">
        <f>'OPEX-M_CWS'!T37</f>
        <v>1.0249999999999999</v>
      </c>
      <c r="T201" s="158">
        <f>'OPEX-M_CWS'!U37</f>
        <v>1.0249999999999999</v>
      </c>
      <c r="U201" s="158">
        <f>'OPEX-M_CWS'!V37</f>
        <v>1.0249999999999999</v>
      </c>
      <c r="V201" s="158">
        <f>'OPEX-M_CWS'!W37</f>
        <v>1.0249999999999999</v>
      </c>
      <c r="W201" s="158">
        <f>'OPEX-M_CWS'!X37</f>
        <v>1.0249999999999999</v>
      </c>
      <c r="X201" s="158">
        <f>'OPEX-M_CWS'!Y37</f>
        <v>1.0249999999999999</v>
      </c>
      <c r="Y201" s="158">
        <f>'OPEX-M_CWS'!Z37</f>
        <v>1.0249999999999999</v>
      </c>
      <c r="Z201" s="158">
        <f>'OPEX-M_CWS'!AA37</f>
        <v>1.0249999999999999</v>
      </c>
      <c r="AA201" s="158">
        <f>'OPEX-M_CWS'!AB37</f>
        <v>1.0249999999999999</v>
      </c>
      <c r="AB201" s="158">
        <f>'OPEX-M_CWS'!AC37</f>
        <v>1.0249999999999999</v>
      </c>
      <c r="AC201" s="158">
        <f>'OPEX-M_CWS'!AD37</f>
        <v>1.0506249999999999</v>
      </c>
      <c r="AD201" s="158">
        <f>'OPEX-M_CWS'!AE37</f>
        <v>1.0506249999999999</v>
      </c>
      <c r="AE201" s="158">
        <f>'OPEX-M_CWS'!AF37</f>
        <v>1.0506249999999999</v>
      </c>
      <c r="AF201" s="158">
        <f>'OPEX-M_CWS'!AG37</f>
        <v>1.0506249999999999</v>
      </c>
      <c r="AG201" s="158">
        <f>'OPEX-M_CWS'!AH37</f>
        <v>1.0506249999999999</v>
      </c>
      <c r="AH201" s="158">
        <f>'OPEX-M_CWS'!AI37</f>
        <v>1.0506249999999999</v>
      </c>
      <c r="AI201" s="158">
        <f>'OPEX-M_CWS'!AJ37</f>
        <v>1.0506249999999999</v>
      </c>
      <c r="AJ201" s="158">
        <f>'OPEX-M_CWS'!AK37</f>
        <v>1.0506249999999999</v>
      </c>
      <c r="AK201" s="158">
        <f>'OPEX-M_CWS'!AL37</f>
        <v>1.0506249999999999</v>
      </c>
      <c r="AL201" s="158">
        <f>'OPEX-M_CWS'!AM37</f>
        <v>1.0506249999999999</v>
      </c>
      <c r="AM201" s="158">
        <f>'OPEX-M_CWS'!AN37</f>
        <v>1.0506249999999999</v>
      </c>
      <c r="AN201" s="158">
        <f>'OPEX-M_CWS'!AO37</f>
        <v>1.0506249999999999</v>
      </c>
      <c r="AO201" s="158">
        <f>'OPEX-M_CWS'!AP37</f>
        <v>1.0768906249999999</v>
      </c>
      <c r="AP201" s="158">
        <f>'OPEX-M_CWS'!AQ37</f>
        <v>1.0768906249999999</v>
      </c>
      <c r="AQ201" s="158">
        <f>'OPEX-M_CWS'!AR37</f>
        <v>1.0768906249999999</v>
      </c>
      <c r="AR201" s="158">
        <f>'OPEX-M_CWS'!AS37</f>
        <v>1.0768906249999999</v>
      </c>
      <c r="AS201" s="158">
        <f>'OPEX-M_CWS'!AT37</f>
        <v>1.0768906249999999</v>
      </c>
      <c r="AT201" s="158">
        <f>'OPEX-M_CWS'!AU37</f>
        <v>1.0768906249999999</v>
      </c>
      <c r="AU201" s="158">
        <f>'OPEX-M_CWS'!AV37</f>
        <v>1.0768906249999999</v>
      </c>
      <c r="AV201" s="158">
        <f>'OPEX-M_CWS'!AW37</f>
        <v>1.0768906249999999</v>
      </c>
      <c r="AW201" s="158">
        <f>'OPEX-M_CWS'!AX37</f>
        <v>1.0768906249999999</v>
      </c>
      <c r="AX201" s="158">
        <f>'OPEX-M_CWS'!AY37</f>
        <v>1.0768906249999999</v>
      </c>
      <c r="AY201" s="158">
        <f>'OPEX-M_CWS'!AZ37</f>
        <v>1.0768906249999999</v>
      </c>
      <c r="AZ201" s="158">
        <f>'OPEX-M_CWS'!BA37</f>
        <v>1.0768906249999999</v>
      </c>
      <c r="BA201" s="158">
        <f>'OPEX-M_CWS'!BB37</f>
        <v>1.1038128906249998</v>
      </c>
      <c r="BB201" s="158">
        <f>'OPEX-M_CWS'!BC37</f>
        <v>1.1038128906249998</v>
      </c>
      <c r="BC201" s="158">
        <f>'OPEX-M_CWS'!BD37</f>
        <v>1.1038128906249998</v>
      </c>
      <c r="BD201" s="158">
        <f>'OPEX-M_CWS'!BE37</f>
        <v>1.1038128906249998</v>
      </c>
      <c r="BE201" s="158">
        <f>'OPEX-M_CWS'!BF37</f>
        <v>1.1038128906249998</v>
      </c>
      <c r="BF201" s="158">
        <f>'OPEX-M_CWS'!BG37</f>
        <v>1.1038128906249998</v>
      </c>
      <c r="BG201" s="158">
        <f>'OPEX-M_CWS'!BH37</f>
        <v>1.1038128906249998</v>
      </c>
      <c r="BH201" s="158">
        <f>'OPEX-M_CWS'!BI37</f>
        <v>1.1038128906249998</v>
      </c>
      <c r="BI201" s="158">
        <f>'OPEX-M_CWS'!BJ37</f>
        <v>1.1038128906249998</v>
      </c>
      <c r="BJ201" s="158">
        <f>'OPEX-M_CWS'!BK37</f>
        <v>1.1038128906249998</v>
      </c>
      <c r="BK201" s="158">
        <f>'OPEX-M_CWS'!BL37</f>
        <v>1.1038128906249998</v>
      </c>
      <c r="BL201" s="158">
        <f>'OPEX-M_CWS'!BM37</f>
        <v>1.1038128906249998</v>
      </c>
      <c r="BM201" s="167">
        <f>SUM(D201:BL201)</f>
        <v>63.075942187499955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'OPEX-M_CWS'!E39</f>
        <v>0</v>
      </c>
      <c r="E203" s="158">
        <f>'OPEX-M_CWS'!F39</f>
        <v>0</v>
      </c>
      <c r="F203" s="158">
        <f>'OPEX-M_CWS'!G39</f>
        <v>0</v>
      </c>
      <c r="G203" s="158">
        <f>'OPEX-M_CWS'!H39</f>
        <v>0</v>
      </c>
      <c r="H203" s="158">
        <f>'OPEX-M_CWS'!I39</f>
        <v>213916.66666666666</v>
      </c>
      <c r="I203" s="158">
        <f>'OPEX-M_CWS'!J39</f>
        <v>213916.66666666666</v>
      </c>
      <c r="J203" s="158">
        <f>'OPEX-M_CWS'!K39</f>
        <v>213916.66666666666</v>
      </c>
      <c r="K203" s="158">
        <f>'OPEX-M_CWS'!L39</f>
        <v>213916.66666666666</v>
      </c>
      <c r="L203" s="158">
        <f>'OPEX-M_CWS'!M39</f>
        <v>213916.66666666666</v>
      </c>
      <c r="M203" s="158">
        <f>'OPEX-M_CWS'!N39</f>
        <v>213916.66666666666</v>
      </c>
      <c r="N203" s="158">
        <f>'OPEX-M_CWS'!O39</f>
        <v>213916.66666666666</v>
      </c>
      <c r="O203" s="158">
        <f>'OPEX-M_CWS'!P39</f>
        <v>213916.66666666666</v>
      </c>
      <c r="P203" s="158">
        <f>'OPEX-M_CWS'!Q39</f>
        <v>213916.66666666666</v>
      </c>
      <c r="Q203" s="158">
        <f>'OPEX-M_CWS'!R39</f>
        <v>215250</v>
      </c>
      <c r="R203" s="158">
        <f>'OPEX-M_CWS'!S39</f>
        <v>215250</v>
      </c>
      <c r="S203" s="158">
        <f>'OPEX-M_CWS'!T39</f>
        <v>215250</v>
      </c>
      <c r="T203" s="158">
        <f>'OPEX-M_CWS'!U39</f>
        <v>215250</v>
      </c>
      <c r="U203" s="158">
        <f>'OPEX-M_CWS'!V39</f>
        <v>215250</v>
      </c>
      <c r="V203" s="158">
        <f>'OPEX-M_CWS'!W39</f>
        <v>215250</v>
      </c>
      <c r="W203" s="158">
        <f>'OPEX-M_CWS'!X39</f>
        <v>215250</v>
      </c>
      <c r="X203" s="158">
        <f>'OPEX-M_CWS'!Y39</f>
        <v>215250</v>
      </c>
      <c r="Y203" s="158">
        <f>'OPEX-M_CWS'!Z39</f>
        <v>215250</v>
      </c>
      <c r="Z203" s="158">
        <f>'OPEX-M_CWS'!AA39</f>
        <v>215250</v>
      </c>
      <c r="AA203" s="158">
        <f>'OPEX-M_CWS'!AB39</f>
        <v>215250</v>
      </c>
      <c r="AB203" s="158">
        <f>'OPEX-M_CWS'!AC39</f>
        <v>215250</v>
      </c>
      <c r="AC203" s="158">
        <f>'OPEX-M_CWS'!AD39</f>
        <v>215250</v>
      </c>
      <c r="AD203" s="158">
        <f>'OPEX-M_CWS'!AE39</f>
        <v>215250</v>
      </c>
      <c r="AE203" s="158">
        <f>'OPEX-M_CWS'!AF39</f>
        <v>215250</v>
      </c>
      <c r="AF203" s="158">
        <f>'OPEX-M_CWS'!AG39</f>
        <v>215250</v>
      </c>
      <c r="AG203" s="158">
        <f>'OPEX-M_CWS'!AH39</f>
        <v>215250</v>
      </c>
      <c r="AH203" s="158">
        <f>'OPEX-M_CWS'!AI39</f>
        <v>215250</v>
      </c>
      <c r="AI203" s="158">
        <f>'OPEX-M_CWS'!AJ39</f>
        <v>215250</v>
      </c>
      <c r="AJ203" s="158">
        <f>'OPEX-M_CWS'!AK39</f>
        <v>215250</v>
      </c>
      <c r="AK203" s="158">
        <f>'OPEX-M_CWS'!AL39</f>
        <v>215250</v>
      </c>
      <c r="AL203" s="158">
        <f>'OPEX-M_CWS'!AM39</f>
        <v>215250</v>
      </c>
      <c r="AM203" s="158">
        <f>'OPEX-M_CWS'!AN39</f>
        <v>215250</v>
      </c>
      <c r="AN203" s="158">
        <f>'OPEX-M_CWS'!AO39</f>
        <v>215250</v>
      </c>
      <c r="AO203" s="158">
        <f>'OPEX-M_CWS'!AP39</f>
        <v>215250</v>
      </c>
      <c r="AP203" s="158">
        <f>'OPEX-M_CWS'!AQ39</f>
        <v>215250</v>
      </c>
      <c r="AQ203" s="158">
        <f>'OPEX-M_CWS'!AR39</f>
        <v>215250</v>
      </c>
      <c r="AR203" s="158">
        <f>'OPEX-M_CWS'!AS39</f>
        <v>215250</v>
      </c>
      <c r="AS203" s="158">
        <f>'OPEX-M_CWS'!AT39</f>
        <v>215250</v>
      </c>
      <c r="AT203" s="158">
        <f>'OPEX-M_CWS'!AU39</f>
        <v>215250</v>
      </c>
      <c r="AU203" s="158">
        <f>'OPEX-M_CWS'!AV39</f>
        <v>215250</v>
      </c>
      <c r="AV203" s="158">
        <f>'OPEX-M_CWS'!AW39</f>
        <v>215250</v>
      </c>
      <c r="AW203" s="158">
        <f>'OPEX-M_CWS'!AX39</f>
        <v>215250</v>
      </c>
      <c r="AX203" s="158">
        <f>'OPEX-M_CWS'!AY39</f>
        <v>215250</v>
      </c>
      <c r="AY203" s="158">
        <f>'OPEX-M_CWS'!AZ39</f>
        <v>215250</v>
      </c>
      <c r="AZ203" s="158">
        <f>'OPEX-M_CWS'!BA39</f>
        <v>215250</v>
      </c>
      <c r="BA203" s="158">
        <f>'OPEX-M_CWS'!BB39</f>
        <v>215250</v>
      </c>
      <c r="BB203" s="158">
        <f>'OPEX-M_CWS'!BC39</f>
        <v>215250</v>
      </c>
      <c r="BC203" s="158">
        <f>'OPEX-M_CWS'!BD39</f>
        <v>215250</v>
      </c>
      <c r="BD203" s="158">
        <f>'OPEX-M_CWS'!BE39</f>
        <v>215250</v>
      </c>
      <c r="BE203" s="158">
        <f>'OPEX-M_CWS'!BF39</f>
        <v>215250</v>
      </c>
      <c r="BF203" s="158">
        <f>'OPEX-M_CWS'!BG39</f>
        <v>215250</v>
      </c>
      <c r="BG203" s="158">
        <f>'OPEX-M_CWS'!BH39</f>
        <v>215250</v>
      </c>
      <c r="BH203" s="158">
        <f>'OPEX-M_CWS'!BI39</f>
        <v>215250</v>
      </c>
      <c r="BI203" s="158">
        <f>'OPEX-M_CWS'!BJ39</f>
        <v>215250</v>
      </c>
      <c r="BJ203" s="158">
        <f>'OPEX-M_CWS'!BK39</f>
        <v>215250</v>
      </c>
      <c r="BK203" s="158">
        <f>'OPEX-M_CWS'!BL39</f>
        <v>215250</v>
      </c>
      <c r="BL203" s="158">
        <f>'OPEX-M_CWS'!BM39</f>
        <v>215250</v>
      </c>
      <c r="BM203" s="167">
        <f>SUM(D203:BL203)</f>
        <v>12257250</v>
      </c>
    </row>
    <row r="204" spans="1:65" x14ac:dyDescent="0.15">
      <c r="B204" s="50"/>
      <c r="C204" s="33"/>
      <c r="J204" s="33"/>
    </row>
    <row r="205" spans="1:65" x14ac:dyDescent="0.15">
      <c r="B205" s="14" t="s">
        <v>289</v>
      </c>
      <c r="C205" s="33"/>
      <c r="D205" s="130">
        <f t="shared" ref="D205:AI205" si="20">D203+D201+D199+D197+D191+D185+D178+D172+D169+D147+D138</f>
        <v>0</v>
      </c>
      <c r="E205" s="130">
        <f t="shared" si="20"/>
        <v>5020100</v>
      </c>
      <c r="F205" s="130">
        <f t="shared" si="20"/>
        <v>5000100</v>
      </c>
      <c r="G205" s="130">
        <f t="shared" si="20"/>
        <v>5000100</v>
      </c>
      <c r="H205" s="130">
        <f t="shared" si="20"/>
        <v>28677940.666666668</v>
      </c>
      <c r="I205" s="130">
        <f t="shared" si="20"/>
        <v>28676440.666666668</v>
      </c>
      <c r="J205" s="104">
        <f t="shared" si="20"/>
        <v>27176440.666666668</v>
      </c>
      <c r="K205" s="130">
        <f t="shared" si="20"/>
        <v>25176440.666666668</v>
      </c>
      <c r="L205" s="130">
        <f t="shared" si="20"/>
        <v>25176440.666666668</v>
      </c>
      <c r="M205" s="130">
        <f t="shared" si="20"/>
        <v>25176440.666666668</v>
      </c>
      <c r="N205" s="130">
        <f t="shared" si="20"/>
        <v>25176440.666666668</v>
      </c>
      <c r="O205" s="130">
        <f t="shared" si="20"/>
        <v>25176440.666666668</v>
      </c>
      <c r="P205" s="130">
        <f t="shared" si="20"/>
        <v>25176440.666666668</v>
      </c>
      <c r="Q205" s="130">
        <f t="shared" si="20"/>
        <v>29102778.75</v>
      </c>
      <c r="R205" s="130">
        <f t="shared" si="20"/>
        <v>29097778.75</v>
      </c>
      <c r="S205" s="130">
        <f t="shared" si="20"/>
        <v>29097778.75</v>
      </c>
      <c r="T205" s="130">
        <f t="shared" si="20"/>
        <v>28099278.75</v>
      </c>
      <c r="U205" s="130">
        <f t="shared" si="20"/>
        <v>28097778.75</v>
      </c>
      <c r="V205" s="130">
        <f t="shared" si="20"/>
        <v>28097778.75</v>
      </c>
      <c r="W205" s="130">
        <f t="shared" si="20"/>
        <v>28097778.75</v>
      </c>
      <c r="X205" s="130">
        <f t="shared" si="20"/>
        <v>28097778.75</v>
      </c>
      <c r="Y205" s="130">
        <f t="shared" si="20"/>
        <v>28097778.75</v>
      </c>
      <c r="Z205" s="130">
        <f t="shared" si="20"/>
        <v>28097778.75</v>
      </c>
      <c r="AA205" s="130">
        <f t="shared" si="20"/>
        <v>28097778.75</v>
      </c>
      <c r="AB205" s="130">
        <f t="shared" si="20"/>
        <v>28097778.75</v>
      </c>
      <c r="AC205" s="130">
        <f t="shared" si="20"/>
        <v>30661383.731250003</v>
      </c>
      <c r="AD205" s="130">
        <f t="shared" si="20"/>
        <v>30656383.731250003</v>
      </c>
      <c r="AE205" s="130">
        <f t="shared" si="20"/>
        <v>30656383.731250003</v>
      </c>
      <c r="AF205" s="130">
        <f t="shared" si="20"/>
        <v>30657883.731250003</v>
      </c>
      <c r="AG205" s="130">
        <f t="shared" si="20"/>
        <v>30656383.731250003</v>
      </c>
      <c r="AH205" s="130">
        <f t="shared" si="20"/>
        <v>30656383.731250003</v>
      </c>
      <c r="AI205" s="130">
        <f t="shared" si="20"/>
        <v>30656383.731250003</v>
      </c>
      <c r="AJ205" s="130">
        <f t="shared" ref="AJ205:BL205" si="21">AJ203+AJ201+AJ199+AJ197+AJ191+AJ185+AJ178+AJ172+AJ169+AJ147+AJ138</f>
        <v>30656383.731250003</v>
      </c>
      <c r="AK205" s="130">
        <f t="shared" si="21"/>
        <v>30656383.731250003</v>
      </c>
      <c r="AL205" s="130">
        <f t="shared" si="21"/>
        <v>30656383.731250003</v>
      </c>
      <c r="AM205" s="130">
        <f t="shared" si="21"/>
        <v>30656383.731250003</v>
      </c>
      <c r="AN205" s="130">
        <f t="shared" si="21"/>
        <v>30656383.731250003</v>
      </c>
      <c r="AO205" s="130">
        <f t="shared" si="21"/>
        <v>34068390.955156252</v>
      </c>
      <c r="AP205" s="130">
        <f t="shared" si="21"/>
        <v>34063390.955156252</v>
      </c>
      <c r="AQ205" s="130">
        <f t="shared" si="21"/>
        <v>34063390.955156252</v>
      </c>
      <c r="AR205" s="130">
        <f t="shared" si="21"/>
        <v>34064890.955156252</v>
      </c>
      <c r="AS205" s="130">
        <f t="shared" si="21"/>
        <v>34063390.955156252</v>
      </c>
      <c r="AT205" s="130">
        <f t="shared" si="21"/>
        <v>34063390.955156252</v>
      </c>
      <c r="AU205" s="130">
        <f t="shared" si="21"/>
        <v>34063390.955156252</v>
      </c>
      <c r="AV205" s="130">
        <f t="shared" si="21"/>
        <v>34063390.955156252</v>
      </c>
      <c r="AW205" s="130">
        <f t="shared" si="21"/>
        <v>34063390.955156252</v>
      </c>
      <c r="AX205" s="130">
        <f t="shared" si="21"/>
        <v>34063390.955156252</v>
      </c>
      <c r="AY205" s="130">
        <f t="shared" si="21"/>
        <v>34063390.955156252</v>
      </c>
      <c r="AZ205" s="130">
        <f t="shared" si="21"/>
        <v>34063390.955156252</v>
      </c>
      <c r="BA205" s="130">
        <f t="shared" si="21"/>
        <v>39534438.573691413</v>
      </c>
      <c r="BB205" s="130">
        <f t="shared" si="21"/>
        <v>39529438.573691413</v>
      </c>
      <c r="BC205" s="130">
        <f t="shared" si="21"/>
        <v>39529438.573691413</v>
      </c>
      <c r="BD205" s="130">
        <f t="shared" si="21"/>
        <v>39530938.573691413</v>
      </c>
      <c r="BE205" s="130">
        <f t="shared" si="21"/>
        <v>39529438.573691413</v>
      </c>
      <c r="BF205" s="130">
        <f t="shared" si="21"/>
        <v>39529438.573691413</v>
      </c>
      <c r="BG205" s="130">
        <f t="shared" si="21"/>
        <v>39529438.573691413</v>
      </c>
      <c r="BH205" s="130">
        <f t="shared" si="21"/>
        <v>39529438.573691413</v>
      </c>
      <c r="BI205" s="130">
        <f t="shared" si="21"/>
        <v>39529438.573691413</v>
      </c>
      <c r="BJ205" s="130">
        <f t="shared" si="21"/>
        <v>39529438.573691413</v>
      </c>
      <c r="BK205" s="130">
        <f t="shared" si="21"/>
        <v>39529438.573691413</v>
      </c>
      <c r="BL205" s="130">
        <f t="shared" si="21"/>
        <v>39529438.573691413</v>
      </c>
      <c r="BM205" s="167">
        <f>SUM(D205:BL205)</f>
        <v>1841799670.1211724</v>
      </c>
    </row>
    <row r="206" spans="1:65" x14ac:dyDescent="0.15">
      <c r="J206" s="33"/>
    </row>
    <row r="207" spans="1:65" x14ac:dyDescent="0.15">
      <c r="B207" s="14" t="s">
        <v>461</v>
      </c>
      <c r="D207" s="130">
        <f t="shared" ref="D207:AI207" si="22">D129-D205</f>
        <v>0</v>
      </c>
      <c r="E207" s="130">
        <f t="shared" si="22"/>
        <v>-5020100</v>
      </c>
      <c r="F207" s="130">
        <f t="shared" si="22"/>
        <v>-5000100</v>
      </c>
      <c r="G207" s="130">
        <f t="shared" si="22"/>
        <v>-5000100</v>
      </c>
      <c r="H207" s="130">
        <f t="shared" si="22"/>
        <v>-28628750.666666668</v>
      </c>
      <c r="I207" s="130">
        <f t="shared" si="22"/>
        <v>-28623370.666666668</v>
      </c>
      <c r="J207" s="104">
        <f t="shared" si="22"/>
        <v>-27119490.666666668</v>
      </c>
      <c r="K207" s="130">
        <f t="shared" si="22"/>
        <v>-25127250.666666668</v>
      </c>
      <c r="L207" s="130">
        <f t="shared" si="22"/>
        <v>-25123370.666666668</v>
      </c>
      <c r="M207" s="130">
        <f t="shared" si="22"/>
        <v>-25133630.666666668</v>
      </c>
      <c r="N207" s="130">
        <f t="shared" si="22"/>
        <v>-25133630.666666668</v>
      </c>
      <c r="O207" s="130">
        <f t="shared" si="22"/>
        <v>-25133630.666666668</v>
      </c>
      <c r="P207" s="130">
        <f t="shared" si="22"/>
        <v>-25148820.666666668</v>
      </c>
      <c r="Q207" s="130">
        <f t="shared" si="22"/>
        <v>-28973843.75</v>
      </c>
      <c r="R207" s="130">
        <f t="shared" si="22"/>
        <v>-28884848.75</v>
      </c>
      <c r="S207" s="130">
        <f t="shared" si="22"/>
        <v>-28864518.75</v>
      </c>
      <c r="T207" s="130">
        <f t="shared" si="22"/>
        <v>-27866018.75</v>
      </c>
      <c r="U207" s="130">
        <f t="shared" si="22"/>
        <v>-27842583.75</v>
      </c>
      <c r="V207" s="130">
        <f t="shared" si="22"/>
        <v>-27817973.75</v>
      </c>
      <c r="W207" s="130">
        <f t="shared" si="22"/>
        <v>-27864518.75</v>
      </c>
      <c r="X207" s="130">
        <f t="shared" si="22"/>
        <v>-27842583.75</v>
      </c>
      <c r="Y207" s="130">
        <f t="shared" si="22"/>
        <v>-27884848.75</v>
      </c>
      <c r="Z207" s="130">
        <f t="shared" si="22"/>
        <v>-27884848.75</v>
      </c>
      <c r="AA207" s="130">
        <f t="shared" si="22"/>
        <v>-27884848.75</v>
      </c>
      <c r="AB207" s="130">
        <f t="shared" si="22"/>
        <v>-27968843.75</v>
      </c>
      <c r="AC207" s="130">
        <f t="shared" si="22"/>
        <v>-30381455.681250002</v>
      </c>
      <c r="AD207" s="130">
        <f t="shared" si="22"/>
        <v>-30204720.681250002</v>
      </c>
      <c r="AE207" s="130">
        <f t="shared" si="22"/>
        <v>-30147475.681250002</v>
      </c>
      <c r="AF207" s="130">
        <f t="shared" si="22"/>
        <v>-30148975.681250002</v>
      </c>
      <c r="AG207" s="130">
        <f t="shared" si="22"/>
        <v>-30106831.731250003</v>
      </c>
      <c r="AH207" s="130">
        <f t="shared" si="22"/>
        <v>-30049586.731250003</v>
      </c>
      <c r="AI207" s="130">
        <f t="shared" si="22"/>
        <v>-30147475.681250002</v>
      </c>
      <c r="AJ207" s="130">
        <f t="shared" ref="AJ207:BL207" si="23">AJ129-AJ205</f>
        <v>-30106831.731250003</v>
      </c>
      <c r="AK207" s="130">
        <f t="shared" si="23"/>
        <v>-30204720.681250002</v>
      </c>
      <c r="AL207" s="130">
        <f t="shared" si="23"/>
        <v>-30204720.681250002</v>
      </c>
      <c r="AM207" s="130">
        <f t="shared" si="23"/>
        <v>-30204720.681250002</v>
      </c>
      <c r="AN207" s="130">
        <f t="shared" si="23"/>
        <v>-30376455.681250002</v>
      </c>
      <c r="AO207" s="130">
        <f t="shared" si="23"/>
        <v>-33610064.587156251</v>
      </c>
      <c r="AP207" s="130">
        <f t="shared" si="23"/>
        <v>-33338068.182656251</v>
      </c>
      <c r="AQ207" s="130">
        <f t="shared" si="23"/>
        <v>-33250285.424156252</v>
      </c>
      <c r="AR207" s="130">
        <f t="shared" si="23"/>
        <v>-33251794.424156252</v>
      </c>
      <c r="AS207" s="130">
        <f t="shared" si="23"/>
        <v>-33162520.66565625</v>
      </c>
      <c r="AT207" s="130">
        <f t="shared" si="23"/>
        <v>-33074746.907156251</v>
      </c>
      <c r="AU207" s="130">
        <f t="shared" si="23"/>
        <v>-33250294.424156252</v>
      </c>
      <c r="AV207" s="130">
        <f t="shared" si="23"/>
        <v>-33162520.66565625</v>
      </c>
      <c r="AW207" s="130">
        <f t="shared" si="23"/>
        <v>-33338068.182656251</v>
      </c>
      <c r="AX207" s="130">
        <f t="shared" si="23"/>
        <v>-33338068.182656251</v>
      </c>
      <c r="AY207" s="130">
        <f t="shared" si="23"/>
        <v>-33338068.182656251</v>
      </c>
      <c r="AZ207" s="130">
        <f t="shared" si="23"/>
        <v>-33605064.587156251</v>
      </c>
      <c r="BA207" s="130">
        <f t="shared" si="23"/>
        <v>-39077588.725976415</v>
      </c>
      <c r="BB207" s="130">
        <f t="shared" si="23"/>
        <v>-38800962.059651412</v>
      </c>
      <c r="BC207" s="130">
        <f t="shared" si="23"/>
        <v>-38721758.95277141</v>
      </c>
      <c r="BD207" s="130">
        <f t="shared" si="23"/>
        <v>-38723267.95277141</v>
      </c>
      <c r="BE207" s="130">
        <f t="shared" si="23"/>
        <v>-38632087.477811411</v>
      </c>
      <c r="BF207" s="130">
        <f t="shared" si="23"/>
        <v>-38549616.380906411</v>
      </c>
      <c r="BG207" s="130">
        <f t="shared" si="23"/>
        <v>-38721767.95277141</v>
      </c>
      <c r="BH207" s="130">
        <f t="shared" si="23"/>
        <v>-38632087.477811411</v>
      </c>
      <c r="BI207" s="130">
        <f t="shared" si="23"/>
        <v>-38800962.059651412</v>
      </c>
      <c r="BJ207" s="130">
        <f t="shared" si="23"/>
        <v>-38800962.059651412</v>
      </c>
      <c r="BK207" s="130">
        <f t="shared" si="23"/>
        <v>-38800962.059651412</v>
      </c>
      <c r="BL207" s="130">
        <f t="shared" si="23"/>
        <v>-39072588.725976415</v>
      </c>
      <c r="BM207" s="167">
        <f>SUM(D207:BL207)</f>
        <v>-1815110673.626277</v>
      </c>
    </row>
    <row r="208" spans="1:65" x14ac:dyDescent="0.15">
      <c r="B208" s="14" t="s">
        <v>997</v>
      </c>
      <c r="D208" s="130">
        <f>D207</f>
        <v>0</v>
      </c>
      <c r="E208" s="130">
        <f t="shared" ref="E208:AJ208" si="24">E207+D208</f>
        <v>-5020100</v>
      </c>
      <c r="F208" s="130">
        <f t="shared" si="24"/>
        <v>-10020200</v>
      </c>
      <c r="G208" s="130">
        <f t="shared" si="24"/>
        <v>-15020300</v>
      </c>
      <c r="H208" s="130">
        <f t="shared" si="24"/>
        <v>-43649050.666666672</v>
      </c>
      <c r="I208" s="130">
        <f t="shared" si="24"/>
        <v>-72272421.333333343</v>
      </c>
      <c r="J208" s="104">
        <f t="shared" si="24"/>
        <v>-99391912.000000015</v>
      </c>
      <c r="K208" s="130">
        <f t="shared" si="24"/>
        <v>-124519162.66666669</v>
      </c>
      <c r="L208" s="130">
        <f t="shared" si="24"/>
        <v>-149642533.33333334</v>
      </c>
      <c r="M208" s="130">
        <f t="shared" si="24"/>
        <v>-174776164</v>
      </c>
      <c r="N208" s="130">
        <f t="shared" si="24"/>
        <v>-199909794.66666666</v>
      </c>
      <c r="O208" s="130">
        <f t="shared" si="24"/>
        <v>-225043425.33333331</v>
      </c>
      <c r="P208" s="130">
        <f t="shared" si="24"/>
        <v>-250192245.99999997</v>
      </c>
      <c r="Q208" s="130">
        <f t="shared" si="24"/>
        <v>-279166089.75</v>
      </c>
      <c r="R208" s="130">
        <f t="shared" si="24"/>
        <v>-308050938.5</v>
      </c>
      <c r="S208" s="130">
        <f t="shared" si="24"/>
        <v>-336915457.25</v>
      </c>
      <c r="T208" s="130">
        <f t="shared" si="24"/>
        <v>-364781476</v>
      </c>
      <c r="U208" s="130">
        <f t="shared" si="24"/>
        <v>-392624059.75</v>
      </c>
      <c r="V208" s="130">
        <f t="shared" si="24"/>
        <v>-420442033.5</v>
      </c>
      <c r="W208" s="130">
        <f t="shared" si="24"/>
        <v>-448306552.25</v>
      </c>
      <c r="X208" s="130">
        <f t="shared" si="24"/>
        <v>-476149136</v>
      </c>
      <c r="Y208" s="130">
        <f t="shared" si="24"/>
        <v>-504033984.75</v>
      </c>
      <c r="Z208" s="130">
        <f t="shared" si="24"/>
        <v>-531918833.5</v>
      </c>
      <c r="AA208" s="130">
        <f t="shared" si="24"/>
        <v>-559803682.25</v>
      </c>
      <c r="AB208" s="130">
        <f t="shared" si="24"/>
        <v>-587772526</v>
      </c>
      <c r="AC208" s="130">
        <f t="shared" si="24"/>
        <v>-618153981.68124998</v>
      </c>
      <c r="AD208" s="130">
        <f t="shared" si="24"/>
        <v>-648358702.36249995</v>
      </c>
      <c r="AE208" s="130">
        <f t="shared" si="24"/>
        <v>-678506178.04374993</v>
      </c>
      <c r="AF208" s="130">
        <f t="shared" si="24"/>
        <v>-708655153.7249999</v>
      </c>
      <c r="AG208" s="130">
        <f t="shared" si="24"/>
        <v>-738761985.45624995</v>
      </c>
      <c r="AH208" s="130">
        <f t="shared" si="24"/>
        <v>-768811572.1875</v>
      </c>
      <c r="AI208" s="130">
        <f t="shared" si="24"/>
        <v>-798959047.86874998</v>
      </c>
      <c r="AJ208" s="130">
        <f t="shared" si="24"/>
        <v>-829065879.60000002</v>
      </c>
      <c r="AK208" s="130">
        <f t="shared" ref="AK208:BL208" si="25">AK207+AJ208</f>
        <v>-859270600.28125</v>
      </c>
      <c r="AL208" s="130">
        <f t="shared" si="25"/>
        <v>-889475320.96249998</v>
      </c>
      <c r="AM208" s="130">
        <f t="shared" si="25"/>
        <v>-919680041.64374995</v>
      </c>
      <c r="AN208" s="130">
        <f t="shared" si="25"/>
        <v>-950056497.32499993</v>
      </c>
      <c r="AO208" s="130">
        <f t="shared" si="25"/>
        <v>-983666561.91215622</v>
      </c>
      <c r="AP208" s="130">
        <f t="shared" si="25"/>
        <v>-1017004630.0948125</v>
      </c>
      <c r="AQ208" s="130">
        <f t="shared" si="25"/>
        <v>-1050254915.5189688</v>
      </c>
      <c r="AR208" s="130">
        <f t="shared" si="25"/>
        <v>-1083506709.943125</v>
      </c>
      <c r="AS208" s="130">
        <f t="shared" si="25"/>
        <v>-1116669230.6087813</v>
      </c>
      <c r="AT208" s="130">
        <f t="shared" si="25"/>
        <v>-1149743977.5159376</v>
      </c>
      <c r="AU208" s="130">
        <f t="shared" si="25"/>
        <v>-1182994271.9400938</v>
      </c>
      <c r="AV208" s="130">
        <f t="shared" si="25"/>
        <v>-1216156792.6057501</v>
      </c>
      <c r="AW208" s="130">
        <f t="shared" si="25"/>
        <v>-1249494860.7884064</v>
      </c>
      <c r="AX208" s="130">
        <f t="shared" si="25"/>
        <v>-1282832928.9710627</v>
      </c>
      <c r="AY208" s="130">
        <f t="shared" si="25"/>
        <v>-1316170997.1537189</v>
      </c>
      <c r="AZ208" s="130">
        <f t="shared" si="25"/>
        <v>-1349776061.7408752</v>
      </c>
      <c r="BA208" s="130">
        <f t="shared" si="25"/>
        <v>-1388853650.4668517</v>
      </c>
      <c r="BB208" s="130">
        <f t="shared" si="25"/>
        <v>-1427654612.5265031</v>
      </c>
      <c r="BC208" s="130">
        <f t="shared" si="25"/>
        <v>-1466376371.4792745</v>
      </c>
      <c r="BD208" s="130">
        <f t="shared" si="25"/>
        <v>-1505099639.4320459</v>
      </c>
      <c r="BE208" s="130">
        <f t="shared" si="25"/>
        <v>-1543731726.9098573</v>
      </c>
      <c r="BF208" s="130">
        <f t="shared" si="25"/>
        <v>-1582281343.2907636</v>
      </c>
      <c r="BG208" s="130">
        <f t="shared" si="25"/>
        <v>-1621003111.243535</v>
      </c>
      <c r="BH208" s="130">
        <f t="shared" si="25"/>
        <v>-1659635198.7213464</v>
      </c>
      <c r="BI208" s="130">
        <f t="shared" si="25"/>
        <v>-1698436160.7809978</v>
      </c>
      <c r="BJ208" s="130">
        <f t="shared" si="25"/>
        <v>-1737237122.8406491</v>
      </c>
      <c r="BK208" s="130">
        <f t="shared" si="25"/>
        <v>-1776038084.9003005</v>
      </c>
      <c r="BL208" s="130">
        <f t="shared" si="25"/>
        <v>-1815110673.626277</v>
      </c>
      <c r="BM208" s="167">
        <f>SUM(D208:BL208)</f>
        <v>-49206906675.649597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-250192245.99999997</v>
      </c>
      <c r="E5" s="121">
        <f>SUM(P35:AA35)</f>
        <v>-337580280</v>
      </c>
      <c r="F5" s="121">
        <f>SUM(AB35:AM35)</f>
        <v>-362283971.32499993</v>
      </c>
      <c r="G5" s="121">
        <f>SUM(AN35:AY35)</f>
        <v>-399719564.41587496</v>
      </c>
      <c r="H5" s="121">
        <f>SUM(AZ35:BK35)</f>
        <v>-465334611.88540196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1713630.0000000002</v>
      </c>
      <c r="E13" s="121">
        <f t="shared" si="0"/>
        <v>2306895</v>
      </c>
      <c r="F13" s="121">
        <f t="shared" si="0"/>
        <v>2059085.2000000002</v>
      </c>
      <c r="G13" s="121">
        <f t="shared" si="0"/>
        <v>583200.86950000003</v>
      </c>
      <c r="H13" s="121">
        <f t="shared" si="0"/>
        <v>-2416613.6398399994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-248478615.99999997</v>
      </c>
      <c r="E15" s="121">
        <f t="shared" si="1"/>
        <v>-335273385</v>
      </c>
      <c r="F15" s="121">
        <f t="shared" si="1"/>
        <v>-360224886.12499994</v>
      </c>
      <c r="G15" s="121">
        <f t="shared" si="1"/>
        <v>-399136363.54637498</v>
      </c>
      <c r="H15" s="121">
        <f t="shared" si="1"/>
        <v>-467751225.52524197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84932158</v>
      </c>
      <c r="D23" s="121">
        <f>SUM(D53:O53)</f>
        <v>290850993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84932158</v>
      </c>
      <c r="D25" s="121">
        <f t="shared" ref="D25:H25" si="3">+D23+D20+D15</f>
        <v>29537377.00000003</v>
      </c>
      <c r="E25" s="121">
        <f t="shared" si="3"/>
        <v>-335353385</v>
      </c>
      <c r="F25" s="121">
        <f t="shared" si="3"/>
        <v>-360224886.12499994</v>
      </c>
      <c r="G25" s="121">
        <f t="shared" si="3"/>
        <v>-399136363.54637498</v>
      </c>
      <c r="H25" s="121">
        <f t="shared" si="3"/>
        <v>-467751225.52524197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84932158</v>
      </c>
      <c r="E27" s="121">
        <f t="shared" ref="E27:H27" si="4">+D28</f>
        <v>114469535.00000003</v>
      </c>
      <c r="F27" s="121">
        <f t="shared" si="4"/>
        <v>-220883849.99999997</v>
      </c>
      <c r="G27" s="121">
        <f t="shared" si="4"/>
        <v>-581108736.12499988</v>
      </c>
      <c r="H27" s="121">
        <f t="shared" si="4"/>
        <v>-980245099.6713748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84932158</v>
      </c>
      <c r="D28" s="121">
        <f>+D27+D25</f>
        <v>114469535.00000003</v>
      </c>
      <c r="E28" s="121">
        <f t="shared" ref="E28:H28" si="5">+E27+E25</f>
        <v>-220883849.99999997</v>
      </c>
      <c r="F28" s="121">
        <f t="shared" si="5"/>
        <v>-581108736.12499988</v>
      </c>
      <c r="G28" s="121">
        <f t="shared" si="5"/>
        <v>-980245099.6713748</v>
      </c>
      <c r="H28" s="121">
        <f t="shared" si="5"/>
        <v>-1447996325.1966166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'FIN-P&amp;L_CWS'!D207</f>
        <v>0</v>
      </c>
      <c r="D35" s="121">
        <f>'FIN-P&amp;L_CWS'!E207</f>
        <v>-5020100</v>
      </c>
      <c r="E35" s="121">
        <f>'FIN-P&amp;L_CWS'!F207</f>
        <v>-5000100</v>
      </c>
      <c r="F35" s="121">
        <f>'FIN-P&amp;L_CWS'!G207</f>
        <v>-5000100</v>
      </c>
      <c r="G35" s="121">
        <f>'FIN-P&amp;L_CWS'!H207</f>
        <v>-28628750.666666668</v>
      </c>
      <c r="H35" s="121">
        <f>'FIN-P&amp;L_CWS'!I207</f>
        <v>-28623370.666666668</v>
      </c>
      <c r="I35" s="121">
        <f>'FIN-P&amp;L_CWS'!J207</f>
        <v>-27119490.666666668</v>
      </c>
      <c r="J35" s="121">
        <f>'FIN-P&amp;L_CWS'!K207</f>
        <v>-25127250.666666668</v>
      </c>
      <c r="K35" s="121">
        <f>'FIN-P&amp;L_CWS'!L207</f>
        <v>-25123370.666666668</v>
      </c>
      <c r="L35" s="121">
        <f>'FIN-P&amp;L_CWS'!M207</f>
        <v>-25133630.666666668</v>
      </c>
      <c r="M35" s="121">
        <f>'FIN-P&amp;L_CWS'!N207</f>
        <v>-25133630.666666668</v>
      </c>
      <c r="N35" s="121">
        <f>'FIN-P&amp;L_CWS'!O207</f>
        <v>-25133630.666666668</v>
      </c>
      <c r="O35" s="121">
        <f>'FIN-P&amp;L_CWS'!P207</f>
        <v>-25148820.666666668</v>
      </c>
      <c r="P35" s="121">
        <f>'FIN-P&amp;L_CWS'!Q207</f>
        <v>-28973843.75</v>
      </c>
      <c r="Q35" s="121">
        <f>'FIN-P&amp;L_CWS'!R207</f>
        <v>-28884848.75</v>
      </c>
      <c r="R35" s="121">
        <f>'FIN-P&amp;L_CWS'!S207</f>
        <v>-28864518.75</v>
      </c>
      <c r="S35" s="121">
        <f>'FIN-P&amp;L_CWS'!T207</f>
        <v>-27866018.75</v>
      </c>
      <c r="T35" s="121">
        <f>'FIN-P&amp;L_CWS'!U207</f>
        <v>-27842583.75</v>
      </c>
      <c r="U35" s="121">
        <f>'FIN-P&amp;L_CWS'!V207</f>
        <v>-27817973.75</v>
      </c>
      <c r="V35" s="121">
        <f>'FIN-P&amp;L_CWS'!W207</f>
        <v>-27864518.75</v>
      </c>
      <c r="W35" s="121">
        <f>'FIN-P&amp;L_CWS'!X207</f>
        <v>-27842583.75</v>
      </c>
      <c r="X35" s="121">
        <f>'FIN-P&amp;L_CWS'!Y207</f>
        <v>-27884848.75</v>
      </c>
      <c r="Y35" s="121">
        <f>'FIN-P&amp;L_CWS'!Z207</f>
        <v>-27884848.75</v>
      </c>
      <c r="Z35" s="121">
        <f>'FIN-P&amp;L_CWS'!AA207</f>
        <v>-27884848.75</v>
      </c>
      <c r="AA35" s="121">
        <f>'FIN-P&amp;L_CWS'!AB207</f>
        <v>-27968843.75</v>
      </c>
      <c r="AB35" s="121">
        <f>'FIN-P&amp;L_CWS'!AC207</f>
        <v>-30381455.681250002</v>
      </c>
      <c r="AC35" s="121">
        <f>'FIN-P&amp;L_CWS'!AD207</f>
        <v>-30204720.681250002</v>
      </c>
      <c r="AD35" s="121">
        <f>'FIN-P&amp;L_CWS'!AE207</f>
        <v>-30147475.681250002</v>
      </c>
      <c r="AE35" s="121">
        <f>'FIN-P&amp;L_CWS'!AF207</f>
        <v>-30148975.681250002</v>
      </c>
      <c r="AF35" s="121">
        <f>'FIN-P&amp;L_CWS'!AG207</f>
        <v>-30106831.731250003</v>
      </c>
      <c r="AG35" s="121">
        <f>'FIN-P&amp;L_CWS'!AH207</f>
        <v>-30049586.731250003</v>
      </c>
      <c r="AH35" s="121">
        <f>'FIN-P&amp;L_CWS'!AI207</f>
        <v>-30147475.681250002</v>
      </c>
      <c r="AI35" s="121">
        <f>'FIN-P&amp;L_CWS'!AJ207</f>
        <v>-30106831.731250003</v>
      </c>
      <c r="AJ35" s="121">
        <f>'FIN-P&amp;L_CWS'!AK207</f>
        <v>-30204720.681250002</v>
      </c>
      <c r="AK35" s="121">
        <f>'FIN-P&amp;L_CWS'!AL207</f>
        <v>-30204720.681250002</v>
      </c>
      <c r="AL35" s="121">
        <f>'FIN-P&amp;L_CWS'!AM207</f>
        <v>-30204720.681250002</v>
      </c>
      <c r="AM35" s="121">
        <f>'FIN-P&amp;L_CWS'!AN207</f>
        <v>-30376455.681250002</v>
      </c>
      <c r="AN35" s="121">
        <f>'FIN-P&amp;L_CWS'!AO207</f>
        <v>-33610064.587156251</v>
      </c>
      <c r="AO35" s="121">
        <f>'FIN-P&amp;L_CWS'!AP207</f>
        <v>-33338068.182656251</v>
      </c>
      <c r="AP35" s="121">
        <f>'FIN-P&amp;L_CWS'!AQ207</f>
        <v>-33250285.424156252</v>
      </c>
      <c r="AQ35" s="121">
        <f>'FIN-P&amp;L_CWS'!AR207</f>
        <v>-33251794.424156252</v>
      </c>
      <c r="AR35" s="121">
        <f>'FIN-P&amp;L_CWS'!AS207</f>
        <v>-33162520.66565625</v>
      </c>
      <c r="AS35" s="121">
        <f>'FIN-P&amp;L_CWS'!AT207</f>
        <v>-33074746.907156251</v>
      </c>
      <c r="AT35" s="121">
        <f>'FIN-P&amp;L_CWS'!AU207</f>
        <v>-33250294.424156252</v>
      </c>
      <c r="AU35" s="121">
        <f>'FIN-P&amp;L_CWS'!AV207</f>
        <v>-33162520.66565625</v>
      </c>
      <c r="AV35" s="121">
        <f>'FIN-P&amp;L_CWS'!AW207</f>
        <v>-33338068.182656251</v>
      </c>
      <c r="AW35" s="121">
        <f>'FIN-P&amp;L_CWS'!AX207</f>
        <v>-33338068.182656251</v>
      </c>
      <c r="AX35" s="121">
        <f>'FIN-P&amp;L_CWS'!AY207</f>
        <v>-33338068.182656251</v>
      </c>
      <c r="AY35" s="121">
        <f>'FIN-P&amp;L_CWS'!AZ207</f>
        <v>-33605064.587156251</v>
      </c>
      <c r="AZ35" s="121">
        <f>'FIN-P&amp;L_CWS'!BA207</f>
        <v>-39077588.725976415</v>
      </c>
      <c r="BA35" s="121">
        <f>'FIN-P&amp;L_CWS'!BB207</f>
        <v>-38800962.059651412</v>
      </c>
      <c r="BB35" s="121">
        <f>'FIN-P&amp;L_CWS'!BC207</f>
        <v>-38721758.95277141</v>
      </c>
      <c r="BC35" s="121">
        <f>'FIN-P&amp;L_CWS'!BD207</f>
        <v>-38723267.95277141</v>
      </c>
      <c r="BD35" s="121">
        <f>'FIN-P&amp;L_CWS'!BE207</f>
        <v>-38632087.477811411</v>
      </c>
      <c r="BE35" s="121">
        <f>'FIN-P&amp;L_CWS'!BF207</f>
        <v>-38549616.380906411</v>
      </c>
      <c r="BF35" s="121">
        <f>'FIN-P&amp;L_CWS'!BG207</f>
        <v>-38721767.95277141</v>
      </c>
      <c r="BG35" s="121">
        <f>'FIN-P&amp;L_CWS'!BH207</f>
        <v>-38632087.477811411</v>
      </c>
      <c r="BH35" s="121">
        <f>'FIN-P&amp;L_CWS'!BI207</f>
        <v>-38800962.059651412</v>
      </c>
      <c r="BI35" s="121">
        <f>'FIN-P&amp;L_CWS'!BJ207</f>
        <v>-38800962.059651412</v>
      </c>
      <c r="BJ35" s="121">
        <f>'FIN-P&amp;L_CWS'!BK207</f>
        <v>-38800962.059651412</v>
      </c>
      <c r="BK35" s="121">
        <f>'FIN-P&amp;L_CWS'!BL207</f>
        <v>-39072588.725976415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'FIN-P&amp;L_CWS'!D203</f>
        <v>0</v>
      </c>
      <c r="D38" s="121">
        <f>'FIN-P&amp;L_CWS'!E203</f>
        <v>0</v>
      </c>
      <c r="E38" s="121">
        <f>'FIN-P&amp;L_CWS'!F203</f>
        <v>0</v>
      </c>
      <c r="F38" s="121">
        <f>'FIN-P&amp;L_CWS'!G203</f>
        <v>0</v>
      </c>
      <c r="G38" s="121">
        <f>'FIN-P&amp;L_CWS'!H203</f>
        <v>213916.66666666666</v>
      </c>
      <c r="H38" s="121">
        <f>'FIN-P&amp;L_CWS'!I203</f>
        <v>213916.66666666666</v>
      </c>
      <c r="I38" s="121">
        <f>'FIN-P&amp;L_CWS'!J203</f>
        <v>213916.66666666666</v>
      </c>
      <c r="J38" s="121">
        <f>'FIN-P&amp;L_CWS'!K203</f>
        <v>213916.66666666666</v>
      </c>
      <c r="K38" s="121">
        <f>'FIN-P&amp;L_CWS'!L203</f>
        <v>213916.66666666666</v>
      </c>
      <c r="L38" s="121">
        <f>'FIN-P&amp;L_CWS'!M203</f>
        <v>213916.66666666666</v>
      </c>
      <c r="M38" s="121">
        <f>'FIN-P&amp;L_CWS'!N203</f>
        <v>213916.66666666666</v>
      </c>
      <c r="N38" s="121">
        <f>'FIN-P&amp;L_CWS'!O203</f>
        <v>213916.66666666666</v>
      </c>
      <c r="O38" s="121">
        <f>'FIN-P&amp;L_CWS'!P203</f>
        <v>213916.66666666666</v>
      </c>
      <c r="P38" s="121">
        <f>'FIN-P&amp;L_CWS'!Q203</f>
        <v>215250</v>
      </c>
      <c r="Q38" s="121">
        <f>'FIN-P&amp;L_CWS'!R203</f>
        <v>215250</v>
      </c>
      <c r="R38" s="121">
        <f>'FIN-P&amp;L_CWS'!S203</f>
        <v>215250</v>
      </c>
      <c r="S38" s="121">
        <f>'FIN-P&amp;L_CWS'!T203</f>
        <v>215250</v>
      </c>
      <c r="T38" s="121">
        <f>'FIN-P&amp;L_CWS'!U203</f>
        <v>215250</v>
      </c>
      <c r="U38" s="121">
        <f>'FIN-P&amp;L_CWS'!V203</f>
        <v>215250</v>
      </c>
      <c r="V38" s="121">
        <f>'FIN-P&amp;L_CWS'!W203</f>
        <v>215250</v>
      </c>
      <c r="W38" s="121">
        <f>'FIN-P&amp;L_CWS'!X203</f>
        <v>215250</v>
      </c>
      <c r="X38" s="121">
        <f>'FIN-P&amp;L_CWS'!Y203</f>
        <v>215250</v>
      </c>
      <c r="Y38" s="121">
        <f>'FIN-P&amp;L_CWS'!Z203</f>
        <v>215250</v>
      </c>
      <c r="Z38" s="121">
        <f>'FIN-P&amp;L_CWS'!AA203</f>
        <v>215250</v>
      </c>
      <c r="AA38" s="121">
        <f>'FIN-P&amp;L_CWS'!AB203</f>
        <v>215250</v>
      </c>
      <c r="AB38" s="121">
        <f>'FIN-P&amp;L_CWS'!AC203</f>
        <v>215250</v>
      </c>
      <c r="AC38" s="121">
        <f>'FIN-P&amp;L_CWS'!AD203</f>
        <v>215250</v>
      </c>
      <c r="AD38" s="121">
        <f>'FIN-P&amp;L_CWS'!AE203</f>
        <v>215250</v>
      </c>
      <c r="AE38" s="121">
        <f>'FIN-P&amp;L_CWS'!AF203</f>
        <v>215250</v>
      </c>
      <c r="AF38" s="121">
        <f>'FIN-P&amp;L_CWS'!AG203</f>
        <v>215250</v>
      </c>
      <c r="AG38" s="121">
        <f>'FIN-P&amp;L_CWS'!AH203</f>
        <v>215250</v>
      </c>
      <c r="AH38" s="121">
        <f>'FIN-P&amp;L_CWS'!AI203</f>
        <v>215250</v>
      </c>
      <c r="AI38" s="121">
        <f>'FIN-P&amp;L_CWS'!AJ203</f>
        <v>215250</v>
      </c>
      <c r="AJ38" s="121">
        <f>'FIN-P&amp;L_CWS'!AK203</f>
        <v>215250</v>
      </c>
      <c r="AK38" s="121">
        <f>'FIN-P&amp;L_CWS'!AL203</f>
        <v>215250</v>
      </c>
      <c r="AL38" s="121">
        <f>'FIN-P&amp;L_CWS'!AM203</f>
        <v>215250</v>
      </c>
      <c r="AM38" s="121">
        <f>'FIN-P&amp;L_CWS'!AN203</f>
        <v>215250</v>
      </c>
      <c r="AN38" s="121">
        <f>'FIN-P&amp;L_CWS'!AO203</f>
        <v>215250</v>
      </c>
      <c r="AO38" s="121">
        <f>'FIN-P&amp;L_CWS'!AP203</f>
        <v>215250</v>
      </c>
      <c r="AP38" s="121">
        <f>'FIN-P&amp;L_CWS'!AQ203</f>
        <v>215250</v>
      </c>
      <c r="AQ38" s="121">
        <f>'FIN-P&amp;L_CWS'!AR203</f>
        <v>215250</v>
      </c>
      <c r="AR38" s="121">
        <f>'FIN-P&amp;L_CWS'!AS203</f>
        <v>215250</v>
      </c>
      <c r="AS38" s="121">
        <f>'FIN-P&amp;L_CWS'!AT203</f>
        <v>215250</v>
      </c>
      <c r="AT38" s="121">
        <f>'FIN-P&amp;L_CWS'!AU203</f>
        <v>215250</v>
      </c>
      <c r="AU38" s="121">
        <f>'FIN-P&amp;L_CWS'!AV203</f>
        <v>215250</v>
      </c>
      <c r="AV38" s="121">
        <f>'FIN-P&amp;L_CWS'!AW203</f>
        <v>215250</v>
      </c>
      <c r="AW38" s="121">
        <f>'FIN-P&amp;L_CWS'!AX203</f>
        <v>215250</v>
      </c>
      <c r="AX38" s="121">
        <f>'FIN-P&amp;L_CWS'!AY203</f>
        <v>215250</v>
      </c>
      <c r="AY38" s="121">
        <f>'FIN-P&amp;L_CWS'!AZ203</f>
        <v>215250</v>
      </c>
      <c r="AZ38" s="121">
        <f>'FIN-P&amp;L_CWS'!BA203</f>
        <v>215250</v>
      </c>
      <c r="BA38" s="121">
        <f>'FIN-P&amp;L_CWS'!BB203</f>
        <v>215250</v>
      </c>
      <c r="BB38" s="121">
        <f>'FIN-P&amp;L_CWS'!BC203</f>
        <v>215250</v>
      </c>
      <c r="BC38" s="121">
        <f>'FIN-P&amp;L_CWS'!BD203</f>
        <v>215250</v>
      </c>
      <c r="BD38" s="121">
        <f>'FIN-P&amp;L_CWS'!BE203</f>
        <v>215250</v>
      </c>
      <c r="BE38" s="121">
        <f>'FIN-P&amp;L_CWS'!BF203</f>
        <v>215250</v>
      </c>
      <c r="BF38" s="121">
        <f>'FIN-P&amp;L_CWS'!BG203</f>
        <v>215250</v>
      </c>
      <c r="BG38" s="121">
        <f>'FIN-P&amp;L_CWS'!BH203</f>
        <v>215250</v>
      </c>
      <c r="BH38" s="121">
        <f>'FIN-P&amp;L_CWS'!BI203</f>
        <v>215250</v>
      </c>
      <c r="BI38" s="121">
        <f>'FIN-P&amp;L_CWS'!BJ203</f>
        <v>215250</v>
      </c>
      <c r="BJ38" s="121">
        <f>'FIN-P&amp;L_CWS'!BK203</f>
        <v>215250</v>
      </c>
      <c r="BK38" s="121">
        <f>'FIN-P&amp;L_CWS'!BL203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-60000</v>
      </c>
      <c r="G43" s="121">
        <f t="shared" si="6"/>
        <v>49726.666666666657</v>
      </c>
      <c r="H43" s="121">
        <f t="shared" si="6"/>
        <v>185536.66666666666</v>
      </c>
      <c r="I43" s="121">
        <f t="shared" si="6"/>
        <v>221536.66666666666</v>
      </c>
      <c r="J43" s="121">
        <f t="shared" si="6"/>
        <v>234676.66666666666</v>
      </c>
      <c r="K43" s="121">
        <f t="shared" si="6"/>
        <v>221536.66666666666</v>
      </c>
      <c r="L43" s="121">
        <f t="shared" si="6"/>
        <v>249176.66666666663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159606.66666666663</v>
      </c>
      <c r="P43" s="121">
        <f t="shared" si="6"/>
        <v>-116175</v>
      </c>
      <c r="Q43" s="121">
        <f t="shared" si="6"/>
        <v>-28495</v>
      </c>
      <c r="R43" s="121">
        <f t="shared" si="6"/>
        <v>154795</v>
      </c>
      <c r="S43" s="121">
        <f t="shared" si="6"/>
        <v>189570</v>
      </c>
      <c r="T43" s="121">
        <f t="shared" si="6"/>
        <v>126440</v>
      </c>
      <c r="U43" s="121">
        <f t="shared" si="6"/>
        <v>200805</v>
      </c>
      <c r="V43" s="121">
        <f t="shared" si="6"/>
        <v>318505</v>
      </c>
      <c r="W43" s="121">
        <f t="shared" si="6"/>
        <v>216320</v>
      </c>
      <c r="X43" s="121">
        <f t="shared" si="6"/>
        <v>338835</v>
      </c>
      <c r="Y43" s="121">
        <f t="shared" si="6"/>
        <v>215250</v>
      </c>
      <c r="Z43" s="121">
        <f t="shared" si="6"/>
        <v>292290</v>
      </c>
      <c r="AA43" s="121">
        <f t="shared" si="6"/>
        <v>398755</v>
      </c>
      <c r="AB43" s="121">
        <f t="shared" si="6"/>
        <v>-238686.80000000005</v>
      </c>
      <c r="AC43" s="121">
        <f t="shared" si="6"/>
        <v>-221074.60000000009</v>
      </c>
      <c r="AD43" s="121">
        <f t="shared" si="6"/>
        <v>68702.800000000047</v>
      </c>
      <c r="AE43" s="121">
        <f t="shared" si="6"/>
        <v>171273</v>
      </c>
      <c r="AF43" s="121">
        <f t="shared" si="6"/>
        <v>56783</v>
      </c>
      <c r="AG43" s="121">
        <f t="shared" si="6"/>
        <v>156656.80000000005</v>
      </c>
      <c r="AH43" s="121">
        <f t="shared" si="6"/>
        <v>432310.19999999995</v>
      </c>
      <c r="AI43" s="121">
        <f t="shared" si="6"/>
        <v>188714</v>
      </c>
      <c r="AJ43" s="121">
        <f t="shared" si="6"/>
        <v>476287.19999999995</v>
      </c>
      <c r="AK43" s="121">
        <f t="shared" si="6"/>
        <v>215250</v>
      </c>
      <c r="AL43" s="121">
        <f t="shared" si="6"/>
        <v>347181</v>
      </c>
      <c r="AM43" s="121">
        <f t="shared" si="6"/>
        <v>405688.60000000009</v>
      </c>
      <c r="AN43" s="121">
        <f t="shared" si="6"/>
        <v>-979267.1305000002</v>
      </c>
      <c r="AO43" s="121">
        <f t="shared" si="6"/>
        <v>-1292003.4669999999</v>
      </c>
      <c r="AP43" s="121">
        <f t="shared" si="6"/>
        <v>-10779.433499999577</v>
      </c>
      <c r="AQ43" s="121">
        <f t="shared" si="6"/>
        <v>213975</v>
      </c>
      <c r="AR43" s="121">
        <f t="shared" si="6"/>
        <v>-12054.433500000741</v>
      </c>
      <c r="AS43" s="121">
        <f t="shared" si="6"/>
        <v>-8202.43349999981</v>
      </c>
      <c r="AT43" s="121">
        <f t="shared" si="6"/>
        <v>666006.86700000055</v>
      </c>
      <c r="AU43" s="121">
        <f t="shared" si="6"/>
        <v>-8202.4335000007413</v>
      </c>
      <c r="AV43" s="121">
        <f t="shared" si="6"/>
        <v>667290.86700000032</v>
      </c>
      <c r="AW43" s="121">
        <f t="shared" si="6"/>
        <v>215250</v>
      </c>
      <c r="AX43" s="121">
        <f t="shared" si="6"/>
        <v>219316</v>
      </c>
      <c r="AY43" s="121">
        <f t="shared" si="6"/>
        <v>911871.46699999995</v>
      </c>
      <c r="AZ43" s="121">
        <f t="shared" si="6"/>
        <v>558916.76016000041</v>
      </c>
      <c r="BA43" s="121">
        <f t="shared" si="6"/>
        <v>166073.92617499921</v>
      </c>
      <c r="BB43" s="121">
        <f t="shared" si="6"/>
        <v>-11877.049130000058</v>
      </c>
      <c r="BC43" s="121">
        <f t="shared" si="6"/>
        <v>119087.40000000014</v>
      </c>
      <c r="BD43" s="121">
        <f t="shared" si="6"/>
        <v>-121172.16733499966</v>
      </c>
      <c r="BE43" s="121">
        <f t="shared" si="6"/>
        <v>163459.36084499944</v>
      </c>
      <c r="BF43" s="121">
        <f t="shared" si="6"/>
        <v>603462.80648999987</v>
      </c>
      <c r="BG43" s="121">
        <f t="shared" si="6"/>
        <v>139865.03266500041</v>
      </c>
      <c r="BH43" s="121">
        <f t="shared" si="6"/>
        <v>696357.41646499955</v>
      </c>
      <c r="BI43" s="121">
        <f t="shared" si="6"/>
        <v>215250</v>
      </c>
      <c r="BJ43" s="121">
        <f t="shared" si="6"/>
        <v>490026.00000000093</v>
      </c>
      <c r="BK43" s="121">
        <f t="shared" si="6"/>
        <v>-5436063.1261750013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-5020100</v>
      </c>
      <c r="E45" s="121">
        <f t="shared" si="7"/>
        <v>-5000100</v>
      </c>
      <c r="F45" s="121">
        <f t="shared" si="7"/>
        <v>-5060100</v>
      </c>
      <c r="G45" s="121">
        <f t="shared" si="7"/>
        <v>-28579024</v>
      </c>
      <c r="H45" s="121">
        <f t="shared" si="7"/>
        <v>-28437834</v>
      </c>
      <c r="I45" s="121">
        <f t="shared" si="7"/>
        <v>-26897954</v>
      </c>
      <c r="J45" s="121">
        <f t="shared" si="7"/>
        <v>-24892574</v>
      </c>
      <c r="K45" s="121">
        <f t="shared" si="7"/>
        <v>-24901834</v>
      </c>
      <c r="L45" s="121">
        <f t="shared" si="7"/>
        <v>-24884454</v>
      </c>
      <c r="M45" s="121">
        <f t="shared" si="7"/>
        <v>-24919714</v>
      </c>
      <c r="N45" s="121">
        <f t="shared" si="7"/>
        <v>-24895714</v>
      </c>
      <c r="O45" s="121">
        <f t="shared" si="7"/>
        <v>-24989214</v>
      </c>
      <c r="P45" s="121">
        <f t="shared" si="7"/>
        <v>-29090018.75</v>
      </c>
      <c r="Q45" s="121">
        <f t="shared" si="7"/>
        <v>-28913343.75</v>
      </c>
      <c r="R45" s="121">
        <f t="shared" si="7"/>
        <v>-28709723.75</v>
      </c>
      <c r="S45" s="121">
        <f t="shared" si="7"/>
        <v>-27676448.75</v>
      </c>
      <c r="T45" s="121">
        <f t="shared" si="7"/>
        <v>-27716143.75</v>
      </c>
      <c r="U45" s="121">
        <f t="shared" si="7"/>
        <v>-27617168.75</v>
      </c>
      <c r="V45" s="121">
        <f t="shared" si="7"/>
        <v>-27546013.75</v>
      </c>
      <c r="W45" s="121">
        <f t="shared" si="7"/>
        <v>-27626263.75</v>
      </c>
      <c r="X45" s="121">
        <f t="shared" si="7"/>
        <v>-27546013.75</v>
      </c>
      <c r="Y45" s="121">
        <f t="shared" si="7"/>
        <v>-27669598.75</v>
      </c>
      <c r="Z45" s="121">
        <f t="shared" si="7"/>
        <v>-27592558.75</v>
      </c>
      <c r="AA45" s="121">
        <f t="shared" si="7"/>
        <v>-27570088.75</v>
      </c>
      <c r="AB45" s="121">
        <f t="shared" si="7"/>
        <v>-30620142.481250003</v>
      </c>
      <c r="AC45" s="121">
        <f t="shared" si="7"/>
        <v>-30425795.281250004</v>
      </c>
      <c r="AD45" s="121">
        <f t="shared" si="7"/>
        <v>-30078772.881250001</v>
      </c>
      <c r="AE45" s="121">
        <f t="shared" si="7"/>
        <v>-29977702.681250002</v>
      </c>
      <c r="AF45" s="121">
        <f t="shared" si="7"/>
        <v>-30050048.731250003</v>
      </c>
      <c r="AG45" s="121">
        <f t="shared" si="7"/>
        <v>-29892929.931250002</v>
      </c>
      <c r="AH45" s="121">
        <f t="shared" si="7"/>
        <v>-29715165.481250003</v>
      </c>
      <c r="AI45" s="121">
        <f t="shared" ref="AI45:BK45" si="8">AI35+AI43</f>
        <v>-29918117.731250003</v>
      </c>
      <c r="AJ45" s="121">
        <f t="shared" si="8"/>
        <v>-29728433.481250003</v>
      </c>
      <c r="AK45" s="121">
        <f t="shared" si="8"/>
        <v>-29989470.681250002</v>
      </c>
      <c r="AL45" s="121">
        <f t="shared" si="8"/>
        <v>-29857539.681250002</v>
      </c>
      <c r="AM45" s="121">
        <f t="shared" si="8"/>
        <v>-29970767.081250001</v>
      </c>
      <c r="AN45" s="121">
        <f t="shared" si="8"/>
        <v>-34589331.717656255</v>
      </c>
      <c r="AO45" s="121">
        <f t="shared" si="8"/>
        <v>-34630071.649656251</v>
      </c>
      <c r="AP45" s="121">
        <f t="shared" si="8"/>
        <v>-33261064.857656252</v>
      </c>
      <c r="AQ45" s="121">
        <f t="shared" si="8"/>
        <v>-33037819.424156252</v>
      </c>
      <c r="AR45" s="121">
        <f t="shared" si="8"/>
        <v>-33174575.099156249</v>
      </c>
      <c r="AS45" s="121">
        <f t="shared" si="8"/>
        <v>-33082949.340656251</v>
      </c>
      <c r="AT45" s="121">
        <f t="shared" si="8"/>
        <v>-32584287.55715625</v>
      </c>
      <c r="AU45" s="121">
        <f t="shared" si="8"/>
        <v>-33170723.099156249</v>
      </c>
      <c r="AV45" s="121">
        <f t="shared" si="8"/>
        <v>-32670777.315656252</v>
      </c>
      <c r="AW45" s="121">
        <f t="shared" si="8"/>
        <v>-33122818.182656251</v>
      </c>
      <c r="AX45" s="121">
        <f t="shared" si="8"/>
        <v>-33118752.182656251</v>
      </c>
      <c r="AY45" s="121">
        <f t="shared" si="8"/>
        <v>-32693193.120156251</v>
      </c>
      <c r="AZ45" s="121">
        <f t="shared" si="8"/>
        <v>-38518671.965816416</v>
      </c>
      <c r="BA45" s="121">
        <f t="shared" si="8"/>
        <v>-38634888.133476414</v>
      </c>
      <c r="BB45" s="121">
        <f t="shared" si="8"/>
        <v>-38733636.001901411</v>
      </c>
      <c r="BC45" s="121">
        <f t="shared" si="8"/>
        <v>-38604180.552771412</v>
      </c>
      <c r="BD45" s="121">
        <f t="shared" si="8"/>
        <v>-38753259.645146407</v>
      </c>
      <c r="BE45" s="121">
        <f t="shared" si="8"/>
        <v>-38386157.020061411</v>
      </c>
      <c r="BF45" s="121">
        <f t="shared" si="8"/>
        <v>-38118305.146281414</v>
      </c>
      <c r="BG45" s="121">
        <f t="shared" si="8"/>
        <v>-38492222.445146412</v>
      </c>
      <c r="BH45" s="121">
        <f t="shared" si="8"/>
        <v>-38104604.643186413</v>
      </c>
      <c r="BI45" s="121">
        <f t="shared" si="8"/>
        <v>-38585712.059651412</v>
      </c>
      <c r="BJ45" s="121">
        <f t="shared" si="8"/>
        <v>-38310936.059651412</v>
      </c>
      <c r="BK45" s="121">
        <f t="shared" si="8"/>
        <v>-44508651.852151416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84932158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151392244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139458749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84932158</v>
      </c>
      <c r="D55" s="121">
        <f t="shared" ref="D55:BK55" si="10">+D45+D50+D53</f>
        <v>-5020100</v>
      </c>
      <c r="E55" s="121">
        <f t="shared" si="10"/>
        <v>-5000100</v>
      </c>
      <c r="F55" s="121">
        <f t="shared" si="10"/>
        <v>-5060100</v>
      </c>
      <c r="G55" s="121">
        <f t="shared" si="10"/>
        <v>-41414024</v>
      </c>
      <c r="H55" s="121">
        <f t="shared" si="10"/>
        <v>122954410</v>
      </c>
      <c r="I55" s="121">
        <f t="shared" si="10"/>
        <v>-26897954</v>
      </c>
      <c r="J55" s="121">
        <f t="shared" si="10"/>
        <v>-24892574</v>
      </c>
      <c r="K55" s="121">
        <f t="shared" si="10"/>
        <v>-24901834</v>
      </c>
      <c r="L55" s="121">
        <f t="shared" si="10"/>
        <v>-24884454</v>
      </c>
      <c r="M55" s="121">
        <f t="shared" si="10"/>
        <v>-24919714</v>
      </c>
      <c r="N55" s="121">
        <f t="shared" si="10"/>
        <v>114563035</v>
      </c>
      <c r="O55" s="121">
        <f t="shared" si="10"/>
        <v>-24989214</v>
      </c>
      <c r="P55" s="121">
        <f t="shared" si="10"/>
        <v>-29170018.75</v>
      </c>
      <c r="Q55" s="121">
        <f t="shared" si="10"/>
        <v>-28913343.75</v>
      </c>
      <c r="R55" s="121">
        <f t="shared" si="10"/>
        <v>-28709723.75</v>
      </c>
      <c r="S55" s="121">
        <f t="shared" si="10"/>
        <v>-27676448.75</v>
      </c>
      <c r="T55" s="121">
        <f t="shared" si="10"/>
        <v>-27716143.75</v>
      </c>
      <c r="U55" s="121">
        <f t="shared" si="10"/>
        <v>-27617168.75</v>
      </c>
      <c r="V55" s="121">
        <f t="shared" si="10"/>
        <v>-27546013.75</v>
      </c>
      <c r="W55" s="121">
        <f t="shared" si="10"/>
        <v>-27626263.75</v>
      </c>
      <c r="X55" s="121">
        <f t="shared" si="10"/>
        <v>-27546013.75</v>
      </c>
      <c r="Y55" s="121">
        <f t="shared" si="10"/>
        <v>-27669598.75</v>
      </c>
      <c r="Z55" s="121">
        <f t="shared" si="10"/>
        <v>-27592558.75</v>
      </c>
      <c r="AA55" s="121">
        <f t="shared" si="10"/>
        <v>-27570088.75</v>
      </c>
      <c r="AB55" s="121">
        <f t="shared" si="10"/>
        <v>-30620142.481250003</v>
      </c>
      <c r="AC55" s="121">
        <f t="shared" si="10"/>
        <v>-30425795.281250004</v>
      </c>
      <c r="AD55" s="121">
        <f t="shared" si="10"/>
        <v>-30078772.881250001</v>
      </c>
      <c r="AE55" s="121">
        <f t="shared" si="10"/>
        <v>-29977702.681250002</v>
      </c>
      <c r="AF55" s="121">
        <f t="shared" si="10"/>
        <v>-30050048.731250003</v>
      </c>
      <c r="AG55" s="121">
        <f t="shared" si="10"/>
        <v>-29892929.931250002</v>
      </c>
      <c r="AH55" s="121">
        <f t="shared" si="10"/>
        <v>-29715165.481250003</v>
      </c>
      <c r="AI55" s="121">
        <f t="shared" si="10"/>
        <v>-29918117.731250003</v>
      </c>
      <c r="AJ55" s="121">
        <f t="shared" si="10"/>
        <v>-29728433.481250003</v>
      </c>
      <c r="AK55" s="121">
        <f t="shared" si="10"/>
        <v>-29989470.681250002</v>
      </c>
      <c r="AL55" s="121">
        <f t="shared" si="10"/>
        <v>-29857539.681250002</v>
      </c>
      <c r="AM55" s="121">
        <f t="shared" si="10"/>
        <v>-29970767.081250001</v>
      </c>
      <c r="AN55" s="121">
        <f t="shared" si="10"/>
        <v>-34589331.717656255</v>
      </c>
      <c r="AO55" s="121">
        <f t="shared" si="10"/>
        <v>-34630071.649656251</v>
      </c>
      <c r="AP55" s="121">
        <f t="shared" si="10"/>
        <v>-33261064.857656252</v>
      </c>
      <c r="AQ55" s="121">
        <f t="shared" si="10"/>
        <v>-33037819.424156252</v>
      </c>
      <c r="AR55" s="121">
        <f t="shared" si="10"/>
        <v>-33174575.099156249</v>
      </c>
      <c r="AS55" s="121">
        <f t="shared" si="10"/>
        <v>-33082949.340656251</v>
      </c>
      <c r="AT55" s="121">
        <f t="shared" si="10"/>
        <v>-32584287.55715625</v>
      </c>
      <c r="AU55" s="121">
        <f t="shared" si="10"/>
        <v>-33170723.099156249</v>
      </c>
      <c r="AV55" s="121">
        <f t="shared" si="10"/>
        <v>-32670777.315656252</v>
      </c>
      <c r="AW55" s="121">
        <f t="shared" si="10"/>
        <v>-33122818.182656251</v>
      </c>
      <c r="AX55" s="121">
        <f t="shared" si="10"/>
        <v>-33118752.182656251</v>
      </c>
      <c r="AY55" s="121">
        <f t="shared" si="10"/>
        <v>-32693193.120156251</v>
      </c>
      <c r="AZ55" s="121">
        <f t="shared" si="10"/>
        <v>-38518671.965816416</v>
      </c>
      <c r="BA55" s="121">
        <f t="shared" si="10"/>
        <v>-38634888.133476414</v>
      </c>
      <c r="BB55" s="121">
        <f t="shared" si="10"/>
        <v>-38733636.001901411</v>
      </c>
      <c r="BC55" s="121">
        <f t="shared" si="10"/>
        <v>-38604180.552771412</v>
      </c>
      <c r="BD55" s="121">
        <f t="shared" si="10"/>
        <v>-38753259.645146407</v>
      </c>
      <c r="BE55" s="121">
        <f t="shared" si="10"/>
        <v>-38386157.020061411</v>
      </c>
      <c r="BF55" s="121">
        <f t="shared" si="10"/>
        <v>-38118305.146281414</v>
      </c>
      <c r="BG55" s="121">
        <f t="shared" si="10"/>
        <v>-38492222.445146412</v>
      </c>
      <c r="BH55" s="121">
        <f t="shared" si="10"/>
        <v>-38104604.643186413</v>
      </c>
      <c r="BI55" s="121">
        <f t="shared" si="10"/>
        <v>-38585712.059651412</v>
      </c>
      <c r="BJ55" s="121">
        <f t="shared" si="10"/>
        <v>-38310936.059651412</v>
      </c>
      <c r="BK55" s="121">
        <f t="shared" si="10"/>
        <v>-44508651.852151416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84932158</v>
      </c>
      <c r="E57" s="121">
        <f t="shared" si="11"/>
        <v>79912058</v>
      </c>
      <c r="F57" s="121">
        <f t="shared" si="11"/>
        <v>74911958</v>
      </c>
      <c r="G57" s="121">
        <f t="shared" si="11"/>
        <v>69851858</v>
      </c>
      <c r="H57" s="121">
        <f t="shared" si="11"/>
        <v>28437834</v>
      </c>
      <c r="I57" s="121">
        <f t="shared" si="11"/>
        <v>151392244</v>
      </c>
      <c r="J57" s="121">
        <f t="shared" si="11"/>
        <v>124494290</v>
      </c>
      <c r="K57" s="121">
        <f t="shared" si="11"/>
        <v>99601716</v>
      </c>
      <c r="L57" s="121">
        <f t="shared" si="11"/>
        <v>74699882</v>
      </c>
      <c r="M57" s="121">
        <f t="shared" si="11"/>
        <v>49815428</v>
      </c>
      <c r="N57" s="121">
        <f t="shared" si="11"/>
        <v>24895714</v>
      </c>
      <c r="O57" s="121">
        <f t="shared" si="11"/>
        <v>139458749</v>
      </c>
      <c r="P57" s="121">
        <f t="shared" si="11"/>
        <v>114469535</v>
      </c>
      <c r="Q57" s="121">
        <f t="shared" si="11"/>
        <v>85299516.25</v>
      </c>
      <c r="R57" s="121">
        <f t="shared" si="11"/>
        <v>56386172.5</v>
      </c>
      <c r="S57" s="121">
        <f t="shared" si="11"/>
        <v>27676448.75</v>
      </c>
      <c r="T57" s="121">
        <f t="shared" si="11"/>
        <v>0</v>
      </c>
      <c r="U57" s="121">
        <f t="shared" si="11"/>
        <v>-27716143.75</v>
      </c>
      <c r="V57" s="121">
        <f t="shared" si="11"/>
        <v>-55333312.5</v>
      </c>
      <c r="W57" s="121">
        <f t="shared" si="11"/>
        <v>-82879326.25</v>
      </c>
      <c r="X57" s="121">
        <f t="shared" si="11"/>
        <v>-110505590</v>
      </c>
      <c r="Y57" s="121">
        <f t="shared" si="11"/>
        <v>-138051603.75</v>
      </c>
      <c r="Z57" s="121">
        <f t="shared" si="11"/>
        <v>-165721202.5</v>
      </c>
      <c r="AA57" s="121">
        <f t="shared" si="11"/>
        <v>-193313761.25</v>
      </c>
      <c r="AB57" s="121">
        <f t="shared" si="11"/>
        <v>-220883850</v>
      </c>
      <c r="AC57" s="121">
        <f t="shared" si="11"/>
        <v>-251503992.48124999</v>
      </c>
      <c r="AD57" s="121">
        <f t="shared" si="11"/>
        <v>-281929787.76249999</v>
      </c>
      <c r="AE57" s="121">
        <f t="shared" si="11"/>
        <v>-312008560.64375001</v>
      </c>
      <c r="AF57" s="121">
        <f t="shared" si="11"/>
        <v>-341986263.32499999</v>
      </c>
      <c r="AG57" s="121">
        <f t="shared" si="11"/>
        <v>-372036312.05624998</v>
      </c>
      <c r="AH57" s="121">
        <f t="shared" si="11"/>
        <v>-401929241.98749995</v>
      </c>
      <c r="AI57" s="121">
        <f t="shared" si="11"/>
        <v>-431644407.46874994</v>
      </c>
      <c r="AJ57" s="121">
        <f t="shared" ref="AJ57:BK57" si="12">AI58</f>
        <v>-461562525.19999993</v>
      </c>
      <c r="AK57" s="121">
        <f t="shared" si="12"/>
        <v>-491290958.68124992</v>
      </c>
      <c r="AL57" s="121">
        <f t="shared" si="12"/>
        <v>-521280429.36249989</v>
      </c>
      <c r="AM57" s="121">
        <f t="shared" si="12"/>
        <v>-551137969.04374993</v>
      </c>
      <c r="AN57" s="121">
        <f t="shared" si="12"/>
        <v>-581108736.12499988</v>
      </c>
      <c r="AO57" s="121">
        <f t="shared" si="12"/>
        <v>-615698067.84265614</v>
      </c>
      <c r="AP57" s="121">
        <f t="shared" si="12"/>
        <v>-650328139.49231243</v>
      </c>
      <c r="AQ57" s="121">
        <f t="shared" si="12"/>
        <v>-683589204.34996867</v>
      </c>
      <c r="AR57" s="121">
        <f t="shared" si="12"/>
        <v>-716627023.77412498</v>
      </c>
      <c r="AS57" s="121">
        <f t="shared" si="12"/>
        <v>-749801598.87328124</v>
      </c>
      <c r="AT57" s="121">
        <f t="shared" si="12"/>
        <v>-782884548.21393752</v>
      </c>
      <c r="AU57" s="121">
        <f t="shared" si="12"/>
        <v>-815468835.77109373</v>
      </c>
      <c r="AV57" s="121">
        <f t="shared" si="12"/>
        <v>-848639558.87024999</v>
      </c>
      <c r="AW57" s="121">
        <f t="shared" si="12"/>
        <v>-881310336.18590629</v>
      </c>
      <c r="AX57" s="121">
        <f t="shared" si="12"/>
        <v>-914433154.36856258</v>
      </c>
      <c r="AY57" s="121">
        <f t="shared" si="12"/>
        <v>-947551906.55121887</v>
      </c>
      <c r="AZ57" s="121">
        <f t="shared" si="12"/>
        <v>-980245099.67137516</v>
      </c>
      <c r="BA57" s="121">
        <f t="shared" si="12"/>
        <v>-1018763771.6371915</v>
      </c>
      <c r="BB57" s="121">
        <f t="shared" si="12"/>
        <v>-1057398659.7706679</v>
      </c>
      <c r="BC57" s="121">
        <f t="shared" si="12"/>
        <v>-1096132295.7725694</v>
      </c>
      <c r="BD57" s="121">
        <f t="shared" si="12"/>
        <v>-1134736476.3253407</v>
      </c>
      <c r="BE57" s="121">
        <f t="shared" si="12"/>
        <v>-1173489735.9704871</v>
      </c>
      <c r="BF57" s="121">
        <f t="shared" si="12"/>
        <v>-1211875892.9905486</v>
      </c>
      <c r="BG57" s="121">
        <f t="shared" si="12"/>
        <v>-1249994198.1368301</v>
      </c>
      <c r="BH57" s="121">
        <f t="shared" si="12"/>
        <v>-1288486420.5819764</v>
      </c>
      <c r="BI57" s="121">
        <f t="shared" si="12"/>
        <v>-1326591025.2251627</v>
      </c>
      <c r="BJ57" s="121">
        <f t="shared" si="12"/>
        <v>-1365176737.2848141</v>
      </c>
      <c r="BK57" s="121">
        <f t="shared" si="12"/>
        <v>-1403487673.3444655</v>
      </c>
      <c r="BL57" s="130"/>
    </row>
    <row r="58" spans="2:64" x14ac:dyDescent="0.15">
      <c r="B58" s="136" t="s">
        <v>468</v>
      </c>
      <c r="C58" s="121">
        <f>C55</f>
        <v>84932158</v>
      </c>
      <c r="D58" s="121">
        <f t="shared" ref="D58:AI58" si="13">D57+D55</f>
        <v>79912058</v>
      </c>
      <c r="E58" s="121">
        <f t="shared" si="13"/>
        <v>74911958</v>
      </c>
      <c r="F58" s="121">
        <f t="shared" si="13"/>
        <v>69851858</v>
      </c>
      <c r="G58" s="121">
        <f t="shared" si="13"/>
        <v>28437834</v>
      </c>
      <c r="H58" s="121">
        <f t="shared" si="13"/>
        <v>151392244</v>
      </c>
      <c r="I58" s="121">
        <f t="shared" si="13"/>
        <v>124494290</v>
      </c>
      <c r="J58" s="121">
        <f t="shared" si="13"/>
        <v>99601716</v>
      </c>
      <c r="K58" s="121">
        <f t="shared" si="13"/>
        <v>74699882</v>
      </c>
      <c r="L58" s="121">
        <f t="shared" si="13"/>
        <v>49815428</v>
      </c>
      <c r="M58" s="121">
        <f t="shared" si="13"/>
        <v>24895714</v>
      </c>
      <c r="N58" s="121">
        <f t="shared" si="13"/>
        <v>139458749</v>
      </c>
      <c r="O58" s="121">
        <f t="shared" si="13"/>
        <v>114469535</v>
      </c>
      <c r="P58" s="121">
        <f t="shared" si="13"/>
        <v>85299516.25</v>
      </c>
      <c r="Q58" s="121">
        <f t="shared" si="13"/>
        <v>56386172.5</v>
      </c>
      <c r="R58" s="121">
        <f t="shared" si="13"/>
        <v>27676448.75</v>
      </c>
      <c r="S58" s="121">
        <f t="shared" si="13"/>
        <v>0</v>
      </c>
      <c r="T58" s="121">
        <f t="shared" si="13"/>
        <v>-27716143.75</v>
      </c>
      <c r="U58" s="121">
        <f t="shared" si="13"/>
        <v>-55333312.5</v>
      </c>
      <c r="V58" s="121">
        <f t="shared" si="13"/>
        <v>-82879326.25</v>
      </c>
      <c r="W58" s="121">
        <f t="shared" si="13"/>
        <v>-110505590</v>
      </c>
      <c r="X58" s="121">
        <f t="shared" si="13"/>
        <v>-138051603.75</v>
      </c>
      <c r="Y58" s="121">
        <f t="shared" si="13"/>
        <v>-165721202.5</v>
      </c>
      <c r="Z58" s="121">
        <f t="shared" si="13"/>
        <v>-193313761.25</v>
      </c>
      <c r="AA58" s="121">
        <f t="shared" si="13"/>
        <v>-220883850</v>
      </c>
      <c r="AB58" s="121">
        <f t="shared" si="13"/>
        <v>-251503992.48124999</v>
      </c>
      <c r="AC58" s="121">
        <f t="shared" si="13"/>
        <v>-281929787.76249999</v>
      </c>
      <c r="AD58" s="121">
        <f t="shared" si="13"/>
        <v>-312008560.64375001</v>
      </c>
      <c r="AE58" s="121">
        <f t="shared" si="13"/>
        <v>-341986263.32499999</v>
      </c>
      <c r="AF58" s="121">
        <f t="shared" si="13"/>
        <v>-372036312.05624998</v>
      </c>
      <c r="AG58" s="121">
        <f t="shared" si="13"/>
        <v>-401929241.98749995</v>
      </c>
      <c r="AH58" s="121">
        <f t="shared" si="13"/>
        <v>-431644407.46874994</v>
      </c>
      <c r="AI58" s="121">
        <f t="shared" si="13"/>
        <v>-461562525.19999993</v>
      </c>
      <c r="AJ58" s="121">
        <f t="shared" ref="AJ58:BK58" si="14">AJ57+AJ55</f>
        <v>-491290958.68124992</v>
      </c>
      <c r="AK58" s="121">
        <f t="shared" si="14"/>
        <v>-521280429.36249989</v>
      </c>
      <c r="AL58" s="121">
        <f t="shared" si="14"/>
        <v>-551137969.04374993</v>
      </c>
      <c r="AM58" s="121">
        <f t="shared" si="14"/>
        <v>-581108736.12499988</v>
      </c>
      <c r="AN58" s="121">
        <f t="shared" si="14"/>
        <v>-615698067.84265614</v>
      </c>
      <c r="AO58" s="121">
        <f t="shared" si="14"/>
        <v>-650328139.49231243</v>
      </c>
      <c r="AP58" s="121">
        <f t="shared" si="14"/>
        <v>-683589204.34996867</v>
      </c>
      <c r="AQ58" s="121">
        <f t="shared" si="14"/>
        <v>-716627023.77412498</v>
      </c>
      <c r="AR58" s="121">
        <f t="shared" si="14"/>
        <v>-749801598.87328124</v>
      </c>
      <c r="AS58" s="121">
        <f t="shared" si="14"/>
        <v>-782884548.21393752</v>
      </c>
      <c r="AT58" s="121">
        <f t="shared" si="14"/>
        <v>-815468835.77109373</v>
      </c>
      <c r="AU58" s="121">
        <f t="shared" si="14"/>
        <v>-848639558.87024999</v>
      </c>
      <c r="AV58" s="121">
        <f t="shared" si="14"/>
        <v>-881310336.18590629</v>
      </c>
      <c r="AW58" s="121">
        <f t="shared" si="14"/>
        <v>-914433154.36856258</v>
      </c>
      <c r="AX58" s="121">
        <f t="shared" si="14"/>
        <v>-947551906.55121887</v>
      </c>
      <c r="AY58" s="121">
        <f t="shared" si="14"/>
        <v>-980245099.67137516</v>
      </c>
      <c r="AZ58" s="121">
        <f t="shared" si="14"/>
        <v>-1018763771.6371915</v>
      </c>
      <c r="BA58" s="121">
        <f t="shared" si="14"/>
        <v>-1057398659.7706679</v>
      </c>
      <c r="BB58" s="121">
        <f t="shared" si="14"/>
        <v>-1096132295.7725694</v>
      </c>
      <c r="BC58" s="121">
        <f t="shared" si="14"/>
        <v>-1134736476.3253407</v>
      </c>
      <c r="BD58" s="121">
        <f t="shared" si="14"/>
        <v>-1173489735.9704871</v>
      </c>
      <c r="BE58" s="121">
        <f t="shared" si="14"/>
        <v>-1211875892.9905486</v>
      </c>
      <c r="BF58" s="121">
        <f t="shared" si="14"/>
        <v>-1249994198.1368301</v>
      </c>
      <c r="BG58" s="121">
        <f t="shared" si="14"/>
        <v>-1288486420.5819764</v>
      </c>
      <c r="BH58" s="121">
        <f t="shared" si="14"/>
        <v>-1326591025.2251627</v>
      </c>
      <c r="BI58" s="121">
        <f t="shared" si="14"/>
        <v>-1365176737.2848141</v>
      </c>
      <c r="BJ58" s="121">
        <f t="shared" si="14"/>
        <v>-1403487673.3444655</v>
      </c>
      <c r="BK58" s="121">
        <f t="shared" si="14"/>
        <v>-1447996325.1966169</v>
      </c>
      <c r="BL58" s="130"/>
    </row>
    <row r="60" spans="2:64" x14ac:dyDescent="0.15">
      <c r="B60" s="138" t="s">
        <v>1058</v>
      </c>
      <c r="C60" s="130">
        <f>C53</f>
        <v>84932158</v>
      </c>
      <c r="D60" s="130">
        <f t="shared" ref="D60:AI60" si="15">D53+C60</f>
        <v>84932158</v>
      </c>
      <c r="E60" s="130">
        <f t="shared" si="15"/>
        <v>84932158</v>
      </c>
      <c r="F60" s="130">
        <f t="shared" si="15"/>
        <v>84932158</v>
      </c>
      <c r="G60" s="130">
        <f t="shared" si="15"/>
        <v>84932158</v>
      </c>
      <c r="H60" s="130">
        <f t="shared" si="15"/>
        <v>236324402</v>
      </c>
      <c r="I60" s="130">
        <f t="shared" si="15"/>
        <v>236324402</v>
      </c>
      <c r="J60" s="130">
        <f t="shared" si="15"/>
        <v>236324402</v>
      </c>
      <c r="K60" s="130">
        <f t="shared" si="15"/>
        <v>236324402</v>
      </c>
      <c r="L60" s="130">
        <f t="shared" si="15"/>
        <v>236324402</v>
      </c>
      <c r="M60" s="130">
        <f t="shared" si="15"/>
        <v>236324402</v>
      </c>
      <c r="N60" s="130">
        <f t="shared" si="15"/>
        <v>375783151</v>
      </c>
      <c r="O60" s="130">
        <f t="shared" si="15"/>
        <v>375783151</v>
      </c>
      <c r="P60" s="130">
        <f t="shared" si="15"/>
        <v>375783151</v>
      </c>
      <c r="Q60" s="130">
        <f t="shared" si="15"/>
        <v>375783151</v>
      </c>
      <c r="R60" s="130">
        <f t="shared" si="15"/>
        <v>375783151</v>
      </c>
      <c r="S60" s="130">
        <f t="shared" si="15"/>
        <v>375783151</v>
      </c>
      <c r="T60" s="130">
        <f t="shared" si="15"/>
        <v>375783151</v>
      </c>
      <c r="U60" s="130">
        <f t="shared" si="15"/>
        <v>375783151</v>
      </c>
      <c r="V60" s="130">
        <f t="shared" si="15"/>
        <v>375783151</v>
      </c>
      <c r="W60" s="130">
        <f t="shared" si="15"/>
        <v>375783151</v>
      </c>
      <c r="X60" s="130">
        <f t="shared" si="15"/>
        <v>375783151</v>
      </c>
      <c r="Y60" s="130">
        <f t="shared" si="15"/>
        <v>375783151</v>
      </c>
      <c r="Z60" s="130">
        <f t="shared" si="15"/>
        <v>375783151</v>
      </c>
      <c r="AA60" s="130">
        <f t="shared" si="15"/>
        <v>375783151</v>
      </c>
      <c r="AB60" s="130">
        <f t="shared" si="15"/>
        <v>375783151</v>
      </c>
      <c r="AC60" s="130">
        <f t="shared" si="15"/>
        <v>375783151</v>
      </c>
      <c r="AD60" s="130">
        <f t="shared" si="15"/>
        <v>375783151</v>
      </c>
      <c r="AE60" s="130">
        <f t="shared" si="15"/>
        <v>375783151</v>
      </c>
      <c r="AF60" s="130">
        <f t="shared" si="15"/>
        <v>375783151</v>
      </c>
      <c r="AG60" s="130">
        <f t="shared" si="15"/>
        <v>375783151</v>
      </c>
      <c r="AH60" s="130">
        <f t="shared" si="15"/>
        <v>375783151</v>
      </c>
      <c r="AI60" s="130">
        <f t="shared" si="15"/>
        <v>375783151</v>
      </c>
      <c r="AJ60" s="130">
        <f t="shared" ref="AJ60:BK60" si="16">AJ53+AI60</f>
        <v>375783151</v>
      </c>
      <c r="AK60" s="130">
        <f t="shared" si="16"/>
        <v>375783151</v>
      </c>
      <c r="AL60" s="130">
        <f t="shared" si="16"/>
        <v>375783151</v>
      </c>
      <c r="AM60" s="130">
        <f t="shared" si="16"/>
        <v>375783151</v>
      </c>
      <c r="AN60" s="130">
        <f t="shared" si="16"/>
        <v>375783151</v>
      </c>
      <c r="AO60" s="130">
        <f t="shared" si="16"/>
        <v>375783151</v>
      </c>
      <c r="AP60" s="130">
        <f t="shared" si="16"/>
        <v>375783151</v>
      </c>
      <c r="AQ60" s="130">
        <f t="shared" si="16"/>
        <v>375783151</v>
      </c>
      <c r="AR60" s="130">
        <f t="shared" si="16"/>
        <v>375783151</v>
      </c>
      <c r="AS60" s="130">
        <f t="shared" si="16"/>
        <v>375783151</v>
      </c>
      <c r="AT60" s="130">
        <f t="shared" si="16"/>
        <v>375783151</v>
      </c>
      <c r="AU60" s="130">
        <f t="shared" si="16"/>
        <v>375783151</v>
      </c>
      <c r="AV60" s="130">
        <f t="shared" si="16"/>
        <v>375783151</v>
      </c>
      <c r="AW60" s="130">
        <f t="shared" si="16"/>
        <v>375783151</v>
      </c>
      <c r="AX60" s="130">
        <f t="shared" si="16"/>
        <v>375783151</v>
      </c>
      <c r="AY60" s="130">
        <f t="shared" si="16"/>
        <v>375783151</v>
      </c>
      <c r="AZ60" s="130">
        <f t="shared" si="16"/>
        <v>375783151</v>
      </c>
      <c r="BA60" s="130">
        <f t="shared" si="16"/>
        <v>375783151</v>
      </c>
      <c r="BB60" s="130">
        <f t="shared" si="16"/>
        <v>375783151</v>
      </c>
      <c r="BC60" s="130">
        <f t="shared" si="16"/>
        <v>375783151</v>
      </c>
      <c r="BD60" s="130">
        <f t="shared" si="16"/>
        <v>375783151</v>
      </c>
      <c r="BE60" s="130">
        <f t="shared" si="16"/>
        <v>375783151</v>
      </c>
      <c r="BF60" s="130">
        <f t="shared" si="16"/>
        <v>375783151</v>
      </c>
      <c r="BG60" s="130">
        <f t="shared" si="16"/>
        <v>375783151</v>
      </c>
      <c r="BH60" s="130">
        <f t="shared" si="16"/>
        <v>375783151</v>
      </c>
      <c r="BI60" s="130">
        <f t="shared" si="16"/>
        <v>375783151</v>
      </c>
      <c r="BJ60" s="130">
        <f t="shared" si="16"/>
        <v>375783151</v>
      </c>
      <c r="BK60" s="130">
        <f t="shared" si="16"/>
        <v>375783151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-5020100</v>
      </c>
      <c r="E67" s="121">
        <f t="shared" si="17"/>
        <v>-5000100</v>
      </c>
      <c r="F67" s="121">
        <f t="shared" si="17"/>
        <v>-5060100</v>
      </c>
      <c r="G67" s="121">
        <f t="shared" si="17"/>
        <v>-41414024</v>
      </c>
      <c r="H67" s="121">
        <f t="shared" si="17"/>
        <v>-28437834</v>
      </c>
      <c r="I67" s="121">
        <f t="shared" si="17"/>
        <v>-26897954</v>
      </c>
      <c r="J67" s="121">
        <f t="shared" si="17"/>
        <v>-24892574</v>
      </c>
      <c r="K67" s="121">
        <f t="shared" si="17"/>
        <v>-24901834</v>
      </c>
      <c r="L67" s="121">
        <f t="shared" si="17"/>
        <v>-24884454</v>
      </c>
      <c r="M67" s="121">
        <f t="shared" si="17"/>
        <v>-24919714</v>
      </c>
      <c r="N67" s="121">
        <f t="shared" si="17"/>
        <v>-24895714</v>
      </c>
      <c r="O67" s="121">
        <f t="shared" si="17"/>
        <v>-24989214</v>
      </c>
      <c r="P67" s="121">
        <f t="shared" si="17"/>
        <v>-29170018.75</v>
      </c>
      <c r="Q67" s="121">
        <f t="shared" si="17"/>
        <v>-28913343.75</v>
      </c>
      <c r="R67" s="121">
        <f t="shared" si="17"/>
        <v>-28709723.75</v>
      </c>
      <c r="S67" s="121">
        <f t="shared" si="17"/>
        <v>-27676448.75</v>
      </c>
      <c r="T67" s="121">
        <f t="shared" si="17"/>
        <v>-27716143.75</v>
      </c>
      <c r="U67" s="121">
        <f t="shared" si="17"/>
        <v>-27617168.75</v>
      </c>
      <c r="V67" s="121">
        <f t="shared" si="17"/>
        <v>-27546013.75</v>
      </c>
      <c r="W67" s="121">
        <f t="shared" si="17"/>
        <v>-27626263.75</v>
      </c>
      <c r="X67" s="121">
        <f t="shared" si="17"/>
        <v>-27546013.75</v>
      </c>
      <c r="Y67" s="121">
        <f t="shared" si="17"/>
        <v>-27669598.75</v>
      </c>
      <c r="Z67" s="121">
        <f t="shared" si="17"/>
        <v>-27592558.75</v>
      </c>
      <c r="AA67" s="121">
        <f t="shared" si="17"/>
        <v>-27570088.75</v>
      </c>
      <c r="AB67" s="121">
        <f t="shared" si="17"/>
        <v>-30620142.481250003</v>
      </c>
      <c r="AC67" s="121">
        <f t="shared" si="17"/>
        <v>-30425795.281250004</v>
      </c>
      <c r="AD67" s="121">
        <f t="shared" si="17"/>
        <v>-30078772.881250001</v>
      </c>
      <c r="AE67" s="121">
        <f t="shared" si="17"/>
        <v>-29977702.681250002</v>
      </c>
      <c r="AF67" s="121">
        <f t="shared" si="17"/>
        <v>-30050048.731250003</v>
      </c>
      <c r="AG67" s="121">
        <f t="shared" si="17"/>
        <v>-29892929.931250002</v>
      </c>
      <c r="AH67" s="121">
        <f t="shared" si="17"/>
        <v>-29715165.481250003</v>
      </c>
      <c r="AI67" s="121">
        <f t="shared" si="17"/>
        <v>-29918117.731250003</v>
      </c>
      <c r="AJ67" s="121">
        <f t="shared" si="17"/>
        <v>-29728433.481250003</v>
      </c>
      <c r="AK67" s="121">
        <f t="shared" si="17"/>
        <v>-29989470.681250002</v>
      </c>
      <c r="AL67" s="121">
        <f t="shared" si="17"/>
        <v>-29857539.681250002</v>
      </c>
      <c r="AM67" s="121">
        <f t="shared" si="17"/>
        <v>-29970767.081250001</v>
      </c>
      <c r="AN67" s="121">
        <f t="shared" si="17"/>
        <v>-34589331.717656255</v>
      </c>
      <c r="AO67" s="121">
        <f t="shared" si="17"/>
        <v>-34630071.649656251</v>
      </c>
      <c r="AP67" s="121">
        <f t="shared" si="17"/>
        <v>-33261064.857656252</v>
      </c>
      <c r="AQ67" s="121">
        <f t="shared" si="17"/>
        <v>-33037819.424156252</v>
      </c>
      <c r="AR67" s="121">
        <f t="shared" si="17"/>
        <v>-33174575.099156249</v>
      </c>
      <c r="AS67" s="121">
        <f t="shared" si="17"/>
        <v>-33082949.340656251</v>
      </c>
      <c r="AT67" s="121">
        <f t="shared" si="17"/>
        <v>-32584287.55715625</v>
      </c>
      <c r="AU67" s="121">
        <f t="shared" si="17"/>
        <v>-33170723.099156249</v>
      </c>
      <c r="AV67" s="121">
        <f t="shared" si="17"/>
        <v>-32670777.315656252</v>
      </c>
      <c r="AW67" s="121">
        <f t="shared" si="17"/>
        <v>-33122818.182656251</v>
      </c>
      <c r="AX67" s="121">
        <f t="shared" si="17"/>
        <v>-33118752.182656251</v>
      </c>
      <c r="AY67" s="121">
        <f t="shared" si="17"/>
        <v>-32693193.120156251</v>
      </c>
      <c r="AZ67" s="121">
        <f t="shared" si="17"/>
        <v>-38518671.965816416</v>
      </c>
      <c r="BA67" s="121">
        <f t="shared" si="17"/>
        <v>-38634888.133476414</v>
      </c>
      <c r="BB67" s="121">
        <f t="shared" si="17"/>
        <v>-38733636.001901411</v>
      </c>
      <c r="BC67" s="121">
        <f t="shared" si="17"/>
        <v>-38604180.552771412</v>
      </c>
      <c r="BD67" s="121">
        <f t="shared" si="17"/>
        <v>-38753259.645146407</v>
      </c>
      <c r="BE67" s="121">
        <f t="shared" si="17"/>
        <v>-38386157.020061411</v>
      </c>
      <c r="BF67" s="121">
        <f t="shared" si="17"/>
        <v>-38118305.146281414</v>
      </c>
      <c r="BG67" s="121">
        <f t="shared" si="17"/>
        <v>-38492222.445146412</v>
      </c>
      <c r="BH67" s="121">
        <f t="shared" si="17"/>
        <v>-38104604.643186413</v>
      </c>
      <c r="BI67" s="121">
        <f t="shared" si="17"/>
        <v>-38585712.059651412</v>
      </c>
      <c r="BJ67" s="121">
        <f t="shared" si="17"/>
        <v>-38310936.059651412</v>
      </c>
      <c r="BK67" s="121">
        <f t="shared" si="17"/>
        <v>-44508651.852151416</v>
      </c>
      <c r="BL67" s="48">
        <f>SUM(C67:BK67)</f>
        <v>-1823779476.1966169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-5020100</v>
      </c>
      <c r="F69" s="121">
        <f t="shared" si="18"/>
        <v>-10020200</v>
      </c>
      <c r="G69" s="121">
        <f t="shared" si="18"/>
        <v>-15080300</v>
      </c>
      <c r="H69" s="121">
        <f t="shared" si="18"/>
        <v>-56494324</v>
      </c>
      <c r="I69" s="121">
        <f t="shared" si="18"/>
        <v>-84932158</v>
      </c>
      <c r="J69" s="121">
        <f t="shared" si="18"/>
        <v>-111830112</v>
      </c>
      <c r="K69" s="121">
        <f t="shared" si="18"/>
        <v>-136722686</v>
      </c>
      <c r="L69" s="121">
        <f t="shared" si="18"/>
        <v>-161624520</v>
      </c>
      <c r="M69" s="121">
        <f t="shared" si="18"/>
        <v>-186508974</v>
      </c>
      <c r="N69" s="121">
        <f t="shared" si="18"/>
        <v>-211428688</v>
      </c>
      <c r="O69" s="121">
        <f t="shared" si="18"/>
        <v>-236324402</v>
      </c>
      <c r="P69" s="121">
        <f t="shared" si="18"/>
        <v>-261313616</v>
      </c>
      <c r="Q69" s="121">
        <f t="shared" si="18"/>
        <v>-290483634.75</v>
      </c>
      <c r="R69" s="121">
        <f t="shared" si="18"/>
        <v>-319396978.5</v>
      </c>
      <c r="S69" s="121">
        <f t="shared" si="18"/>
        <v>-348106702.25</v>
      </c>
      <c r="T69" s="121">
        <f t="shared" si="18"/>
        <v>-375783151</v>
      </c>
      <c r="U69" s="121">
        <f t="shared" si="18"/>
        <v>-403499294.75</v>
      </c>
      <c r="V69" s="121">
        <f t="shared" si="18"/>
        <v>-431116463.5</v>
      </c>
      <c r="W69" s="121">
        <f t="shared" si="18"/>
        <v>-458662477.25</v>
      </c>
      <c r="X69" s="121">
        <f t="shared" si="18"/>
        <v>-486288741</v>
      </c>
      <c r="Y69" s="121">
        <f t="shared" si="18"/>
        <v>-513834754.75</v>
      </c>
      <c r="Z69" s="121">
        <f t="shared" si="18"/>
        <v>-541504353.5</v>
      </c>
      <c r="AA69" s="121">
        <f t="shared" si="18"/>
        <v>-569096912.25</v>
      </c>
      <c r="AB69" s="121">
        <f t="shared" si="18"/>
        <v>-596667001</v>
      </c>
      <c r="AC69" s="121">
        <f t="shared" si="18"/>
        <v>-627287143.48125005</v>
      </c>
      <c r="AD69" s="121">
        <f t="shared" si="18"/>
        <v>-657712938.76250005</v>
      </c>
      <c r="AE69" s="121">
        <f t="shared" si="18"/>
        <v>-687791711.64375007</v>
      </c>
      <c r="AF69" s="121">
        <f t="shared" si="18"/>
        <v>-717769414.32500005</v>
      </c>
      <c r="AG69" s="121">
        <f t="shared" si="18"/>
        <v>-747819463.0562501</v>
      </c>
      <c r="AH69" s="121">
        <f t="shared" si="18"/>
        <v>-777712392.98750007</v>
      </c>
      <c r="AI69" s="121">
        <f t="shared" si="18"/>
        <v>-807427558.46875012</v>
      </c>
      <c r="AJ69" s="121">
        <f t="shared" ref="AJ69:BK69" si="19">AI70</f>
        <v>-837345676.20000017</v>
      </c>
      <c r="AK69" s="121">
        <f t="shared" si="19"/>
        <v>-867074109.68125021</v>
      </c>
      <c r="AL69" s="121">
        <f t="shared" si="19"/>
        <v>-897063580.36250019</v>
      </c>
      <c r="AM69" s="121">
        <f t="shared" si="19"/>
        <v>-926921120.04375017</v>
      </c>
      <c r="AN69" s="121">
        <f t="shared" si="19"/>
        <v>-956891887.12500012</v>
      </c>
      <c r="AO69" s="121">
        <f t="shared" si="19"/>
        <v>-991481218.84265637</v>
      </c>
      <c r="AP69" s="121">
        <f t="shared" si="19"/>
        <v>-1026111290.4923127</v>
      </c>
      <c r="AQ69" s="121">
        <f t="shared" si="19"/>
        <v>-1059372355.3499689</v>
      </c>
      <c r="AR69" s="121">
        <f t="shared" si="19"/>
        <v>-1092410174.7741251</v>
      </c>
      <c r="AS69" s="121">
        <f t="shared" si="19"/>
        <v>-1125584749.8732812</v>
      </c>
      <c r="AT69" s="121">
        <f t="shared" si="19"/>
        <v>-1158667699.2139375</v>
      </c>
      <c r="AU69" s="121">
        <f t="shared" si="19"/>
        <v>-1191251986.7710938</v>
      </c>
      <c r="AV69" s="121">
        <f t="shared" si="19"/>
        <v>-1224422709.87025</v>
      </c>
      <c r="AW69" s="121">
        <f t="shared" si="19"/>
        <v>-1257093487.1859062</v>
      </c>
      <c r="AX69" s="121">
        <f t="shared" si="19"/>
        <v>-1290216305.3685625</v>
      </c>
      <c r="AY69" s="121">
        <f t="shared" si="19"/>
        <v>-1323335057.5512187</v>
      </c>
      <c r="AZ69" s="121">
        <f t="shared" si="19"/>
        <v>-1356028250.671375</v>
      </c>
      <c r="BA69" s="121">
        <f t="shared" si="19"/>
        <v>-1394546922.6371915</v>
      </c>
      <c r="BB69" s="121">
        <f t="shared" si="19"/>
        <v>-1433181810.770668</v>
      </c>
      <c r="BC69" s="121">
        <f t="shared" si="19"/>
        <v>-1471915446.7725694</v>
      </c>
      <c r="BD69" s="121">
        <f t="shared" si="19"/>
        <v>-1510519627.3253407</v>
      </c>
      <c r="BE69" s="121">
        <f t="shared" si="19"/>
        <v>-1549272886.9704871</v>
      </c>
      <c r="BF69" s="121">
        <f t="shared" si="19"/>
        <v>-1587659043.9905486</v>
      </c>
      <c r="BG69" s="121">
        <f t="shared" si="19"/>
        <v>-1625777349.1368301</v>
      </c>
      <c r="BH69" s="121">
        <f t="shared" si="19"/>
        <v>-1664269571.5819764</v>
      </c>
      <c r="BI69" s="121">
        <f t="shared" si="19"/>
        <v>-1702374176.2251627</v>
      </c>
      <c r="BJ69" s="121">
        <f t="shared" si="19"/>
        <v>-1740959888.2848141</v>
      </c>
      <c r="BK69" s="121">
        <f t="shared" si="19"/>
        <v>-1779270824.3444655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-5020100</v>
      </c>
      <c r="E70" s="121">
        <f t="shared" si="20"/>
        <v>-10020200</v>
      </c>
      <c r="F70" s="121">
        <f t="shared" si="20"/>
        <v>-15080300</v>
      </c>
      <c r="G70" s="121">
        <f t="shared" si="20"/>
        <v>-56494324</v>
      </c>
      <c r="H70" s="121">
        <f t="shared" si="20"/>
        <v>-84932158</v>
      </c>
      <c r="I70" s="121">
        <f t="shared" si="20"/>
        <v>-111830112</v>
      </c>
      <c r="J70" s="121">
        <f t="shared" si="20"/>
        <v>-136722686</v>
      </c>
      <c r="K70" s="121">
        <f t="shared" si="20"/>
        <v>-161624520</v>
      </c>
      <c r="L70" s="121">
        <f t="shared" si="20"/>
        <v>-186508974</v>
      </c>
      <c r="M70" s="121">
        <f t="shared" si="20"/>
        <v>-211428688</v>
      </c>
      <c r="N70" s="121">
        <f t="shared" si="20"/>
        <v>-236324402</v>
      </c>
      <c r="O70" s="121">
        <f t="shared" si="20"/>
        <v>-261313616</v>
      </c>
      <c r="P70" s="121">
        <f t="shared" si="20"/>
        <v>-290483634.75</v>
      </c>
      <c r="Q70" s="121">
        <f t="shared" si="20"/>
        <v>-319396978.5</v>
      </c>
      <c r="R70" s="121">
        <f t="shared" si="20"/>
        <v>-348106702.25</v>
      </c>
      <c r="S70" s="121">
        <f t="shared" si="20"/>
        <v>-375783151</v>
      </c>
      <c r="T70" s="121">
        <f t="shared" si="20"/>
        <v>-403499294.75</v>
      </c>
      <c r="U70" s="121">
        <f t="shared" si="20"/>
        <v>-431116463.5</v>
      </c>
      <c r="V70" s="121">
        <f t="shared" si="20"/>
        <v>-458662477.25</v>
      </c>
      <c r="W70" s="121">
        <f t="shared" si="20"/>
        <v>-486288741</v>
      </c>
      <c r="X70" s="121">
        <f t="shared" si="20"/>
        <v>-513834754.75</v>
      </c>
      <c r="Y70" s="121">
        <f t="shared" si="20"/>
        <v>-541504353.5</v>
      </c>
      <c r="Z70" s="121">
        <f t="shared" si="20"/>
        <v>-569096912.25</v>
      </c>
      <c r="AA70" s="121">
        <f t="shared" si="20"/>
        <v>-596667001</v>
      </c>
      <c r="AB70" s="121">
        <f t="shared" si="20"/>
        <v>-627287143.48125005</v>
      </c>
      <c r="AC70" s="121">
        <f t="shared" si="20"/>
        <v>-657712938.76250005</v>
      </c>
      <c r="AD70" s="121">
        <f t="shared" si="20"/>
        <v>-687791711.64375007</v>
      </c>
      <c r="AE70" s="121">
        <f t="shared" si="20"/>
        <v>-717769414.32500005</v>
      </c>
      <c r="AF70" s="121">
        <f t="shared" si="20"/>
        <v>-747819463.0562501</v>
      </c>
      <c r="AG70" s="121">
        <f t="shared" si="20"/>
        <v>-777712392.98750007</v>
      </c>
      <c r="AH70" s="121">
        <f t="shared" si="20"/>
        <v>-807427558.46875012</v>
      </c>
      <c r="AI70" s="121">
        <f t="shared" si="20"/>
        <v>-837345676.20000017</v>
      </c>
      <c r="AJ70" s="121">
        <f t="shared" ref="AJ70:BK70" si="21">AJ69+AJ67</f>
        <v>-867074109.68125021</v>
      </c>
      <c r="AK70" s="121">
        <f t="shared" si="21"/>
        <v>-897063580.36250019</v>
      </c>
      <c r="AL70" s="121">
        <f t="shared" si="21"/>
        <v>-926921120.04375017</v>
      </c>
      <c r="AM70" s="121">
        <f t="shared" si="21"/>
        <v>-956891887.12500012</v>
      </c>
      <c r="AN70" s="121">
        <f t="shared" si="21"/>
        <v>-991481218.84265637</v>
      </c>
      <c r="AO70" s="121">
        <f t="shared" si="21"/>
        <v>-1026111290.4923127</v>
      </c>
      <c r="AP70" s="121">
        <f t="shared" si="21"/>
        <v>-1059372355.3499689</v>
      </c>
      <c r="AQ70" s="121">
        <f t="shared" si="21"/>
        <v>-1092410174.7741251</v>
      </c>
      <c r="AR70" s="121">
        <f t="shared" si="21"/>
        <v>-1125584749.8732812</v>
      </c>
      <c r="AS70" s="121">
        <f t="shared" si="21"/>
        <v>-1158667699.2139375</v>
      </c>
      <c r="AT70" s="121">
        <f t="shared" si="21"/>
        <v>-1191251986.7710938</v>
      </c>
      <c r="AU70" s="121">
        <f t="shared" si="21"/>
        <v>-1224422709.87025</v>
      </c>
      <c r="AV70" s="121">
        <f t="shared" si="21"/>
        <v>-1257093487.1859062</v>
      </c>
      <c r="AW70" s="121">
        <f t="shared" si="21"/>
        <v>-1290216305.3685625</v>
      </c>
      <c r="AX70" s="121">
        <f t="shared" si="21"/>
        <v>-1323335057.5512187</v>
      </c>
      <c r="AY70" s="121">
        <f t="shared" si="21"/>
        <v>-1356028250.671375</v>
      </c>
      <c r="AZ70" s="121">
        <f t="shared" si="21"/>
        <v>-1394546922.6371915</v>
      </c>
      <c r="BA70" s="121">
        <f t="shared" si="21"/>
        <v>-1433181810.770668</v>
      </c>
      <c r="BB70" s="121">
        <f t="shared" si="21"/>
        <v>-1471915446.7725694</v>
      </c>
      <c r="BC70" s="121">
        <f t="shared" si="21"/>
        <v>-1510519627.3253407</v>
      </c>
      <c r="BD70" s="121">
        <f t="shared" si="21"/>
        <v>-1549272886.9704871</v>
      </c>
      <c r="BE70" s="121">
        <f t="shared" si="21"/>
        <v>-1587659043.9905486</v>
      </c>
      <c r="BF70" s="121">
        <f t="shared" si="21"/>
        <v>-1625777349.1368301</v>
      </c>
      <c r="BG70" s="121">
        <f t="shared" si="21"/>
        <v>-1664269571.5819764</v>
      </c>
      <c r="BH70" s="121">
        <f t="shared" si="21"/>
        <v>-1702374176.2251627</v>
      </c>
      <c r="BI70" s="121">
        <f t="shared" si="21"/>
        <v>-1740959888.2848141</v>
      </c>
      <c r="BJ70" s="121">
        <f t="shared" si="21"/>
        <v>-1779270824.3444655</v>
      </c>
      <c r="BK70" s="121">
        <f t="shared" si="21"/>
        <v>-1823779476.1966169</v>
      </c>
      <c r="BL70" s="130">
        <f>+BK58-BK70</f>
        <v>375783151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84932158</v>
      </c>
      <c r="E7" s="121">
        <f>P50</f>
        <v>114469535</v>
      </c>
      <c r="F7" s="121">
        <f>AB50</f>
        <v>-220883850</v>
      </c>
      <c r="G7" s="121">
        <f>AN50</f>
        <v>-581108736.12499988</v>
      </c>
      <c r="H7" s="121">
        <f>AZ50</f>
        <v>-980245099.67137516</v>
      </c>
      <c r="I7" s="121">
        <f>BL50</f>
        <v>-1447996325.1966169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84932158</v>
      </c>
      <c r="E10" s="121">
        <f>P53</f>
        <v>115125155</v>
      </c>
      <c r="F10" s="121">
        <f>AB53</f>
        <v>-219766965</v>
      </c>
      <c r="G10" s="121">
        <f>SUM(G7:G9)</f>
        <v>-578543242.32499993</v>
      </c>
      <c r="H10" s="121">
        <f>SUM(H7:H9)</f>
        <v>-977209692.74087512</v>
      </c>
      <c r="I10" s="121">
        <f>SUM(I7:I9)</f>
        <v>-1424185652.626277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84932158</v>
      </c>
      <c r="E17" s="121">
        <f>E15+E10</f>
        <v>126034905</v>
      </c>
      <c r="F17" s="121">
        <f>F15+F10</f>
        <v>-211360215</v>
      </c>
      <c r="G17" s="121">
        <f>G15+G10</f>
        <v>-572719492.32499993</v>
      </c>
      <c r="H17" s="121">
        <f>H15+H10</f>
        <v>-973968942.74087512</v>
      </c>
      <c r="I17" s="121">
        <f>I15+I10</f>
        <v>-1423527902.626277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84932158</v>
      </c>
      <c r="E34" s="121">
        <f>P77</f>
        <v>375783151</v>
      </c>
      <c r="F34" s="121">
        <f>AB77</f>
        <v>375783151</v>
      </c>
      <c r="G34" s="121">
        <f>AN77</f>
        <v>375783151</v>
      </c>
      <c r="H34" s="121">
        <f>AZ77</f>
        <v>375783151</v>
      </c>
      <c r="I34" s="121">
        <f>BL77</f>
        <v>375783151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-225043425.33333331</v>
      </c>
      <c r="F35" s="121">
        <f>AB78</f>
        <v>-559803682.25</v>
      </c>
      <c r="G35" s="121">
        <f>AN78</f>
        <v>-919680041.64374995</v>
      </c>
      <c r="H35" s="121">
        <f>AZ78</f>
        <v>-1316170997.1537189</v>
      </c>
      <c r="I35" s="121">
        <f>BL78</f>
        <v>-1776038084.9003005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-25148820.666666668</v>
      </c>
      <c r="F36" s="121">
        <f>AB79</f>
        <v>-27968843.75</v>
      </c>
      <c r="G36" s="121">
        <f>AN79</f>
        <v>-30376455.681250002</v>
      </c>
      <c r="H36" s="121">
        <f>AZ79</f>
        <v>-33605064.587156251</v>
      </c>
      <c r="I36" s="121">
        <f>BL79</f>
        <v>-39072588.725976415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84932158</v>
      </c>
      <c r="E37" s="121">
        <f>P80</f>
        <v>125590905.00000001</v>
      </c>
      <c r="F37" s="121">
        <f>AB80</f>
        <v>-211989375</v>
      </c>
      <c r="G37" s="121">
        <f>AN80</f>
        <v>-574273346.32499993</v>
      </c>
      <c r="H37" s="121">
        <f>AZ80</f>
        <v>-973992910.74087524</v>
      </c>
      <c r="I37" s="121">
        <f>BL80</f>
        <v>-1439327522.626277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84932158</v>
      </c>
      <c r="E39" s="121">
        <f>E37+E31</f>
        <v>126034905.00000001</v>
      </c>
      <c r="F39" s="121">
        <f>F37+F31</f>
        <v>-211360215</v>
      </c>
      <c r="G39" s="121">
        <f>G37+G31</f>
        <v>-572719492.32499993</v>
      </c>
      <c r="H39" s="121">
        <f>H37+H31</f>
        <v>-973968942.74087524</v>
      </c>
      <c r="I39" s="121">
        <f>I37+I31</f>
        <v>-1423527902.626277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84932158</v>
      </c>
      <c r="E50" s="121">
        <f>IF($D42="Y",'FIN-CASHFLOW_CWS'!D58,'FIN-CASHFLOW_CWS'!D70)</f>
        <v>79912058</v>
      </c>
      <c r="F50" s="121">
        <f>IF($D42="Y",'FIN-CASHFLOW_CWS'!E58,'FIN-CASHFLOW_CWS'!E70)</f>
        <v>74911958</v>
      </c>
      <c r="G50" s="121">
        <f>IF($D42="Y",'FIN-CASHFLOW_CWS'!F58,'FIN-CASHFLOW_CWS'!F70)</f>
        <v>69851858</v>
      </c>
      <c r="H50" s="121">
        <f>IF($D42="Y",'FIN-CASHFLOW_CWS'!G58,'FIN-CASHFLOW_CWS'!G70)</f>
        <v>28437834</v>
      </c>
      <c r="I50" s="121">
        <f>IF($D42="Y",'FIN-CASHFLOW_CWS'!H58,'FIN-CASHFLOW_CWS'!H70)</f>
        <v>151392244</v>
      </c>
      <c r="J50" s="121">
        <f>IF($D42="Y",'FIN-CASHFLOW_CWS'!I58,'FIN-CASHFLOW_CWS'!I70)</f>
        <v>124494290</v>
      </c>
      <c r="K50" s="121">
        <f>IF($D42="Y",'FIN-CASHFLOW_CWS'!J58,'FIN-CASHFLOW_CWS'!J70)</f>
        <v>99601716</v>
      </c>
      <c r="L50" s="121">
        <f>IF($D42="Y",'FIN-CASHFLOW_CWS'!K58,'FIN-CASHFLOW_CWS'!K70)</f>
        <v>74699882</v>
      </c>
      <c r="M50" s="121">
        <f>IF($D42="Y",'FIN-CASHFLOW_CWS'!L58,'FIN-CASHFLOW_CWS'!L70)</f>
        <v>49815428</v>
      </c>
      <c r="N50" s="121">
        <f>IF($D42="Y",'FIN-CASHFLOW_CWS'!M58,'FIN-CASHFLOW_CWS'!M70)</f>
        <v>24895714</v>
      </c>
      <c r="O50" s="121">
        <f>IF($D42="Y",'FIN-CASHFLOW_CWS'!N58,'FIN-CASHFLOW_CWS'!N70)</f>
        <v>139458749</v>
      </c>
      <c r="P50" s="121">
        <f>IF($D42="Y",'FIN-CASHFLOW_CWS'!O58,'FIN-CASHFLOW_CWS'!O70)</f>
        <v>114469535</v>
      </c>
      <c r="Q50" s="121">
        <f>IF($D42="Y",'FIN-CASHFLOW_CWS'!P58,'FIN-CASHFLOW_CWS'!P70)</f>
        <v>85299516.25</v>
      </c>
      <c r="R50" s="121">
        <f>IF($D42="Y",'FIN-CASHFLOW_CWS'!Q58,'FIN-CASHFLOW_CWS'!Q70)</f>
        <v>56386172.5</v>
      </c>
      <c r="S50" s="121">
        <f>IF($D42="Y",'FIN-CASHFLOW_CWS'!R58,'FIN-CASHFLOW_CWS'!R70)</f>
        <v>27676448.75</v>
      </c>
      <c r="T50" s="121">
        <f>IF($D42="Y",'FIN-CASHFLOW_CWS'!S58,'FIN-CASHFLOW_CWS'!S70)</f>
        <v>0</v>
      </c>
      <c r="U50" s="121">
        <f>IF($D42="Y",'FIN-CASHFLOW_CWS'!T58,'FIN-CASHFLOW_CWS'!T70)</f>
        <v>-27716143.75</v>
      </c>
      <c r="V50" s="121">
        <f>IF($D42="Y",'FIN-CASHFLOW_CWS'!U58,'FIN-CASHFLOW_CWS'!U70)</f>
        <v>-55333312.5</v>
      </c>
      <c r="W50" s="121">
        <f>IF($D42="Y",'FIN-CASHFLOW_CWS'!V58,'FIN-CASHFLOW_CWS'!V70)</f>
        <v>-82879326.25</v>
      </c>
      <c r="X50" s="121">
        <f>IF($D42="Y",'FIN-CASHFLOW_CWS'!W58,'FIN-CASHFLOW_CWS'!W70)</f>
        <v>-110505590</v>
      </c>
      <c r="Y50" s="121">
        <f>IF($D42="Y",'FIN-CASHFLOW_CWS'!X58,'FIN-CASHFLOW_CWS'!X70)</f>
        <v>-138051603.75</v>
      </c>
      <c r="Z50" s="121">
        <f>IF($D42="Y",'FIN-CASHFLOW_CWS'!Y58,'FIN-CASHFLOW_CWS'!Y70)</f>
        <v>-165721202.5</v>
      </c>
      <c r="AA50" s="121">
        <f>IF($D42="Y",'FIN-CASHFLOW_CWS'!Z58,'FIN-CASHFLOW_CWS'!Z70)</f>
        <v>-193313761.25</v>
      </c>
      <c r="AB50" s="121">
        <f>IF($D42="Y",'FIN-CASHFLOW_CWS'!AA58,'FIN-CASHFLOW_CWS'!AA70)</f>
        <v>-220883850</v>
      </c>
      <c r="AC50" s="121">
        <f>IF($D42="Y",'FIN-CASHFLOW_CWS'!AB58,'FIN-CASHFLOW_CWS'!AB70)</f>
        <v>-251503992.48124999</v>
      </c>
      <c r="AD50" s="121">
        <f>IF($D42="Y",'FIN-CASHFLOW_CWS'!AC58,'FIN-CASHFLOW_CWS'!AC70)</f>
        <v>-281929787.76249999</v>
      </c>
      <c r="AE50" s="121">
        <f>IF($D42="Y",'FIN-CASHFLOW_CWS'!AD58,'FIN-CASHFLOW_CWS'!AD70)</f>
        <v>-312008560.64375001</v>
      </c>
      <c r="AF50" s="121">
        <f>IF($D42="Y",'FIN-CASHFLOW_CWS'!AE58,'FIN-CASHFLOW_CWS'!AE70)</f>
        <v>-341986263.32499999</v>
      </c>
      <c r="AG50" s="121">
        <f>IF($D42="Y",'FIN-CASHFLOW_CWS'!AF58,'FIN-CASHFLOW_CWS'!AF70)</f>
        <v>-372036312.05624998</v>
      </c>
      <c r="AH50" s="121">
        <f>IF($D42="Y",'FIN-CASHFLOW_CWS'!AG58,'FIN-CASHFLOW_CWS'!AG70)</f>
        <v>-401929241.98749995</v>
      </c>
      <c r="AI50" s="121">
        <f>IF($D42="Y",'FIN-CASHFLOW_CWS'!AH58,'FIN-CASHFLOW_CWS'!AH70)</f>
        <v>-431644407.46874994</v>
      </c>
      <c r="AJ50" s="121">
        <f>IF($D42="Y",'FIN-CASHFLOW_CWS'!AI58,'FIN-CASHFLOW_CWS'!AI70)</f>
        <v>-461562525.19999993</v>
      </c>
      <c r="AK50" s="121">
        <f>IF($D42="Y",'FIN-CASHFLOW_CWS'!AJ58,'FIN-CASHFLOW_CWS'!AJ70)</f>
        <v>-491290958.68124992</v>
      </c>
      <c r="AL50" s="121">
        <f>IF($D42="Y",'FIN-CASHFLOW_CWS'!AK58,'FIN-CASHFLOW_CWS'!AK70)</f>
        <v>-521280429.36249989</v>
      </c>
      <c r="AM50" s="121">
        <f>IF($D42="Y",'FIN-CASHFLOW_CWS'!AL58,'FIN-CASHFLOW_CWS'!AL70)</f>
        <v>-551137969.04374993</v>
      </c>
      <c r="AN50" s="121">
        <f>IF($D42="Y",'FIN-CASHFLOW_CWS'!AM58,'FIN-CASHFLOW_CWS'!AM70)</f>
        <v>-581108736.12499988</v>
      </c>
      <c r="AO50" s="121">
        <f>IF($D42="Y",'FIN-CASHFLOW_CWS'!AN58,'FIN-CASHFLOW_CWS'!AN70)</f>
        <v>-615698067.84265614</v>
      </c>
      <c r="AP50" s="121">
        <f>IF($D42="Y",'FIN-CASHFLOW_CWS'!AO58,'FIN-CASHFLOW_CWS'!AO70)</f>
        <v>-650328139.49231243</v>
      </c>
      <c r="AQ50" s="121">
        <f>IF($D42="Y",'FIN-CASHFLOW_CWS'!AP58,'FIN-CASHFLOW_CWS'!AP70)</f>
        <v>-683589204.34996867</v>
      </c>
      <c r="AR50" s="121">
        <f>IF($D42="Y",'FIN-CASHFLOW_CWS'!AQ58,'FIN-CASHFLOW_CWS'!AQ70)</f>
        <v>-716627023.77412498</v>
      </c>
      <c r="AS50" s="121">
        <f>IF($D42="Y",'FIN-CASHFLOW_CWS'!AR58,'FIN-CASHFLOW_CWS'!AR70)</f>
        <v>-749801598.87328124</v>
      </c>
      <c r="AT50" s="121">
        <f>IF($D42="Y",'FIN-CASHFLOW_CWS'!AS58,'FIN-CASHFLOW_CWS'!AS70)</f>
        <v>-782884548.21393752</v>
      </c>
      <c r="AU50" s="121">
        <f>IF($D42="Y",'FIN-CASHFLOW_CWS'!AT58,'FIN-CASHFLOW_CWS'!AT70)</f>
        <v>-815468835.77109373</v>
      </c>
      <c r="AV50" s="121">
        <f>IF($D42="Y",'FIN-CASHFLOW_CWS'!AU58,'FIN-CASHFLOW_CWS'!AU70)</f>
        <v>-848639558.87024999</v>
      </c>
      <c r="AW50" s="121">
        <f>IF($D42="Y",'FIN-CASHFLOW_CWS'!AV58,'FIN-CASHFLOW_CWS'!AV70)</f>
        <v>-881310336.18590629</v>
      </c>
      <c r="AX50" s="121">
        <f>IF($D42="Y",'FIN-CASHFLOW_CWS'!AW58,'FIN-CASHFLOW_CWS'!AW70)</f>
        <v>-914433154.36856258</v>
      </c>
      <c r="AY50" s="121">
        <f>IF($D42="Y",'FIN-CASHFLOW_CWS'!AX58,'FIN-CASHFLOW_CWS'!AX70)</f>
        <v>-947551906.55121887</v>
      </c>
      <c r="AZ50" s="121">
        <f>IF($D42="Y",'FIN-CASHFLOW_CWS'!AY58,'FIN-CASHFLOW_CWS'!AY70)</f>
        <v>-980245099.67137516</v>
      </c>
      <c r="BA50" s="121">
        <f>IF($D42="Y",'FIN-CASHFLOW_CWS'!AZ58,'FIN-CASHFLOW_CWS'!AZ70)</f>
        <v>-1018763771.6371915</v>
      </c>
      <c r="BB50" s="121">
        <f>IF($D42="Y",'FIN-CASHFLOW_CWS'!BA58,'FIN-CASHFLOW_CWS'!BA70)</f>
        <v>-1057398659.7706679</v>
      </c>
      <c r="BC50" s="121">
        <f>IF($D42="Y",'FIN-CASHFLOW_CWS'!BB58,'FIN-CASHFLOW_CWS'!BB70)</f>
        <v>-1096132295.7725694</v>
      </c>
      <c r="BD50" s="121">
        <f>IF($D42="Y",'FIN-CASHFLOW_CWS'!BC58,'FIN-CASHFLOW_CWS'!BC70)</f>
        <v>-1134736476.3253407</v>
      </c>
      <c r="BE50" s="121">
        <f>IF($D42="Y",'FIN-CASHFLOW_CWS'!BD58,'FIN-CASHFLOW_CWS'!BD70)</f>
        <v>-1173489735.9704871</v>
      </c>
      <c r="BF50" s="121">
        <f>IF($D42="Y",'FIN-CASHFLOW_CWS'!BE58,'FIN-CASHFLOW_CWS'!BE70)</f>
        <v>-1211875892.9905486</v>
      </c>
      <c r="BG50" s="121">
        <f>IF($D42="Y",'FIN-CASHFLOW_CWS'!BF58,'FIN-CASHFLOW_CWS'!BF70)</f>
        <v>-1249994198.1368301</v>
      </c>
      <c r="BH50" s="121">
        <f>IF($D42="Y",'FIN-CASHFLOW_CWS'!BG58,'FIN-CASHFLOW_CWS'!BG70)</f>
        <v>-1288486420.5819764</v>
      </c>
      <c r="BI50" s="121">
        <f>IF($D42="Y",'FIN-CASHFLOW_CWS'!BH58,'FIN-CASHFLOW_CWS'!BH70)</f>
        <v>-1326591025.2251627</v>
      </c>
      <c r="BJ50" s="121">
        <f>IF($D42="Y",'FIN-CASHFLOW_CWS'!BI58,'FIN-CASHFLOW_CWS'!BI70)</f>
        <v>-1365176737.2848141</v>
      </c>
      <c r="BK50" s="121">
        <f>IF($D42="Y",'FIN-CASHFLOW_CWS'!BJ58,'FIN-CASHFLOW_CWS'!BJ70)</f>
        <v>-1403487673.3444655</v>
      </c>
      <c r="BL50" s="121">
        <f>IF($D42="Y",'FIN-CASHFLOW_CWS'!BK58,'FIN-CASHFLOW_CWS'!BK70)</f>
        <v>-1447996325.1966169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450</v>
      </c>
      <c r="C53" s="135"/>
      <c r="D53" s="121">
        <f>SUM(D50:D52)</f>
        <v>84932158</v>
      </c>
      <c r="E53" s="121">
        <f>SUM(E50:E52)</f>
        <v>79972058</v>
      </c>
      <c r="F53" s="121">
        <f t="shared" ref="F53:BL53" si="3">SUM(F50:F52)</f>
        <v>75043958</v>
      </c>
      <c r="G53" s="121">
        <f t="shared" si="3"/>
        <v>70067858</v>
      </c>
      <c r="H53" s="121">
        <f t="shared" si="3"/>
        <v>28806024</v>
      </c>
      <c r="I53" s="121">
        <f t="shared" si="3"/>
        <v>151776814</v>
      </c>
      <c r="J53" s="121">
        <f t="shared" si="3"/>
        <v>124859240</v>
      </c>
      <c r="K53" s="121">
        <f t="shared" si="3"/>
        <v>99921906</v>
      </c>
      <c r="L53" s="121">
        <f t="shared" si="3"/>
        <v>75012452</v>
      </c>
      <c r="M53" s="121">
        <f t="shared" si="3"/>
        <v>50068738</v>
      </c>
      <c r="N53" s="121">
        <f t="shared" si="3"/>
        <v>25233024</v>
      </c>
      <c r="O53" s="121">
        <f t="shared" si="3"/>
        <v>139952059</v>
      </c>
      <c r="P53" s="121">
        <f t="shared" si="3"/>
        <v>115125155</v>
      </c>
      <c r="Q53" s="121">
        <f t="shared" si="3"/>
        <v>86339361.25</v>
      </c>
      <c r="R53" s="121">
        <f t="shared" si="3"/>
        <v>57712242.5</v>
      </c>
      <c r="S53" s="121">
        <f t="shared" si="3"/>
        <v>29114333.75</v>
      </c>
      <c r="T53" s="121">
        <f t="shared" si="3"/>
        <v>1437885</v>
      </c>
      <c r="U53" s="121">
        <f t="shared" si="3"/>
        <v>-26215128.75</v>
      </c>
      <c r="V53" s="121">
        <f t="shared" si="3"/>
        <v>-53856372.5</v>
      </c>
      <c r="W53" s="121">
        <f t="shared" si="3"/>
        <v>-81569841.25</v>
      </c>
      <c r="X53" s="121">
        <f t="shared" si="3"/>
        <v>-109197175</v>
      </c>
      <c r="Y53" s="121">
        <f t="shared" si="3"/>
        <v>-136943813.75</v>
      </c>
      <c r="Z53" s="121">
        <f t="shared" si="3"/>
        <v>-164651932.5</v>
      </c>
      <c r="AA53" s="121">
        <f t="shared" si="3"/>
        <v>-192167451.25</v>
      </c>
      <c r="AB53" s="121">
        <f t="shared" si="3"/>
        <v>-219766965</v>
      </c>
      <c r="AC53" s="121">
        <f t="shared" si="3"/>
        <v>-249847356.68124998</v>
      </c>
      <c r="AD53" s="121">
        <f t="shared" si="3"/>
        <v>-279745556.36250001</v>
      </c>
      <c r="AE53" s="121">
        <f t="shared" si="3"/>
        <v>-309589828.04374999</v>
      </c>
      <c r="AF53" s="121">
        <f t="shared" si="3"/>
        <v>-339567530.72499996</v>
      </c>
      <c r="AG53" s="121">
        <f t="shared" si="3"/>
        <v>-369503089.45624995</v>
      </c>
      <c r="AH53" s="121">
        <f t="shared" si="3"/>
        <v>-399381403.18749994</v>
      </c>
      <c r="AI53" s="121">
        <f t="shared" si="3"/>
        <v>-429401582.86874992</v>
      </c>
      <c r="AJ53" s="121">
        <f t="shared" si="3"/>
        <v>-459293164.5999999</v>
      </c>
      <c r="AK53" s="121">
        <f t="shared" si="3"/>
        <v>-489414566.28124994</v>
      </c>
      <c r="AL53" s="121">
        <f t="shared" si="3"/>
        <v>-519286764.96249992</v>
      </c>
      <c r="AM53" s="121">
        <f t="shared" si="3"/>
        <v>-548748511.64374995</v>
      </c>
      <c r="AN53" s="121">
        <f t="shared" si="3"/>
        <v>-578543242.32499993</v>
      </c>
      <c r="AO53" s="121">
        <f t="shared" si="3"/>
        <v>-612659022.91215611</v>
      </c>
      <c r="AP53" s="121">
        <f t="shared" si="3"/>
        <v>-646589477.09481239</v>
      </c>
      <c r="AQ53" s="121">
        <f t="shared" si="3"/>
        <v>-679621944.5189687</v>
      </c>
      <c r="AR53" s="121">
        <f t="shared" si="3"/>
        <v>-712659772.94312501</v>
      </c>
      <c r="AS53" s="121">
        <f t="shared" si="3"/>
        <v>-745608327.60878122</v>
      </c>
      <c r="AT53" s="121">
        <f t="shared" si="3"/>
        <v>-778469108.51593757</v>
      </c>
      <c r="AU53" s="121">
        <f t="shared" si="3"/>
        <v>-811506720.94009376</v>
      </c>
      <c r="AV53" s="121">
        <f t="shared" si="3"/>
        <v>-844453991.60574996</v>
      </c>
      <c r="AW53" s="121">
        <f t="shared" si="3"/>
        <v>-877580875.78840625</v>
      </c>
      <c r="AX53" s="121">
        <f t="shared" si="3"/>
        <v>-910707331.97106254</v>
      </c>
      <c r="AY53" s="121">
        <f t="shared" si="3"/>
        <v>-943825442.15371883</v>
      </c>
      <c r="AZ53" s="121">
        <f t="shared" si="3"/>
        <v>-977209692.74087512</v>
      </c>
      <c r="BA53" s="121">
        <f t="shared" si="3"/>
        <v>-1015272784.2668515</v>
      </c>
      <c r="BB53" s="121">
        <f t="shared" si="3"/>
        <v>-1052964361.5265028</v>
      </c>
      <c r="BC53" s="121">
        <f t="shared" si="3"/>
        <v>-1091292266.0792744</v>
      </c>
      <c r="BD53" s="121">
        <f t="shared" si="3"/>
        <v>-1129896455.6320457</v>
      </c>
      <c r="BE53" s="121">
        <f t="shared" si="3"/>
        <v>-1168395725.9098573</v>
      </c>
      <c r="BF53" s="121">
        <f t="shared" si="3"/>
        <v>-1206812525.0907636</v>
      </c>
      <c r="BG53" s="121">
        <f t="shared" si="3"/>
        <v>-1245497647.4435351</v>
      </c>
      <c r="BH53" s="121">
        <f t="shared" si="3"/>
        <v>-1283914484.9213464</v>
      </c>
      <c r="BI53" s="121">
        <f t="shared" si="3"/>
        <v>-1322774972.9809978</v>
      </c>
      <c r="BJ53" s="121">
        <f t="shared" si="3"/>
        <v>-1355219441.4406493</v>
      </c>
      <c r="BK53" s="121">
        <f t="shared" si="3"/>
        <v>-1387389133.9003005</v>
      </c>
      <c r="BL53" s="121">
        <f t="shared" si="3"/>
        <v>-1424185652.626277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84932158</v>
      </c>
      <c r="E60" s="121">
        <f t="shared" si="5"/>
        <v>79972058</v>
      </c>
      <c r="F60" s="121">
        <f t="shared" si="5"/>
        <v>75043958</v>
      </c>
      <c r="G60" s="121">
        <f t="shared" si="5"/>
        <v>70067858</v>
      </c>
      <c r="H60" s="121">
        <f t="shared" si="5"/>
        <v>41427107.333333336</v>
      </c>
      <c r="I60" s="121">
        <f t="shared" si="5"/>
        <v>164183980.66666666</v>
      </c>
      <c r="J60" s="121">
        <f t="shared" si="5"/>
        <v>137052490</v>
      </c>
      <c r="K60" s="121">
        <f t="shared" si="5"/>
        <v>111901239.33333333</v>
      </c>
      <c r="L60" s="121">
        <f t="shared" si="5"/>
        <v>86777868.666666672</v>
      </c>
      <c r="M60" s="121">
        <f t="shared" si="5"/>
        <v>61620238</v>
      </c>
      <c r="N60" s="121">
        <f t="shared" si="5"/>
        <v>36570607.333333336</v>
      </c>
      <c r="O60" s="121">
        <f t="shared" si="5"/>
        <v>151075725.66666666</v>
      </c>
      <c r="P60" s="121">
        <f t="shared" si="5"/>
        <v>126034905</v>
      </c>
      <c r="Q60" s="121">
        <f t="shared" si="5"/>
        <v>97113861.25</v>
      </c>
      <c r="R60" s="121">
        <f t="shared" si="5"/>
        <v>68271492.5</v>
      </c>
      <c r="S60" s="121">
        <f t="shared" si="5"/>
        <v>39458333.75</v>
      </c>
      <c r="T60" s="121">
        <f t="shared" si="5"/>
        <v>11566635</v>
      </c>
      <c r="U60" s="121">
        <f t="shared" si="5"/>
        <v>-16301628.75</v>
      </c>
      <c r="V60" s="121">
        <f t="shared" si="5"/>
        <v>-44158122.5</v>
      </c>
      <c r="W60" s="121">
        <f t="shared" si="5"/>
        <v>-72086841.25</v>
      </c>
      <c r="X60" s="121">
        <f t="shared" si="5"/>
        <v>-99929425</v>
      </c>
      <c r="Y60" s="121">
        <f t="shared" si="5"/>
        <v>-127891313.75</v>
      </c>
      <c r="Z60" s="121">
        <f t="shared" si="5"/>
        <v>-155814682.5</v>
      </c>
      <c r="AA60" s="121">
        <f t="shared" si="5"/>
        <v>-183545451.25</v>
      </c>
      <c r="AB60" s="121">
        <f t="shared" si="5"/>
        <v>-211360215</v>
      </c>
      <c r="AC60" s="121">
        <f t="shared" si="5"/>
        <v>-241655856.68124998</v>
      </c>
      <c r="AD60" s="121">
        <f t="shared" si="5"/>
        <v>-271769306.36250001</v>
      </c>
      <c r="AE60" s="121">
        <f t="shared" si="5"/>
        <v>-301828828.04374999</v>
      </c>
      <c r="AF60" s="121">
        <f t="shared" si="5"/>
        <v>-332021780.72499996</v>
      </c>
      <c r="AG60" s="121">
        <f t="shared" si="5"/>
        <v>-362172589.45624995</v>
      </c>
      <c r="AH60" s="121">
        <f t="shared" si="5"/>
        <v>-392266153.18749994</v>
      </c>
      <c r="AI60" s="121">
        <f t="shared" si="5"/>
        <v>-422501582.86874992</v>
      </c>
      <c r="AJ60" s="121">
        <f t="shared" ref="AJ60:BL60" si="6">AJ58+AJ53</f>
        <v>-452608414.5999999</v>
      </c>
      <c r="AK60" s="121">
        <f t="shared" si="6"/>
        <v>-482945066.28124994</v>
      </c>
      <c r="AL60" s="121">
        <f t="shared" si="6"/>
        <v>-513032514.96249992</v>
      </c>
      <c r="AM60" s="121">
        <f t="shared" si="6"/>
        <v>-542709511.64374995</v>
      </c>
      <c r="AN60" s="121">
        <f t="shared" si="6"/>
        <v>-572719492.32499993</v>
      </c>
      <c r="AO60" s="121">
        <f t="shared" si="6"/>
        <v>-607050522.91215611</v>
      </c>
      <c r="AP60" s="121">
        <f t="shared" si="6"/>
        <v>-641196227.09481239</v>
      </c>
      <c r="AQ60" s="121">
        <f t="shared" si="6"/>
        <v>-674443944.5189687</v>
      </c>
      <c r="AR60" s="121">
        <f t="shared" si="6"/>
        <v>-707697022.94312501</v>
      </c>
      <c r="AS60" s="121">
        <f t="shared" si="6"/>
        <v>-740860827.60878122</v>
      </c>
      <c r="AT60" s="121">
        <f t="shared" si="6"/>
        <v>-773936858.51593757</v>
      </c>
      <c r="AU60" s="121">
        <f t="shared" si="6"/>
        <v>-807189720.94009376</v>
      </c>
      <c r="AV60" s="121">
        <f t="shared" si="6"/>
        <v>-840352241.60574996</v>
      </c>
      <c r="AW60" s="121">
        <f t="shared" si="6"/>
        <v>-873694375.78840625</v>
      </c>
      <c r="AX60" s="121">
        <f t="shared" si="6"/>
        <v>-907036081.97106254</v>
      </c>
      <c r="AY60" s="121">
        <f t="shared" si="6"/>
        <v>-940369442.15371883</v>
      </c>
      <c r="AZ60" s="121">
        <f t="shared" si="6"/>
        <v>-973968942.74087512</v>
      </c>
      <c r="BA60" s="121">
        <f t="shared" si="6"/>
        <v>-1012247284.2668515</v>
      </c>
      <c r="BB60" s="121">
        <f t="shared" si="6"/>
        <v>-1050154111.5265028</v>
      </c>
      <c r="BC60" s="121">
        <f t="shared" si="6"/>
        <v>-1088697266.0792744</v>
      </c>
      <c r="BD60" s="121">
        <f t="shared" si="6"/>
        <v>-1127516705.6320457</v>
      </c>
      <c r="BE60" s="121">
        <f t="shared" si="6"/>
        <v>-1166231225.9098573</v>
      </c>
      <c r="BF60" s="121">
        <f t="shared" si="6"/>
        <v>-1204863275.0907636</v>
      </c>
      <c r="BG60" s="121">
        <f t="shared" si="6"/>
        <v>-1243763647.4435351</v>
      </c>
      <c r="BH60" s="121">
        <f t="shared" si="6"/>
        <v>-1282395734.9213464</v>
      </c>
      <c r="BI60" s="121">
        <f t="shared" si="6"/>
        <v>-1321471472.9809978</v>
      </c>
      <c r="BJ60" s="121">
        <f t="shared" si="6"/>
        <v>-1354131191.4406493</v>
      </c>
      <c r="BK60" s="121">
        <f t="shared" si="6"/>
        <v>-1386516133.9003005</v>
      </c>
      <c r="BL60" s="121">
        <f t="shared" si="6"/>
        <v>-1423527902.626277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84932158</v>
      </c>
      <c r="E77" s="121">
        <f>IF($D42="Y",'FIN-CASHFLOW_CWS'!D60,'FIN-CASHFLOW_CWS'!D65)</f>
        <v>84932158</v>
      </c>
      <c r="F77" s="121">
        <f>IF($D42="Y",'FIN-CASHFLOW_CWS'!E60,'FIN-CASHFLOW_CWS'!E65)</f>
        <v>84932158</v>
      </c>
      <c r="G77" s="121">
        <f>IF($D42="Y",'FIN-CASHFLOW_CWS'!F60,'FIN-CASHFLOW_CWS'!F65)</f>
        <v>84932158</v>
      </c>
      <c r="H77" s="121">
        <f>IF($D42="Y",'FIN-CASHFLOW_CWS'!G60,'FIN-CASHFLOW_CWS'!G65)</f>
        <v>84932158</v>
      </c>
      <c r="I77" s="121">
        <f>IF($D42="Y",'FIN-CASHFLOW_CWS'!H60,'FIN-CASHFLOW_CWS'!H65)</f>
        <v>236324402</v>
      </c>
      <c r="J77" s="121">
        <f>IF($D42="Y",'FIN-CASHFLOW_CWS'!I60,'FIN-CASHFLOW_CWS'!I65)</f>
        <v>236324402</v>
      </c>
      <c r="K77" s="121">
        <f>IF($D42="Y",'FIN-CASHFLOW_CWS'!J60,'FIN-CASHFLOW_CWS'!J65)</f>
        <v>236324402</v>
      </c>
      <c r="L77" s="121">
        <f>IF($D42="Y",'FIN-CASHFLOW_CWS'!K60,'FIN-CASHFLOW_CWS'!K65)</f>
        <v>236324402</v>
      </c>
      <c r="M77" s="121">
        <f>IF($D42="Y",'FIN-CASHFLOW_CWS'!L60,'FIN-CASHFLOW_CWS'!L65)</f>
        <v>236324402</v>
      </c>
      <c r="N77" s="121">
        <f>IF($D42="Y",'FIN-CASHFLOW_CWS'!M60,'FIN-CASHFLOW_CWS'!M65)</f>
        <v>236324402</v>
      </c>
      <c r="O77" s="121">
        <f>IF($D42="Y",'FIN-CASHFLOW_CWS'!N60,'FIN-CASHFLOW_CWS'!N65)</f>
        <v>375783151</v>
      </c>
      <c r="P77" s="121">
        <f>IF($D42="Y",'FIN-CASHFLOW_CWS'!O60,'FIN-CASHFLOW_CWS'!O65)</f>
        <v>375783151</v>
      </c>
      <c r="Q77" s="121">
        <f>IF($D42="Y",'FIN-CASHFLOW_CWS'!P60,'FIN-CASHFLOW_CWS'!P65)</f>
        <v>375783151</v>
      </c>
      <c r="R77" s="121">
        <f>IF($D42="Y",'FIN-CASHFLOW_CWS'!Q60,'FIN-CASHFLOW_CWS'!Q65)</f>
        <v>375783151</v>
      </c>
      <c r="S77" s="121">
        <f>IF($D42="Y",'FIN-CASHFLOW_CWS'!R60,'FIN-CASHFLOW_CWS'!R65)</f>
        <v>375783151</v>
      </c>
      <c r="T77" s="121">
        <f>IF($D42="Y",'FIN-CASHFLOW_CWS'!S60,'FIN-CASHFLOW_CWS'!S65)</f>
        <v>375783151</v>
      </c>
      <c r="U77" s="121">
        <f>IF($D42="Y",'FIN-CASHFLOW_CWS'!T60,'FIN-CASHFLOW_CWS'!T65)</f>
        <v>375783151</v>
      </c>
      <c r="V77" s="121">
        <f>IF($D42="Y",'FIN-CASHFLOW_CWS'!U60,'FIN-CASHFLOW_CWS'!U65)</f>
        <v>375783151</v>
      </c>
      <c r="W77" s="121">
        <f>IF($D42="Y",'FIN-CASHFLOW_CWS'!V60,'FIN-CASHFLOW_CWS'!V65)</f>
        <v>375783151</v>
      </c>
      <c r="X77" s="121">
        <f>IF($D42="Y",'FIN-CASHFLOW_CWS'!W60,'FIN-CASHFLOW_CWS'!W65)</f>
        <v>375783151</v>
      </c>
      <c r="Y77" s="121">
        <f>IF($D42="Y",'FIN-CASHFLOW_CWS'!X60,'FIN-CASHFLOW_CWS'!X65)</f>
        <v>375783151</v>
      </c>
      <c r="Z77" s="121">
        <f>IF($D42="Y",'FIN-CASHFLOW_CWS'!Y60,'FIN-CASHFLOW_CWS'!Y65)</f>
        <v>375783151</v>
      </c>
      <c r="AA77" s="121">
        <f>IF($D42="Y",'FIN-CASHFLOW_CWS'!Z60,'FIN-CASHFLOW_CWS'!Z65)</f>
        <v>375783151</v>
      </c>
      <c r="AB77" s="121">
        <f>IF($D42="Y",'FIN-CASHFLOW_CWS'!AA60,'FIN-CASHFLOW_CWS'!AA65)</f>
        <v>375783151</v>
      </c>
      <c r="AC77" s="121">
        <f>IF($D42="Y",'FIN-CASHFLOW_CWS'!AB60,'FIN-CASHFLOW_CWS'!AB65)</f>
        <v>375783151</v>
      </c>
      <c r="AD77" s="121">
        <f>IF($D42="Y",'FIN-CASHFLOW_CWS'!AC60,'FIN-CASHFLOW_CWS'!AC65)</f>
        <v>375783151</v>
      </c>
      <c r="AE77" s="121">
        <f>IF($D42="Y",'FIN-CASHFLOW_CWS'!AD60,'FIN-CASHFLOW_CWS'!AD65)</f>
        <v>375783151</v>
      </c>
      <c r="AF77" s="121">
        <f>IF($D42="Y",'FIN-CASHFLOW_CWS'!AE60,'FIN-CASHFLOW_CWS'!AE65)</f>
        <v>375783151</v>
      </c>
      <c r="AG77" s="121">
        <f>IF($D42="Y",'FIN-CASHFLOW_CWS'!AF60,'FIN-CASHFLOW_CWS'!AF65)</f>
        <v>375783151</v>
      </c>
      <c r="AH77" s="121">
        <f>IF($D42="Y",'FIN-CASHFLOW_CWS'!AG60,'FIN-CASHFLOW_CWS'!AG65)</f>
        <v>375783151</v>
      </c>
      <c r="AI77" s="121">
        <f>IF($D42="Y",'FIN-CASHFLOW_CWS'!AH60,'FIN-CASHFLOW_CWS'!AH65)</f>
        <v>375783151</v>
      </c>
      <c r="AJ77" s="121">
        <f>IF($D42="Y",'FIN-CASHFLOW_CWS'!AI60,'FIN-CASHFLOW_CWS'!AI65)</f>
        <v>375783151</v>
      </c>
      <c r="AK77" s="121">
        <f>IF($D42="Y",'FIN-CASHFLOW_CWS'!AJ60,'FIN-CASHFLOW_CWS'!AJ65)</f>
        <v>375783151</v>
      </c>
      <c r="AL77" s="121">
        <f>IF($D42="Y",'FIN-CASHFLOW_CWS'!AK60,'FIN-CASHFLOW_CWS'!AK65)</f>
        <v>375783151</v>
      </c>
      <c r="AM77" s="121">
        <f>IF($D42="Y",'FIN-CASHFLOW_CWS'!AL60,'FIN-CASHFLOW_CWS'!AL65)</f>
        <v>375783151</v>
      </c>
      <c r="AN77" s="121">
        <f>IF($D42="Y",'FIN-CASHFLOW_CWS'!AM60,'FIN-CASHFLOW_CWS'!AM65)</f>
        <v>375783151</v>
      </c>
      <c r="AO77" s="121">
        <f>IF($D42="Y",'FIN-CASHFLOW_CWS'!AN60,'FIN-CASHFLOW_CWS'!AN65)</f>
        <v>375783151</v>
      </c>
      <c r="AP77" s="121">
        <f>IF($D42="Y",'FIN-CASHFLOW_CWS'!AO60,'FIN-CASHFLOW_CWS'!AO65)</f>
        <v>375783151</v>
      </c>
      <c r="AQ77" s="121">
        <f>IF($D42="Y",'FIN-CASHFLOW_CWS'!AP60,'FIN-CASHFLOW_CWS'!AP65)</f>
        <v>375783151</v>
      </c>
      <c r="AR77" s="121">
        <f>IF($D42="Y",'FIN-CASHFLOW_CWS'!AQ60,'FIN-CASHFLOW_CWS'!AQ65)</f>
        <v>375783151</v>
      </c>
      <c r="AS77" s="121">
        <f>IF($D42="Y",'FIN-CASHFLOW_CWS'!AR60,'FIN-CASHFLOW_CWS'!AR65)</f>
        <v>375783151</v>
      </c>
      <c r="AT77" s="121">
        <f>IF($D42="Y",'FIN-CASHFLOW_CWS'!AS60,'FIN-CASHFLOW_CWS'!AS65)</f>
        <v>375783151</v>
      </c>
      <c r="AU77" s="121">
        <f>IF($D42="Y",'FIN-CASHFLOW_CWS'!AT60,'FIN-CASHFLOW_CWS'!AT65)</f>
        <v>375783151</v>
      </c>
      <c r="AV77" s="121">
        <f>IF($D42="Y",'FIN-CASHFLOW_CWS'!AU60,'FIN-CASHFLOW_CWS'!AU65)</f>
        <v>375783151</v>
      </c>
      <c r="AW77" s="121">
        <f>IF($D42="Y",'FIN-CASHFLOW_CWS'!AV60,'FIN-CASHFLOW_CWS'!AV65)</f>
        <v>375783151</v>
      </c>
      <c r="AX77" s="121">
        <f>IF($D42="Y",'FIN-CASHFLOW_CWS'!AW60,'FIN-CASHFLOW_CWS'!AW65)</f>
        <v>375783151</v>
      </c>
      <c r="AY77" s="121">
        <f>IF($D42="Y",'FIN-CASHFLOW_CWS'!AX60,'FIN-CASHFLOW_CWS'!AX65)</f>
        <v>375783151</v>
      </c>
      <c r="AZ77" s="121">
        <f>IF($D42="Y",'FIN-CASHFLOW_CWS'!AY60,'FIN-CASHFLOW_CWS'!AY65)</f>
        <v>375783151</v>
      </c>
      <c r="BA77" s="121">
        <f>IF($D42="Y",'FIN-CASHFLOW_CWS'!AZ60,'FIN-CASHFLOW_CWS'!AZ65)</f>
        <v>375783151</v>
      </c>
      <c r="BB77" s="121">
        <f>IF($D42="Y",'FIN-CASHFLOW_CWS'!BA60,'FIN-CASHFLOW_CWS'!BA65)</f>
        <v>375783151</v>
      </c>
      <c r="BC77" s="121">
        <f>IF($D42="Y",'FIN-CASHFLOW_CWS'!BB60,'FIN-CASHFLOW_CWS'!BB65)</f>
        <v>375783151</v>
      </c>
      <c r="BD77" s="121">
        <f>IF($D42="Y",'FIN-CASHFLOW_CWS'!BC60,'FIN-CASHFLOW_CWS'!BC65)</f>
        <v>375783151</v>
      </c>
      <c r="BE77" s="121">
        <f>IF($D42="Y",'FIN-CASHFLOW_CWS'!BD60,'FIN-CASHFLOW_CWS'!BD65)</f>
        <v>375783151</v>
      </c>
      <c r="BF77" s="121">
        <f>IF($D42="Y",'FIN-CASHFLOW_CWS'!BE60,'FIN-CASHFLOW_CWS'!BE65)</f>
        <v>375783151</v>
      </c>
      <c r="BG77" s="121">
        <f>IF($D42="Y",'FIN-CASHFLOW_CWS'!BF60,'FIN-CASHFLOW_CWS'!BF65)</f>
        <v>375783151</v>
      </c>
      <c r="BH77" s="121">
        <f>IF($D42="Y",'FIN-CASHFLOW_CWS'!BG60,'FIN-CASHFLOW_CWS'!BG65)</f>
        <v>375783151</v>
      </c>
      <c r="BI77" s="121">
        <f>IF($D42="Y",'FIN-CASHFLOW_CWS'!BH60,'FIN-CASHFLOW_CWS'!BH65)</f>
        <v>375783151</v>
      </c>
      <c r="BJ77" s="121">
        <f>IF($D42="Y",'FIN-CASHFLOW_CWS'!BI60,'FIN-CASHFLOW_CWS'!BI65)</f>
        <v>375783151</v>
      </c>
      <c r="BK77" s="121">
        <f>IF($D42="Y",'FIN-CASHFLOW_CWS'!BJ60,'FIN-CASHFLOW_CWS'!BJ65)</f>
        <v>375783151</v>
      </c>
      <c r="BL77" s="121">
        <f>IF($D42="Y",'FIN-CASHFLOW_CWS'!BK60,'FIN-CASHFLOW_CWS'!BK65)</f>
        <v>375783151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-5020100</v>
      </c>
      <c r="G78" s="121">
        <f t="shared" si="10"/>
        <v>-10020200</v>
      </c>
      <c r="H78" s="121">
        <f t="shared" si="10"/>
        <v>-15020300</v>
      </c>
      <c r="I78" s="121">
        <f t="shared" si="10"/>
        <v>-43649050.666666672</v>
      </c>
      <c r="J78" s="121">
        <f t="shared" si="10"/>
        <v>-72272421.333333343</v>
      </c>
      <c r="K78" s="121">
        <f t="shared" si="10"/>
        <v>-99391912.000000015</v>
      </c>
      <c r="L78" s="121">
        <f t="shared" si="10"/>
        <v>-124519162.66666669</v>
      </c>
      <c r="M78" s="121">
        <f t="shared" si="10"/>
        <v>-149642533.33333334</v>
      </c>
      <c r="N78" s="121">
        <f t="shared" si="10"/>
        <v>-174776164</v>
      </c>
      <c r="O78" s="121">
        <f t="shared" si="10"/>
        <v>-199909794.66666666</v>
      </c>
      <c r="P78" s="121">
        <f t="shared" si="10"/>
        <v>-225043425.33333331</v>
      </c>
      <c r="Q78" s="121">
        <f t="shared" si="10"/>
        <v>-250192245.99999997</v>
      </c>
      <c r="R78" s="121">
        <f t="shared" si="10"/>
        <v>-279166089.75</v>
      </c>
      <c r="S78" s="121">
        <f t="shared" si="10"/>
        <v>-308050938.5</v>
      </c>
      <c r="T78" s="121">
        <f t="shared" si="10"/>
        <v>-336915457.25</v>
      </c>
      <c r="U78" s="121">
        <f t="shared" si="10"/>
        <v>-364781476</v>
      </c>
      <c r="V78" s="121">
        <f t="shared" si="10"/>
        <v>-392624059.75</v>
      </c>
      <c r="W78" s="121">
        <f t="shared" si="10"/>
        <v>-420442033.5</v>
      </c>
      <c r="X78" s="121">
        <f t="shared" si="10"/>
        <v>-448306552.25</v>
      </c>
      <c r="Y78" s="121">
        <f t="shared" si="10"/>
        <v>-476149136</v>
      </c>
      <c r="Z78" s="121">
        <f t="shared" si="10"/>
        <v>-504033984.75</v>
      </c>
      <c r="AA78" s="121">
        <f t="shared" si="10"/>
        <v>-531918833.5</v>
      </c>
      <c r="AB78" s="121">
        <f t="shared" si="10"/>
        <v>-559803682.25</v>
      </c>
      <c r="AC78" s="121">
        <f t="shared" si="10"/>
        <v>-587772526</v>
      </c>
      <c r="AD78" s="121">
        <f t="shared" si="10"/>
        <v>-618153981.68124998</v>
      </c>
      <c r="AE78" s="121">
        <f t="shared" si="10"/>
        <v>-648358702.36249995</v>
      </c>
      <c r="AF78" s="121">
        <f t="shared" si="10"/>
        <v>-678506178.04374993</v>
      </c>
      <c r="AG78" s="121">
        <f t="shared" si="10"/>
        <v>-708655153.7249999</v>
      </c>
      <c r="AH78" s="121">
        <f t="shared" si="10"/>
        <v>-738761985.45624995</v>
      </c>
      <c r="AI78" s="121">
        <f t="shared" si="10"/>
        <v>-768811572.1875</v>
      </c>
      <c r="AJ78" s="121">
        <f t="shared" si="10"/>
        <v>-798959047.86874998</v>
      </c>
      <c r="AK78" s="121">
        <f t="shared" si="10"/>
        <v>-829065879.60000002</v>
      </c>
      <c r="AL78" s="121">
        <f t="shared" si="10"/>
        <v>-859270600.28125</v>
      </c>
      <c r="AM78" s="121">
        <f t="shared" si="10"/>
        <v>-889475320.96249998</v>
      </c>
      <c r="AN78" s="121">
        <f t="shared" si="10"/>
        <v>-919680041.64374995</v>
      </c>
      <c r="AO78" s="121">
        <f t="shared" si="10"/>
        <v>-950056497.32499993</v>
      </c>
      <c r="AP78" s="121">
        <f t="shared" si="10"/>
        <v>-983666561.91215622</v>
      </c>
      <c r="AQ78" s="121">
        <f t="shared" si="10"/>
        <v>-1017004630.0948125</v>
      </c>
      <c r="AR78" s="121">
        <f t="shared" si="10"/>
        <v>-1050254915.5189688</v>
      </c>
      <c r="AS78" s="121">
        <f t="shared" si="10"/>
        <v>-1083506709.943125</v>
      </c>
      <c r="AT78" s="121">
        <f t="shared" si="10"/>
        <v>-1116669230.6087813</v>
      </c>
      <c r="AU78" s="121">
        <f t="shared" si="10"/>
        <v>-1149743977.5159376</v>
      </c>
      <c r="AV78" s="121">
        <f t="shared" si="10"/>
        <v>-1182994271.9400938</v>
      </c>
      <c r="AW78" s="121">
        <f t="shared" si="10"/>
        <v>-1216156792.6057501</v>
      </c>
      <c r="AX78" s="121">
        <f t="shared" si="10"/>
        <v>-1249494860.7884064</v>
      </c>
      <c r="AY78" s="121">
        <f t="shared" si="10"/>
        <v>-1282832928.9710627</v>
      </c>
      <c r="AZ78" s="121">
        <f t="shared" si="10"/>
        <v>-1316170997.1537189</v>
      </c>
      <c r="BA78" s="121">
        <f t="shared" si="10"/>
        <v>-1349776061.7408752</v>
      </c>
      <c r="BB78" s="121">
        <f t="shared" si="10"/>
        <v>-1388853650.4668517</v>
      </c>
      <c r="BC78" s="121">
        <f t="shared" si="10"/>
        <v>-1427654612.5265031</v>
      </c>
      <c r="BD78" s="121">
        <f t="shared" si="10"/>
        <v>-1466376371.4792745</v>
      </c>
      <c r="BE78" s="121">
        <f t="shared" si="10"/>
        <v>-1505099639.4320459</v>
      </c>
      <c r="BF78" s="121">
        <f t="shared" si="10"/>
        <v>-1543731726.9098573</v>
      </c>
      <c r="BG78" s="121">
        <f t="shared" si="10"/>
        <v>-1582281343.2907636</v>
      </c>
      <c r="BH78" s="121">
        <f t="shared" si="10"/>
        <v>-1621003111.243535</v>
      </c>
      <c r="BI78" s="121">
        <f t="shared" si="10"/>
        <v>-1659635198.7213464</v>
      </c>
      <c r="BJ78" s="121">
        <f t="shared" si="10"/>
        <v>-1698436160.7809978</v>
      </c>
      <c r="BK78" s="121">
        <f t="shared" si="10"/>
        <v>-1737237122.8406491</v>
      </c>
      <c r="BL78" s="121">
        <f t="shared" si="10"/>
        <v>-1776038084.9003005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-5020100</v>
      </c>
      <c r="F79" s="70">
        <f>'FIN-CASHFLOW_CWS'!E35</f>
        <v>-5000100</v>
      </c>
      <c r="G79" s="70">
        <f>'FIN-CASHFLOW_CWS'!F35</f>
        <v>-5000100</v>
      </c>
      <c r="H79" s="70">
        <f>'FIN-CASHFLOW_CWS'!G35</f>
        <v>-28628750.666666668</v>
      </c>
      <c r="I79" s="70">
        <f>'FIN-CASHFLOW_CWS'!H35</f>
        <v>-28623370.666666668</v>
      </c>
      <c r="J79" s="70">
        <f>'FIN-CASHFLOW_CWS'!I35</f>
        <v>-27119490.666666668</v>
      </c>
      <c r="K79" s="70">
        <f>'FIN-CASHFLOW_CWS'!J35</f>
        <v>-25127250.666666668</v>
      </c>
      <c r="L79" s="70">
        <f>'FIN-CASHFLOW_CWS'!K35</f>
        <v>-25123370.666666668</v>
      </c>
      <c r="M79" s="70">
        <f>'FIN-CASHFLOW_CWS'!L35</f>
        <v>-25133630.666666668</v>
      </c>
      <c r="N79" s="70">
        <f>'FIN-CASHFLOW_CWS'!M35</f>
        <v>-25133630.666666668</v>
      </c>
      <c r="O79" s="70">
        <f>'FIN-CASHFLOW_CWS'!N35</f>
        <v>-25133630.666666668</v>
      </c>
      <c r="P79" s="70">
        <f>'FIN-CASHFLOW_CWS'!O35</f>
        <v>-25148820.666666668</v>
      </c>
      <c r="Q79" s="70">
        <f>'FIN-CASHFLOW_CWS'!P35</f>
        <v>-28973843.75</v>
      </c>
      <c r="R79" s="70">
        <f>'FIN-CASHFLOW_CWS'!Q35</f>
        <v>-28884848.75</v>
      </c>
      <c r="S79" s="70">
        <f>'FIN-CASHFLOW_CWS'!R35</f>
        <v>-28864518.75</v>
      </c>
      <c r="T79" s="70">
        <f>'FIN-CASHFLOW_CWS'!S35</f>
        <v>-27866018.75</v>
      </c>
      <c r="U79" s="70">
        <f>'FIN-CASHFLOW_CWS'!T35</f>
        <v>-27842583.75</v>
      </c>
      <c r="V79" s="70">
        <f>'FIN-CASHFLOW_CWS'!U35</f>
        <v>-27817973.75</v>
      </c>
      <c r="W79" s="70">
        <f>'FIN-CASHFLOW_CWS'!V35</f>
        <v>-27864518.75</v>
      </c>
      <c r="X79" s="70">
        <f>'FIN-CASHFLOW_CWS'!W35</f>
        <v>-27842583.75</v>
      </c>
      <c r="Y79" s="70">
        <f>'FIN-CASHFLOW_CWS'!X35</f>
        <v>-27884848.75</v>
      </c>
      <c r="Z79" s="70">
        <f>'FIN-CASHFLOW_CWS'!Y35</f>
        <v>-27884848.75</v>
      </c>
      <c r="AA79" s="70">
        <f>'FIN-CASHFLOW_CWS'!Z35</f>
        <v>-27884848.75</v>
      </c>
      <c r="AB79" s="70">
        <f>'FIN-CASHFLOW_CWS'!AA35</f>
        <v>-27968843.75</v>
      </c>
      <c r="AC79" s="70">
        <f>'FIN-CASHFLOW_CWS'!AB35</f>
        <v>-30381455.681250002</v>
      </c>
      <c r="AD79" s="70">
        <f>'FIN-CASHFLOW_CWS'!AC35</f>
        <v>-30204720.681250002</v>
      </c>
      <c r="AE79" s="70">
        <f>'FIN-CASHFLOW_CWS'!AD35</f>
        <v>-30147475.681250002</v>
      </c>
      <c r="AF79" s="70">
        <f>'FIN-CASHFLOW_CWS'!AE35</f>
        <v>-30148975.681250002</v>
      </c>
      <c r="AG79" s="70">
        <f>'FIN-CASHFLOW_CWS'!AF35</f>
        <v>-30106831.731250003</v>
      </c>
      <c r="AH79" s="70">
        <f>'FIN-CASHFLOW_CWS'!AG35</f>
        <v>-30049586.731250003</v>
      </c>
      <c r="AI79" s="70">
        <f>'FIN-CASHFLOW_CWS'!AH35</f>
        <v>-30147475.681250002</v>
      </c>
      <c r="AJ79" s="70">
        <f>'FIN-CASHFLOW_CWS'!AI35</f>
        <v>-30106831.731250003</v>
      </c>
      <c r="AK79" s="70">
        <f>'FIN-CASHFLOW_CWS'!AJ35</f>
        <v>-30204720.681250002</v>
      </c>
      <c r="AL79" s="70">
        <f>'FIN-CASHFLOW_CWS'!AK35</f>
        <v>-30204720.681250002</v>
      </c>
      <c r="AM79" s="70">
        <f>'FIN-CASHFLOW_CWS'!AL35</f>
        <v>-30204720.681250002</v>
      </c>
      <c r="AN79" s="70">
        <f>'FIN-CASHFLOW_CWS'!AM35</f>
        <v>-30376455.681250002</v>
      </c>
      <c r="AO79" s="70">
        <f>'FIN-CASHFLOW_CWS'!AN35</f>
        <v>-33610064.587156251</v>
      </c>
      <c r="AP79" s="70">
        <f>'FIN-CASHFLOW_CWS'!AO35</f>
        <v>-33338068.182656251</v>
      </c>
      <c r="AQ79" s="70">
        <f>'FIN-CASHFLOW_CWS'!AP35</f>
        <v>-33250285.424156252</v>
      </c>
      <c r="AR79" s="70">
        <f>'FIN-CASHFLOW_CWS'!AQ35</f>
        <v>-33251794.424156252</v>
      </c>
      <c r="AS79" s="70">
        <f>'FIN-CASHFLOW_CWS'!AR35</f>
        <v>-33162520.66565625</v>
      </c>
      <c r="AT79" s="70">
        <f>'FIN-CASHFLOW_CWS'!AS35</f>
        <v>-33074746.907156251</v>
      </c>
      <c r="AU79" s="70">
        <f>'FIN-CASHFLOW_CWS'!AT35</f>
        <v>-33250294.424156252</v>
      </c>
      <c r="AV79" s="70">
        <f>'FIN-CASHFLOW_CWS'!AU35</f>
        <v>-33162520.66565625</v>
      </c>
      <c r="AW79" s="70">
        <f>'FIN-CASHFLOW_CWS'!AV35</f>
        <v>-33338068.182656251</v>
      </c>
      <c r="AX79" s="70">
        <f>'FIN-CASHFLOW_CWS'!AW35</f>
        <v>-33338068.182656251</v>
      </c>
      <c r="AY79" s="70">
        <f>'FIN-CASHFLOW_CWS'!AX35</f>
        <v>-33338068.182656251</v>
      </c>
      <c r="AZ79" s="70">
        <f>'FIN-CASHFLOW_CWS'!AY35</f>
        <v>-33605064.587156251</v>
      </c>
      <c r="BA79" s="70">
        <f>'FIN-CASHFLOW_CWS'!AZ35</f>
        <v>-39077588.725976415</v>
      </c>
      <c r="BB79" s="70">
        <f>'FIN-CASHFLOW_CWS'!BA35</f>
        <v>-38800962.059651412</v>
      </c>
      <c r="BC79" s="70">
        <f>'FIN-CASHFLOW_CWS'!BB35</f>
        <v>-38721758.95277141</v>
      </c>
      <c r="BD79" s="70">
        <f>'FIN-CASHFLOW_CWS'!BC35</f>
        <v>-38723267.95277141</v>
      </c>
      <c r="BE79" s="70">
        <f>'FIN-CASHFLOW_CWS'!BD35</f>
        <v>-38632087.477811411</v>
      </c>
      <c r="BF79" s="70">
        <f>'FIN-CASHFLOW_CWS'!BE35</f>
        <v>-38549616.380906411</v>
      </c>
      <c r="BG79" s="70">
        <f>'FIN-CASHFLOW_CWS'!BF35</f>
        <v>-38721767.95277141</v>
      </c>
      <c r="BH79" s="70">
        <f>'FIN-CASHFLOW_CWS'!BG35</f>
        <v>-38632087.477811411</v>
      </c>
      <c r="BI79" s="70">
        <f>'FIN-CASHFLOW_CWS'!BH35</f>
        <v>-38800962.059651412</v>
      </c>
      <c r="BJ79" s="70">
        <f>'FIN-CASHFLOW_CWS'!BI35</f>
        <v>-38800962.059651412</v>
      </c>
      <c r="BK79" s="70">
        <f>'FIN-CASHFLOW_CWS'!BJ35</f>
        <v>-38800962.059651412</v>
      </c>
      <c r="BL79" s="70">
        <f>'FIN-CASHFLOW_CWS'!BK35</f>
        <v>-39072588.725976415</v>
      </c>
    </row>
    <row r="80" spans="2:64" x14ac:dyDescent="0.15">
      <c r="B80" s="305" t="s">
        <v>1045</v>
      </c>
      <c r="C80" s="135"/>
      <c r="D80" s="121">
        <f>SUM(D77:D79)</f>
        <v>84932158</v>
      </c>
      <c r="E80" s="121">
        <f>SUM(E77:E79)</f>
        <v>79912058</v>
      </c>
      <c r="F80" s="121">
        <f t="shared" ref="F80:BL80" si="11">SUM(F77:F79)</f>
        <v>74911958</v>
      </c>
      <c r="G80" s="121">
        <f t="shared" si="11"/>
        <v>69911858</v>
      </c>
      <c r="H80" s="121">
        <f t="shared" si="11"/>
        <v>41283107.333333328</v>
      </c>
      <c r="I80" s="121">
        <f t="shared" si="11"/>
        <v>164051980.66666666</v>
      </c>
      <c r="J80" s="121">
        <f t="shared" si="11"/>
        <v>136932490</v>
      </c>
      <c r="K80" s="121">
        <f t="shared" si="11"/>
        <v>111805239.33333333</v>
      </c>
      <c r="L80" s="121">
        <f t="shared" si="11"/>
        <v>86681868.666666642</v>
      </c>
      <c r="M80" s="121">
        <f t="shared" si="11"/>
        <v>61548237.999999985</v>
      </c>
      <c r="N80" s="121">
        <f t="shared" si="11"/>
        <v>36414607.333333328</v>
      </c>
      <c r="O80" s="121">
        <f t="shared" si="11"/>
        <v>150739725.66666669</v>
      </c>
      <c r="P80" s="121">
        <f t="shared" si="11"/>
        <v>125590905.00000001</v>
      </c>
      <c r="Q80" s="121">
        <f t="shared" si="11"/>
        <v>96617061.25000003</v>
      </c>
      <c r="R80" s="121">
        <f t="shared" si="11"/>
        <v>67732212.5</v>
      </c>
      <c r="S80" s="121">
        <f t="shared" si="11"/>
        <v>38867693.75</v>
      </c>
      <c r="T80" s="121">
        <f t="shared" si="11"/>
        <v>11001675</v>
      </c>
      <c r="U80" s="121">
        <f t="shared" si="11"/>
        <v>-16840908.75</v>
      </c>
      <c r="V80" s="121">
        <f t="shared" si="11"/>
        <v>-44658882.5</v>
      </c>
      <c r="W80" s="121">
        <f t="shared" si="11"/>
        <v>-72523401.25</v>
      </c>
      <c r="X80" s="121">
        <f t="shared" si="11"/>
        <v>-100365985</v>
      </c>
      <c r="Y80" s="121">
        <f t="shared" si="11"/>
        <v>-128250833.75</v>
      </c>
      <c r="Z80" s="121">
        <f t="shared" si="11"/>
        <v>-156135682.5</v>
      </c>
      <c r="AA80" s="121">
        <f t="shared" si="11"/>
        <v>-184020531.25</v>
      </c>
      <c r="AB80" s="121">
        <f t="shared" si="11"/>
        <v>-211989375</v>
      </c>
      <c r="AC80" s="121">
        <f t="shared" si="11"/>
        <v>-242370830.68125001</v>
      </c>
      <c r="AD80" s="121">
        <f t="shared" si="11"/>
        <v>-272575551.36249995</v>
      </c>
      <c r="AE80" s="121">
        <f t="shared" si="11"/>
        <v>-302723027.04374993</v>
      </c>
      <c r="AF80" s="121">
        <f t="shared" si="11"/>
        <v>-332872002.7249999</v>
      </c>
      <c r="AG80" s="121">
        <f t="shared" si="11"/>
        <v>-362978834.45624989</v>
      </c>
      <c r="AH80" s="121">
        <f t="shared" si="11"/>
        <v>-393028421.18749994</v>
      </c>
      <c r="AI80" s="121">
        <f t="shared" si="11"/>
        <v>-423175896.86874998</v>
      </c>
      <c r="AJ80" s="121">
        <f t="shared" si="11"/>
        <v>-453282728.59999996</v>
      </c>
      <c r="AK80" s="121">
        <f t="shared" si="11"/>
        <v>-483487449.28125</v>
      </c>
      <c r="AL80" s="121">
        <f t="shared" si="11"/>
        <v>-513692169.96249998</v>
      </c>
      <c r="AM80" s="121">
        <f t="shared" si="11"/>
        <v>-543896890.64374995</v>
      </c>
      <c r="AN80" s="121">
        <f t="shared" si="11"/>
        <v>-574273346.32499993</v>
      </c>
      <c r="AO80" s="121">
        <f t="shared" si="11"/>
        <v>-607883410.91215622</v>
      </c>
      <c r="AP80" s="121">
        <f t="shared" si="11"/>
        <v>-641221479.09481251</v>
      </c>
      <c r="AQ80" s="121">
        <f t="shared" si="11"/>
        <v>-674471764.51896882</v>
      </c>
      <c r="AR80" s="121">
        <f t="shared" si="11"/>
        <v>-707723558.94312513</v>
      </c>
      <c r="AS80" s="121">
        <f t="shared" si="11"/>
        <v>-740886079.60878122</v>
      </c>
      <c r="AT80" s="121">
        <f t="shared" si="11"/>
        <v>-773960826.51593757</v>
      </c>
      <c r="AU80" s="121">
        <f t="shared" si="11"/>
        <v>-807211120.94009387</v>
      </c>
      <c r="AV80" s="121">
        <f t="shared" si="11"/>
        <v>-840373641.60574996</v>
      </c>
      <c r="AW80" s="121">
        <f t="shared" si="11"/>
        <v>-873711709.78840637</v>
      </c>
      <c r="AX80" s="121">
        <f t="shared" si="11"/>
        <v>-907049777.97106266</v>
      </c>
      <c r="AY80" s="121">
        <f t="shared" si="11"/>
        <v>-940387846.15371895</v>
      </c>
      <c r="AZ80" s="121">
        <f t="shared" si="11"/>
        <v>-973992910.74087524</v>
      </c>
      <c r="BA80" s="121">
        <f t="shared" si="11"/>
        <v>-1013070499.4668517</v>
      </c>
      <c r="BB80" s="121">
        <f t="shared" si="11"/>
        <v>-1051871461.5265031</v>
      </c>
      <c r="BC80" s="121">
        <f t="shared" si="11"/>
        <v>-1090593220.4792745</v>
      </c>
      <c r="BD80" s="121">
        <f t="shared" si="11"/>
        <v>-1129316488.4320459</v>
      </c>
      <c r="BE80" s="121">
        <f t="shared" si="11"/>
        <v>-1167948575.9098573</v>
      </c>
      <c r="BF80" s="121">
        <f t="shared" si="11"/>
        <v>-1206498192.2907636</v>
      </c>
      <c r="BG80" s="121">
        <f t="shared" si="11"/>
        <v>-1245219960.243535</v>
      </c>
      <c r="BH80" s="121">
        <f t="shared" si="11"/>
        <v>-1283852047.7213464</v>
      </c>
      <c r="BI80" s="121">
        <f t="shared" si="11"/>
        <v>-1322653009.7809978</v>
      </c>
      <c r="BJ80" s="121">
        <f t="shared" si="11"/>
        <v>-1361453971.8406491</v>
      </c>
      <c r="BK80" s="121">
        <f t="shared" si="11"/>
        <v>-1400254933.9003005</v>
      </c>
      <c r="BL80" s="121">
        <f t="shared" si="11"/>
        <v>-1439327522.626277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84932158</v>
      </c>
      <c r="E82" s="121">
        <f t="shared" si="12"/>
        <v>79972058</v>
      </c>
      <c r="F82" s="121">
        <f t="shared" si="12"/>
        <v>75043958</v>
      </c>
      <c r="G82" s="121">
        <f t="shared" si="12"/>
        <v>70067858</v>
      </c>
      <c r="H82" s="121">
        <f t="shared" si="12"/>
        <v>41427107.333333328</v>
      </c>
      <c r="I82" s="121">
        <f t="shared" si="12"/>
        <v>164183980.66666666</v>
      </c>
      <c r="J82" s="121">
        <f t="shared" si="12"/>
        <v>137052490</v>
      </c>
      <c r="K82" s="121">
        <f t="shared" si="12"/>
        <v>111901239.33333333</v>
      </c>
      <c r="L82" s="121">
        <f t="shared" si="12"/>
        <v>86777868.666666642</v>
      </c>
      <c r="M82" s="121">
        <f t="shared" si="12"/>
        <v>61620237.999999985</v>
      </c>
      <c r="N82" s="121">
        <f t="shared" si="12"/>
        <v>36570607.333333328</v>
      </c>
      <c r="O82" s="121">
        <f t="shared" si="12"/>
        <v>151075725.66666669</v>
      </c>
      <c r="P82" s="121">
        <f t="shared" si="12"/>
        <v>126034905.00000001</v>
      </c>
      <c r="Q82" s="121">
        <f t="shared" si="12"/>
        <v>97113861.25000003</v>
      </c>
      <c r="R82" s="121">
        <f t="shared" si="12"/>
        <v>68271492.5</v>
      </c>
      <c r="S82" s="121">
        <f t="shared" si="12"/>
        <v>39458333.75</v>
      </c>
      <c r="T82" s="121">
        <f t="shared" si="12"/>
        <v>11566635</v>
      </c>
      <c r="U82" s="121">
        <f t="shared" si="12"/>
        <v>-16301628.75</v>
      </c>
      <c r="V82" s="121">
        <f t="shared" si="12"/>
        <v>-44158122.5</v>
      </c>
      <c r="W82" s="121">
        <f t="shared" si="12"/>
        <v>-72086841.25</v>
      </c>
      <c r="X82" s="121">
        <f t="shared" si="12"/>
        <v>-99929425</v>
      </c>
      <c r="Y82" s="121">
        <f t="shared" si="12"/>
        <v>-127891313.75</v>
      </c>
      <c r="Z82" s="121">
        <f t="shared" si="12"/>
        <v>-155814682.5</v>
      </c>
      <c r="AA82" s="121">
        <f t="shared" si="12"/>
        <v>-183545451.25</v>
      </c>
      <c r="AB82" s="121">
        <f t="shared" si="12"/>
        <v>-211360215</v>
      </c>
      <c r="AC82" s="121">
        <f t="shared" si="12"/>
        <v>-241655856.68125001</v>
      </c>
      <c r="AD82" s="121">
        <f t="shared" si="12"/>
        <v>-271769306.36249995</v>
      </c>
      <c r="AE82" s="121">
        <f t="shared" si="12"/>
        <v>-301828828.04374993</v>
      </c>
      <c r="AF82" s="121">
        <f t="shared" si="12"/>
        <v>-332021780.7249999</v>
      </c>
      <c r="AG82" s="121">
        <f t="shared" si="12"/>
        <v>-362172589.45624989</v>
      </c>
      <c r="AH82" s="121">
        <f t="shared" si="12"/>
        <v>-392266153.18749994</v>
      </c>
      <c r="AI82" s="121">
        <f t="shared" si="12"/>
        <v>-422501582.86874998</v>
      </c>
      <c r="AJ82" s="121">
        <f t="shared" ref="AJ82:BL82" si="13">AJ80+AJ74</f>
        <v>-452608414.59999996</v>
      </c>
      <c r="AK82" s="121">
        <f t="shared" si="13"/>
        <v>-482945066.28125</v>
      </c>
      <c r="AL82" s="121">
        <f t="shared" si="13"/>
        <v>-513032514.96249998</v>
      </c>
      <c r="AM82" s="121">
        <f t="shared" si="13"/>
        <v>-542709511.64374995</v>
      </c>
      <c r="AN82" s="121">
        <f t="shared" si="13"/>
        <v>-572719492.32499993</v>
      </c>
      <c r="AO82" s="121">
        <f t="shared" si="13"/>
        <v>-607050522.91215622</v>
      </c>
      <c r="AP82" s="121">
        <f t="shared" si="13"/>
        <v>-641196227.09481251</v>
      </c>
      <c r="AQ82" s="121">
        <f t="shared" si="13"/>
        <v>-674443944.51896882</v>
      </c>
      <c r="AR82" s="121">
        <f t="shared" si="13"/>
        <v>-707697022.94312513</v>
      </c>
      <c r="AS82" s="121">
        <f t="shared" si="13"/>
        <v>-740860827.60878122</v>
      </c>
      <c r="AT82" s="121">
        <f t="shared" si="13"/>
        <v>-773936858.51593757</v>
      </c>
      <c r="AU82" s="121">
        <f t="shared" si="13"/>
        <v>-807189720.94009387</v>
      </c>
      <c r="AV82" s="121">
        <f t="shared" si="13"/>
        <v>-840352241.60574996</v>
      </c>
      <c r="AW82" s="121">
        <f t="shared" si="13"/>
        <v>-873694375.78840637</v>
      </c>
      <c r="AX82" s="121">
        <f t="shared" si="13"/>
        <v>-907036081.97106266</v>
      </c>
      <c r="AY82" s="121">
        <f t="shared" si="13"/>
        <v>-940369442.15371895</v>
      </c>
      <c r="AZ82" s="121">
        <f t="shared" si="13"/>
        <v>-973968942.74087524</v>
      </c>
      <c r="BA82" s="121">
        <f t="shared" si="13"/>
        <v>-1012247284.2668517</v>
      </c>
      <c r="BB82" s="121">
        <f t="shared" si="13"/>
        <v>-1050154111.5265031</v>
      </c>
      <c r="BC82" s="121">
        <f t="shared" si="13"/>
        <v>-1088697266.0792744</v>
      </c>
      <c r="BD82" s="121">
        <f t="shared" si="13"/>
        <v>-1127516705.632046</v>
      </c>
      <c r="BE82" s="121">
        <f t="shared" si="13"/>
        <v>-1166231225.9098573</v>
      </c>
      <c r="BF82" s="121">
        <f t="shared" si="13"/>
        <v>-1204863275.0907636</v>
      </c>
      <c r="BG82" s="121">
        <f t="shared" si="13"/>
        <v>-1243763647.4435351</v>
      </c>
      <c r="BH82" s="121">
        <f t="shared" si="13"/>
        <v>-1282395734.9213464</v>
      </c>
      <c r="BI82" s="121">
        <f t="shared" si="13"/>
        <v>-1321471472.9809978</v>
      </c>
      <c r="BJ82" s="121">
        <f t="shared" si="13"/>
        <v>-1354131191.440649</v>
      </c>
      <c r="BK82" s="121">
        <f t="shared" si="13"/>
        <v>-1386516133.9003005</v>
      </c>
      <c r="BL82" s="121">
        <f t="shared" si="13"/>
        <v>-1423527902.626277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-433067942.98614717</v>
      </c>
      <c r="E4" s="121">
        <f>'FIN-VALUE_CWS'!E34</f>
        <v>151392244</v>
      </c>
      <c r="G4" s="244">
        <f>'FIN-VALUE_CWS'!F34</f>
        <v>-0.34958081393903284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-647952446.25308537</v>
      </c>
      <c r="E5" s="121">
        <f>'FIN-VALUE_CWS'!E35</f>
        <v>139458749</v>
      </c>
      <c r="G5" s="244">
        <f>'FIN-VALUE_CWS'!F35</f>
        <v>-0.21522991356302165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-895676558.56169307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-5020100</v>
      </c>
      <c r="E6" s="121">
        <f>'FIN-CASHFLOW_CWS'!E67</f>
        <v>-5000100</v>
      </c>
      <c r="F6" s="121">
        <f>'FIN-CASHFLOW_CWS'!F67</f>
        <v>-5060100</v>
      </c>
      <c r="G6" s="121">
        <f>'FIN-CASHFLOW_CWS'!G67</f>
        <v>-41414024</v>
      </c>
      <c r="H6" s="121">
        <f>'FIN-CASHFLOW_CWS'!H67</f>
        <v>-28437834</v>
      </c>
      <c r="I6" s="121">
        <f>'FIN-CASHFLOW_CWS'!I67</f>
        <v>-26897954</v>
      </c>
      <c r="J6" s="121">
        <f>'FIN-CASHFLOW_CWS'!J67</f>
        <v>-24892574</v>
      </c>
      <c r="K6" s="121">
        <f>'FIN-CASHFLOW_CWS'!K67</f>
        <v>-24901834</v>
      </c>
      <c r="L6" s="121">
        <f>'FIN-CASHFLOW_CWS'!L67</f>
        <v>-24884454</v>
      </c>
      <c r="M6" s="121">
        <f>'FIN-CASHFLOW_CWS'!M67</f>
        <v>-24919714</v>
      </c>
      <c r="N6" s="121">
        <f>'FIN-CASHFLOW_CWS'!N67</f>
        <v>-24895714</v>
      </c>
      <c r="O6" s="121">
        <f>'FIN-CASHFLOW_CWS'!O67</f>
        <v>-24989214</v>
      </c>
      <c r="P6" s="121">
        <f>'FIN-CASHFLOW_CWS'!P67</f>
        <v>-29170018.75</v>
      </c>
      <c r="Q6" s="121">
        <f>'FIN-CASHFLOW_CWS'!Q67</f>
        <v>-28913343.75</v>
      </c>
      <c r="R6" s="121">
        <f>'FIN-CASHFLOW_CWS'!R67</f>
        <v>-28709723.75</v>
      </c>
      <c r="S6" s="121">
        <f>'FIN-CASHFLOW_CWS'!S67</f>
        <v>-27676448.75</v>
      </c>
      <c r="T6" s="121">
        <f>'FIN-CASHFLOW_CWS'!T67</f>
        <v>-27716143.75</v>
      </c>
      <c r="U6" s="121">
        <f>'FIN-CASHFLOW_CWS'!U67</f>
        <v>-27617168.75</v>
      </c>
      <c r="V6" s="121">
        <f>'FIN-CASHFLOW_CWS'!V67</f>
        <v>-27546013.75</v>
      </c>
      <c r="W6" s="121">
        <f>'FIN-CASHFLOW_CWS'!W67</f>
        <v>-27626263.75</v>
      </c>
      <c r="X6" s="121">
        <f>'FIN-CASHFLOW_CWS'!X67</f>
        <v>-27546013.75</v>
      </c>
      <c r="Y6" s="121">
        <f>'FIN-CASHFLOW_CWS'!Y67</f>
        <v>-27669598.75</v>
      </c>
      <c r="Z6" s="121">
        <f>'FIN-CASHFLOW_CWS'!Z67</f>
        <v>-27592558.75</v>
      </c>
      <c r="AA6" s="121">
        <f>'FIN-CASHFLOW_CWS'!AA67</f>
        <v>-27570088.75</v>
      </c>
      <c r="AB6" s="121">
        <f>'FIN-CASHFLOW_CWS'!AB67</f>
        <v>-30620142.481250003</v>
      </c>
      <c r="AC6" s="121">
        <f>'FIN-CASHFLOW_CWS'!AC67</f>
        <v>-30425795.281250004</v>
      </c>
      <c r="AD6" s="121">
        <f>'FIN-CASHFLOW_CWS'!AD67</f>
        <v>-30078772.881250001</v>
      </c>
      <c r="AE6" s="121">
        <f>'FIN-CASHFLOW_CWS'!AE67</f>
        <v>-29977702.681250002</v>
      </c>
      <c r="AF6" s="121">
        <f>'FIN-CASHFLOW_CWS'!AF67</f>
        <v>-30050048.731250003</v>
      </c>
      <c r="AG6" s="121">
        <f>'FIN-CASHFLOW_CWS'!AG67</f>
        <v>-29892929.931250002</v>
      </c>
      <c r="AH6" s="121">
        <f>'FIN-CASHFLOW_CWS'!AH67</f>
        <v>-29715165.481250003</v>
      </c>
      <c r="AI6" s="121">
        <f>'FIN-CASHFLOW_CWS'!AI67</f>
        <v>-29918117.731250003</v>
      </c>
      <c r="AJ6" s="121">
        <f>'FIN-CASHFLOW_CWS'!AJ67</f>
        <v>-29728433.481250003</v>
      </c>
      <c r="AK6" s="121">
        <f>'FIN-CASHFLOW_CWS'!AK67</f>
        <v>-29989470.681250002</v>
      </c>
      <c r="AL6" s="121">
        <f>'FIN-CASHFLOW_CWS'!AL67</f>
        <v>-29857539.681250002</v>
      </c>
      <c r="AM6" s="121">
        <f>'FIN-CASHFLOW_CWS'!AM67</f>
        <v>-29970767.081250001</v>
      </c>
      <c r="AN6" s="121">
        <f>'FIN-CASHFLOW_CWS'!AN67</f>
        <v>-34589331.717656255</v>
      </c>
      <c r="AO6" s="121">
        <f>'FIN-CASHFLOW_CWS'!AO67</f>
        <v>-34630071.649656251</v>
      </c>
      <c r="AP6" s="121">
        <f>'FIN-CASHFLOW_CWS'!AP67</f>
        <v>-33261064.857656252</v>
      </c>
      <c r="AQ6" s="121">
        <f>'FIN-CASHFLOW_CWS'!AQ67</f>
        <v>-33037819.424156252</v>
      </c>
      <c r="AR6" s="121">
        <f>'FIN-CASHFLOW_CWS'!AR67</f>
        <v>-33174575.099156249</v>
      </c>
      <c r="AS6" s="121">
        <f>'FIN-CASHFLOW_CWS'!AS67</f>
        <v>-33082949.340656251</v>
      </c>
      <c r="AT6" s="121">
        <f>'FIN-CASHFLOW_CWS'!AT67</f>
        <v>-32584287.55715625</v>
      </c>
      <c r="AU6" s="121">
        <f>'FIN-CASHFLOW_CWS'!AU67</f>
        <v>-33170723.099156249</v>
      </c>
      <c r="AV6" s="121">
        <f>'FIN-CASHFLOW_CWS'!AV67</f>
        <v>-32670777.315656252</v>
      </c>
      <c r="AW6" s="121">
        <f>'FIN-CASHFLOW_CWS'!AW67</f>
        <v>-33122818.182656251</v>
      </c>
      <c r="AX6" s="121">
        <f>'FIN-CASHFLOW_CWS'!AX67</f>
        <v>-33118752.182656251</v>
      </c>
      <c r="AY6" s="121">
        <f>'FIN-CASHFLOW_CWS'!AY67</f>
        <v>-32693193.120156251</v>
      </c>
      <c r="AZ6" s="121">
        <f>'FIN-CASHFLOW_CWS'!AZ67</f>
        <v>-38518671.965816416</v>
      </c>
      <c r="BA6" s="121">
        <f>'FIN-CASHFLOW_CWS'!BA67</f>
        <v>-38634888.133476414</v>
      </c>
      <c r="BB6" s="121">
        <f>'FIN-CASHFLOW_CWS'!BB67</f>
        <v>-38733636.001901411</v>
      </c>
      <c r="BC6" s="121">
        <f>'FIN-CASHFLOW_CWS'!BC67</f>
        <v>-38604180.552771412</v>
      </c>
      <c r="BD6" s="121">
        <f>'FIN-CASHFLOW_CWS'!BD67</f>
        <v>-38753259.645146407</v>
      </c>
      <c r="BE6" s="121">
        <f>'FIN-CASHFLOW_CWS'!BE67</f>
        <v>-38386157.020061411</v>
      </c>
      <c r="BF6" s="121">
        <f>'FIN-CASHFLOW_CWS'!BF67</f>
        <v>-38118305.146281414</v>
      </c>
      <c r="BG6" s="121">
        <f>'FIN-CASHFLOW_CWS'!BG67</f>
        <v>-38492222.445146412</v>
      </c>
      <c r="BH6" s="121">
        <f>'FIN-CASHFLOW_CWS'!BH67</f>
        <v>-38104604.643186413</v>
      </c>
      <c r="BI6" s="121">
        <f>'FIN-CASHFLOW_CWS'!BI67</f>
        <v>-38585712.059651412</v>
      </c>
      <c r="BJ6" s="121">
        <f>'FIN-CASHFLOW_CWS'!BJ67</f>
        <v>-38310936.059651412</v>
      </c>
      <c r="BK6" s="121">
        <f>'FIN-CASHFLOW_CWS'!BK67</f>
        <v>-44508651.852151416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-5020100</v>
      </c>
      <c r="F8" s="121">
        <f>'FIN-CASHFLOW_CWS'!F69</f>
        <v>-10020200</v>
      </c>
      <c r="G8" s="121">
        <f>'FIN-CASHFLOW_CWS'!G69</f>
        <v>-15080300</v>
      </c>
      <c r="H8" s="121">
        <f>'FIN-CASHFLOW_CWS'!H69</f>
        <v>-56494324</v>
      </c>
      <c r="I8" s="121">
        <f>'FIN-CASHFLOW_CWS'!I69</f>
        <v>-84932158</v>
      </c>
      <c r="J8" s="121">
        <f>'FIN-CASHFLOW_CWS'!J69</f>
        <v>-111830112</v>
      </c>
      <c r="K8" s="121">
        <f>'FIN-CASHFLOW_CWS'!K69</f>
        <v>-136722686</v>
      </c>
      <c r="L8" s="121">
        <f>'FIN-CASHFLOW_CWS'!L69</f>
        <v>-161624520</v>
      </c>
      <c r="M8" s="121">
        <f>'FIN-CASHFLOW_CWS'!M69</f>
        <v>-186508974</v>
      </c>
      <c r="N8" s="121">
        <f>'FIN-CASHFLOW_CWS'!N69</f>
        <v>-211428688</v>
      </c>
      <c r="O8" s="121">
        <f>'FIN-CASHFLOW_CWS'!O69</f>
        <v>-236324402</v>
      </c>
      <c r="P8" s="121">
        <f>'FIN-CASHFLOW_CWS'!P69</f>
        <v>-261313616</v>
      </c>
      <c r="Q8" s="121">
        <f>'FIN-CASHFLOW_CWS'!Q69</f>
        <v>-290483634.75</v>
      </c>
      <c r="R8" s="121">
        <f>'FIN-CASHFLOW_CWS'!R69</f>
        <v>-319396978.5</v>
      </c>
      <c r="S8" s="121">
        <f>'FIN-CASHFLOW_CWS'!S69</f>
        <v>-348106702.25</v>
      </c>
      <c r="T8" s="121">
        <f>'FIN-CASHFLOW_CWS'!T69</f>
        <v>-375783151</v>
      </c>
      <c r="U8" s="121">
        <f>'FIN-CASHFLOW_CWS'!U69</f>
        <v>-403499294.75</v>
      </c>
      <c r="V8" s="121">
        <f>'FIN-CASHFLOW_CWS'!V69</f>
        <v>-431116463.5</v>
      </c>
      <c r="W8" s="121">
        <f>'FIN-CASHFLOW_CWS'!W69</f>
        <v>-458662477.25</v>
      </c>
      <c r="X8" s="121">
        <f>'FIN-CASHFLOW_CWS'!X69</f>
        <v>-486288741</v>
      </c>
      <c r="Y8" s="121">
        <f>'FIN-CASHFLOW_CWS'!Y69</f>
        <v>-513834754.75</v>
      </c>
      <c r="Z8" s="121">
        <f>'FIN-CASHFLOW_CWS'!Z69</f>
        <v>-541504353.5</v>
      </c>
      <c r="AA8" s="121">
        <f>'FIN-CASHFLOW_CWS'!AA69</f>
        <v>-569096912.25</v>
      </c>
      <c r="AB8" s="121">
        <f>'FIN-CASHFLOW_CWS'!AB69</f>
        <v>-596667001</v>
      </c>
      <c r="AC8" s="121">
        <f>'FIN-CASHFLOW_CWS'!AC69</f>
        <v>-627287143.48125005</v>
      </c>
      <c r="AD8" s="121">
        <f>'FIN-CASHFLOW_CWS'!AD69</f>
        <v>-657712938.76250005</v>
      </c>
      <c r="AE8" s="121">
        <f>'FIN-CASHFLOW_CWS'!AE69</f>
        <v>-687791711.64375007</v>
      </c>
      <c r="AF8" s="121">
        <f>'FIN-CASHFLOW_CWS'!AF69</f>
        <v>-717769414.32500005</v>
      </c>
      <c r="AG8" s="121">
        <f>'FIN-CASHFLOW_CWS'!AG69</f>
        <v>-747819463.0562501</v>
      </c>
      <c r="AH8" s="121">
        <f>'FIN-CASHFLOW_CWS'!AH69</f>
        <v>-777712392.98750007</v>
      </c>
      <c r="AI8" s="121">
        <f>'FIN-CASHFLOW_CWS'!AI69</f>
        <v>-807427558.46875012</v>
      </c>
      <c r="AJ8" s="121">
        <f>'FIN-CASHFLOW_CWS'!AJ69</f>
        <v>-837345676.20000017</v>
      </c>
      <c r="AK8" s="121">
        <f>'FIN-CASHFLOW_CWS'!AK69</f>
        <v>-867074109.68125021</v>
      </c>
      <c r="AL8" s="121">
        <f>'FIN-CASHFLOW_CWS'!AL69</f>
        <v>-897063580.36250019</v>
      </c>
      <c r="AM8" s="121">
        <f>'FIN-CASHFLOW_CWS'!AM69</f>
        <v>-926921120.04375017</v>
      </c>
      <c r="AN8" s="121">
        <f>'FIN-CASHFLOW_CWS'!AN69</f>
        <v>-956891887.12500012</v>
      </c>
      <c r="AO8" s="121">
        <f>'FIN-CASHFLOW_CWS'!AO69</f>
        <v>-991481218.84265637</v>
      </c>
      <c r="AP8" s="121">
        <f>'FIN-CASHFLOW_CWS'!AP69</f>
        <v>-1026111290.4923127</v>
      </c>
      <c r="AQ8" s="121">
        <f>'FIN-CASHFLOW_CWS'!AQ69</f>
        <v>-1059372355.3499689</v>
      </c>
      <c r="AR8" s="121">
        <f>'FIN-CASHFLOW_CWS'!AR69</f>
        <v>-1092410174.7741251</v>
      </c>
      <c r="AS8" s="121">
        <f>'FIN-CASHFLOW_CWS'!AS69</f>
        <v>-1125584749.8732812</v>
      </c>
      <c r="AT8" s="121">
        <f>'FIN-CASHFLOW_CWS'!AT69</f>
        <v>-1158667699.2139375</v>
      </c>
      <c r="AU8" s="121">
        <f>'FIN-CASHFLOW_CWS'!AU69</f>
        <v>-1191251986.7710938</v>
      </c>
      <c r="AV8" s="121">
        <f>'FIN-CASHFLOW_CWS'!AV69</f>
        <v>-1224422709.87025</v>
      </c>
      <c r="AW8" s="121">
        <f>'FIN-CASHFLOW_CWS'!AW69</f>
        <v>-1257093487.1859062</v>
      </c>
      <c r="AX8" s="121">
        <f>'FIN-CASHFLOW_CWS'!AX69</f>
        <v>-1290216305.3685625</v>
      </c>
      <c r="AY8" s="121">
        <f>'FIN-CASHFLOW_CWS'!AY69</f>
        <v>-1323335057.5512187</v>
      </c>
      <c r="AZ8" s="121">
        <f>'FIN-CASHFLOW_CWS'!AZ69</f>
        <v>-1356028250.671375</v>
      </c>
      <c r="BA8" s="121">
        <f>'FIN-CASHFLOW_CWS'!BA69</f>
        <v>-1394546922.6371915</v>
      </c>
      <c r="BB8" s="121">
        <f>'FIN-CASHFLOW_CWS'!BB69</f>
        <v>-1433181810.770668</v>
      </c>
      <c r="BC8" s="121">
        <f>'FIN-CASHFLOW_CWS'!BC69</f>
        <v>-1471915446.7725694</v>
      </c>
      <c r="BD8" s="121">
        <f>'FIN-CASHFLOW_CWS'!BD69</f>
        <v>-1510519627.3253407</v>
      </c>
      <c r="BE8" s="121">
        <f>'FIN-CASHFLOW_CWS'!BE69</f>
        <v>-1549272886.9704871</v>
      </c>
      <c r="BF8" s="121">
        <f>'FIN-CASHFLOW_CWS'!BF69</f>
        <v>-1587659043.9905486</v>
      </c>
      <c r="BG8" s="121">
        <f>'FIN-CASHFLOW_CWS'!BG69</f>
        <v>-1625777349.1368301</v>
      </c>
      <c r="BH8" s="121">
        <f>'FIN-CASHFLOW_CWS'!BH69</f>
        <v>-1664269571.5819764</v>
      </c>
      <c r="BI8" s="121">
        <f>'FIN-CASHFLOW_CWS'!BI69</f>
        <v>-1702374176.2251627</v>
      </c>
      <c r="BJ8" s="121">
        <f>'FIN-CASHFLOW_CWS'!BJ69</f>
        <v>-1740959888.2848141</v>
      </c>
      <c r="BK8" s="121">
        <f>'FIN-CASHFLOW_CWS'!BK69</f>
        <v>-1779270824.3444655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-5020100</v>
      </c>
      <c r="E9" s="121">
        <f>'FIN-CASHFLOW_CWS'!E70</f>
        <v>-10020200</v>
      </c>
      <c r="F9" s="121">
        <f>'FIN-CASHFLOW_CWS'!F70</f>
        <v>-15080300</v>
      </c>
      <c r="G9" s="121">
        <f>'FIN-CASHFLOW_CWS'!G70</f>
        <v>-56494324</v>
      </c>
      <c r="H9" s="121">
        <f>'FIN-CASHFLOW_CWS'!H70</f>
        <v>-84932158</v>
      </c>
      <c r="I9" s="121">
        <f>'FIN-CASHFLOW_CWS'!I70</f>
        <v>-111830112</v>
      </c>
      <c r="J9" s="121">
        <f>'FIN-CASHFLOW_CWS'!J70</f>
        <v>-136722686</v>
      </c>
      <c r="K9" s="121">
        <f>'FIN-CASHFLOW_CWS'!K70</f>
        <v>-161624520</v>
      </c>
      <c r="L9" s="121">
        <f>'FIN-CASHFLOW_CWS'!L70</f>
        <v>-186508974</v>
      </c>
      <c r="M9" s="121">
        <f>'FIN-CASHFLOW_CWS'!M70</f>
        <v>-211428688</v>
      </c>
      <c r="N9" s="121">
        <f>'FIN-CASHFLOW_CWS'!N70</f>
        <v>-236324402</v>
      </c>
      <c r="O9" s="121">
        <f>'FIN-CASHFLOW_CWS'!O70</f>
        <v>-261313616</v>
      </c>
      <c r="P9" s="121">
        <f>'FIN-CASHFLOW_CWS'!P70</f>
        <v>-290483634.75</v>
      </c>
      <c r="Q9" s="121">
        <f>'FIN-CASHFLOW_CWS'!Q70</f>
        <v>-319396978.5</v>
      </c>
      <c r="R9" s="121">
        <f>'FIN-CASHFLOW_CWS'!R70</f>
        <v>-348106702.25</v>
      </c>
      <c r="S9" s="121">
        <f>'FIN-CASHFLOW_CWS'!S70</f>
        <v>-375783151</v>
      </c>
      <c r="T9" s="121">
        <f>'FIN-CASHFLOW_CWS'!T70</f>
        <v>-403499294.75</v>
      </c>
      <c r="U9" s="121">
        <f>'FIN-CASHFLOW_CWS'!U70</f>
        <v>-431116463.5</v>
      </c>
      <c r="V9" s="121">
        <f>'FIN-CASHFLOW_CWS'!V70</f>
        <v>-458662477.25</v>
      </c>
      <c r="W9" s="121">
        <f>'FIN-CASHFLOW_CWS'!W70</f>
        <v>-486288741</v>
      </c>
      <c r="X9" s="121">
        <f>'FIN-CASHFLOW_CWS'!X70</f>
        <v>-513834754.75</v>
      </c>
      <c r="Y9" s="121">
        <f>'FIN-CASHFLOW_CWS'!Y70</f>
        <v>-541504353.5</v>
      </c>
      <c r="Z9" s="121">
        <f>'FIN-CASHFLOW_CWS'!Z70</f>
        <v>-569096912.25</v>
      </c>
      <c r="AA9" s="121">
        <f>'FIN-CASHFLOW_CWS'!AA70</f>
        <v>-596667001</v>
      </c>
      <c r="AB9" s="121">
        <f>'FIN-CASHFLOW_CWS'!AB70</f>
        <v>-627287143.48125005</v>
      </c>
      <c r="AC9" s="121">
        <f>'FIN-CASHFLOW_CWS'!AC70</f>
        <v>-657712938.76250005</v>
      </c>
      <c r="AD9" s="121">
        <f>'FIN-CASHFLOW_CWS'!AD70</f>
        <v>-687791711.64375007</v>
      </c>
      <c r="AE9" s="121">
        <f>'FIN-CASHFLOW_CWS'!AE70</f>
        <v>-717769414.32500005</v>
      </c>
      <c r="AF9" s="121">
        <f>'FIN-CASHFLOW_CWS'!AF70</f>
        <v>-747819463.0562501</v>
      </c>
      <c r="AG9" s="121">
        <f>'FIN-CASHFLOW_CWS'!AG70</f>
        <v>-777712392.98750007</v>
      </c>
      <c r="AH9" s="121">
        <f>'FIN-CASHFLOW_CWS'!AH70</f>
        <v>-807427558.46875012</v>
      </c>
      <c r="AI9" s="121">
        <f>'FIN-CASHFLOW_CWS'!AI70</f>
        <v>-837345676.20000017</v>
      </c>
      <c r="AJ9" s="121">
        <f>'FIN-CASHFLOW_CWS'!AJ70</f>
        <v>-867074109.68125021</v>
      </c>
      <c r="AK9" s="121">
        <f>'FIN-CASHFLOW_CWS'!AK70</f>
        <v>-897063580.36250019</v>
      </c>
      <c r="AL9" s="121">
        <f>'FIN-CASHFLOW_CWS'!AL70</f>
        <v>-926921120.04375017</v>
      </c>
      <c r="AM9" s="121">
        <f>'FIN-CASHFLOW_CWS'!AM70</f>
        <v>-956891887.12500012</v>
      </c>
      <c r="AN9" s="121">
        <f>'FIN-CASHFLOW_CWS'!AN70</f>
        <v>-991481218.84265637</v>
      </c>
      <c r="AO9" s="121">
        <f>'FIN-CASHFLOW_CWS'!AO70</f>
        <v>-1026111290.4923127</v>
      </c>
      <c r="AP9" s="121">
        <f>'FIN-CASHFLOW_CWS'!AP70</f>
        <v>-1059372355.3499689</v>
      </c>
      <c r="AQ9" s="121">
        <f>'FIN-CASHFLOW_CWS'!AQ70</f>
        <v>-1092410174.7741251</v>
      </c>
      <c r="AR9" s="121">
        <f>'FIN-CASHFLOW_CWS'!AR70</f>
        <v>-1125584749.8732812</v>
      </c>
      <c r="AS9" s="121">
        <f>'FIN-CASHFLOW_CWS'!AS70</f>
        <v>-1158667699.2139375</v>
      </c>
      <c r="AT9" s="121">
        <f>'FIN-CASHFLOW_CWS'!AT70</f>
        <v>-1191251986.7710938</v>
      </c>
      <c r="AU9" s="121">
        <f>'FIN-CASHFLOW_CWS'!AU70</f>
        <v>-1224422709.87025</v>
      </c>
      <c r="AV9" s="121">
        <f>'FIN-CASHFLOW_CWS'!AV70</f>
        <v>-1257093487.1859062</v>
      </c>
      <c r="AW9" s="121">
        <f>'FIN-CASHFLOW_CWS'!AW70</f>
        <v>-1290216305.3685625</v>
      </c>
      <c r="AX9" s="121">
        <f>'FIN-CASHFLOW_CWS'!AX70</f>
        <v>-1323335057.5512187</v>
      </c>
      <c r="AY9" s="121">
        <f>'FIN-CASHFLOW_CWS'!AY70</f>
        <v>-1356028250.671375</v>
      </c>
      <c r="AZ9" s="121">
        <f>'FIN-CASHFLOW_CWS'!AZ70</f>
        <v>-1394546922.6371915</v>
      </c>
      <c r="BA9" s="121">
        <f>'FIN-CASHFLOW_CWS'!BA70</f>
        <v>-1433181810.770668</v>
      </c>
      <c r="BB9" s="121">
        <f>'FIN-CASHFLOW_CWS'!BB70</f>
        <v>-1471915446.7725694</v>
      </c>
      <c r="BC9" s="121">
        <f>'FIN-CASHFLOW_CWS'!BC70</f>
        <v>-1510519627.3253407</v>
      </c>
      <c r="BD9" s="121">
        <f>'FIN-CASHFLOW_CWS'!BD70</f>
        <v>-1549272886.9704871</v>
      </c>
      <c r="BE9" s="121">
        <f>'FIN-CASHFLOW_CWS'!BE70</f>
        <v>-1587659043.9905486</v>
      </c>
      <c r="BF9" s="121">
        <f>'FIN-CASHFLOW_CWS'!BF70</f>
        <v>-1625777349.1368301</v>
      </c>
      <c r="BG9" s="121">
        <f>'FIN-CASHFLOW_CWS'!BG70</f>
        <v>-1664269571.5819764</v>
      </c>
      <c r="BH9" s="121">
        <f>'FIN-CASHFLOW_CWS'!BH70</f>
        <v>-1702374176.2251627</v>
      </c>
      <c r="BI9" s="121">
        <f>'FIN-CASHFLOW_CWS'!BI70</f>
        <v>-1740959888.2848141</v>
      </c>
      <c r="BJ9" s="121">
        <f>'FIN-CASHFLOW_CWS'!BJ70</f>
        <v>-1779270824.3444655</v>
      </c>
      <c r="BK9" s="121">
        <f>'FIN-CASHFLOW_CWS'!BK70</f>
        <v>-1823779476.1966169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84932158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151392244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139458749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-5020100</v>
      </c>
      <c r="E15" s="121">
        <f t="shared" si="0"/>
        <v>-5000100</v>
      </c>
      <c r="F15" s="121">
        <f t="shared" si="0"/>
        <v>-5060100</v>
      </c>
      <c r="G15" s="121">
        <f t="shared" si="0"/>
        <v>-41414024</v>
      </c>
      <c r="H15" s="121">
        <f t="shared" si="0"/>
        <v>122954410</v>
      </c>
      <c r="I15" s="121">
        <f t="shared" si="0"/>
        <v>-26897954</v>
      </c>
      <c r="J15" s="121">
        <f t="shared" si="0"/>
        <v>-24892574</v>
      </c>
      <c r="K15" s="121">
        <f t="shared" si="0"/>
        <v>-24901834</v>
      </c>
      <c r="L15" s="121">
        <f t="shared" si="0"/>
        <v>-24884454</v>
      </c>
      <c r="M15" s="121">
        <f t="shared" si="0"/>
        <v>-24919714</v>
      </c>
      <c r="N15" s="121">
        <f t="shared" si="0"/>
        <v>114563035</v>
      </c>
      <c r="O15" s="121">
        <f t="shared" si="0"/>
        <v>-24989214</v>
      </c>
      <c r="P15" s="121">
        <f t="shared" si="0"/>
        <v>-29170018.75</v>
      </c>
      <c r="Q15" s="121">
        <f t="shared" si="0"/>
        <v>-28913343.75</v>
      </c>
      <c r="R15" s="121">
        <f t="shared" si="0"/>
        <v>-28709723.75</v>
      </c>
      <c r="S15" s="121">
        <f t="shared" si="0"/>
        <v>-27676448.75</v>
      </c>
      <c r="T15" s="121">
        <f t="shared" si="0"/>
        <v>-27716143.75</v>
      </c>
      <c r="U15" s="121">
        <f t="shared" si="0"/>
        <v>-27617168.75</v>
      </c>
      <c r="V15" s="121">
        <f t="shared" si="0"/>
        <v>-27546013.75</v>
      </c>
      <c r="W15" s="121">
        <f t="shared" si="0"/>
        <v>-27626263.75</v>
      </c>
      <c r="X15" s="121">
        <f t="shared" si="0"/>
        <v>-27546013.75</v>
      </c>
      <c r="Y15" s="121">
        <f t="shared" si="0"/>
        <v>-27669598.75</v>
      </c>
      <c r="Z15" s="121">
        <f t="shared" si="0"/>
        <v>-27592558.75</v>
      </c>
      <c r="AA15" s="121">
        <f t="shared" si="0"/>
        <v>-27570088.75</v>
      </c>
      <c r="AB15" s="121">
        <f t="shared" si="0"/>
        <v>-30620142.481250003</v>
      </c>
      <c r="AC15" s="121">
        <f t="shared" si="0"/>
        <v>-30425795.281250004</v>
      </c>
      <c r="AD15" s="121">
        <f t="shared" si="0"/>
        <v>-30078772.881250001</v>
      </c>
      <c r="AE15" s="121">
        <f t="shared" si="0"/>
        <v>-29977702.681250002</v>
      </c>
      <c r="AF15" s="121">
        <f t="shared" si="0"/>
        <v>-30050048.731250003</v>
      </c>
      <c r="AG15" s="121">
        <f t="shared" si="0"/>
        <v>-29892929.931250002</v>
      </c>
      <c r="AH15" s="121">
        <f t="shared" si="0"/>
        <v>-29715165.481250003</v>
      </c>
      <c r="AI15" s="121">
        <f t="shared" si="0"/>
        <v>-29918117.731250003</v>
      </c>
      <c r="AJ15" s="121">
        <f t="shared" ref="AJ15:BK15" si="1">AJ6+AJ13</f>
        <v>-29728433.481250003</v>
      </c>
      <c r="AK15" s="121">
        <f t="shared" si="1"/>
        <v>-29989470.681250002</v>
      </c>
      <c r="AL15" s="121">
        <f t="shared" si="1"/>
        <v>-29857539.681250002</v>
      </c>
      <c r="AM15" s="121">
        <f t="shared" si="1"/>
        <v>-29970767.081250001</v>
      </c>
      <c r="AN15" s="121">
        <f t="shared" si="1"/>
        <v>-34589331.717656255</v>
      </c>
      <c r="AO15" s="121">
        <f t="shared" si="1"/>
        <v>-34630071.649656251</v>
      </c>
      <c r="AP15" s="121">
        <f t="shared" si="1"/>
        <v>-33261064.857656252</v>
      </c>
      <c r="AQ15" s="121">
        <f t="shared" si="1"/>
        <v>-33037819.424156252</v>
      </c>
      <c r="AR15" s="121">
        <f t="shared" si="1"/>
        <v>-33174575.099156249</v>
      </c>
      <c r="AS15" s="121">
        <f t="shared" si="1"/>
        <v>-33082949.340656251</v>
      </c>
      <c r="AT15" s="121">
        <f t="shared" si="1"/>
        <v>-32584287.55715625</v>
      </c>
      <c r="AU15" s="121">
        <f t="shared" si="1"/>
        <v>-33170723.099156249</v>
      </c>
      <c r="AV15" s="121">
        <f t="shared" si="1"/>
        <v>-32670777.315656252</v>
      </c>
      <c r="AW15" s="121">
        <f t="shared" si="1"/>
        <v>-33122818.182656251</v>
      </c>
      <c r="AX15" s="121">
        <f t="shared" si="1"/>
        <v>-33118752.182656251</v>
      </c>
      <c r="AY15" s="121">
        <f t="shared" si="1"/>
        <v>-32693193.120156251</v>
      </c>
      <c r="AZ15" s="121">
        <f t="shared" si="1"/>
        <v>-38518671.965816416</v>
      </c>
      <c r="BA15" s="121">
        <f t="shared" si="1"/>
        <v>-38634888.133476414</v>
      </c>
      <c r="BB15" s="121">
        <f t="shared" si="1"/>
        <v>-38733636.001901411</v>
      </c>
      <c r="BC15" s="121">
        <f t="shared" si="1"/>
        <v>-38604180.552771412</v>
      </c>
      <c r="BD15" s="121">
        <f t="shared" si="1"/>
        <v>-38753259.645146407</v>
      </c>
      <c r="BE15" s="121">
        <f t="shared" si="1"/>
        <v>-38386157.020061411</v>
      </c>
      <c r="BF15" s="121">
        <f t="shared" si="1"/>
        <v>-38118305.146281414</v>
      </c>
      <c r="BG15" s="121">
        <f t="shared" si="1"/>
        <v>-38492222.445146412</v>
      </c>
      <c r="BH15" s="121">
        <f t="shared" si="1"/>
        <v>-38104604.643186413</v>
      </c>
      <c r="BI15" s="121">
        <f t="shared" si="1"/>
        <v>-38585712.059651412</v>
      </c>
      <c r="BJ15" s="121">
        <f t="shared" si="1"/>
        <v>-38310936.059651412</v>
      </c>
      <c r="BK15" s="121">
        <f t="shared" si="1"/>
        <v>-44508651.852151416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84932158</v>
      </c>
      <c r="D17" s="121">
        <f t="shared" ref="D17:AI17" si="2">C18</f>
        <v>84932158</v>
      </c>
      <c r="E17" s="121">
        <f t="shared" si="2"/>
        <v>79912058</v>
      </c>
      <c r="F17" s="121">
        <f t="shared" si="2"/>
        <v>74911958</v>
      </c>
      <c r="G17" s="121">
        <f t="shared" si="2"/>
        <v>69851858</v>
      </c>
      <c r="H17" s="121">
        <f t="shared" si="2"/>
        <v>28437834</v>
      </c>
      <c r="I17" s="121">
        <f t="shared" si="2"/>
        <v>151392244</v>
      </c>
      <c r="J17" s="121">
        <f t="shared" si="2"/>
        <v>124494290</v>
      </c>
      <c r="K17" s="121">
        <f t="shared" si="2"/>
        <v>99601716</v>
      </c>
      <c r="L17" s="121">
        <f t="shared" si="2"/>
        <v>74699882</v>
      </c>
      <c r="M17" s="121">
        <f t="shared" si="2"/>
        <v>49815428</v>
      </c>
      <c r="N17" s="121">
        <f t="shared" si="2"/>
        <v>24895714</v>
      </c>
      <c r="O17" s="121">
        <f t="shared" si="2"/>
        <v>139458749</v>
      </c>
      <c r="P17" s="121">
        <f t="shared" si="2"/>
        <v>114469535</v>
      </c>
      <c r="Q17" s="121">
        <f t="shared" si="2"/>
        <v>85299516.25</v>
      </c>
      <c r="R17" s="121">
        <f t="shared" si="2"/>
        <v>56386172.5</v>
      </c>
      <c r="S17" s="121">
        <f t="shared" si="2"/>
        <v>27676448.75</v>
      </c>
      <c r="T17" s="121">
        <f t="shared" si="2"/>
        <v>0</v>
      </c>
      <c r="U17" s="121">
        <f t="shared" si="2"/>
        <v>-27716143.75</v>
      </c>
      <c r="V17" s="121">
        <f t="shared" si="2"/>
        <v>-55333312.5</v>
      </c>
      <c r="W17" s="121">
        <f t="shared" si="2"/>
        <v>-82879326.25</v>
      </c>
      <c r="X17" s="121">
        <f t="shared" si="2"/>
        <v>-110505590</v>
      </c>
      <c r="Y17" s="121">
        <f t="shared" si="2"/>
        <v>-138051603.75</v>
      </c>
      <c r="Z17" s="121">
        <f t="shared" si="2"/>
        <v>-165721202.5</v>
      </c>
      <c r="AA17" s="121">
        <f t="shared" si="2"/>
        <v>-193313761.25</v>
      </c>
      <c r="AB17" s="121">
        <f t="shared" si="2"/>
        <v>-220883850</v>
      </c>
      <c r="AC17" s="121">
        <f t="shared" si="2"/>
        <v>-251503992.48124999</v>
      </c>
      <c r="AD17" s="121">
        <f t="shared" si="2"/>
        <v>-281929787.76249999</v>
      </c>
      <c r="AE17" s="121">
        <f t="shared" si="2"/>
        <v>-312008560.64375001</v>
      </c>
      <c r="AF17" s="121">
        <f t="shared" si="2"/>
        <v>-341986263.32499999</v>
      </c>
      <c r="AG17" s="121">
        <f t="shared" si="2"/>
        <v>-372036312.05624998</v>
      </c>
      <c r="AH17" s="121">
        <f t="shared" si="2"/>
        <v>-401929241.98749995</v>
      </c>
      <c r="AI17" s="121">
        <f t="shared" si="2"/>
        <v>-431644407.46874994</v>
      </c>
      <c r="AJ17" s="121">
        <f t="shared" ref="AJ17:BK17" si="3">AI18</f>
        <v>-461562525.19999993</v>
      </c>
      <c r="AK17" s="121">
        <f t="shared" si="3"/>
        <v>-491290958.68124992</v>
      </c>
      <c r="AL17" s="121">
        <f t="shared" si="3"/>
        <v>-521280429.36249989</v>
      </c>
      <c r="AM17" s="121">
        <f t="shared" si="3"/>
        <v>-551137969.04374993</v>
      </c>
      <c r="AN17" s="121">
        <f t="shared" si="3"/>
        <v>-581108736.12499988</v>
      </c>
      <c r="AO17" s="121">
        <f t="shared" si="3"/>
        <v>-615698067.84265614</v>
      </c>
      <c r="AP17" s="121">
        <f t="shared" si="3"/>
        <v>-650328139.49231243</v>
      </c>
      <c r="AQ17" s="121">
        <f t="shared" si="3"/>
        <v>-683589204.34996867</v>
      </c>
      <c r="AR17" s="121">
        <f t="shared" si="3"/>
        <v>-716627023.77412498</v>
      </c>
      <c r="AS17" s="121">
        <f t="shared" si="3"/>
        <v>-749801598.87328124</v>
      </c>
      <c r="AT17" s="121">
        <f t="shared" si="3"/>
        <v>-782884548.21393752</v>
      </c>
      <c r="AU17" s="121">
        <f t="shared" si="3"/>
        <v>-815468835.77109373</v>
      </c>
      <c r="AV17" s="121">
        <f t="shared" si="3"/>
        <v>-848639558.87024999</v>
      </c>
      <c r="AW17" s="121">
        <f t="shared" si="3"/>
        <v>-881310336.18590629</v>
      </c>
      <c r="AX17" s="121">
        <f t="shared" si="3"/>
        <v>-914433154.36856258</v>
      </c>
      <c r="AY17" s="121">
        <f t="shared" si="3"/>
        <v>-947551906.55121887</v>
      </c>
      <c r="AZ17" s="121">
        <f t="shared" si="3"/>
        <v>-980245099.67137516</v>
      </c>
      <c r="BA17" s="121">
        <f t="shared" si="3"/>
        <v>-1018763771.6371915</v>
      </c>
      <c r="BB17" s="121">
        <f t="shared" si="3"/>
        <v>-1057398659.7706679</v>
      </c>
      <c r="BC17" s="121">
        <f t="shared" si="3"/>
        <v>-1096132295.7725694</v>
      </c>
      <c r="BD17" s="121">
        <f t="shared" si="3"/>
        <v>-1134736476.3253407</v>
      </c>
      <c r="BE17" s="121">
        <f t="shared" si="3"/>
        <v>-1173489735.9704871</v>
      </c>
      <c r="BF17" s="121">
        <f t="shared" si="3"/>
        <v>-1211875892.9905486</v>
      </c>
      <c r="BG17" s="121">
        <f t="shared" si="3"/>
        <v>-1249994198.1368301</v>
      </c>
      <c r="BH17" s="121">
        <f t="shared" si="3"/>
        <v>-1288486420.5819764</v>
      </c>
      <c r="BI17" s="121">
        <f t="shared" si="3"/>
        <v>-1326591025.2251627</v>
      </c>
      <c r="BJ17" s="121">
        <f t="shared" si="3"/>
        <v>-1365176737.2848141</v>
      </c>
      <c r="BK17" s="121">
        <f t="shared" si="3"/>
        <v>-1403487673.3444655</v>
      </c>
    </row>
    <row r="18" spans="2:64" x14ac:dyDescent="0.15">
      <c r="B18" s="127" t="s">
        <v>468</v>
      </c>
      <c r="C18" s="121">
        <f>C13+C15</f>
        <v>84932158</v>
      </c>
      <c r="D18" s="121">
        <f t="shared" ref="D18:AI18" si="4">D15+D17</f>
        <v>79912058</v>
      </c>
      <c r="E18" s="121">
        <f t="shared" si="4"/>
        <v>74911958</v>
      </c>
      <c r="F18" s="121">
        <f t="shared" si="4"/>
        <v>69851858</v>
      </c>
      <c r="G18" s="121">
        <f t="shared" si="4"/>
        <v>28437834</v>
      </c>
      <c r="H18" s="121">
        <f t="shared" si="4"/>
        <v>151392244</v>
      </c>
      <c r="I18" s="121">
        <f t="shared" si="4"/>
        <v>124494290</v>
      </c>
      <c r="J18" s="121">
        <f t="shared" si="4"/>
        <v>99601716</v>
      </c>
      <c r="K18" s="121">
        <f t="shared" si="4"/>
        <v>74699882</v>
      </c>
      <c r="L18" s="121">
        <f t="shared" si="4"/>
        <v>49815428</v>
      </c>
      <c r="M18" s="121">
        <f t="shared" si="4"/>
        <v>24895714</v>
      </c>
      <c r="N18" s="121">
        <f t="shared" si="4"/>
        <v>139458749</v>
      </c>
      <c r="O18" s="121">
        <f t="shared" si="4"/>
        <v>114469535</v>
      </c>
      <c r="P18" s="121">
        <f t="shared" si="4"/>
        <v>85299516.25</v>
      </c>
      <c r="Q18" s="121">
        <f t="shared" si="4"/>
        <v>56386172.5</v>
      </c>
      <c r="R18" s="121">
        <f t="shared" si="4"/>
        <v>27676448.75</v>
      </c>
      <c r="S18" s="121">
        <f t="shared" si="4"/>
        <v>0</v>
      </c>
      <c r="T18" s="121">
        <f t="shared" si="4"/>
        <v>-27716143.75</v>
      </c>
      <c r="U18" s="121">
        <f t="shared" si="4"/>
        <v>-55333312.5</v>
      </c>
      <c r="V18" s="121">
        <f t="shared" si="4"/>
        <v>-82879326.25</v>
      </c>
      <c r="W18" s="121">
        <f t="shared" si="4"/>
        <v>-110505590</v>
      </c>
      <c r="X18" s="121">
        <f t="shared" si="4"/>
        <v>-138051603.75</v>
      </c>
      <c r="Y18" s="121">
        <f t="shared" si="4"/>
        <v>-165721202.5</v>
      </c>
      <c r="Z18" s="121">
        <f t="shared" si="4"/>
        <v>-193313761.25</v>
      </c>
      <c r="AA18" s="121">
        <f t="shared" si="4"/>
        <v>-220883850</v>
      </c>
      <c r="AB18" s="121">
        <f t="shared" si="4"/>
        <v>-251503992.48124999</v>
      </c>
      <c r="AC18" s="121">
        <f t="shared" si="4"/>
        <v>-281929787.76249999</v>
      </c>
      <c r="AD18" s="121">
        <f t="shared" si="4"/>
        <v>-312008560.64375001</v>
      </c>
      <c r="AE18" s="121">
        <f t="shared" si="4"/>
        <v>-341986263.32499999</v>
      </c>
      <c r="AF18" s="121">
        <f t="shared" si="4"/>
        <v>-372036312.05624998</v>
      </c>
      <c r="AG18" s="121">
        <f t="shared" si="4"/>
        <v>-401929241.98749995</v>
      </c>
      <c r="AH18" s="121">
        <f t="shared" si="4"/>
        <v>-431644407.46874994</v>
      </c>
      <c r="AI18" s="121">
        <f t="shared" si="4"/>
        <v>-461562525.19999993</v>
      </c>
      <c r="AJ18" s="121">
        <f t="shared" ref="AJ18:BK18" si="5">AJ15+AJ17</f>
        <v>-491290958.68124992</v>
      </c>
      <c r="AK18" s="121">
        <f t="shared" si="5"/>
        <v>-521280429.36249989</v>
      </c>
      <c r="AL18" s="121">
        <f t="shared" si="5"/>
        <v>-551137969.04374993</v>
      </c>
      <c r="AM18" s="121">
        <f t="shared" si="5"/>
        <v>-581108736.12499988</v>
      </c>
      <c r="AN18" s="121">
        <f t="shared" si="5"/>
        <v>-615698067.84265614</v>
      </c>
      <c r="AO18" s="121">
        <f t="shared" si="5"/>
        <v>-650328139.49231243</v>
      </c>
      <c r="AP18" s="121">
        <f t="shared" si="5"/>
        <v>-683589204.34996867</v>
      </c>
      <c r="AQ18" s="121">
        <f t="shared" si="5"/>
        <v>-716627023.77412498</v>
      </c>
      <c r="AR18" s="121">
        <f t="shared" si="5"/>
        <v>-749801598.87328124</v>
      </c>
      <c r="AS18" s="121">
        <f t="shared" si="5"/>
        <v>-782884548.21393752</v>
      </c>
      <c r="AT18" s="121">
        <f t="shared" si="5"/>
        <v>-815468835.77109373</v>
      </c>
      <c r="AU18" s="121">
        <f t="shared" si="5"/>
        <v>-848639558.87024999</v>
      </c>
      <c r="AV18" s="121">
        <f t="shared" si="5"/>
        <v>-881310336.18590629</v>
      </c>
      <c r="AW18" s="121">
        <f t="shared" si="5"/>
        <v>-914433154.36856258</v>
      </c>
      <c r="AX18" s="121">
        <f t="shared" si="5"/>
        <v>-947551906.55121887</v>
      </c>
      <c r="AY18" s="121">
        <f t="shared" si="5"/>
        <v>-980245099.67137516</v>
      </c>
      <c r="AZ18" s="121">
        <f t="shared" si="5"/>
        <v>-1018763771.6371915</v>
      </c>
      <c r="BA18" s="121">
        <f t="shared" si="5"/>
        <v>-1057398659.7706679</v>
      </c>
      <c r="BB18" s="121">
        <f t="shared" si="5"/>
        <v>-1096132295.7725694</v>
      </c>
      <c r="BC18" s="121">
        <f t="shared" si="5"/>
        <v>-1134736476.3253407</v>
      </c>
      <c r="BD18" s="121">
        <f t="shared" si="5"/>
        <v>-1173489735.9704871</v>
      </c>
      <c r="BE18" s="121">
        <f t="shared" si="5"/>
        <v>-1211875892.9905486</v>
      </c>
      <c r="BF18" s="121">
        <f t="shared" si="5"/>
        <v>-1249994198.1368301</v>
      </c>
      <c r="BG18" s="121">
        <f t="shared" si="5"/>
        <v>-1288486420.5819764</v>
      </c>
      <c r="BH18" s="121">
        <f t="shared" si="5"/>
        <v>-1326591025.2251627</v>
      </c>
      <c r="BI18" s="121">
        <f t="shared" si="5"/>
        <v>-1365176737.2848141</v>
      </c>
      <c r="BJ18" s="121">
        <f t="shared" si="5"/>
        <v>-1403487673.3444655</v>
      </c>
      <c r="BK18" s="121">
        <f t="shared" si="5"/>
        <v>-1447996325.1966169</v>
      </c>
      <c r="BL18" s="130">
        <f>BK18-BK9</f>
        <v>375783151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-84932158</v>
      </c>
      <c r="E27" s="130">
        <f>D29</f>
        <v>-236324402</v>
      </c>
      <c r="F27" s="224">
        <f>C27</f>
        <v>0</v>
      </c>
      <c r="G27" s="224">
        <f>F29</f>
        <v>-375783151</v>
      </c>
      <c r="L27" s="130"/>
    </row>
    <row r="28" spans="2:64" x14ac:dyDescent="0.15">
      <c r="B28" s="138" t="s">
        <v>834</v>
      </c>
      <c r="C28" s="121">
        <f>C29-C27</f>
        <v>-84932158</v>
      </c>
      <c r="D28" s="121">
        <f>D29-D27</f>
        <v>-151392244</v>
      </c>
      <c r="E28" s="121">
        <f>E29-E27</f>
        <v>-139458749</v>
      </c>
      <c r="F28" s="224">
        <f>SUM(C28:E28)</f>
        <v>-375783151</v>
      </c>
      <c r="G28" s="145">
        <f>G29-G27</f>
        <v>-1072213174.1966169</v>
      </c>
      <c r="L28" s="130"/>
    </row>
    <row r="29" spans="2:64" x14ac:dyDescent="0.15">
      <c r="B29" s="138" t="s">
        <v>835</v>
      </c>
      <c r="C29" s="121">
        <f>H9</f>
        <v>-84932158</v>
      </c>
      <c r="D29" s="130">
        <f>N9</f>
        <v>-236324402</v>
      </c>
      <c r="E29" s="130">
        <f>S9</f>
        <v>-375783151</v>
      </c>
      <c r="F29" s="224">
        <f>E29</f>
        <v>-375783151</v>
      </c>
      <c r="G29" s="224">
        <f>'FIN-CASHFLOW_CWS'!BK58</f>
        <v>-1447996325.1966169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-433067942.98614717</v>
      </c>
      <c r="E34" s="130">
        <f>D28*-1</f>
        <v>151392244</v>
      </c>
      <c r="F34" s="237">
        <f>E34/D34</f>
        <v>-0.34958081393903284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-647952446.25308537</v>
      </c>
      <c r="E35" s="130">
        <f>E28*-1</f>
        <v>139458749</v>
      </c>
      <c r="F35" s="237">
        <f>E35/D35</f>
        <v>-0.21522991356302165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-895676558.56169307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42466079</v>
      </c>
      <c r="F42" s="238">
        <f>D42/E44</f>
        <v>0.5</v>
      </c>
      <c r="G42" s="239">
        <f>F42*(1-G52)</f>
        <v>0.67479040696951642</v>
      </c>
      <c r="H42" s="240">
        <f>G42*(1-H60)</f>
        <v>0.82002548793472163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42466079</v>
      </c>
      <c r="F43" s="238">
        <f>D43/E44</f>
        <v>0.5</v>
      </c>
      <c r="G43" s="239">
        <f>F43*(1-G52)</f>
        <v>0.67479040696951642</v>
      </c>
      <c r="H43" s="240">
        <f>G43*(1-H60)</f>
        <v>0.82002548793472163</v>
      </c>
    </row>
    <row r="44" spans="1:15" x14ac:dyDescent="0.15">
      <c r="B44" s="47" t="s">
        <v>836</v>
      </c>
      <c r="E44" s="121">
        <f>D43+D42</f>
        <v>84932158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849.32158000000004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151392244</v>
      </c>
      <c r="F52" s="238"/>
      <c r="G52" s="242">
        <f>D52/E53</f>
        <v>-0.34958081393903284</v>
      </c>
      <c r="H52" s="242">
        <f>G52*(1-H60)</f>
        <v>-0.42482106230642158</v>
      </c>
      <c r="L52" s="223"/>
    </row>
    <row r="53" spans="2:12" x14ac:dyDescent="0.15">
      <c r="B53" s="47" t="s">
        <v>836</v>
      </c>
      <c r="E53" s="121">
        <f>D34</f>
        <v>-433067942.98614717</v>
      </c>
    </row>
    <row r="54" spans="2:12" x14ac:dyDescent="0.15">
      <c r="B54" s="106" t="s">
        <v>915</v>
      </c>
      <c r="D54" s="234">
        <f>D47/(1-G52)-D47</f>
        <v>-25902.918174918945</v>
      </c>
      <c r="L54" s="223"/>
    </row>
    <row r="55" spans="2:12" x14ac:dyDescent="0.15">
      <c r="B55" s="47" t="s">
        <v>904</v>
      </c>
      <c r="D55" s="235">
        <f>D47+D54</f>
        <v>74097.081825081055</v>
      </c>
    </row>
    <row r="56" spans="2:12" x14ac:dyDescent="0.15">
      <c r="B56" s="47" t="s">
        <v>905</v>
      </c>
      <c r="D56" s="131">
        <f>E53/D55</f>
        <v>-5844.6018698614707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139458749</v>
      </c>
      <c r="F60" s="238"/>
      <c r="H60" s="242">
        <f>D60/E61</f>
        <v>-0.21522991356302165</v>
      </c>
      <c r="L60" s="223"/>
    </row>
    <row r="61" spans="2:12" x14ac:dyDescent="0.15">
      <c r="B61" s="47" t="s">
        <v>836</v>
      </c>
      <c r="E61" s="121">
        <f>D35</f>
        <v>-647952446.25308537</v>
      </c>
    </row>
    <row r="62" spans="2:12" x14ac:dyDescent="0.15">
      <c r="B62" s="106" t="s">
        <v>916</v>
      </c>
      <c r="D62" s="234">
        <f>D55/(1-H60)-D55</f>
        <v>-13123.36730563642</v>
      </c>
      <c r="L62" s="223"/>
    </row>
    <row r="63" spans="2:12" x14ac:dyDescent="0.15">
      <c r="B63" s="47" t="s">
        <v>904</v>
      </c>
      <c r="D63" s="235">
        <f>D55+D62</f>
        <v>60973.714519444635</v>
      </c>
    </row>
    <row r="64" spans="2:12" x14ac:dyDescent="0.15">
      <c r="B64" s="47" t="s">
        <v>905</v>
      </c>
      <c r="D64" s="131">
        <f>E61/D63</f>
        <v>-10626.750417943655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-895676558.56169307</v>
      </c>
    </row>
    <row r="70" spans="2:8" x14ac:dyDescent="0.15">
      <c r="B70" s="138" t="s">
        <v>837</v>
      </c>
      <c r="C70" s="130">
        <f>D42</f>
        <v>42466079</v>
      </c>
      <c r="D70" s="236">
        <f>H42</f>
        <v>0.82002548793472163</v>
      </c>
      <c r="E70" s="130">
        <f>$C$69*D70</f>
        <v>-734477606.96624458</v>
      </c>
      <c r="F70" s="243">
        <f>E70/C70</f>
        <v>-17.295630401060681</v>
      </c>
    </row>
    <row r="71" spans="2:8" x14ac:dyDescent="0.15">
      <c r="B71" s="138" t="s">
        <v>903</v>
      </c>
      <c r="C71" s="130">
        <f>D43</f>
        <v>42466079</v>
      </c>
      <c r="D71" s="236">
        <f>H43</f>
        <v>0.82002548793472163</v>
      </c>
      <c r="E71" s="130">
        <f>$C$69*D71</f>
        <v>-734477606.96624458</v>
      </c>
      <c r="F71" s="243">
        <f>E71/C71</f>
        <v>-17.295630401060681</v>
      </c>
    </row>
    <row r="72" spans="2:8" x14ac:dyDescent="0.15">
      <c r="B72" s="138" t="s">
        <v>906</v>
      </c>
      <c r="C72" s="130">
        <f>D52</f>
        <v>151392244</v>
      </c>
      <c r="D72" s="236">
        <f>H52</f>
        <v>-0.42482106230642158</v>
      </c>
      <c r="E72" s="130">
        <f>$C$69*D72</f>
        <v>380502267.09113824</v>
      </c>
      <c r="F72" s="243">
        <f>E72/C72</f>
        <v>2.5133537692402408</v>
      </c>
    </row>
    <row r="73" spans="2:8" x14ac:dyDescent="0.15">
      <c r="B73" s="138" t="s">
        <v>907</v>
      </c>
      <c r="C73" s="130">
        <f>D60</f>
        <v>139458749</v>
      </c>
      <c r="D73" s="236">
        <f>H60</f>
        <v>-0.21522991356302165</v>
      </c>
      <c r="E73" s="130">
        <f>$C$69*D73</f>
        <v>192776388.2796579</v>
      </c>
      <c r="F73" s="243">
        <f>E73/C73</f>
        <v>1.3823183533623831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375783151</v>
      </c>
      <c r="D75" s="236">
        <f>SUM(D70:D73)</f>
        <v>0.99999999999999989</v>
      </c>
      <c r="E75" s="130">
        <f>SUM(E70:E73)</f>
        <v>-895676558.56169319</v>
      </c>
      <c r="F75" s="243">
        <f>E75/C75</f>
        <v>-2.3834931294237118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+'FIN-P&amp;L_CWS'!D207</f>
        <v>0</v>
      </c>
      <c r="D42" s="250">
        <f>+'FIN-P&amp;L_CWS'!E207</f>
        <v>-5020100</v>
      </c>
      <c r="E42" s="250">
        <f>+'FIN-P&amp;L_CWS'!F207</f>
        <v>-5000100</v>
      </c>
      <c r="F42" s="250">
        <f>+'FIN-P&amp;L_CWS'!G207</f>
        <v>-5000100</v>
      </c>
      <c r="G42" s="250">
        <f>+'FIN-P&amp;L_CWS'!H207</f>
        <v>-28628750.666666668</v>
      </c>
      <c r="H42" s="250">
        <f>+'FIN-P&amp;L_CWS'!I207</f>
        <v>-28623370.666666668</v>
      </c>
      <c r="I42" s="250">
        <f>+'FIN-P&amp;L_CWS'!J207</f>
        <v>-27119490.666666668</v>
      </c>
      <c r="J42" s="250">
        <f>+'FIN-P&amp;L_CWS'!K207</f>
        <v>-25127250.666666668</v>
      </c>
      <c r="K42" s="250">
        <f>+'FIN-P&amp;L_CWS'!L207</f>
        <v>-25123370.666666668</v>
      </c>
      <c r="L42" s="250">
        <f>+'FIN-P&amp;L_CWS'!M207</f>
        <v>-25133630.666666668</v>
      </c>
      <c r="M42" s="250">
        <f>+'FIN-P&amp;L_CWS'!N207</f>
        <v>-25133630.666666668</v>
      </c>
      <c r="N42" s="250">
        <f>+'FIN-P&amp;L_CWS'!O207</f>
        <v>-25133630.666666668</v>
      </c>
      <c r="O42" s="250">
        <f>+'FIN-P&amp;L_CWS'!P207</f>
        <v>-25148820.666666668</v>
      </c>
      <c r="P42" s="250">
        <f>+'FIN-P&amp;L_CWS'!Q207</f>
        <v>-28973843.75</v>
      </c>
      <c r="Q42" s="250">
        <f>+'FIN-P&amp;L_CWS'!R207</f>
        <v>-28884848.75</v>
      </c>
      <c r="R42" s="250">
        <f>+'FIN-P&amp;L_CWS'!S207</f>
        <v>-28864518.75</v>
      </c>
      <c r="S42" s="250">
        <f>+'FIN-P&amp;L_CWS'!T207</f>
        <v>-27866018.75</v>
      </c>
      <c r="T42" s="250">
        <f>+'FIN-P&amp;L_CWS'!U207</f>
        <v>-27842583.75</v>
      </c>
      <c r="U42" s="250">
        <f>+'FIN-P&amp;L_CWS'!V207</f>
        <v>-27817973.75</v>
      </c>
      <c r="V42" s="250">
        <f>+'FIN-P&amp;L_CWS'!W207</f>
        <v>-27864518.75</v>
      </c>
      <c r="W42" s="250">
        <f>+'FIN-P&amp;L_CWS'!X207</f>
        <v>-27842583.75</v>
      </c>
      <c r="X42" s="250">
        <f>+'FIN-P&amp;L_CWS'!Y207</f>
        <v>-27884848.75</v>
      </c>
      <c r="Y42" s="250">
        <f>+'FIN-P&amp;L_CWS'!Z207</f>
        <v>-27884848.75</v>
      </c>
      <c r="Z42" s="250">
        <f>+'FIN-P&amp;L_CWS'!AA207</f>
        <v>-27884848.75</v>
      </c>
      <c r="AA42" s="250">
        <f>+'FIN-P&amp;L_CWS'!AB207</f>
        <v>-27968843.75</v>
      </c>
      <c r="AB42" s="250">
        <f>+'FIN-P&amp;L_CWS'!AC207</f>
        <v>-30381455.681250002</v>
      </c>
      <c r="AC42" s="250">
        <f>+'FIN-P&amp;L_CWS'!AD207</f>
        <v>-30204720.681250002</v>
      </c>
      <c r="AD42" s="250">
        <f>+'FIN-P&amp;L_CWS'!AE207</f>
        <v>-30147475.681250002</v>
      </c>
      <c r="AE42" s="250">
        <f>+'FIN-P&amp;L_CWS'!AF207</f>
        <v>-30148975.681250002</v>
      </c>
      <c r="AF42" s="250">
        <f>+'FIN-P&amp;L_CWS'!AG207</f>
        <v>-30106831.731250003</v>
      </c>
      <c r="AG42" s="250">
        <f>+'FIN-P&amp;L_CWS'!AH207</f>
        <v>-30049586.731250003</v>
      </c>
      <c r="AH42" s="250">
        <f>+'FIN-P&amp;L_CWS'!AI207</f>
        <v>-30147475.681250002</v>
      </c>
      <c r="AI42" s="250">
        <f>+'FIN-P&amp;L_CWS'!AJ207</f>
        <v>-30106831.731250003</v>
      </c>
      <c r="AJ42" s="250">
        <f>+'FIN-P&amp;L_CWS'!AK207</f>
        <v>-30204720.681250002</v>
      </c>
      <c r="AK42" s="250">
        <f>+'FIN-P&amp;L_CWS'!AL207</f>
        <v>-30204720.681250002</v>
      </c>
      <c r="AL42" s="250">
        <f>+'FIN-P&amp;L_CWS'!AM207</f>
        <v>-30204720.681250002</v>
      </c>
      <c r="AM42" s="250">
        <f>+'FIN-P&amp;L_CWS'!AN207</f>
        <v>-30376455.681250002</v>
      </c>
      <c r="AN42" s="250">
        <f>+'FIN-P&amp;L_CWS'!AO207</f>
        <v>-33610064.587156251</v>
      </c>
      <c r="AO42" s="250">
        <f>+'FIN-P&amp;L_CWS'!AP207</f>
        <v>-33338068.182656251</v>
      </c>
      <c r="AP42" s="250">
        <f>+'FIN-P&amp;L_CWS'!AQ207</f>
        <v>-33250285.424156252</v>
      </c>
      <c r="AQ42" s="250">
        <f>+'FIN-P&amp;L_CWS'!AR207</f>
        <v>-33251794.424156252</v>
      </c>
      <c r="AR42" s="250">
        <f>+'FIN-P&amp;L_CWS'!AS207</f>
        <v>-33162520.66565625</v>
      </c>
      <c r="AS42" s="250">
        <f>+'FIN-P&amp;L_CWS'!AT207</f>
        <v>-33074746.907156251</v>
      </c>
      <c r="AT42" s="250">
        <f>+'FIN-P&amp;L_CWS'!AU207</f>
        <v>-33250294.424156252</v>
      </c>
      <c r="AU42" s="250">
        <f>+'FIN-P&amp;L_CWS'!AV207</f>
        <v>-33162520.66565625</v>
      </c>
      <c r="AV42" s="250">
        <f>+'FIN-P&amp;L_CWS'!AW207</f>
        <v>-33338068.182656251</v>
      </c>
      <c r="AW42" s="250">
        <f>+'FIN-P&amp;L_CWS'!AX207</f>
        <v>-33338068.182656251</v>
      </c>
      <c r="AX42" s="250">
        <f>+'FIN-P&amp;L_CWS'!AY207</f>
        <v>-33338068.182656251</v>
      </c>
      <c r="AY42" s="250">
        <f>+'FIN-P&amp;L_CWS'!AZ207</f>
        <v>-33605064.587156251</v>
      </c>
      <c r="AZ42" s="250">
        <f>+'FIN-P&amp;L_CWS'!BA207</f>
        <v>-39077588.725976415</v>
      </c>
      <c r="BA42" s="250">
        <f>+'FIN-P&amp;L_CWS'!BB207</f>
        <v>-38800962.059651412</v>
      </c>
      <c r="BB42" s="250">
        <f>+'FIN-P&amp;L_CWS'!BC207</f>
        <v>-38721758.95277141</v>
      </c>
      <c r="BC42" s="250">
        <f>+'FIN-P&amp;L_CWS'!BD207</f>
        <v>-38723267.95277141</v>
      </c>
      <c r="BD42" s="250">
        <f>+'FIN-P&amp;L_CWS'!BE207</f>
        <v>-38632087.477811411</v>
      </c>
      <c r="BE42" s="250">
        <f>+'FIN-P&amp;L_CWS'!BF207</f>
        <v>-38549616.380906411</v>
      </c>
      <c r="BF42" s="250">
        <f>+'FIN-P&amp;L_CWS'!BG207</f>
        <v>-38721767.95277141</v>
      </c>
      <c r="BG42" s="250">
        <f>+'FIN-P&amp;L_CWS'!BH207</f>
        <v>-38632087.477811411</v>
      </c>
      <c r="BH42" s="250">
        <f>+'FIN-P&amp;L_CWS'!BI207</f>
        <v>-38800962.059651412</v>
      </c>
      <c r="BI42" s="250">
        <f>+'FIN-P&amp;L_CWS'!BJ207</f>
        <v>-38800962.059651412</v>
      </c>
      <c r="BJ42" s="250">
        <f>+'FIN-P&amp;L_CWS'!BK207</f>
        <v>-38800962.059651412</v>
      </c>
      <c r="BK42" s="250">
        <f>+'FIN-P&amp;L_CWS'!BL207</f>
        <v>-39072588.725976415</v>
      </c>
    </row>
    <row r="43" spans="1:64" x14ac:dyDescent="0.15">
      <c r="B43" s="33" t="s">
        <v>1091</v>
      </c>
      <c r="C43" s="250">
        <f>+'FIN-P&amp;L_CWS'!D208</f>
        <v>0</v>
      </c>
      <c r="D43" s="250">
        <f>+'FIN-P&amp;L_CWS'!E208</f>
        <v>-5020100</v>
      </c>
      <c r="E43" s="250">
        <f>+'FIN-P&amp;L_CWS'!F208</f>
        <v>-10020200</v>
      </c>
      <c r="F43" s="250">
        <f>+'FIN-P&amp;L_CWS'!G208</f>
        <v>-15020300</v>
      </c>
      <c r="G43" s="250">
        <f>+'FIN-P&amp;L_CWS'!H208</f>
        <v>-43649050.666666672</v>
      </c>
      <c r="H43" s="250">
        <f>+'FIN-P&amp;L_CWS'!I208</f>
        <v>-72272421.333333343</v>
      </c>
      <c r="I43" s="250">
        <f>+'FIN-P&amp;L_CWS'!J208</f>
        <v>-99391912.000000015</v>
      </c>
      <c r="J43" s="250">
        <f>+'FIN-P&amp;L_CWS'!K208</f>
        <v>-124519162.66666669</v>
      </c>
      <c r="K43" s="250">
        <f>+'FIN-P&amp;L_CWS'!L208</f>
        <v>-149642533.33333334</v>
      </c>
      <c r="L43" s="250">
        <f>+'FIN-P&amp;L_CWS'!M208</f>
        <v>-174776164</v>
      </c>
      <c r="M43" s="250">
        <f>+'FIN-P&amp;L_CWS'!N208</f>
        <v>-199909794.66666666</v>
      </c>
      <c r="N43" s="250">
        <f>+'FIN-P&amp;L_CWS'!O208</f>
        <v>-225043425.33333331</v>
      </c>
      <c r="O43" s="250">
        <f>+'FIN-P&amp;L_CWS'!P208</f>
        <v>-250192245.99999997</v>
      </c>
      <c r="P43" s="250">
        <f>+'FIN-P&amp;L_CWS'!Q208</f>
        <v>-279166089.75</v>
      </c>
      <c r="Q43" s="250">
        <f>+'FIN-P&amp;L_CWS'!R208</f>
        <v>-308050938.5</v>
      </c>
      <c r="R43" s="250">
        <f>+'FIN-P&amp;L_CWS'!S208</f>
        <v>-336915457.25</v>
      </c>
      <c r="S43" s="250">
        <f>+'FIN-P&amp;L_CWS'!T208</f>
        <v>-364781476</v>
      </c>
      <c r="T43" s="250">
        <f>+'FIN-P&amp;L_CWS'!U208</f>
        <v>-392624059.75</v>
      </c>
      <c r="U43" s="250">
        <f>+'FIN-P&amp;L_CWS'!V208</f>
        <v>-420442033.5</v>
      </c>
      <c r="V43" s="250">
        <f>+'FIN-P&amp;L_CWS'!W208</f>
        <v>-448306552.25</v>
      </c>
      <c r="W43" s="250">
        <f>+'FIN-P&amp;L_CWS'!X208</f>
        <v>-476149136</v>
      </c>
      <c r="X43" s="250">
        <f>+'FIN-P&amp;L_CWS'!Y208</f>
        <v>-504033984.75</v>
      </c>
      <c r="Y43" s="250">
        <f>+'FIN-P&amp;L_CWS'!Z208</f>
        <v>-531918833.5</v>
      </c>
      <c r="Z43" s="250">
        <f>+'FIN-P&amp;L_CWS'!AA208</f>
        <v>-559803682.25</v>
      </c>
      <c r="AA43" s="250">
        <f>+'FIN-P&amp;L_CWS'!AB208</f>
        <v>-587772526</v>
      </c>
      <c r="AB43" s="250">
        <f>+'FIN-P&amp;L_CWS'!AC208</f>
        <v>-618153981.68124998</v>
      </c>
      <c r="AC43" s="250">
        <f>+'FIN-P&amp;L_CWS'!AD208</f>
        <v>-648358702.36249995</v>
      </c>
      <c r="AD43" s="250">
        <f>+'FIN-P&amp;L_CWS'!AE208</f>
        <v>-678506178.04374993</v>
      </c>
      <c r="AE43" s="250">
        <f>+'FIN-P&amp;L_CWS'!AF208</f>
        <v>-708655153.7249999</v>
      </c>
      <c r="AF43" s="250">
        <f>+'FIN-P&amp;L_CWS'!AG208</f>
        <v>-738761985.45624995</v>
      </c>
      <c r="AG43" s="250">
        <f>+'FIN-P&amp;L_CWS'!AH208</f>
        <v>-768811572.1875</v>
      </c>
      <c r="AH43" s="250">
        <f>+'FIN-P&amp;L_CWS'!AI208</f>
        <v>-798959047.86874998</v>
      </c>
      <c r="AI43" s="250">
        <f>+'FIN-P&amp;L_CWS'!AJ208</f>
        <v>-829065879.60000002</v>
      </c>
      <c r="AJ43" s="250">
        <f>+'FIN-P&amp;L_CWS'!AK208</f>
        <v>-859270600.28125</v>
      </c>
      <c r="AK43" s="250">
        <f>+'FIN-P&amp;L_CWS'!AL208</f>
        <v>-889475320.96249998</v>
      </c>
      <c r="AL43" s="250">
        <f>+'FIN-P&amp;L_CWS'!AM208</f>
        <v>-919680041.64374995</v>
      </c>
      <c r="AM43" s="250">
        <f>+'FIN-P&amp;L_CWS'!AN208</f>
        <v>-950056497.32499993</v>
      </c>
      <c r="AN43" s="250">
        <f>+'FIN-P&amp;L_CWS'!AO208</f>
        <v>-983666561.91215622</v>
      </c>
      <c r="AO43" s="250">
        <f>+'FIN-P&amp;L_CWS'!AP208</f>
        <v>-1017004630.0948125</v>
      </c>
      <c r="AP43" s="250">
        <f>+'FIN-P&amp;L_CWS'!AQ208</f>
        <v>-1050254915.5189688</v>
      </c>
      <c r="AQ43" s="250">
        <f>+'FIN-P&amp;L_CWS'!AR208</f>
        <v>-1083506709.943125</v>
      </c>
      <c r="AR43" s="250">
        <f>+'FIN-P&amp;L_CWS'!AS208</f>
        <v>-1116669230.6087813</v>
      </c>
      <c r="AS43" s="250">
        <f>+'FIN-P&amp;L_CWS'!AT208</f>
        <v>-1149743977.5159376</v>
      </c>
      <c r="AT43" s="250">
        <f>+'FIN-P&amp;L_CWS'!AU208</f>
        <v>-1182994271.9400938</v>
      </c>
      <c r="AU43" s="250">
        <f>+'FIN-P&amp;L_CWS'!AV208</f>
        <v>-1216156792.6057501</v>
      </c>
      <c r="AV43" s="250">
        <f>+'FIN-P&amp;L_CWS'!AW208</f>
        <v>-1249494860.7884064</v>
      </c>
      <c r="AW43" s="250">
        <f>+'FIN-P&amp;L_CWS'!AX208</f>
        <v>-1282832928.9710627</v>
      </c>
      <c r="AX43" s="250">
        <f>+'FIN-P&amp;L_CWS'!AY208</f>
        <v>-1316170997.1537189</v>
      </c>
      <c r="AY43" s="250">
        <f>+'FIN-P&amp;L_CWS'!AZ208</f>
        <v>-1349776061.7408752</v>
      </c>
      <c r="AZ43" s="250">
        <f>+'FIN-P&amp;L_CWS'!BA208</f>
        <v>-1388853650.4668517</v>
      </c>
      <c r="BA43" s="250">
        <f>+'FIN-P&amp;L_CWS'!BB208</f>
        <v>-1427654612.5265031</v>
      </c>
      <c r="BB43" s="250">
        <f>+'FIN-P&amp;L_CWS'!BC208</f>
        <v>-1466376371.4792745</v>
      </c>
      <c r="BC43" s="250">
        <f>+'FIN-P&amp;L_CWS'!BD208</f>
        <v>-1505099639.4320459</v>
      </c>
      <c r="BD43" s="250">
        <f>+'FIN-P&amp;L_CWS'!BE208</f>
        <v>-1543731726.9098573</v>
      </c>
      <c r="BE43" s="250">
        <f>+'FIN-P&amp;L_CWS'!BF208</f>
        <v>-1582281343.2907636</v>
      </c>
      <c r="BF43" s="250">
        <f>+'FIN-P&amp;L_CWS'!BG208</f>
        <v>-1621003111.243535</v>
      </c>
      <c r="BG43" s="250">
        <f>+'FIN-P&amp;L_CWS'!BH208</f>
        <v>-1659635198.7213464</v>
      </c>
      <c r="BH43" s="250">
        <f>+'FIN-P&amp;L_CWS'!BI208</f>
        <v>-1698436160.7809978</v>
      </c>
      <c r="BI43" s="250">
        <f>+'FIN-P&amp;L_CWS'!BJ208</f>
        <v>-1737237122.8406491</v>
      </c>
      <c r="BJ43" s="250">
        <f>+'FIN-P&amp;L_CWS'!BK208</f>
        <v>-1776038084.9003005</v>
      </c>
      <c r="BK43" s="250">
        <f>+'FIN-P&amp;L_CWS'!BL208</f>
        <v>-1815110673.626277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-5020100</v>
      </c>
      <c r="E44" s="250">
        <f>+'FIN-CASHFLOW_CWS'!E67</f>
        <v>-5000100</v>
      </c>
      <c r="F44" s="250">
        <f>+'FIN-CASHFLOW_CWS'!F67</f>
        <v>-5060100</v>
      </c>
      <c r="G44" s="250">
        <f>+'FIN-CASHFLOW_CWS'!G67</f>
        <v>-41414024</v>
      </c>
      <c r="H44" s="250">
        <f>+'FIN-CASHFLOW_CWS'!H67</f>
        <v>-28437834</v>
      </c>
      <c r="I44" s="250">
        <f>+'FIN-CASHFLOW_CWS'!I67</f>
        <v>-26897954</v>
      </c>
      <c r="J44" s="250">
        <f>+'FIN-CASHFLOW_CWS'!J67</f>
        <v>-24892574</v>
      </c>
      <c r="K44" s="250">
        <f>+'FIN-CASHFLOW_CWS'!K67</f>
        <v>-24901834</v>
      </c>
      <c r="L44" s="250">
        <f>+'FIN-CASHFLOW_CWS'!L67</f>
        <v>-24884454</v>
      </c>
      <c r="M44" s="250">
        <f>+'FIN-CASHFLOW_CWS'!M67</f>
        <v>-24919714</v>
      </c>
      <c r="N44" s="250">
        <f>+'FIN-CASHFLOW_CWS'!N67</f>
        <v>-24895714</v>
      </c>
      <c r="O44" s="250">
        <f>+'FIN-CASHFLOW_CWS'!O67</f>
        <v>-24989214</v>
      </c>
      <c r="P44" s="250">
        <f>+'FIN-CASHFLOW_CWS'!P67</f>
        <v>-29170018.75</v>
      </c>
      <c r="Q44" s="250">
        <f>+'FIN-CASHFLOW_CWS'!Q67</f>
        <v>-28913343.75</v>
      </c>
      <c r="R44" s="250">
        <f>+'FIN-CASHFLOW_CWS'!R67</f>
        <v>-28709723.75</v>
      </c>
      <c r="S44" s="250">
        <f>+'FIN-CASHFLOW_CWS'!S67</f>
        <v>-27676448.75</v>
      </c>
      <c r="T44" s="250">
        <f>+'FIN-CASHFLOW_CWS'!T67</f>
        <v>-27716143.75</v>
      </c>
      <c r="U44" s="250">
        <f>+'FIN-CASHFLOW_CWS'!U67</f>
        <v>-27617168.75</v>
      </c>
      <c r="V44" s="250">
        <f>+'FIN-CASHFLOW_CWS'!V67</f>
        <v>-27546013.75</v>
      </c>
      <c r="W44" s="250">
        <f>+'FIN-CASHFLOW_CWS'!W67</f>
        <v>-27626263.75</v>
      </c>
      <c r="X44" s="250">
        <f>+'FIN-CASHFLOW_CWS'!X67</f>
        <v>-27546013.75</v>
      </c>
      <c r="Y44" s="250">
        <f>+'FIN-CASHFLOW_CWS'!Y67</f>
        <v>-27669598.75</v>
      </c>
      <c r="Z44" s="250">
        <f>+'FIN-CASHFLOW_CWS'!Z67</f>
        <v>-27592558.75</v>
      </c>
      <c r="AA44" s="250">
        <f>+'FIN-CASHFLOW_CWS'!AA67</f>
        <v>-27570088.75</v>
      </c>
      <c r="AB44" s="250">
        <f>+'FIN-CASHFLOW_CWS'!AB67</f>
        <v>-30620142.481250003</v>
      </c>
      <c r="AC44" s="250">
        <f>+'FIN-CASHFLOW_CWS'!AC67</f>
        <v>-30425795.281250004</v>
      </c>
      <c r="AD44" s="250">
        <f>+'FIN-CASHFLOW_CWS'!AD67</f>
        <v>-30078772.881250001</v>
      </c>
      <c r="AE44" s="250">
        <f>+'FIN-CASHFLOW_CWS'!AE67</f>
        <v>-29977702.681250002</v>
      </c>
      <c r="AF44" s="250">
        <f>+'FIN-CASHFLOW_CWS'!AF67</f>
        <v>-30050048.731250003</v>
      </c>
      <c r="AG44" s="250">
        <f>+'FIN-CASHFLOW_CWS'!AG67</f>
        <v>-29892929.931250002</v>
      </c>
      <c r="AH44" s="250">
        <f>+'FIN-CASHFLOW_CWS'!AH67</f>
        <v>-29715165.481250003</v>
      </c>
      <c r="AI44" s="250">
        <f>+'FIN-CASHFLOW_CWS'!AI67</f>
        <v>-29918117.731250003</v>
      </c>
      <c r="AJ44" s="250">
        <f>+'FIN-CASHFLOW_CWS'!AJ67</f>
        <v>-29728433.481250003</v>
      </c>
      <c r="AK44" s="250">
        <f>+'FIN-CASHFLOW_CWS'!AK67</f>
        <v>-29989470.681250002</v>
      </c>
      <c r="AL44" s="250">
        <f>+'FIN-CASHFLOW_CWS'!AL67</f>
        <v>-29857539.681250002</v>
      </c>
      <c r="AM44" s="250">
        <f>+'FIN-CASHFLOW_CWS'!AM67</f>
        <v>-29970767.081250001</v>
      </c>
      <c r="AN44" s="250">
        <f>+'FIN-CASHFLOW_CWS'!AN67</f>
        <v>-34589331.717656255</v>
      </c>
      <c r="AO44" s="250">
        <f>+'FIN-CASHFLOW_CWS'!AO67</f>
        <v>-34630071.649656251</v>
      </c>
      <c r="AP44" s="250">
        <f>+'FIN-CASHFLOW_CWS'!AP67</f>
        <v>-33261064.857656252</v>
      </c>
      <c r="AQ44" s="250">
        <f>+'FIN-CASHFLOW_CWS'!AQ67</f>
        <v>-33037819.424156252</v>
      </c>
      <c r="AR44" s="250">
        <f>+'FIN-CASHFLOW_CWS'!AR67</f>
        <v>-33174575.099156249</v>
      </c>
      <c r="AS44" s="250">
        <f>+'FIN-CASHFLOW_CWS'!AS67</f>
        <v>-33082949.340656251</v>
      </c>
      <c r="AT44" s="250">
        <f>+'FIN-CASHFLOW_CWS'!AT67</f>
        <v>-32584287.55715625</v>
      </c>
      <c r="AU44" s="250">
        <f>+'FIN-CASHFLOW_CWS'!AU67</f>
        <v>-33170723.099156249</v>
      </c>
      <c r="AV44" s="250">
        <f>+'FIN-CASHFLOW_CWS'!AV67</f>
        <v>-32670777.315656252</v>
      </c>
      <c r="AW44" s="250">
        <f>+'FIN-CASHFLOW_CWS'!AW67</f>
        <v>-33122818.182656251</v>
      </c>
      <c r="AX44" s="250">
        <f>+'FIN-CASHFLOW_CWS'!AX67</f>
        <v>-33118752.182656251</v>
      </c>
      <c r="AY44" s="250">
        <f>+'FIN-CASHFLOW_CWS'!AY67</f>
        <v>-32693193.120156251</v>
      </c>
      <c r="AZ44" s="250">
        <f>+'FIN-CASHFLOW_CWS'!AZ67</f>
        <v>-38518671.965816416</v>
      </c>
      <c r="BA44" s="250">
        <f>+'FIN-CASHFLOW_CWS'!BA67</f>
        <v>-38634888.133476414</v>
      </c>
      <c r="BB44" s="250">
        <f>+'FIN-CASHFLOW_CWS'!BB67</f>
        <v>-38733636.001901411</v>
      </c>
      <c r="BC44" s="250">
        <f>+'FIN-CASHFLOW_CWS'!BC67</f>
        <v>-38604180.552771412</v>
      </c>
      <c r="BD44" s="250">
        <f>+'FIN-CASHFLOW_CWS'!BD67</f>
        <v>-38753259.645146407</v>
      </c>
      <c r="BE44" s="250">
        <f>+'FIN-CASHFLOW_CWS'!BE67</f>
        <v>-38386157.020061411</v>
      </c>
      <c r="BF44" s="250">
        <f>+'FIN-CASHFLOW_CWS'!BF67</f>
        <v>-38118305.146281414</v>
      </c>
      <c r="BG44" s="250">
        <f>+'FIN-CASHFLOW_CWS'!BG67</f>
        <v>-38492222.445146412</v>
      </c>
      <c r="BH44" s="250">
        <f>+'FIN-CASHFLOW_CWS'!BH67</f>
        <v>-38104604.643186413</v>
      </c>
      <c r="BI44" s="250">
        <f>+'FIN-CASHFLOW_CWS'!BI67</f>
        <v>-38585712.059651412</v>
      </c>
      <c r="BJ44" s="250">
        <f>+'FIN-CASHFLOW_CWS'!BJ67</f>
        <v>-38310936.059651412</v>
      </c>
      <c r="BK44" s="250">
        <f>+'FIN-CASHFLOW_CWS'!BK67</f>
        <v>-44508651.852151416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-5020100</v>
      </c>
      <c r="E45" s="250">
        <f>+'FIN-CASHFLOW_CWS'!E70</f>
        <v>-10020200</v>
      </c>
      <c r="F45" s="250">
        <f>+'FIN-CASHFLOW_CWS'!F70</f>
        <v>-15080300</v>
      </c>
      <c r="G45" s="250">
        <f>+'FIN-CASHFLOW_CWS'!G70</f>
        <v>-56494324</v>
      </c>
      <c r="H45" s="250">
        <f>+'FIN-CASHFLOW_CWS'!H70</f>
        <v>-84932158</v>
      </c>
      <c r="I45" s="250">
        <f>+'FIN-CASHFLOW_CWS'!I70</f>
        <v>-111830112</v>
      </c>
      <c r="J45" s="250">
        <f>+'FIN-CASHFLOW_CWS'!J70</f>
        <v>-136722686</v>
      </c>
      <c r="K45" s="250">
        <f>+'FIN-CASHFLOW_CWS'!K70</f>
        <v>-161624520</v>
      </c>
      <c r="L45" s="250">
        <f>+'FIN-CASHFLOW_CWS'!L70</f>
        <v>-186508974</v>
      </c>
      <c r="M45" s="250">
        <f>+'FIN-CASHFLOW_CWS'!M70</f>
        <v>-211428688</v>
      </c>
      <c r="N45" s="250">
        <f>+'FIN-CASHFLOW_CWS'!N70</f>
        <v>-236324402</v>
      </c>
      <c r="O45" s="250">
        <f>+'FIN-CASHFLOW_CWS'!O70</f>
        <v>-261313616</v>
      </c>
      <c r="P45" s="250">
        <f>+'FIN-CASHFLOW_CWS'!P70</f>
        <v>-290483634.75</v>
      </c>
      <c r="Q45" s="250">
        <f>+'FIN-CASHFLOW_CWS'!Q70</f>
        <v>-319396978.5</v>
      </c>
      <c r="R45" s="250">
        <f>+'FIN-CASHFLOW_CWS'!R70</f>
        <v>-348106702.25</v>
      </c>
      <c r="S45" s="250">
        <f>+'FIN-CASHFLOW_CWS'!S70</f>
        <v>-375783151</v>
      </c>
      <c r="T45" s="250">
        <f>+'FIN-CASHFLOW_CWS'!T70</f>
        <v>-403499294.75</v>
      </c>
      <c r="U45" s="250">
        <f>+'FIN-CASHFLOW_CWS'!U70</f>
        <v>-431116463.5</v>
      </c>
      <c r="V45" s="250">
        <f>+'FIN-CASHFLOW_CWS'!V70</f>
        <v>-458662477.25</v>
      </c>
      <c r="W45" s="250">
        <f>+'FIN-CASHFLOW_CWS'!W70</f>
        <v>-486288741</v>
      </c>
      <c r="X45" s="250">
        <f>+'FIN-CASHFLOW_CWS'!X70</f>
        <v>-513834754.75</v>
      </c>
      <c r="Y45" s="250">
        <f>+'FIN-CASHFLOW_CWS'!Y70</f>
        <v>-541504353.5</v>
      </c>
      <c r="Z45" s="250">
        <f>+'FIN-CASHFLOW_CWS'!Z70</f>
        <v>-569096912.25</v>
      </c>
      <c r="AA45" s="250">
        <f>+'FIN-CASHFLOW_CWS'!AA70</f>
        <v>-596667001</v>
      </c>
      <c r="AB45" s="250">
        <f>+'FIN-CASHFLOW_CWS'!AB70</f>
        <v>-627287143.48125005</v>
      </c>
      <c r="AC45" s="250">
        <f>+'FIN-CASHFLOW_CWS'!AC70</f>
        <v>-657712938.76250005</v>
      </c>
      <c r="AD45" s="250">
        <f>+'FIN-CASHFLOW_CWS'!AD70</f>
        <v>-687791711.64375007</v>
      </c>
      <c r="AE45" s="250">
        <f>+'FIN-CASHFLOW_CWS'!AE70</f>
        <v>-717769414.32500005</v>
      </c>
      <c r="AF45" s="250">
        <f>+'FIN-CASHFLOW_CWS'!AF70</f>
        <v>-747819463.0562501</v>
      </c>
      <c r="AG45" s="250">
        <f>+'FIN-CASHFLOW_CWS'!AG70</f>
        <v>-777712392.98750007</v>
      </c>
      <c r="AH45" s="250">
        <f>+'FIN-CASHFLOW_CWS'!AH70</f>
        <v>-807427558.46875012</v>
      </c>
      <c r="AI45" s="250">
        <f>+'FIN-CASHFLOW_CWS'!AI70</f>
        <v>-837345676.20000017</v>
      </c>
      <c r="AJ45" s="250">
        <f>+'FIN-CASHFLOW_CWS'!AJ70</f>
        <v>-867074109.68125021</v>
      </c>
      <c r="AK45" s="250">
        <f>+'FIN-CASHFLOW_CWS'!AK70</f>
        <v>-897063580.36250019</v>
      </c>
      <c r="AL45" s="250">
        <f>+'FIN-CASHFLOW_CWS'!AL70</f>
        <v>-926921120.04375017</v>
      </c>
      <c r="AM45" s="250">
        <f>+'FIN-CASHFLOW_CWS'!AM70</f>
        <v>-956891887.12500012</v>
      </c>
      <c r="AN45" s="250">
        <f>+'FIN-CASHFLOW_CWS'!AN70</f>
        <v>-991481218.84265637</v>
      </c>
      <c r="AO45" s="250">
        <f>+'FIN-CASHFLOW_CWS'!AO70</f>
        <v>-1026111290.4923127</v>
      </c>
      <c r="AP45" s="250">
        <f>+'FIN-CASHFLOW_CWS'!AP70</f>
        <v>-1059372355.3499689</v>
      </c>
      <c r="AQ45" s="250">
        <f>+'FIN-CASHFLOW_CWS'!AQ70</f>
        <v>-1092410174.7741251</v>
      </c>
      <c r="AR45" s="250">
        <f>+'FIN-CASHFLOW_CWS'!AR70</f>
        <v>-1125584749.8732812</v>
      </c>
      <c r="AS45" s="250">
        <f>+'FIN-CASHFLOW_CWS'!AS70</f>
        <v>-1158667699.2139375</v>
      </c>
      <c r="AT45" s="250">
        <f>+'FIN-CASHFLOW_CWS'!AT70</f>
        <v>-1191251986.7710938</v>
      </c>
      <c r="AU45" s="250">
        <f>+'FIN-CASHFLOW_CWS'!AU70</f>
        <v>-1224422709.87025</v>
      </c>
      <c r="AV45" s="250">
        <f>+'FIN-CASHFLOW_CWS'!AV70</f>
        <v>-1257093487.1859062</v>
      </c>
      <c r="AW45" s="250">
        <f>+'FIN-CASHFLOW_CWS'!AW70</f>
        <v>-1290216305.3685625</v>
      </c>
      <c r="AX45" s="250">
        <f>+'FIN-CASHFLOW_CWS'!AX70</f>
        <v>-1323335057.5512187</v>
      </c>
      <c r="AY45" s="250">
        <f>+'FIN-CASHFLOW_CWS'!AY70</f>
        <v>-1356028250.671375</v>
      </c>
      <c r="AZ45" s="250">
        <f>+'FIN-CASHFLOW_CWS'!AZ70</f>
        <v>-1394546922.6371915</v>
      </c>
      <c r="BA45" s="250">
        <f>+'FIN-CASHFLOW_CWS'!BA70</f>
        <v>-1433181810.770668</v>
      </c>
      <c r="BB45" s="250">
        <f>+'FIN-CASHFLOW_CWS'!BB70</f>
        <v>-1471915446.7725694</v>
      </c>
      <c r="BC45" s="250">
        <f>+'FIN-CASHFLOW_CWS'!BC70</f>
        <v>-1510519627.3253407</v>
      </c>
      <c r="BD45" s="250">
        <f>+'FIN-CASHFLOW_CWS'!BD70</f>
        <v>-1549272886.9704871</v>
      </c>
      <c r="BE45" s="250">
        <f>+'FIN-CASHFLOW_CWS'!BE70</f>
        <v>-1587659043.9905486</v>
      </c>
      <c r="BF45" s="250">
        <f>+'FIN-CASHFLOW_CWS'!BF70</f>
        <v>-1625777349.1368301</v>
      </c>
      <c r="BG45" s="250">
        <f>+'FIN-CASHFLOW_CWS'!BG70</f>
        <v>-1664269571.5819764</v>
      </c>
      <c r="BH45" s="250">
        <f>+'FIN-CASHFLOW_CWS'!BH70</f>
        <v>-1702374176.2251627</v>
      </c>
      <c r="BI45" s="250">
        <f>+'FIN-CASHFLOW_CWS'!BI70</f>
        <v>-1740959888.2848141</v>
      </c>
      <c r="BJ45" s="250">
        <f>+'FIN-CASHFLOW_CWS'!BJ70</f>
        <v>-1779270824.3444655</v>
      </c>
      <c r="BK45" s="250">
        <f>+'FIN-CASHFLOW_CWS'!BK70</f>
        <v>-1823779476.1966169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-5020100</v>
      </c>
      <c r="E49" s="250">
        <f t="shared" si="3"/>
        <v>-5000100</v>
      </c>
      <c r="F49" s="250">
        <f t="shared" si="3"/>
        <v>-5000100</v>
      </c>
      <c r="G49" s="250">
        <f t="shared" si="3"/>
        <v>-28628750.666666668</v>
      </c>
      <c r="H49" s="250">
        <f t="shared" si="3"/>
        <v>-28623370.666666668</v>
      </c>
      <c r="I49" s="250">
        <f t="shared" si="3"/>
        <v>-27119490.666666668</v>
      </c>
      <c r="J49" s="250">
        <f t="shared" si="3"/>
        <v>-25127250.666666668</v>
      </c>
      <c r="K49" s="250">
        <f t="shared" si="3"/>
        <v>-25123370.666666668</v>
      </c>
      <c r="L49" s="250">
        <f t="shared" si="3"/>
        <v>-25133630.666666668</v>
      </c>
      <c r="M49" s="250">
        <f t="shared" si="3"/>
        <v>-25133630.666666668</v>
      </c>
      <c r="N49" s="250">
        <f t="shared" si="3"/>
        <v>-25133630.666666668</v>
      </c>
      <c r="O49" s="250">
        <f t="shared" si="3"/>
        <v>-25148820.666666668</v>
      </c>
      <c r="P49" s="250">
        <f t="shared" si="3"/>
        <v>-28973843.75</v>
      </c>
      <c r="Q49" s="250">
        <f t="shared" si="3"/>
        <v>-28884848.75</v>
      </c>
      <c r="R49" s="250">
        <f t="shared" si="3"/>
        <v>-28864518.75</v>
      </c>
      <c r="S49" s="250">
        <f t="shared" si="3"/>
        <v>-27866018.75</v>
      </c>
      <c r="T49" s="250">
        <f t="shared" si="3"/>
        <v>-27842583.75</v>
      </c>
      <c r="U49" s="250">
        <f t="shared" si="3"/>
        <v>-27817973.75</v>
      </c>
      <c r="V49" s="250">
        <f t="shared" si="3"/>
        <v>-27864518.75</v>
      </c>
      <c r="W49" s="250">
        <f t="shared" si="3"/>
        <v>-27842583.75</v>
      </c>
      <c r="X49" s="250">
        <f t="shared" si="3"/>
        <v>-27884848.75</v>
      </c>
      <c r="Y49" s="250">
        <f t="shared" si="3"/>
        <v>-27884848.75</v>
      </c>
      <c r="Z49" s="250">
        <f t="shared" si="3"/>
        <v>-27884848.75</v>
      </c>
      <c r="AA49" s="250">
        <f t="shared" si="3"/>
        <v>-27968843.75</v>
      </c>
      <c r="AB49" s="250">
        <f t="shared" si="3"/>
        <v>-30381455.681250002</v>
      </c>
      <c r="AC49" s="250">
        <f t="shared" si="3"/>
        <v>-30204720.681250002</v>
      </c>
      <c r="AD49" s="250">
        <f t="shared" si="3"/>
        <v>-30147475.681250002</v>
      </c>
      <c r="AE49" s="250">
        <f t="shared" si="3"/>
        <v>-30148975.681250002</v>
      </c>
      <c r="AF49" s="250">
        <f t="shared" si="3"/>
        <v>-30106831.731250003</v>
      </c>
      <c r="AG49" s="250">
        <f t="shared" si="3"/>
        <v>-30049586.731250003</v>
      </c>
      <c r="AH49" s="250">
        <f t="shared" si="3"/>
        <v>-30147475.681250002</v>
      </c>
      <c r="AI49" s="250">
        <f t="shared" si="3"/>
        <v>-30106831.731250003</v>
      </c>
      <c r="AJ49" s="250">
        <f t="shared" si="3"/>
        <v>-30204720.681250002</v>
      </c>
      <c r="AK49" s="250">
        <f t="shared" si="3"/>
        <v>-30204720.681250002</v>
      </c>
      <c r="AL49" s="250">
        <f t="shared" si="3"/>
        <v>-30204720.681250002</v>
      </c>
      <c r="AM49" s="250">
        <f t="shared" si="3"/>
        <v>-30376455.681250002</v>
      </c>
      <c r="AN49" s="250">
        <f t="shared" si="3"/>
        <v>-33610064.587156251</v>
      </c>
      <c r="AO49" s="250">
        <f t="shared" si="3"/>
        <v>-33338068.182656251</v>
      </c>
      <c r="AP49" s="250">
        <f t="shared" si="3"/>
        <v>-33250285.424156252</v>
      </c>
      <c r="AQ49" s="250">
        <f t="shared" si="3"/>
        <v>-33251794.424156252</v>
      </c>
      <c r="AR49" s="250">
        <f t="shared" si="3"/>
        <v>-33162520.66565625</v>
      </c>
      <c r="AS49" s="250">
        <f t="shared" si="3"/>
        <v>-33074746.907156251</v>
      </c>
      <c r="AT49" s="250">
        <f t="shared" si="3"/>
        <v>-33250294.424156252</v>
      </c>
      <c r="AU49" s="250">
        <f t="shared" si="3"/>
        <v>-33162520.66565625</v>
      </c>
      <c r="AV49" s="250">
        <f t="shared" si="3"/>
        <v>-33338068.182656251</v>
      </c>
      <c r="AW49" s="250">
        <f t="shared" si="3"/>
        <v>-33338068.182656251</v>
      </c>
      <c r="AX49" s="250">
        <f t="shared" si="3"/>
        <v>-33338068.182656251</v>
      </c>
      <c r="AY49" s="250">
        <f t="shared" si="3"/>
        <v>-33605064.587156251</v>
      </c>
      <c r="AZ49" s="250">
        <f t="shared" si="3"/>
        <v>-39077588.725976415</v>
      </c>
      <c r="BA49" s="250">
        <f t="shared" si="3"/>
        <v>-38800962.059651412</v>
      </c>
      <c r="BB49" s="250">
        <f t="shared" si="3"/>
        <v>-38721758.95277141</v>
      </c>
      <c r="BC49" s="250">
        <f t="shared" si="3"/>
        <v>-38723267.95277141</v>
      </c>
      <c r="BD49" s="250">
        <f t="shared" si="3"/>
        <v>-38632087.477811411</v>
      </c>
      <c r="BE49" s="250">
        <f t="shared" si="3"/>
        <v>-38549616.380906411</v>
      </c>
      <c r="BF49" s="250">
        <f t="shared" si="3"/>
        <v>-38721767.95277141</v>
      </c>
      <c r="BG49" s="250">
        <f t="shared" si="3"/>
        <v>-38632087.477811411</v>
      </c>
      <c r="BH49" s="250">
        <f t="shared" si="3"/>
        <v>-38800962.059651412</v>
      </c>
      <c r="BI49" s="250">
        <f t="shared" si="3"/>
        <v>-38800962.059651412</v>
      </c>
      <c r="BJ49" s="250">
        <f t="shared" si="3"/>
        <v>-38800962.059651412</v>
      </c>
      <c r="BK49" s="250">
        <f t="shared" si="3"/>
        <v>-39072588.725976415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-5020100</v>
      </c>
      <c r="E50" s="250">
        <f t="shared" si="4"/>
        <v>-5000100</v>
      </c>
      <c r="F50" s="250">
        <f t="shared" si="4"/>
        <v>-5060100</v>
      </c>
      <c r="G50" s="250">
        <f t="shared" si="4"/>
        <v>-41414024</v>
      </c>
      <c r="H50" s="250">
        <f t="shared" si="4"/>
        <v>-28437834</v>
      </c>
      <c r="I50" s="250">
        <f t="shared" si="4"/>
        <v>-26897954</v>
      </c>
      <c r="J50" s="250">
        <f t="shared" si="4"/>
        <v>-24892574</v>
      </c>
      <c r="K50" s="250">
        <f t="shared" si="4"/>
        <v>-24901834</v>
      </c>
      <c r="L50" s="250">
        <f t="shared" si="4"/>
        <v>-24884454</v>
      </c>
      <c r="M50" s="250">
        <f t="shared" si="4"/>
        <v>-24919714</v>
      </c>
      <c r="N50" s="250">
        <f t="shared" si="4"/>
        <v>-24895714</v>
      </c>
      <c r="O50" s="250">
        <f t="shared" si="4"/>
        <v>-24989214</v>
      </c>
      <c r="P50" s="250">
        <f t="shared" si="4"/>
        <v>-29170018.75</v>
      </c>
      <c r="Q50" s="250">
        <f t="shared" si="4"/>
        <v>-28913343.75</v>
      </c>
      <c r="R50" s="250">
        <f t="shared" si="4"/>
        <v>-28709723.75</v>
      </c>
      <c r="S50" s="250">
        <f t="shared" si="4"/>
        <v>-27676448.75</v>
      </c>
      <c r="T50" s="250">
        <f t="shared" si="4"/>
        <v>-27716143.75</v>
      </c>
      <c r="U50" s="250">
        <f t="shared" si="4"/>
        <v>-27617168.75</v>
      </c>
      <c r="V50" s="250">
        <f t="shared" si="4"/>
        <v>-27546013.75</v>
      </c>
      <c r="W50" s="250">
        <f t="shared" si="4"/>
        <v>-27626263.75</v>
      </c>
      <c r="X50" s="250">
        <f t="shared" si="4"/>
        <v>-27546013.75</v>
      </c>
      <c r="Y50" s="250">
        <f t="shared" si="4"/>
        <v>-27669598.75</v>
      </c>
      <c r="Z50" s="250">
        <f t="shared" si="4"/>
        <v>-27592558.75</v>
      </c>
      <c r="AA50" s="250">
        <f t="shared" si="4"/>
        <v>-27570088.75</v>
      </c>
      <c r="AB50" s="250">
        <f t="shared" si="4"/>
        <v>-30620142.481250003</v>
      </c>
      <c r="AC50" s="250">
        <f t="shared" si="4"/>
        <v>-30425795.281250004</v>
      </c>
      <c r="AD50" s="250">
        <f t="shared" si="4"/>
        <v>-30078772.881250001</v>
      </c>
      <c r="AE50" s="250">
        <f t="shared" si="4"/>
        <v>-29977702.681250002</v>
      </c>
      <c r="AF50" s="250">
        <f t="shared" si="4"/>
        <v>-30050048.731250003</v>
      </c>
      <c r="AG50" s="250">
        <f t="shared" si="4"/>
        <v>-29892929.931250002</v>
      </c>
      <c r="AH50" s="250">
        <f t="shared" si="4"/>
        <v>-29715165.481250003</v>
      </c>
      <c r="AI50" s="250">
        <f t="shared" si="4"/>
        <v>-29918117.731250003</v>
      </c>
      <c r="AJ50" s="250">
        <f t="shared" si="4"/>
        <v>-29728433.481250003</v>
      </c>
      <c r="AK50" s="250">
        <f t="shared" si="4"/>
        <v>-29989470.681250002</v>
      </c>
      <c r="AL50" s="250">
        <f t="shared" si="4"/>
        <v>-29857539.681250002</v>
      </c>
      <c r="AM50" s="250">
        <f t="shared" si="4"/>
        <v>-29970767.081250001</v>
      </c>
      <c r="AN50" s="250">
        <f t="shared" si="4"/>
        <v>-34589331.717656255</v>
      </c>
      <c r="AO50" s="250">
        <f t="shared" si="4"/>
        <v>-34630071.649656251</v>
      </c>
      <c r="AP50" s="250">
        <f t="shared" si="4"/>
        <v>-33261064.857656252</v>
      </c>
      <c r="AQ50" s="250">
        <f t="shared" si="4"/>
        <v>-33037819.424156252</v>
      </c>
      <c r="AR50" s="250">
        <f t="shared" si="4"/>
        <v>-33174575.099156249</v>
      </c>
      <c r="AS50" s="250">
        <f t="shared" si="4"/>
        <v>-33082949.340656251</v>
      </c>
      <c r="AT50" s="250">
        <f t="shared" si="4"/>
        <v>-32584287.55715625</v>
      </c>
      <c r="AU50" s="250">
        <f t="shared" si="4"/>
        <v>-33170723.099156249</v>
      </c>
      <c r="AV50" s="250">
        <f t="shared" si="4"/>
        <v>-32670777.315656252</v>
      </c>
      <c r="AW50" s="250">
        <f t="shared" si="4"/>
        <v>-33122818.182656251</v>
      </c>
      <c r="AX50" s="250">
        <f t="shared" si="4"/>
        <v>-33118752.182656251</v>
      </c>
      <c r="AY50" s="250">
        <f t="shared" si="4"/>
        <v>-32693193.120156251</v>
      </c>
      <c r="AZ50" s="250">
        <f t="shared" si="4"/>
        <v>-38518671.965816416</v>
      </c>
      <c r="BA50" s="250">
        <f t="shared" si="4"/>
        <v>-38634888.133476414</v>
      </c>
      <c r="BB50" s="250">
        <f t="shared" si="4"/>
        <v>-38733636.001901411</v>
      </c>
      <c r="BC50" s="250">
        <f t="shared" si="4"/>
        <v>-38604180.552771412</v>
      </c>
      <c r="BD50" s="250">
        <f t="shared" si="4"/>
        <v>-38753259.645146407</v>
      </c>
      <c r="BE50" s="250">
        <f t="shared" si="4"/>
        <v>-38386157.020061411</v>
      </c>
      <c r="BF50" s="250">
        <f t="shared" si="4"/>
        <v>-38118305.146281414</v>
      </c>
      <c r="BG50" s="250">
        <f t="shared" si="4"/>
        <v>-38492222.445146412</v>
      </c>
      <c r="BH50" s="250">
        <f t="shared" si="4"/>
        <v>-38104604.643186413</v>
      </c>
      <c r="BI50" s="250">
        <f t="shared" si="4"/>
        <v>-38585712.059651412</v>
      </c>
      <c r="BJ50" s="250">
        <f t="shared" si="4"/>
        <v>-38310936.059651412</v>
      </c>
      <c r="BK50" s="250">
        <f t="shared" si="4"/>
        <v>-44508651.852151416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-5020100</v>
      </c>
      <c r="E55" s="250">
        <f t="shared" si="5"/>
        <v>-5000100</v>
      </c>
      <c r="F55" s="250">
        <f t="shared" si="5"/>
        <v>-5000100</v>
      </c>
      <c r="G55" s="250">
        <f t="shared" si="5"/>
        <v>-28628750.666666668</v>
      </c>
      <c r="H55" s="250">
        <f t="shared" si="5"/>
        <v>-28623370.666666668</v>
      </c>
      <c r="I55" s="250">
        <f t="shared" si="5"/>
        <v>-27119490.666666668</v>
      </c>
      <c r="J55" s="250">
        <f t="shared" si="5"/>
        <v>-25127250.666666668</v>
      </c>
      <c r="K55" s="250">
        <f t="shared" si="5"/>
        <v>-25123370.666666668</v>
      </c>
      <c r="L55" s="250">
        <f t="shared" si="5"/>
        <v>-25133630.666666668</v>
      </c>
      <c r="M55" s="250">
        <f t="shared" si="5"/>
        <v>-25133630.666666668</v>
      </c>
      <c r="N55" s="250">
        <f t="shared" si="5"/>
        <v>-25133630.666666668</v>
      </c>
      <c r="O55" s="250">
        <f t="shared" si="5"/>
        <v>-25148820.666666668</v>
      </c>
      <c r="P55" s="250">
        <f t="shared" si="5"/>
        <v>-28973843.75</v>
      </c>
      <c r="Q55" s="250">
        <f t="shared" si="5"/>
        <v>-28884848.75</v>
      </c>
      <c r="R55" s="250">
        <f t="shared" si="5"/>
        <v>-28864518.75</v>
      </c>
      <c r="S55" s="250">
        <f t="shared" si="5"/>
        <v>-27866018.75</v>
      </c>
      <c r="T55" s="250">
        <f t="shared" si="5"/>
        <v>-27842583.75</v>
      </c>
      <c r="U55" s="250">
        <f t="shared" si="5"/>
        <v>-27817973.75</v>
      </c>
      <c r="V55" s="250">
        <f t="shared" si="5"/>
        <v>-27864518.75</v>
      </c>
      <c r="W55" s="250">
        <f t="shared" si="5"/>
        <v>-27842583.75</v>
      </c>
      <c r="X55" s="250">
        <f t="shared" si="5"/>
        <v>-27884848.75</v>
      </c>
      <c r="Y55" s="250">
        <f t="shared" si="5"/>
        <v>-27884848.75</v>
      </c>
      <c r="Z55" s="250">
        <f t="shared" si="5"/>
        <v>-27884848.75</v>
      </c>
      <c r="AA55" s="250">
        <f t="shared" si="5"/>
        <v>-27968843.75</v>
      </c>
      <c r="AB55" s="250">
        <f t="shared" si="5"/>
        <v>-30381455.681250002</v>
      </c>
      <c r="AC55" s="250">
        <f t="shared" si="5"/>
        <v>-30204720.681250002</v>
      </c>
      <c r="AD55" s="250">
        <f t="shared" si="5"/>
        <v>-30147475.681250002</v>
      </c>
      <c r="AE55" s="250">
        <f t="shared" si="5"/>
        <v>-30148975.681250002</v>
      </c>
      <c r="AF55" s="250">
        <f t="shared" si="5"/>
        <v>-30106831.731250003</v>
      </c>
      <c r="AG55" s="250">
        <f t="shared" si="5"/>
        <v>-30049586.731250003</v>
      </c>
      <c r="AH55" s="250">
        <f t="shared" si="5"/>
        <v>-30147475.681250002</v>
      </c>
      <c r="AI55" s="250">
        <f t="shared" si="5"/>
        <v>-30106831.731250003</v>
      </c>
      <c r="AJ55" s="250">
        <f t="shared" si="5"/>
        <v>-30204720.681250002</v>
      </c>
      <c r="AK55" s="250">
        <f t="shared" si="5"/>
        <v>-30204720.681250002</v>
      </c>
      <c r="AL55" s="250">
        <f t="shared" si="5"/>
        <v>-30204720.681250002</v>
      </c>
      <c r="AM55" s="250">
        <f t="shared" si="5"/>
        <v>-30376455.681250002</v>
      </c>
      <c r="AN55" s="250">
        <f t="shared" si="5"/>
        <v>-33610064.587156251</v>
      </c>
      <c r="AO55" s="250">
        <f t="shared" si="5"/>
        <v>-33338068.182656251</v>
      </c>
      <c r="AP55" s="250">
        <f t="shared" si="5"/>
        <v>-33250285.424156252</v>
      </c>
      <c r="AQ55" s="250">
        <f t="shared" si="5"/>
        <v>-33251794.424156252</v>
      </c>
      <c r="AR55" s="250">
        <f t="shared" si="5"/>
        <v>-33162520.66565625</v>
      </c>
      <c r="AS55" s="250">
        <f t="shared" si="5"/>
        <v>-33074746.907156251</v>
      </c>
      <c r="AT55" s="250">
        <f t="shared" si="5"/>
        <v>-33250294.424156252</v>
      </c>
      <c r="AU55" s="250">
        <f t="shared" si="5"/>
        <v>-33162520.66565625</v>
      </c>
      <c r="AV55" s="250">
        <f t="shared" si="5"/>
        <v>-33338068.182656251</v>
      </c>
      <c r="AW55" s="250">
        <f t="shared" si="5"/>
        <v>-33338068.182656251</v>
      </c>
      <c r="AX55" s="250">
        <f t="shared" si="5"/>
        <v>-33338068.182656251</v>
      </c>
      <c r="AY55" s="250">
        <f t="shared" si="5"/>
        <v>-33605064.587156251</v>
      </c>
      <c r="AZ55" s="250">
        <f t="shared" si="5"/>
        <v>-39077588.725976415</v>
      </c>
      <c r="BA55" s="250">
        <f t="shared" si="5"/>
        <v>-38800962.059651412</v>
      </c>
      <c r="BB55" s="250">
        <f t="shared" si="5"/>
        <v>-38721758.95277141</v>
      </c>
      <c r="BC55" s="250">
        <f t="shared" si="5"/>
        <v>-38723267.95277141</v>
      </c>
      <c r="BD55" s="250">
        <f t="shared" si="5"/>
        <v>-38632087.477811411</v>
      </c>
      <c r="BE55" s="250">
        <f t="shared" si="5"/>
        <v>-38549616.380906411</v>
      </c>
      <c r="BF55" s="250">
        <f t="shared" si="5"/>
        <v>-38721767.95277141</v>
      </c>
      <c r="BG55" s="250">
        <f t="shared" si="5"/>
        <v>-38632087.477811411</v>
      </c>
      <c r="BH55" s="250">
        <f t="shared" si="5"/>
        <v>-38800962.059651412</v>
      </c>
      <c r="BI55" s="250">
        <f t="shared" si="5"/>
        <v>-38800962.059651412</v>
      </c>
      <c r="BJ55" s="250">
        <f t="shared" si="5"/>
        <v>-38800962.059651412</v>
      </c>
      <c r="BK55" s="250">
        <f t="shared" si="5"/>
        <v>-39072588.725976415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-5020100</v>
      </c>
      <c r="E56" s="250">
        <f t="shared" si="6"/>
        <v>-10020200</v>
      </c>
      <c r="F56" s="250">
        <f t="shared" si="6"/>
        <v>-15020300</v>
      </c>
      <c r="G56" s="250">
        <f t="shared" si="6"/>
        <v>-43649050.666666672</v>
      </c>
      <c r="H56" s="250">
        <f t="shared" si="6"/>
        <v>-72272421.333333343</v>
      </c>
      <c r="I56" s="250">
        <f t="shared" si="6"/>
        <v>-99391912.000000015</v>
      </c>
      <c r="J56" s="250">
        <f t="shared" si="6"/>
        <v>-124519162.66666669</v>
      </c>
      <c r="K56" s="250">
        <f t="shared" si="6"/>
        <v>-149642533.33333334</v>
      </c>
      <c r="L56" s="250">
        <f t="shared" si="6"/>
        <v>-174776164</v>
      </c>
      <c r="M56" s="250">
        <f t="shared" si="6"/>
        <v>-199909794.66666666</v>
      </c>
      <c r="N56" s="250">
        <f t="shared" si="6"/>
        <v>-225043425.33333331</v>
      </c>
      <c r="O56" s="250">
        <f t="shared" si="6"/>
        <v>-250192245.99999997</v>
      </c>
      <c r="P56" s="250">
        <f t="shared" si="6"/>
        <v>-279166089.75</v>
      </c>
      <c r="Q56" s="250">
        <f t="shared" si="6"/>
        <v>-308050938.5</v>
      </c>
      <c r="R56" s="250">
        <f t="shared" si="6"/>
        <v>-336915457.25</v>
      </c>
      <c r="S56" s="250">
        <f t="shared" si="5"/>
        <v>-364781476</v>
      </c>
      <c r="T56" s="250">
        <f t="shared" si="5"/>
        <v>-392624059.75</v>
      </c>
      <c r="U56" s="250">
        <f t="shared" si="5"/>
        <v>-420442033.5</v>
      </c>
      <c r="V56" s="250">
        <f t="shared" si="5"/>
        <v>-448306552.25</v>
      </c>
      <c r="W56" s="250">
        <f t="shared" si="5"/>
        <v>-476149136</v>
      </c>
      <c r="X56" s="250">
        <f t="shared" si="5"/>
        <v>-504033984.75</v>
      </c>
      <c r="Y56" s="250">
        <f t="shared" si="5"/>
        <v>-531918833.5</v>
      </c>
      <c r="Z56" s="250">
        <f t="shared" si="5"/>
        <v>-559803682.25</v>
      </c>
      <c r="AA56" s="250">
        <f t="shared" si="5"/>
        <v>-587772526</v>
      </c>
      <c r="AB56" s="250">
        <f t="shared" si="5"/>
        <v>-618153981.68124998</v>
      </c>
      <c r="AC56" s="250">
        <f t="shared" si="5"/>
        <v>-648358702.36249995</v>
      </c>
      <c r="AD56" s="250">
        <f t="shared" si="5"/>
        <v>-678506178.04374993</v>
      </c>
      <c r="AE56" s="250">
        <f t="shared" si="5"/>
        <v>-708655153.7249999</v>
      </c>
      <c r="AF56" s="250">
        <f t="shared" si="5"/>
        <v>-738761985.45624995</v>
      </c>
      <c r="AG56" s="250">
        <f t="shared" si="5"/>
        <v>-768811572.1875</v>
      </c>
      <c r="AH56" s="250">
        <f t="shared" si="5"/>
        <v>-798959047.86874998</v>
      </c>
      <c r="AI56" s="250">
        <f t="shared" si="5"/>
        <v>-829065879.60000002</v>
      </c>
      <c r="AJ56" s="250">
        <f t="shared" si="5"/>
        <v>-859270600.28125</v>
      </c>
      <c r="AK56" s="250">
        <f t="shared" si="5"/>
        <v>-889475320.96249998</v>
      </c>
      <c r="AL56" s="250">
        <f t="shared" si="5"/>
        <v>-919680041.64374995</v>
      </c>
      <c r="AM56" s="250">
        <f t="shared" si="5"/>
        <v>-950056497.32499993</v>
      </c>
      <c r="AN56" s="250">
        <f t="shared" si="5"/>
        <v>-983666561.91215622</v>
      </c>
      <c r="AO56" s="250">
        <f t="shared" si="5"/>
        <v>-1017004630.0948125</v>
      </c>
      <c r="AP56" s="250">
        <f t="shared" si="5"/>
        <v>-1050254915.5189688</v>
      </c>
      <c r="AQ56" s="250">
        <f t="shared" si="5"/>
        <v>-1083506709.943125</v>
      </c>
      <c r="AR56" s="250">
        <f t="shared" si="5"/>
        <v>-1116669230.6087813</v>
      </c>
      <c r="AS56" s="250">
        <f t="shared" si="5"/>
        <v>-1149743977.5159376</v>
      </c>
      <c r="AT56" s="250">
        <f t="shared" si="5"/>
        <v>-1182994271.9400938</v>
      </c>
      <c r="AU56" s="250">
        <f t="shared" si="5"/>
        <v>-1216156792.6057501</v>
      </c>
      <c r="AV56" s="250">
        <f t="shared" si="5"/>
        <v>-1249494860.7884064</v>
      </c>
      <c r="AW56" s="250">
        <f t="shared" si="5"/>
        <v>-1282832928.9710627</v>
      </c>
      <c r="AX56" s="250">
        <f t="shared" si="5"/>
        <v>-1316170997.1537189</v>
      </c>
      <c r="AY56" s="250">
        <f t="shared" si="5"/>
        <v>-1349776061.7408752</v>
      </c>
      <c r="AZ56" s="250">
        <f t="shared" si="5"/>
        <v>-1388853650.4668517</v>
      </c>
      <c r="BA56" s="250">
        <f t="shared" si="5"/>
        <v>-1427654612.5265031</v>
      </c>
      <c r="BB56" s="250">
        <f t="shared" si="5"/>
        <v>-1466376371.4792745</v>
      </c>
      <c r="BC56" s="250">
        <f t="shared" si="5"/>
        <v>-1505099639.4320459</v>
      </c>
      <c r="BD56" s="250">
        <f t="shared" si="5"/>
        <v>-1543731726.9098573</v>
      </c>
      <c r="BE56" s="250">
        <f t="shared" si="5"/>
        <v>-1582281343.2907636</v>
      </c>
      <c r="BF56" s="250">
        <f t="shared" si="5"/>
        <v>-1621003111.243535</v>
      </c>
      <c r="BG56" s="250">
        <f t="shared" si="5"/>
        <v>-1659635198.7213464</v>
      </c>
      <c r="BH56" s="250">
        <f t="shared" si="5"/>
        <v>-1698436160.7809978</v>
      </c>
      <c r="BI56" s="250">
        <f t="shared" si="5"/>
        <v>-1737237122.8406491</v>
      </c>
      <c r="BJ56" s="250">
        <f t="shared" si="5"/>
        <v>-1776038084.9003005</v>
      </c>
      <c r="BK56" s="250">
        <f t="shared" si="5"/>
        <v>-1815110673.626277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-5020100</v>
      </c>
      <c r="E57" s="250">
        <f t="shared" si="5"/>
        <v>-5000100</v>
      </c>
      <c r="F57" s="250">
        <f t="shared" si="5"/>
        <v>-5060100</v>
      </c>
      <c r="G57" s="250">
        <f t="shared" si="5"/>
        <v>-41414024</v>
      </c>
      <c r="H57" s="250">
        <f t="shared" si="5"/>
        <v>-28437834</v>
      </c>
      <c r="I57" s="250">
        <f t="shared" si="5"/>
        <v>-26897954</v>
      </c>
      <c r="J57" s="250">
        <f t="shared" si="5"/>
        <v>-24892574</v>
      </c>
      <c r="K57" s="250">
        <f t="shared" si="5"/>
        <v>-24901834</v>
      </c>
      <c r="L57" s="250">
        <f t="shared" si="5"/>
        <v>-24884454</v>
      </c>
      <c r="M57" s="250">
        <f t="shared" si="5"/>
        <v>-24919714</v>
      </c>
      <c r="N57" s="250">
        <f t="shared" si="5"/>
        <v>-24895714</v>
      </c>
      <c r="O57" s="250">
        <f t="shared" si="5"/>
        <v>-24989214</v>
      </c>
      <c r="P57" s="250">
        <f t="shared" si="5"/>
        <v>-29170018.75</v>
      </c>
      <c r="Q57" s="250">
        <f t="shared" si="5"/>
        <v>-28913343.75</v>
      </c>
      <c r="R57" s="250">
        <f t="shared" si="5"/>
        <v>-28709723.75</v>
      </c>
      <c r="S57" s="250">
        <f t="shared" si="5"/>
        <v>-27676448.75</v>
      </c>
      <c r="T57" s="250">
        <f t="shared" si="5"/>
        <v>-27716143.75</v>
      </c>
      <c r="U57" s="250">
        <f t="shared" si="5"/>
        <v>-27617168.75</v>
      </c>
      <c r="V57" s="250">
        <f t="shared" si="5"/>
        <v>-27546013.75</v>
      </c>
      <c r="W57" s="250">
        <f t="shared" si="5"/>
        <v>-27626263.75</v>
      </c>
      <c r="X57" s="250">
        <f t="shared" si="5"/>
        <v>-27546013.75</v>
      </c>
      <c r="Y57" s="250">
        <f t="shared" si="5"/>
        <v>-27669598.75</v>
      </c>
      <c r="Z57" s="250">
        <f t="shared" si="5"/>
        <v>-27592558.75</v>
      </c>
      <c r="AA57" s="250">
        <f t="shared" si="5"/>
        <v>-27570088.75</v>
      </c>
      <c r="AB57" s="250">
        <f t="shared" si="5"/>
        <v>-30620142.481250003</v>
      </c>
      <c r="AC57" s="250">
        <f t="shared" si="5"/>
        <v>-30425795.281250004</v>
      </c>
      <c r="AD57" s="250">
        <f t="shared" si="5"/>
        <v>-30078772.881250001</v>
      </c>
      <c r="AE57" s="250">
        <f t="shared" si="5"/>
        <v>-29977702.681250002</v>
      </c>
      <c r="AF57" s="250">
        <f t="shared" si="5"/>
        <v>-30050048.731250003</v>
      </c>
      <c r="AG57" s="250">
        <f t="shared" si="5"/>
        <v>-29892929.931250002</v>
      </c>
      <c r="AH57" s="250">
        <f t="shared" si="5"/>
        <v>-29715165.481250003</v>
      </c>
      <c r="AI57" s="250">
        <f t="shared" si="5"/>
        <v>-29918117.731250003</v>
      </c>
      <c r="AJ57" s="250">
        <f t="shared" si="5"/>
        <v>-29728433.481250003</v>
      </c>
      <c r="AK57" s="250">
        <f t="shared" si="5"/>
        <v>-29989470.681250002</v>
      </c>
      <c r="AL57" s="250">
        <f t="shared" si="5"/>
        <v>-29857539.681250002</v>
      </c>
      <c r="AM57" s="250">
        <f t="shared" si="5"/>
        <v>-29970767.081250001</v>
      </c>
      <c r="AN57" s="250">
        <f t="shared" si="5"/>
        <v>-34589331.717656255</v>
      </c>
      <c r="AO57" s="250">
        <f t="shared" si="5"/>
        <v>-34630071.649656251</v>
      </c>
      <c r="AP57" s="250">
        <f t="shared" si="5"/>
        <v>-33261064.857656252</v>
      </c>
      <c r="AQ57" s="250">
        <f t="shared" si="5"/>
        <v>-33037819.424156252</v>
      </c>
      <c r="AR57" s="250">
        <f t="shared" si="5"/>
        <v>-33174575.099156249</v>
      </c>
      <c r="AS57" s="250">
        <f t="shared" si="5"/>
        <v>-33082949.340656251</v>
      </c>
      <c r="AT57" s="250">
        <f t="shared" si="5"/>
        <v>-32584287.55715625</v>
      </c>
      <c r="AU57" s="250">
        <f t="shared" si="5"/>
        <v>-33170723.099156249</v>
      </c>
      <c r="AV57" s="250">
        <f t="shared" si="5"/>
        <v>-32670777.315656252</v>
      </c>
      <c r="AW57" s="250">
        <f t="shared" si="5"/>
        <v>-33122818.182656251</v>
      </c>
      <c r="AX57" s="250">
        <f t="shared" si="5"/>
        <v>-33118752.182656251</v>
      </c>
      <c r="AY57" s="250">
        <f t="shared" si="5"/>
        <v>-32693193.120156251</v>
      </c>
      <c r="AZ57" s="250">
        <f t="shared" si="5"/>
        <v>-38518671.965816416</v>
      </c>
      <c r="BA57" s="250">
        <f t="shared" si="5"/>
        <v>-38634888.133476414</v>
      </c>
      <c r="BB57" s="250">
        <f t="shared" si="5"/>
        <v>-38733636.001901411</v>
      </c>
      <c r="BC57" s="250">
        <f t="shared" si="5"/>
        <v>-38604180.552771412</v>
      </c>
      <c r="BD57" s="250">
        <f t="shared" si="5"/>
        <v>-38753259.645146407</v>
      </c>
      <c r="BE57" s="250">
        <f t="shared" si="5"/>
        <v>-38386157.020061411</v>
      </c>
      <c r="BF57" s="250">
        <f t="shared" si="5"/>
        <v>-38118305.146281414</v>
      </c>
      <c r="BG57" s="250">
        <f t="shared" si="5"/>
        <v>-38492222.445146412</v>
      </c>
      <c r="BH57" s="250">
        <f t="shared" si="5"/>
        <v>-38104604.643186413</v>
      </c>
      <c r="BI57" s="250">
        <f t="shared" si="5"/>
        <v>-38585712.059651412</v>
      </c>
      <c r="BJ57" s="250">
        <f t="shared" si="5"/>
        <v>-38310936.059651412</v>
      </c>
      <c r="BK57" s="250">
        <f t="shared" si="5"/>
        <v>-44508651.852151416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-5020100</v>
      </c>
      <c r="E58" s="250">
        <f t="shared" si="5"/>
        <v>-10020200</v>
      </c>
      <c r="F58" s="250">
        <f t="shared" si="5"/>
        <v>-15080300</v>
      </c>
      <c r="G58" s="250">
        <f t="shared" si="5"/>
        <v>-56494324</v>
      </c>
      <c r="H58" s="250">
        <f t="shared" si="5"/>
        <v>-84932158</v>
      </c>
      <c r="I58" s="250">
        <f t="shared" si="5"/>
        <v>-111830112</v>
      </c>
      <c r="J58" s="250">
        <f t="shared" si="5"/>
        <v>-136722686</v>
      </c>
      <c r="K58" s="250">
        <f t="shared" si="5"/>
        <v>-161624520</v>
      </c>
      <c r="L58" s="250">
        <f t="shared" si="5"/>
        <v>-186508974</v>
      </c>
      <c r="M58" s="250">
        <f t="shared" si="5"/>
        <v>-211428688</v>
      </c>
      <c r="N58" s="250">
        <f t="shared" si="5"/>
        <v>-236324402</v>
      </c>
      <c r="O58" s="250">
        <f t="shared" si="5"/>
        <v>-261313616</v>
      </c>
      <c r="P58" s="250">
        <f t="shared" si="5"/>
        <v>-290483634.75</v>
      </c>
      <c r="Q58" s="250">
        <f t="shared" si="5"/>
        <v>-319396978.5</v>
      </c>
      <c r="R58" s="250">
        <f t="shared" si="5"/>
        <v>-348106702.25</v>
      </c>
      <c r="S58" s="250">
        <f t="shared" si="5"/>
        <v>-375783151</v>
      </c>
      <c r="T58" s="250">
        <f t="shared" si="5"/>
        <v>-403499294.75</v>
      </c>
      <c r="U58" s="250">
        <f t="shared" si="5"/>
        <v>-431116463.5</v>
      </c>
      <c r="V58" s="250">
        <f t="shared" si="5"/>
        <v>-458662477.25</v>
      </c>
      <c r="W58" s="250">
        <f t="shared" si="5"/>
        <v>-486288741</v>
      </c>
      <c r="X58" s="250">
        <f t="shared" si="5"/>
        <v>-513834754.75</v>
      </c>
      <c r="Y58" s="250">
        <f t="shared" si="5"/>
        <v>-541504353.5</v>
      </c>
      <c r="Z58" s="250">
        <f t="shared" si="5"/>
        <v>-569096912.25</v>
      </c>
      <c r="AA58" s="250">
        <f t="shared" si="5"/>
        <v>-596667001</v>
      </c>
      <c r="AB58" s="250">
        <f t="shared" si="5"/>
        <v>-627287143.48125005</v>
      </c>
      <c r="AC58" s="250">
        <f t="shared" si="5"/>
        <v>-657712938.76250005</v>
      </c>
      <c r="AD58" s="250">
        <f t="shared" si="5"/>
        <v>-687791711.64375007</v>
      </c>
      <c r="AE58" s="250">
        <f t="shared" si="5"/>
        <v>-717769414.32500005</v>
      </c>
      <c r="AF58" s="250">
        <f t="shared" si="5"/>
        <v>-747819463.0562501</v>
      </c>
      <c r="AG58" s="250">
        <f t="shared" si="5"/>
        <v>-777712392.98750007</v>
      </c>
      <c r="AH58" s="250">
        <f t="shared" si="5"/>
        <v>-807427558.46875012</v>
      </c>
      <c r="AI58" s="250">
        <f t="shared" si="5"/>
        <v>-837345676.20000017</v>
      </c>
      <c r="AJ58" s="250">
        <f t="shared" si="5"/>
        <v>-867074109.68125021</v>
      </c>
      <c r="AK58" s="250">
        <f t="shared" si="5"/>
        <v>-897063580.36250019</v>
      </c>
      <c r="AL58" s="250">
        <f t="shared" si="5"/>
        <v>-926921120.04375017</v>
      </c>
      <c r="AM58" s="250">
        <f t="shared" si="5"/>
        <v>-956891887.12500012</v>
      </c>
      <c r="AN58" s="250">
        <f t="shared" si="5"/>
        <v>-991481218.84265637</v>
      </c>
      <c r="AO58" s="250">
        <f t="shared" si="5"/>
        <v>-1026111290.4923127</v>
      </c>
      <c r="AP58" s="250">
        <f t="shared" si="5"/>
        <v>-1059372355.3499689</v>
      </c>
      <c r="AQ58" s="250">
        <f t="shared" si="5"/>
        <v>-1092410174.7741251</v>
      </c>
      <c r="AR58" s="250">
        <f t="shared" si="5"/>
        <v>-1125584749.8732812</v>
      </c>
      <c r="AS58" s="250">
        <f t="shared" si="5"/>
        <v>-1158667699.2139375</v>
      </c>
      <c r="AT58" s="250">
        <f t="shared" si="5"/>
        <v>-1191251986.7710938</v>
      </c>
      <c r="AU58" s="250">
        <f t="shared" si="5"/>
        <v>-1224422709.87025</v>
      </c>
      <c r="AV58" s="250">
        <f t="shared" si="5"/>
        <v>-1257093487.1859062</v>
      </c>
      <c r="AW58" s="250">
        <f t="shared" si="5"/>
        <v>-1290216305.3685625</v>
      </c>
      <c r="AX58" s="250">
        <f t="shared" si="5"/>
        <v>-1323335057.5512187</v>
      </c>
      <c r="AY58" s="250">
        <f t="shared" si="5"/>
        <v>-1356028250.671375</v>
      </c>
      <c r="AZ58" s="250">
        <f t="shared" si="5"/>
        <v>-1394546922.6371915</v>
      </c>
      <c r="BA58" s="250">
        <f t="shared" si="5"/>
        <v>-1433181810.770668</v>
      </c>
      <c r="BB58" s="250">
        <f t="shared" si="5"/>
        <v>-1471915446.7725694</v>
      </c>
      <c r="BC58" s="250">
        <f t="shared" si="5"/>
        <v>-1510519627.3253407</v>
      </c>
      <c r="BD58" s="250">
        <f t="shared" si="5"/>
        <v>-1549272886.9704871</v>
      </c>
      <c r="BE58" s="250">
        <f t="shared" si="5"/>
        <v>-1587659043.9905486</v>
      </c>
      <c r="BF58" s="250">
        <f t="shared" si="5"/>
        <v>-1625777349.1368301</v>
      </c>
      <c r="BG58" s="250">
        <f t="shared" si="5"/>
        <v>-1664269571.5819764</v>
      </c>
      <c r="BH58" s="250">
        <f t="shared" si="5"/>
        <v>-1702374176.2251627</v>
      </c>
      <c r="BI58" s="250">
        <f t="shared" si="5"/>
        <v>-1740959888.2848141</v>
      </c>
      <c r="BJ58" s="250">
        <f t="shared" si="5"/>
        <v>-1779270824.3444655</v>
      </c>
      <c r="BK58" s="250">
        <f t="shared" si="5"/>
        <v>-1823779476.1966169</v>
      </c>
    </row>
    <row r="59" spans="1:64" x14ac:dyDescent="0.15">
      <c r="B59" s="33" t="s">
        <v>1094</v>
      </c>
      <c r="C59" s="259">
        <f>+'FIN-CASHFLOW_CWS'!C58</f>
        <v>84932158</v>
      </c>
      <c r="D59" s="259">
        <f>+'FIN-CASHFLOW_CWS'!D58</f>
        <v>79912058</v>
      </c>
      <c r="E59" s="259">
        <f>+'FIN-CASHFLOW_CWS'!E58</f>
        <v>74911958</v>
      </c>
      <c r="F59" s="259">
        <f>+'FIN-CASHFLOW_CWS'!F58</f>
        <v>69851858</v>
      </c>
      <c r="G59" s="259">
        <f>+'FIN-CASHFLOW_CWS'!G58</f>
        <v>28437834</v>
      </c>
      <c r="H59" s="259">
        <f>+'FIN-CASHFLOW_CWS'!H58</f>
        <v>151392244</v>
      </c>
      <c r="I59" s="259">
        <f>+'FIN-CASHFLOW_CWS'!I58</f>
        <v>124494290</v>
      </c>
      <c r="J59" s="259">
        <f>+'FIN-CASHFLOW_CWS'!J58</f>
        <v>99601716</v>
      </c>
      <c r="K59" s="259">
        <f>+'FIN-CASHFLOW_CWS'!K58</f>
        <v>74699882</v>
      </c>
      <c r="L59" s="259">
        <f>+'FIN-CASHFLOW_CWS'!L58</f>
        <v>49815428</v>
      </c>
      <c r="M59" s="259">
        <f>+'FIN-CASHFLOW_CWS'!M58</f>
        <v>24895714</v>
      </c>
      <c r="N59" s="259">
        <f>+'FIN-CASHFLOW_CWS'!N58</f>
        <v>139458749</v>
      </c>
      <c r="O59" s="259">
        <f>+'FIN-CASHFLOW_CWS'!O58</f>
        <v>114469535</v>
      </c>
      <c r="P59" s="259">
        <f>+'FIN-CASHFLOW_CWS'!P58</f>
        <v>85299516.25</v>
      </c>
      <c r="Q59" s="259">
        <f>+'FIN-CASHFLOW_CWS'!Q58</f>
        <v>56386172.5</v>
      </c>
      <c r="R59" s="259">
        <f>+'FIN-CASHFLOW_CWS'!R58</f>
        <v>27676448.75</v>
      </c>
      <c r="S59" s="259">
        <f>+'FIN-CASHFLOW_CWS'!S58</f>
        <v>0</v>
      </c>
      <c r="T59" s="259">
        <f>+'FIN-CASHFLOW_CWS'!T58</f>
        <v>-27716143.75</v>
      </c>
      <c r="U59" s="259">
        <f>+'FIN-CASHFLOW_CWS'!U58</f>
        <v>-55333312.5</v>
      </c>
      <c r="V59" s="259">
        <f>+'FIN-CASHFLOW_CWS'!V58</f>
        <v>-82879326.25</v>
      </c>
      <c r="W59" s="259">
        <f>+'FIN-CASHFLOW_CWS'!W58</f>
        <v>-110505590</v>
      </c>
      <c r="X59" s="259">
        <f>+'FIN-CASHFLOW_CWS'!X58</f>
        <v>-138051603.75</v>
      </c>
      <c r="Y59" s="259">
        <f>+'FIN-CASHFLOW_CWS'!Y58</f>
        <v>-165721202.5</v>
      </c>
      <c r="Z59" s="259">
        <f>+'FIN-CASHFLOW_CWS'!Z58</f>
        <v>-193313761.25</v>
      </c>
      <c r="AA59" s="259">
        <f>+'FIN-CASHFLOW_CWS'!AA58</f>
        <v>-220883850</v>
      </c>
      <c r="AB59" s="259">
        <f>+'FIN-CASHFLOW_CWS'!AB58</f>
        <v>-251503992.48124999</v>
      </c>
      <c r="AC59" s="259">
        <f>+'FIN-CASHFLOW_CWS'!AC58</f>
        <v>-281929787.76249999</v>
      </c>
      <c r="AD59" s="259">
        <f>+'FIN-CASHFLOW_CWS'!AD58</f>
        <v>-312008560.64375001</v>
      </c>
      <c r="AE59" s="259">
        <f>+'FIN-CASHFLOW_CWS'!AE58</f>
        <v>-341986263.32499999</v>
      </c>
      <c r="AF59" s="259">
        <f>+'FIN-CASHFLOW_CWS'!AF58</f>
        <v>-372036312.05624998</v>
      </c>
      <c r="AG59" s="259">
        <f>+'FIN-CASHFLOW_CWS'!AG58</f>
        <v>-401929241.98749995</v>
      </c>
      <c r="AH59" s="259">
        <f>+'FIN-CASHFLOW_CWS'!AH58</f>
        <v>-431644407.46874994</v>
      </c>
      <c r="AI59" s="259">
        <f>+'FIN-CASHFLOW_CWS'!AI58</f>
        <v>-461562525.19999993</v>
      </c>
      <c r="AJ59" s="259">
        <f>+'FIN-CASHFLOW_CWS'!AJ58</f>
        <v>-491290958.68124992</v>
      </c>
      <c r="AK59" s="259">
        <f>+'FIN-CASHFLOW_CWS'!AK58</f>
        <v>-521280429.36249989</v>
      </c>
      <c r="AL59" s="259">
        <f>+'FIN-CASHFLOW_CWS'!AL58</f>
        <v>-551137969.04374993</v>
      </c>
      <c r="AM59" s="259">
        <f>+'FIN-CASHFLOW_CWS'!AM58</f>
        <v>-581108736.12499988</v>
      </c>
      <c r="AN59" s="259">
        <f>+'FIN-CASHFLOW_CWS'!AN58</f>
        <v>-615698067.84265614</v>
      </c>
      <c r="AO59" s="259">
        <f>+'FIN-CASHFLOW_CWS'!AO58</f>
        <v>-650328139.49231243</v>
      </c>
      <c r="AP59" s="259">
        <f>+'FIN-CASHFLOW_CWS'!AP58</f>
        <v>-683589204.34996867</v>
      </c>
      <c r="AQ59" s="259">
        <f>+'FIN-CASHFLOW_CWS'!AQ58</f>
        <v>-716627023.77412498</v>
      </c>
      <c r="AR59" s="259">
        <f>+'FIN-CASHFLOW_CWS'!AR58</f>
        <v>-749801598.87328124</v>
      </c>
      <c r="AS59" s="259">
        <f>+'FIN-CASHFLOW_CWS'!AS58</f>
        <v>-782884548.21393752</v>
      </c>
      <c r="AT59" s="259">
        <f>+'FIN-CASHFLOW_CWS'!AT58</f>
        <v>-815468835.77109373</v>
      </c>
      <c r="AU59" s="259">
        <f>+'FIN-CASHFLOW_CWS'!AU58</f>
        <v>-848639558.87024999</v>
      </c>
      <c r="AV59" s="259">
        <f>+'FIN-CASHFLOW_CWS'!AV58</f>
        <v>-881310336.18590629</v>
      </c>
      <c r="AW59" s="259">
        <f>+'FIN-CASHFLOW_CWS'!AW58</f>
        <v>-914433154.36856258</v>
      </c>
      <c r="AX59" s="259">
        <f>+'FIN-CASHFLOW_CWS'!AX58</f>
        <v>-947551906.55121887</v>
      </c>
      <c r="AY59" s="259">
        <f>+'FIN-CASHFLOW_CWS'!AY58</f>
        <v>-980245099.67137516</v>
      </c>
      <c r="AZ59" s="259">
        <f>+'FIN-CASHFLOW_CWS'!AZ58</f>
        <v>-1018763771.6371915</v>
      </c>
      <c r="BA59" s="259">
        <f>+'FIN-CASHFLOW_CWS'!BA58</f>
        <v>-1057398659.7706679</v>
      </c>
      <c r="BB59" s="259">
        <f>+'FIN-CASHFLOW_CWS'!BB58</f>
        <v>-1096132295.7725694</v>
      </c>
      <c r="BC59" s="259">
        <f>+'FIN-CASHFLOW_CWS'!BC58</f>
        <v>-1134736476.3253407</v>
      </c>
      <c r="BD59" s="259">
        <f>+'FIN-CASHFLOW_CWS'!BD58</f>
        <v>-1173489735.9704871</v>
      </c>
      <c r="BE59" s="259">
        <f>+'FIN-CASHFLOW_CWS'!BE58</f>
        <v>-1211875892.9905486</v>
      </c>
      <c r="BF59" s="259">
        <f>+'FIN-CASHFLOW_CWS'!BF58</f>
        <v>-1249994198.1368301</v>
      </c>
      <c r="BG59" s="259">
        <f>+'FIN-CASHFLOW_CWS'!BG58</f>
        <v>-1288486420.5819764</v>
      </c>
      <c r="BH59" s="259">
        <f>+'FIN-CASHFLOW_CWS'!BH58</f>
        <v>-1326591025.2251627</v>
      </c>
      <c r="BI59" s="259">
        <f>+'FIN-CASHFLOW_CWS'!BI58</f>
        <v>-1365176737.2848141</v>
      </c>
      <c r="BJ59" s="259">
        <f>+'FIN-CASHFLOW_CWS'!BJ58</f>
        <v>-1403487673.3444655</v>
      </c>
      <c r="BK59" s="259">
        <f>+'FIN-CASHFLOW_CWS'!BK58</f>
        <v>-1447996325.1966169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  <sheetView tabSelected="1" topLeftCell="B1" workbookViewId="1">
      <selection activeCell="H47" sqref="H47"/>
    </sheetView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C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O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BA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8155000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49190</v>
      </c>
      <c r="H7" s="9">
        <f>'FIN-P&amp;L_CWS'!I129</f>
        <v>53070</v>
      </c>
      <c r="I7" s="9">
        <f>'FIN-P&amp;L_CWS'!J129</f>
        <v>56950</v>
      </c>
      <c r="J7" s="9">
        <f>'FIN-P&amp;L_CWS'!K129</f>
        <v>49190</v>
      </c>
      <c r="K7" s="9">
        <f>'FIN-P&amp;L_CWS'!L129</f>
        <v>53070</v>
      </c>
      <c r="L7" s="9">
        <f>'FIN-P&amp;L_CWS'!M129</f>
        <v>42810</v>
      </c>
      <c r="M7" s="9">
        <f>'FIN-P&amp;L_CWS'!N129</f>
        <v>42810</v>
      </c>
      <c r="N7" s="9">
        <f>'FIN-P&amp;L_CWS'!O129</f>
        <v>42810</v>
      </c>
      <c r="O7" s="9">
        <f>'FIN-P&amp;L_CWS'!P129</f>
        <v>27620</v>
      </c>
      <c r="P7" s="9">
        <f>'FIN-P&amp;L_CWS'!Q129</f>
        <v>128935</v>
      </c>
      <c r="Q7" s="9">
        <f>'FIN-P&amp;L_CWS'!R129</f>
        <v>212930</v>
      </c>
      <c r="R7" s="9">
        <f>'FIN-P&amp;L_CWS'!S129</f>
        <v>233260</v>
      </c>
      <c r="S7" s="9">
        <f>'FIN-P&amp;L_CWS'!T129</f>
        <v>233260</v>
      </c>
      <c r="T7" s="9">
        <f>'FIN-P&amp;L_CWS'!U129</f>
        <v>255195</v>
      </c>
      <c r="U7" s="9">
        <f>'FIN-P&amp;L_CWS'!V129</f>
        <v>279805</v>
      </c>
      <c r="V7" s="9">
        <f>'FIN-P&amp;L_CWS'!W129</f>
        <v>233260</v>
      </c>
      <c r="W7" s="9">
        <f>'FIN-P&amp;L_CWS'!X129</f>
        <v>255195</v>
      </c>
      <c r="X7" s="9">
        <f>'FIN-P&amp;L_CWS'!Y129</f>
        <v>212930</v>
      </c>
      <c r="Y7" s="9">
        <f>'FIN-P&amp;L_CWS'!Z129</f>
        <v>212930</v>
      </c>
      <c r="Z7" s="9">
        <f>'FIN-P&amp;L_CWS'!AA129</f>
        <v>212930</v>
      </c>
      <c r="AA7" s="9">
        <f>'FIN-P&amp;L_CWS'!AB129</f>
        <v>128935</v>
      </c>
      <c r="AB7" s="9">
        <f>'FIN-P&amp;L_CWS'!AC129</f>
        <v>279928.05</v>
      </c>
      <c r="AC7" s="9">
        <f>'FIN-P&amp;L_CWS'!AD129</f>
        <v>451663.05000000005</v>
      </c>
      <c r="AD7" s="9">
        <f>'FIN-P&amp;L_CWS'!AE129</f>
        <v>508908.05</v>
      </c>
      <c r="AE7" s="9">
        <f>'FIN-P&amp;L_CWS'!AF129</f>
        <v>508908.05</v>
      </c>
      <c r="AF7" s="9">
        <f>'FIN-P&amp;L_CWS'!AG129</f>
        <v>549552</v>
      </c>
      <c r="AG7" s="9">
        <f>'FIN-P&amp;L_CWS'!AH129</f>
        <v>606797</v>
      </c>
      <c r="AH7" s="9">
        <f>'FIN-P&amp;L_CWS'!AI129</f>
        <v>508908.05</v>
      </c>
      <c r="AI7" s="9">
        <f>'FIN-P&amp;L_CWS'!AJ129</f>
        <v>549552</v>
      </c>
      <c r="AJ7" s="9">
        <f>'FIN-P&amp;L_CWS'!AK129</f>
        <v>451663.05000000005</v>
      </c>
      <c r="AK7" s="9">
        <f>'FIN-P&amp;L_CWS'!AL129</f>
        <v>451663.05000000005</v>
      </c>
      <c r="AL7" s="9">
        <f>'FIN-P&amp;L_CWS'!AM129</f>
        <v>451663.05000000005</v>
      </c>
      <c r="AM7" s="9">
        <f>'FIN-P&amp;L_CWS'!AN129</f>
        <v>279928.05</v>
      </c>
      <c r="AN7" s="9">
        <f>'FIN-P&amp;L_CWS'!AO129</f>
        <v>458326.36800000002</v>
      </c>
      <c r="AO7" s="9">
        <f>'FIN-P&amp;L_CWS'!AP129</f>
        <v>725322.77250000008</v>
      </c>
      <c r="AP7" s="9">
        <f>'FIN-P&amp;L_CWS'!AQ129</f>
        <v>813105.53100000008</v>
      </c>
      <c r="AQ7" s="9">
        <f>'FIN-P&amp;L_CWS'!AR129</f>
        <v>813096.53100000008</v>
      </c>
      <c r="AR7" s="9">
        <f>'FIN-P&amp;L_CWS'!AS129</f>
        <v>900870.28950000007</v>
      </c>
      <c r="AS7" s="9">
        <f>'FIN-P&amp;L_CWS'!AT129</f>
        <v>988644.04799999972</v>
      </c>
      <c r="AT7" s="9">
        <f>'FIN-P&amp;L_CWS'!AU129</f>
        <v>813096.53100000008</v>
      </c>
      <c r="AU7" s="9">
        <f>'FIN-P&amp;L_CWS'!AV129</f>
        <v>900870.28950000007</v>
      </c>
      <c r="AV7" s="9">
        <f>'FIN-P&amp;L_CWS'!AW129</f>
        <v>725322.77250000008</v>
      </c>
      <c r="AW7" s="9">
        <f>'FIN-P&amp;L_CWS'!AX129</f>
        <v>725322.77250000008</v>
      </c>
      <c r="AX7" s="9">
        <f>'FIN-P&amp;L_CWS'!AY129</f>
        <v>725322.77250000008</v>
      </c>
      <c r="AY7" s="9">
        <f>'FIN-P&amp;L_CWS'!AZ129</f>
        <v>458326.36800000002</v>
      </c>
      <c r="AZ7" s="9">
        <f>'FIN-P&amp;L_CWS'!BA129</f>
        <v>456849.84771499998</v>
      </c>
      <c r="BA7" s="9">
        <f>'FIN-P&amp;L_CWS'!BB129</f>
        <v>728476.51404000015</v>
      </c>
      <c r="BB7" s="9">
        <f>'FIN-P&amp;L_CWS'!BC129</f>
        <v>807679.62092000013</v>
      </c>
      <c r="BC7" s="9">
        <f>'FIN-P&amp;L_CWS'!BD129</f>
        <v>807670.62092000013</v>
      </c>
      <c r="BD7" s="9">
        <f>'FIN-P&amp;L_CWS'!BE129</f>
        <v>897351.09587999992</v>
      </c>
      <c r="BE7" s="9">
        <f>'FIN-P&amp;L_CWS'!BF129</f>
        <v>979822.19278500043</v>
      </c>
      <c r="BF7" s="9">
        <f>'FIN-P&amp;L_CWS'!BG129</f>
        <v>807670.62092000013</v>
      </c>
      <c r="BG7" s="9">
        <f>'FIN-P&amp;L_CWS'!BH129</f>
        <v>897351.09587999992</v>
      </c>
      <c r="BH7" s="9">
        <f>'FIN-P&amp;L_CWS'!BI129</f>
        <v>728476.51404000015</v>
      </c>
      <c r="BI7" s="9">
        <f>'FIN-P&amp;L_CWS'!BJ129</f>
        <v>728476.51404000015</v>
      </c>
      <c r="BJ7" s="9">
        <f>'FIN-P&amp;L_CWS'!BK129</f>
        <v>728476.51404000015</v>
      </c>
      <c r="BK7" s="9">
        <f>'FIN-P&amp;L_CWS'!BL129</f>
        <v>456849.84771499998</v>
      </c>
    </row>
    <row r="8" spans="1:63" x14ac:dyDescent="0.15">
      <c r="B8" s="44" t="s">
        <v>635</v>
      </c>
      <c r="C8" s="199"/>
      <c r="D8" s="9">
        <f>'FIN-P&amp;L_CWS'!E205</f>
        <v>5020100</v>
      </c>
      <c r="E8" s="9">
        <f>'FIN-P&amp;L_CWS'!F205</f>
        <v>5000100</v>
      </c>
      <c r="F8" s="9">
        <f>'FIN-P&amp;L_CWS'!G205</f>
        <v>5000100</v>
      </c>
      <c r="G8" s="9">
        <f>'FIN-P&amp;L_CWS'!H205</f>
        <v>28677940.666666668</v>
      </c>
      <c r="H8" s="9">
        <f>'FIN-P&amp;L_CWS'!I205</f>
        <v>28676440.666666668</v>
      </c>
      <c r="I8" s="9">
        <f>'FIN-P&amp;L_CWS'!J205</f>
        <v>27176440.666666668</v>
      </c>
      <c r="J8" s="9">
        <f>'FIN-P&amp;L_CWS'!K205</f>
        <v>25176440.666666668</v>
      </c>
      <c r="K8" s="9">
        <f>'FIN-P&amp;L_CWS'!L205</f>
        <v>25176440.666666668</v>
      </c>
      <c r="L8" s="9">
        <f>'FIN-P&amp;L_CWS'!M205</f>
        <v>25176440.666666668</v>
      </c>
      <c r="M8" s="9">
        <f>'FIN-P&amp;L_CWS'!N205</f>
        <v>25176440.666666668</v>
      </c>
      <c r="N8" s="9">
        <f>'FIN-P&amp;L_CWS'!O205</f>
        <v>25176440.666666668</v>
      </c>
      <c r="O8" s="9">
        <f>'FIN-P&amp;L_CWS'!P205</f>
        <v>25176440.666666668</v>
      </c>
      <c r="P8" s="9">
        <f>'FIN-P&amp;L_CWS'!Q205</f>
        <v>29102778.75</v>
      </c>
      <c r="Q8" s="9">
        <f>'FIN-P&amp;L_CWS'!R205</f>
        <v>29097778.75</v>
      </c>
      <c r="R8" s="9">
        <f>'FIN-P&amp;L_CWS'!S205</f>
        <v>29097778.75</v>
      </c>
      <c r="S8" s="9">
        <f>'FIN-P&amp;L_CWS'!T205</f>
        <v>28099278.75</v>
      </c>
      <c r="T8" s="9">
        <f>'FIN-P&amp;L_CWS'!U205</f>
        <v>28097778.75</v>
      </c>
      <c r="U8" s="9">
        <f>'FIN-P&amp;L_CWS'!V205</f>
        <v>28097778.75</v>
      </c>
      <c r="V8" s="9">
        <f>'FIN-P&amp;L_CWS'!W205</f>
        <v>28097778.75</v>
      </c>
      <c r="W8" s="9">
        <f>'FIN-P&amp;L_CWS'!X205</f>
        <v>28097778.75</v>
      </c>
      <c r="X8" s="9">
        <f>'FIN-P&amp;L_CWS'!Y205</f>
        <v>28097778.75</v>
      </c>
      <c r="Y8" s="9">
        <f>'FIN-P&amp;L_CWS'!Z205</f>
        <v>28097778.75</v>
      </c>
      <c r="Z8" s="9">
        <f>'FIN-P&amp;L_CWS'!AA205</f>
        <v>28097778.75</v>
      </c>
      <c r="AA8" s="9">
        <f>'FIN-P&amp;L_CWS'!AB205</f>
        <v>28097778.75</v>
      </c>
      <c r="AB8" s="9">
        <f>'FIN-P&amp;L_CWS'!AC205</f>
        <v>30661383.731250003</v>
      </c>
      <c r="AC8" s="9">
        <f>'FIN-P&amp;L_CWS'!AD205</f>
        <v>30656383.731250003</v>
      </c>
      <c r="AD8" s="9">
        <f>'FIN-P&amp;L_CWS'!AE205</f>
        <v>30656383.731250003</v>
      </c>
      <c r="AE8" s="9">
        <f>'FIN-P&amp;L_CWS'!AF205</f>
        <v>30657883.731250003</v>
      </c>
      <c r="AF8" s="9">
        <f>'FIN-P&amp;L_CWS'!AG205</f>
        <v>30656383.731250003</v>
      </c>
      <c r="AG8" s="9">
        <f>'FIN-P&amp;L_CWS'!AH205</f>
        <v>30656383.731250003</v>
      </c>
      <c r="AH8" s="9">
        <f>'FIN-P&amp;L_CWS'!AI205</f>
        <v>30656383.731250003</v>
      </c>
      <c r="AI8" s="9">
        <f>'FIN-P&amp;L_CWS'!AJ205</f>
        <v>30656383.731250003</v>
      </c>
      <c r="AJ8" s="9">
        <f>'FIN-P&amp;L_CWS'!AK205</f>
        <v>30656383.731250003</v>
      </c>
      <c r="AK8" s="9">
        <f>'FIN-P&amp;L_CWS'!AL205</f>
        <v>30656383.731250003</v>
      </c>
      <c r="AL8" s="9">
        <f>'FIN-P&amp;L_CWS'!AM205</f>
        <v>30656383.731250003</v>
      </c>
      <c r="AM8" s="9">
        <f>'FIN-P&amp;L_CWS'!AN205</f>
        <v>30656383.731250003</v>
      </c>
      <c r="AN8" s="9">
        <f>'FIN-P&amp;L_CWS'!AO205</f>
        <v>34068390.955156252</v>
      </c>
      <c r="AO8" s="9">
        <f>'FIN-P&amp;L_CWS'!AP205</f>
        <v>34063390.955156252</v>
      </c>
      <c r="AP8" s="9">
        <f>'FIN-P&amp;L_CWS'!AQ205</f>
        <v>34063390.955156252</v>
      </c>
      <c r="AQ8" s="9">
        <f>'FIN-P&amp;L_CWS'!AR205</f>
        <v>34064890.955156252</v>
      </c>
      <c r="AR8" s="9">
        <f>'FIN-P&amp;L_CWS'!AS205</f>
        <v>34063390.955156252</v>
      </c>
      <c r="AS8" s="9">
        <f>'FIN-P&amp;L_CWS'!AT205</f>
        <v>34063390.955156252</v>
      </c>
      <c r="AT8" s="9">
        <f>'FIN-P&amp;L_CWS'!AU205</f>
        <v>34063390.955156252</v>
      </c>
      <c r="AU8" s="9">
        <f>'FIN-P&amp;L_CWS'!AV205</f>
        <v>34063390.955156252</v>
      </c>
      <c r="AV8" s="9">
        <f>'FIN-P&amp;L_CWS'!AW205</f>
        <v>34063390.955156252</v>
      </c>
      <c r="AW8" s="9">
        <f>'FIN-P&amp;L_CWS'!AX205</f>
        <v>34063390.955156252</v>
      </c>
      <c r="AX8" s="9">
        <f>'FIN-P&amp;L_CWS'!AY205</f>
        <v>34063390.955156252</v>
      </c>
      <c r="AY8" s="9">
        <f>'FIN-P&amp;L_CWS'!AZ205</f>
        <v>34063390.955156252</v>
      </c>
      <c r="AZ8" s="9">
        <f>'FIN-P&amp;L_CWS'!BA205</f>
        <v>39534438.573691413</v>
      </c>
      <c r="BA8" s="9">
        <f>'FIN-P&amp;L_CWS'!BB205</f>
        <v>39529438.573691413</v>
      </c>
      <c r="BB8" s="9">
        <f>'FIN-P&amp;L_CWS'!BC205</f>
        <v>39529438.573691413</v>
      </c>
      <c r="BC8" s="9">
        <f>'FIN-P&amp;L_CWS'!BD205</f>
        <v>39530938.573691413</v>
      </c>
      <c r="BD8" s="9">
        <f>'FIN-P&amp;L_CWS'!BE205</f>
        <v>39529438.573691413</v>
      </c>
      <c r="BE8" s="9">
        <f>'FIN-P&amp;L_CWS'!BF205</f>
        <v>39529438.573691413</v>
      </c>
      <c r="BF8" s="9">
        <f>'FIN-P&amp;L_CWS'!BG205</f>
        <v>39529438.573691413</v>
      </c>
      <c r="BG8" s="9">
        <f>'FIN-P&amp;L_CWS'!BH205</f>
        <v>39529438.573691413</v>
      </c>
      <c r="BH8" s="9">
        <f>'FIN-P&amp;L_CWS'!BI205</f>
        <v>39529438.573691413</v>
      </c>
      <c r="BI8" s="9">
        <f>'FIN-P&amp;L_CWS'!BJ205</f>
        <v>39529438.573691413</v>
      </c>
      <c r="BJ8" s="9">
        <f>'FIN-P&amp;L_CWS'!BK205</f>
        <v>39529438.573691413</v>
      </c>
      <c r="BK8" s="9">
        <f>'FIN-P&amp;L_CWS'!BL205</f>
        <v>39529438.573691413</v>
      </c>
    </row>
    <row r="9" spans="1:63" x14ac:dyDescent="0.15">
      <c r="B9" s="44" t="s">
        <v>352</v>
      </c>
      <c r="C9" s="199"/>
      <c r="D9" s="9">
        <f>'FIN-P&amp;L_CWS'!E207</f>
        <v>-5020100</v>
      </c>
      <c r="E9" s="9">
        <f>'FIN-P&amp;L_CWS'!F207</f>
        <v>-5000100</v>
      </c>
      <c r="F9" s="9">
        <f>'FIN-P&amp;L_CWS'!G207</f>
        <v>-5000100</v>
      </c>
      <c r="G9" s="9">
        <f>'FIN-P&amp;L_CWS'!H207</f>
        <v>-28628750.666666668</v>
      </c>
      <c r="H9" s="9">
        <f>'FIN-P&amp;L_CWS'!I207</f>
        <v>-28623370.666666668</v>
      </c>
      <c r="I9" s="9">
        <f>'FIN-P&amp;L_CWS'!J207</f>
        <v>-27119490.666666668</v>
      </c>
      <c r="J9" s="9">
        <f>'FIN-P&amp;L_CWS'!K207</f>
        <v>-25127250.666666668</v>
      </c>
      <c r="K9" s="9">
        <f>'FIN-P&amp;L_CWS'!L207</f>
        <v>-25123370.666666668</v>
      </c>
      <c r="L9" s="9">
        <f>'FIN-P&amp;L_CWS'!M207</f>
        <v>-25133630.666666668</v>
      </c>
      <c r="M9" s="9">
        <f>'FIN-P&amp;L_CWS'!N207</f>
        <v>-25133630.666666668</v>
      </c>
      <c r="N9" s="9">
        <f>'FIN-P&amp;L_CWS'!O207</f>
        <v>-25133630.666666668</v>
      </c>
      <c r="O9" s="9">
        <f>'FIN-P&amp;L_CWS'!P207</f>
        <v>-25148820.666666668</v>
      </c>
      <c r="P9" s="9">
        <f>'FIN-P&amp;L_CWS'!Q207</f>
        <v>-28973843.75</v>
      </c>
      <c r="Q9" s="9">
        <f>'FIN-P&amp;L_CWS'!R207</f>
        <v>-28884848.75</v>
      </c>
      <c r="R9" s="9">
        <f>'FIN-P&amp;L_CWS'!S207</f>
        <v>-28864518.75</v>
      </c>
      <c r="S9" s="9">
        <f>'FIN-P&amp;L_CWS'!T207</f>
        <v>-27866018.75</v>
      </c>
      <c r="T9" s="9">
        <f>'FIN-P&amp;L_CWS'!U207</f>
        <v>-27842583.75</v>
      </c>
      <c r="U9" s="9">
        <f>'FIN-P&amp;L_CWS'!V207</f>
        <v>-27817973.75</v>
      </c>
      <c r="V9" s="9">
        <f>'FIN-P&amp;L_CWS'!W207</f>
        <v>-27864518.75</v>
      </c>
      <c r="W9" s="9">
        <f>'FIN-P&amp;L_CWS'!X207</f>
        <v>-27842583.75</v>
      </c>
      <c r="X9" s="9">
        <f>'FIN-P&amp;L_CWS'!Y207</f>
        <v>-27884848.75</v>
      </c>
      <c r="Y9" s="9">
        <f>'FIN-P&amp;L_CWS'!Z207</f>
        <v>-27884848.75</v>
      </c>
      <c r="Z9" s="9">
        <f>'FIN-P&amp;L_CWS'!AA207</f>
        <v>-27884848.75</v>
      </c>
      <c r="AA9" s="9">
        <f>'FIN-P&amp;L_CWS'!AB207</f>
        <v>-27968843.75</v>
      </c>
      <c r="AB9" s="9">
        <f>'FIN-P&amp;L_CWS'!AC207</f>
        <v>-30381455.681250002</v>
      </c>
      <c r="AC9" s="9">
        <f>'FIN-P&amp;L_CWS'!AD207</f>
        <v>-30204720.681250002</v>
      </c>
      <c r="AD9" s="9">
        <f>'FIN-P&amp;L_CWS'!AE207</f>
        <v>-30147475.681250002</v>
      </c>
      <c r="AE9" s="9">
        <f>'FIN-P&amp;L_CWS'!AF207</f>
        <v>-30148975.681250002</v>
      </c>
      <c r="AF9" s="9">
        <f>'FIN-P&amp;L_CWS'!AG207</f>
        <v>-30106831.731250003</v>
      </c>
      <c r="AG9" s="9">
        <f>'FIN-P&amp;L_CWS'!AH207</f>
        <v>-30049586.731250003</v>
      </c>
      <c r="AH9" s="9">
        <f>'FIN-P&amp;L_CWS'!AI207</f>
        <v>-30147475.681250002</v>
      </c>
      <c r="AI9" s="9">
        <f>'FIN-P&amp;L_CWS'!AJ207</f>
        <v>-30106831.731250003</v>
      </c>
      <c r="AJ9" s="9">
        <f>'FIN-P&amp;L_CWS'!AK207</f>
        <v>-30204720.681250002</v>
      </c>
      <c r="AK9" s="9">
        <f>'FIN-P&amp;L_CWS'!AL207</f>
        <v>-30204720.681250002</v>
      </c>
      <c r="AL9" s="9">
        <f>'FIN-P&amp;L_CWS'!AM207</f>
        <v>-30204720.681250002</v>
      </c>
      <c r="AM9" s="9">
        <f>'FIN-P&amp;L_CWS'!AN207</f>
        <v>-30376455.681250002</v>
      </c>
      <c r="AN9" s="9">
        <f>'FIN-P&amp;L_CWS'!AO207</f>
        <v>-33610064.587156251</v>
      </c>
      <c r="AO9" s="9">
        <f>'FIN-P&amp;L_CWS'!AP207</f>
        <v>-33338068.182656251</v>
      </c>
      <c r="AP9" s="9">
        <f>'FIN-P&amp;L_CWS'!AQ207</f>
        <v>-33250285.424156252</v>
      </c>
      <c r="AQ9" s="9">
        <f>'FIN-P&amp;L_CWS'!AR207</f>
        <v>-33251794.424156252</v>
      </c>
      <c r="AR9" s="9">
        <f>'FIN-P&amp;L_CWS'!AS207</f>
        <v>-33162520.66565625</v>
      </c>
      <c r="AS9" s="9">
        <f>'FIN-P&amp;L_CWS'!AT207</f>
        <v>-33074746.907156251</v>
      </c>
      <c r="AT9" s="9">
        <f>'FIN-P&amp;L_CWS'!AU207</f>
        <v>-33250294.424156252</v>
      </c>
      <c r="AU9" s="9">
        <f>'FIN-P&amp;L_CWS'!AV207</f>
        <v>-33162520.66565625</v>
      </c>
      <c r="AV9" s="9">
        <f>'FIN-P&amp;L_CWS'!AW207</f>
        <v>-33338068.182656251</v>
      </c>
      <c r="AW9" s="9">
        <f>'FIN-P&amp;L_CWS'!AX207</f>
        <v>-33338068.182656251</v>
      </c>
      <c r="AX9" s="9">
        <f>'FIN-P&amp;L_CWS'!AY207</f>
        <v>-33338068.182656251</v>
      </c>
      <c r="AY9" s="9">
        <f>'FIN-P&amp;L_CWS'!AZ207</f>
        <v>-33605064.587156251</v>
      </c>
      <c r="AZ9" s="9">
        <f>'FIN-P&amp;L_CWS'!BA207</f>
        <v>-39077588.725976415</v>
      </c>
      <c r="BA9" s="9">
        <f>'FIN-P&amp;L_CWS'!BB207</f>
        <v>-38800962.059651412</v>
      </c>
      <c r="BB9" s="9">
        <f>'FIN-P&amp;L_CWS'!BC207</f>
        <v>-38721758.95277141</v>
      </c>
      <c r="BC9" s="9">
        <f>'FIN-P&amp;L_CWS'!BD207</f>
        <v>-38723267.95277141</v>
      </c>
      <c r="BD9" s="9">
        <f>'FIN-P&amp;L_CWS'!BE207</f>
        <v>-38632087.477811411</v>
      </c>
      <c r="BE9" s="9">
        <f>'FIN-P&amp;L_CWS'!BF207</f>
        <v>-38549616.380906411</v>
      </c>
      <c r="BF9" s="9">
        <f>'FIN-P&amp;L_CWS'!BG207</f>
        <v>-38721767.95277141</v>
      </c>
      <c r="BG9" s="9">
        <f>'FIN-P&amp;L_CWS'!BH207</f>
        <v>-38632087.477811411</v>
      </c>
      <c r="BH9" s="9">
        <f>'FIN-P&amp;L_CWS'!BI207</f>
        <v>-38800962.059651412</v>
      </c>
      <c r="BI9" s="9">
        <f>'FIN-P&amp;L_CWS'!BJ207</f>
        <v>-38800962.059651412</v>
      </c>
      <c r="BJ9" s="9">
        <f>'FIN-P&amp;L_CWS'!BK207</f>
        <v>-38800962.059651412</v>
      </c>
      <c r="BK9" s="9">
        <f>'FIN-P&amp;L_CWS'!BL207</f>
        <v>-39072588.725976415</v>
      </c>
    </row>
    <row r="10" spans="1:63" x14ac:dyDescent="0.15">
      <c r="B10" s="44" t="s">
        <v>357</v>
      </c>
      <c r="C10" s="199"/>
      <c r="D10" s="9">
        <f>'FIN-P&amp;L_CWS'!E208</f>
        <v>-5020100</v>
      </c>
      <c r="E10" s="9">
        <f>'FIN-P&amp;L_CWS'!F208</f>
        <v>-10020200</v>
      </c>
      <c r="F10" s="9">
        <f>'FIN-P&amp;L_CWS'!G208</f>
        <v>-15020300</v>
      </c>
      <c r="G10" s="9">
        <f>'FIN-P&amp;L_CWS'!H208</f>
        <v>-43649050.666666672</v>
      </c>
      <c r="H10" s="9">
        <f>'FIN-P&amp;L_CWS'!I208</f>
        <v>-72272421.333333343</v>
      </c>
      <c r="I10" s="9">
        <f>'FIN-P&amp;L_CWS'!J208</f>
        <v>-99391912.000000015</v>
      </c>
      <c r="J10" s="9">
        <f>'FIN-P&amp;L_CWS'!K208</f>
        <v>-124519162.66666669</v>
      </c>
      <c r="K10" s="9">
        <f>'FIN-P&amp;L_CWS'!L208</f>
        <v>-149642533.33333334</v>
      </c>
      <c r="L10" s="9">
        <f>'FIN-P&amp;L_CWS'!M208</f>
        <v>-174776164</v>
      </c>
      <c r="M10" s="9">
        <f>'FIN-P&amp;L_CWS'!N208</f>
        <v>-199909794.66666666</v>
      </c>
      <c r="N10" s="9">
        <f>'FIN-P&amp;L_CWS'!O208</f>
        <v>-225043425.33333331</v>
      </c>
      <c r="O10" s="9">
        <f>'FIN-P&amp;L_CWS'!P208</f>
        <v>-250192245.99999997</v>
      </c>
      <c r="P10" s="9">
        <f>'FIN-P&amp;L_CWS'!Q208</f>
        <v>-279166089.75</v>
      </c>
      <c r="Q10" s="9">
        <f>'FIN-P&amp;L_CWS'!R208</f>
        <v>-308050938.5</v>
      </c>
      <c r="R10" s="9">
        <f>'FIN-P&amp;L_CWS'!S208</f>
        <v>-336915457.25</v>
      </c>
      <c r="S10" s="9">
        <f>'FIN-P&amp;L_CWS'!T208</f>
        <v>-364781476</v>
      </c>
      <c r="T10" s="9">
        <f>'FIN-P&amp;L_CWS'!U208</f>
        <v>-392624059.75</v>
      </c>
      <c r="U10" s="9">
        <f>'FIN-P&amp;L_CWS'!V208</f>
        <v>-420442033.5</v>
      </c>
      <c r="V10" s="9">
        <f>'FIN-P&amp;L_CWS'!W208</f>
        <v>-448306552.25</v>
      </c>
      <c r="W10" s="9">
        <f>'FIN-P&amp;L_CWS'!X208</f>
        <v>-476149136</v>
      </c>
      <c r="X10" s="9">
        <f>'FIN-P&amp;L_CWS'!Y208</f>
        <v>-504033984.75</v>
      </c>
      <c r="Y10" s="9">
        <f>'FIN-P&amp;L_CWS'!Z208</f>
        <v>-531918833.5</v>
      </c>
      <c r="Z10" s="9">
        <f>'FIN-P&amp;L_CWS'!AA208</f>
        <v>-559803682.25</v>
      </c>
      <c r="AA10" s="9">
        <f>'FIN-P&amp;L_CWS'!AB208</f>
        <v>-587772526</v>
      </c>
      <c r="AB10" s="9">
        <f>'FIN-P&amp;L_CWS'!AC208</f>
        <v>-618153981.68124998</v>
      </c>
      <c r="AC10" s="9">
        <f>'FIN-P&amp;L_CWS'!AD208</f>
        <v>-648358702.36249995</v>
      </c>
      <c r="AD10" s="9">
        <f>'FIN-P&amp;L_CWS'!AE208</f>
        <v>-678506178.04374993</v>
      </c>
      <c r="AE10" s="9">
        <f>'FIN-P&amp;L_CWS'!AF208</f>
        <v>-708655153.7249999</v>
      </c>
      <c r="AF10" s="9">
        <f>'FIN-P&amp;L_CWS'!AG208</f>
        <v>-738761985.45624995</v>
      </c>
      <c r="AG10" s="9">
        <f>'FIN-P&amp;L_CWS'!AH208</f>
        <v>-768811572.1875</v>
      </c>
      <c r="AH10" s="9">
        <f>'FIN-P&amp;L_CWS'!AI208</f>
        <v>-798959047.86874998</v>
      </c>
      <c r="AI10" s="9">
        <f>'FIN-P&amp;L_CWS'!AJ208</f>
        <v>-829065879.60000002</v>
      </c>
      <c r="AJ10" s="9">
        <f>'FIN-P&amp;L_CWS'!AK208</f>
        <v>-859270600.28125</v>
      </c>
      <c r="AK10" s="9">
        <f>'FIN-P&amp;L_CWS'!AL208</f>
        <v>-889475320.96249998</v>
      </c>
      <c r="AL10" s="9">
        <f>'FIN-P&amp;L_CWS'!AM208</f>
        <v>-919680041.64374995</v>
      </c>
      <c r="AM10" s="9">
        <f>'FIN-P&amp;L_CWS'!AN208</f>
        <v>-950056497.32499993</v>
      </c>
      <c r="AN10" s="9">
        <f>'FIN-P&amp;L_CWS'!AO208</f>
        <v>-983666561.91215622</v>
      </c>
      <c r="AO10" s="9">
        <f>'FIN-P&amp;L_CWS'!AP208</f>
        <v>-1017004630.0948125</v>
      </c>
      <c r="AP10" s="9">
        <f>'FIN-P&amp;L_CWS'!AQ208</f>
        <v>-1050254915.5189688</v>
      </c>
      <c r="AQ10" s="9">
        <f>'FIN-P&amp;L_CWS'!AR208</f>
        <v>-1083506709.943125</v>
      </c>
      <c r="AR10" s="9">
        <f>'FIN-P&amp;L_CWS'!AS208</f>
        <v>-1116669230.6087813</v>
      </c>
      <c r="AS10" s="9">
        <f>'FIN-P&amp;L_CWS'!AT208</f>
        <v>-1149743977.5159376</v>
      </c>
      <c r="AT10" s="9">
        <f>'FIN-P&amp;L_CWS'!AU208</f>
        <v>-1182994271.9400938</v>
      </c>
      <c r="AU10" s="9">
        <f>'FIN-P&amp;L_CWS'!AV208</f>
        <v>-1216156792.6057501</v>
      </c>
      <c r="AV10" s="9">
        <f>'FIN-P&amp;L_CWS'!AW208</f>
        <v>-1249494860.7884064</v>
      </c>
      <c r="AW10" s="9">
        <f>'FIN-P&amp;L_CWS'!AX208</f>
        <v>-1282832928.9710627</v>
      </c>
      <c r="AX10" s="9">
        <f>'FIN-P&amp;L_CWS'!AY208</f>
        <v>-1316170997.1537189</v>
      </c>
      <c r="AY10" s="9">
        <f>'FIN-P&amp;L_CWS'!AZ208</f>
        <v>-1349776061.7408752</v>
      </c>
      <c r="AZ10" s="9">
        <f>'FIN-P&amp;L_CWS'!BA208</f>
        <v>-1388853650.4668517</v>
      </c>
      <c r="BA10" s="9">
        <f>'FIN-P&amp;L_CWS'!BB208</f>
        <v>-1427654612.5265031</v>
      </c>
      <c r="BB10" s="9">
        <f>'FIN-P&amp;L_CWS'!BC208</f>
        <v>-1466376371.4792745</v>
      </c>
      <c r="BC10" s="9">
        <f>'FIN-P&amp;L_CWS'!BD208</f>
        <v>-1505099639.4320459</v>
      </c>
      <c r="BD10" s="9">
        <f>'FIN-P&amp;L_CWS'!BE208</f>
        <v>-1543731726.9098573</v>
      </c>
      <c r="BE10" s="9">
        <f>'FIN-P&amp;L_CWS'!BF208</f>
        <v>-1582281343.2907636</v>
      </c>
      <c r="BF10" s="9">
        <f>'FIN-P&amp;L_CWS'!BG208</f>
        <v>-1621003111.243535</v>
      </c>
      <c r="BG10" s="9">
        <f>'FIN-P&amp;L_CWS'!BH208</f>
        <v>-1659635198.7213464</v>
      </c>
      <c r="BH10" s="9">
        <f>'FIN-P&amp;L_CWS'!BI208</f>
        <v>-1698436160.7809978</v>
      </c>
      <c r="BI10" s="9">
        <f>'FIN-P&amp;L_CWS'!BJ208</f>
        <v>-1737237122.8406491</v>
      </c>
      <c r="BJ10" s="9">
        <f>'FIN-P&amp;L_CWS'!BK208</f>
        <v>-1776038084.9003005</v>
      </c>
      <c r="BK10" s="9">
        <f>'FIN-P&amp;L_CWS'!BL208</f>
        <v>-1815110673.626277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>
      <selection activeCell="D25" sqref="D25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621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331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318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1069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1070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90000</v>
      </c>
      <c r="G52" s="63">
        <f>'COGS-PRICE-MARGIN_CWS'!$B5*G51</f>
        <v>108000</v>
      </c>
      <c r="H52" s="63">
        <f>'COGS-PRICE-MARGIN_CWS'!$B5*H51</f>
        <v>126000</v>
      </c>
      <c r="I52" s="63">
        <f>'COGS-PRICE-MARGIN_CWS'!$B5*I51</f>
        <v>90000</v>
      </c>
      <c r="J52" s="63">
        <f>'COGS-PRICE-MARGIN_CWS'!$B5*J51</f>
        <v>108000</v>
      </c>
      <c r="K52" s="63">
        <f>'COGS-PRICE-MARGIN_CWS'!$B5*K51</f>
        <v>72000</v>
      </c>
      <c r="L52" s="63">
        <f>'COGS-PRICE-MARGIN_CWS'!$B5*L51</f>
        <v>72000</v>
      </c>
      <c r="M52" s="63">
        <f>'COGS-PRICE-MARGIN_CWS'!$B5*M51</f>
        <v>72000</v>
      </c>
      <c r="N52" s="63">
        <f>'COGS-PRICE-MARGIN_CWS'!$B5*N51</f>
        <v>36000</v>
      </c>
      <c r="O52" s="63">
        <f>'COGS-PRICE-MARGIN_CWS'!$B55*O51</f>
        <v>211860</v>
      </c>
      <c r="P52" s="63">
        <f>'COGS-PRICE-MARGIN_CWS'!$B55*P51</f>
        <v>327420</v>
      </c>
      <c r="Q52" s="63">
        <f>'COGS-PRICE-MARGIN_CWS'!$B55*Q51</f>
        <v>385200</v>
      </c>
      <c r="R52" s="63">
        <f>'COGS-PRICE-MARGIN_CWS'!$B55*R51</f>
        <v>385200</v>
      </c>
      <c r="S52" s="63">
        <f>'COGS-PRICE-MARGIN_CWS'!$B55*S51</f>
        <v>423720</v>
      </c>
      <c r="T52" s="63">
        <f>'COGS-PRICE-MARGIN_CWS'!$B55*T51</f>
        <v>462240</v>
      </c>
      <c r="U52" s="63">
        <f>'COGS-PRICE-MARGIN_CWS'!$B55*U51</f>
        <v>385200</v>
      </c>
      <c r="V52" s="63">
        <f>'COGS-PRICE-MARGIN_CWS'!$B55*V51</f>
        <v>423720</v>
      </c>
      <c r="W52" s="63">
        <f>'COGS-PRICE-MARGIN_CWS'!$B55*W51</f>
        <v>327420</v>
      </c>
      <c r="X52" s="63">
        <f>'COGS-PRICE-MARGIN_CWS'!$B55*X51</f>
        <v>327420</v>
      </c>
      <c r="Y52" s="63">
        <f>'COGS-PRICE-MARGIN_CWS'!$B55*Y51</f>
        <v>327420</v>
      </c>
      <c r="Z52" s="63">
        <f>'COGS-PRICE-MARGIN_CWS'!$B55*Z51</f>
        <v>211860</v>
      </c>
      <c r="AA52" s="63">
        <f>'COGS-PRICE-MARGIN_CWS'!$B105*AA51</f>
        <v>288514.8</v>
      </c>
      <c r="AB52" s="63">
        <f>'COGS-PRICE-MARGIN_CWS'!$B105*AB51</f>
        <v>473988.60000000003</v>
      </c>
      <c r="AC52" s="63">
        <f>'COGS-PRICE-MARGIN_CWS'!$B105*AC51</f>
        <v>535813.20000000007</v>
      </c>
      <c r="AD52" s="63">
        <f>'COGS-PRICE-MARGIN_CWS'!$B105*AD51</f>
        <v>535813.20000000007</v>
      </c>
      <c r="AE52" s="63">
        <f>'COGS-PRICE-MARGIN_CWS'!$B105*AE51</f>
        <v>597637.80000000005</v>
      </c>
      <c r="AF52" s="63">
        <f>'COGS-PRICE-MARGIN_CWS'!$B105*AF51</f>
        <v>659462.40000000002</v>
      </c>
      <c r="AG52" s="63">
        <f>'COGS-PRICE-MARGIN_CWS'!$B105*AG51</f>
        <v>535813.20000000007</v>
      </c>
      <c r="AH52" s="63">
        <f>'COGS-PRICE-MARGIN_CWS'!$B105*AH51</f>
        <v>597637.80000000005</v>
      </c>
      <c r="AI52" s="63">
        <f>'COGS-PRICE-MARGIN_CWS'!$B105*AI51</f>
        <v>473988.60000000003</v>
      </c>
      <c r="AJ52" s="63">
        <f>'COGS-PRICE-MARGIN_CWS'!$B105*AJ51</f>
        <v>473988.60000000003</v>
      </c>
      <c r="AK52" s="63">
        <f>'COGS-PRICE-MARGIN_CWS'!$B105*AK51</f>
        <v>473988.60000000003</v>
      </c>
      <c r="AL52" s="63">
        <f>'COGS-PRICE-MARGIN_CWS'!$B105*AL51</f>
        <v>288514.8</v>
      </c>
      <c r="AM52" s="63">
        <f>'COGS-PRICE-MARGIN_CWS'!$B155*AM51</f>
        <v>330761.61000000004</v>
      </c>
      <c r="AN52" s="63">
        <f>'COGS-PRICE-MARGIN_CWS'!$B155*AN51</f>
        <v>551269.35</v>
      </c>
      <c r="AO52" s="63">
        <f>'COGS-PRICE-MARGIN_CWS'!$B155*AO51</f>
        <v>617421.67200000002</v>
      </c>
      <c r="AP52" s="63">
        <f>'COGS-PRICE-MARGIN_CWS'!$B155*AP51</f>
        <v>617421.67200000002</v>
      </c>
      <c r="AQ52" s="63">
        <f>'COGS-PRICE-MARGIN_CWS'!$B155*AQ51</f>
        <v>683573.99400000006</v>
      </c>
      <c r="AR52" s="63">
        <f>'COGS-PRICE-MARGIN_CWS'!$B155*AR51</f>
        <v>749726.31599999999</v>
      </c>
      <c r="AS52" s="63">
        <f>'COGS-PRICE-MARGIN_CWS'!$B155*AS51</f>
        <v>617421.67200000002</v>
      </c>
      <c r="AT52" s="63">
        <f>'COGS-PRICE-MARGIN_CWS'!$B155*AT51</f>
        <v>683573.99400000006</v>
      </c>
      <c r="AU52" s="63">
        <f>'COGS-PRICE-MARGIN_CWS'!$B155*AU51</f>
        <v>551269.35</v>
      </c>
      <c r="AV52" s="63">
        <f>'COGS-PRICE-MARGIN_CWS'!$B155*AV51</f>
        <v>551269.35</v>
      </c>
      <c r="AW52" s="63">
        <f>'COGS-PRICE-MARGIN_CWS'!$B155*AW51</f>
        <v>551269.35</v>
      </c>
      <c r="AX52" s="63">
        <f>'COGS-PRICE-MARGIN_CWS'!$B155*AX51</f>
        <v>330761.61000000004</v>
      </c>
      <c r="AY52" s="63">
        <f>'COGS-PRICE-MARGIN_CWS'!$B205*AY51</f>
        <v>377509.25088000007</v>
      </c>
      <c r="AZ52" s="63">
        <f>'COGS-PRICE-MARGIN_CWS'!$B205*AZ51</f>
        <v>613452.53268000006</v>
      </c>
      <c r="BA52" s="63">
        <f>'COGS-PRICE-MARGIN_CWS'!$B205*BA51</f>
        <v>684235.51722000015</v>
      </c>
      <c r="BB52" s="63">
        <f>'COGS-PRICE-MARGIN_CWS'!$B205*BB51</f>
        <v>684235.51722000015</v>
      </c>
      <c r="BC52" s="63">
        <f>'COGS-PRICE-MARGIN_CWS'!$B205*BC51</f>
        <v>778612.82994000008</v>
      </c>
      <c r="BD52" s="63">
        <f>'COGS-PRICE-MARGIN_CWS'!$B205*BD51</f>
        <v>849395.81448000018</v>
      </c>
      <c r="BE52" s="63">
        <f>'COGS-PRICE-MARGIN_CWS'!$B205*BE51</f>
        <v>684235.51722000015</v>
      </c>
      <c r="BF52" s="63">
        <f>'COGS-PRICE-MARGIN_CWS'!$B205*BF51</f>
        <v>778612.82994000008</v>
      </c>
      <c r="BG52" s="63">
        <f>'COGS-PRICE-MARGIN_CWS'!$B205*BG51</f>
        <v>613452.53268000006</v>
      </c>
      <c r="BH52" s="63">
        <f>'COGS-PRICE-MARGIN_CWS'!$B205*BH51</f>
        <v>613452.53268000006</v>
      </c>
      <c r="BI52" s="63">
        <f>'COGS-PRICE-MARGIN_CWS'!$B205*BI51</f>
        <v>613452.53268000006</v>
      </c>
      <c r="BJ52" s="63">
        <f>'COGS-PRICE-MARGIN_CWS'!$B205*BJ51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60000</v>
      </c>
      <c r="G60" s="63">
        <f>'COGS-PRICE-MARGIN_CWS'!$E5*G51</f>
        <v>72000</v>
      </c>
      <c r="H60" s="63">
        <f>'COGS-PRICE-MARGIN_CWS'!$E5*H51</f>
        <v>84000</v>
      </c>
      <c r="I60" s="63">
        <f>'COGS-PRICE-MARGIN_CWS'!$E5*I51</f>
        <v>60000</v>
      </c>
      <c r="J60" s="63">
        <f>'COGS-PRICE-MARGIN_CWS'!$E5*J51</f>
        <v>72000</v>
      </c>
      <c r="K60" s="63">
        <f>'COGS-PRICE-MARGIN_CWS'!$E5*K51</f>
        <v>48000</v>
      </c>
      <c r="L60" s="63">
        <f>'COGS-PRICE-MARGIN_CWS'!$E5*L51</f>
        <v>48000</v>
      </c>
      <c r="M60" s="63">
        <f>'COGS-PRICE-MARGIN_CWS'!$E5*M51</f>
        <v>48000</v>
      </c>
      <c r="N60" s="63">
        <f>'COGS-PRICE-MARGIN_CWS'!$E5*N51</f>
        <v>24000</v>
      </c>
      <c r="O60" s="63">
        <f>'COGS-PRICE-MARGIN_CWS'!$E55*O51</f>
        <v>141240</v>
      </c>
      <c r="P60" s="63">
        <f>'COGS-PRICE-MARGIN_CWS'!$E55*P51</f>
        <v>218280</v>
      </c>
      <c r="Q60" s="63">
        <f>'COGS-PRICE-MARGIN_CWS'!$E55*Q51</f>
        <v>256800</v>
      </c>
      <c r="R60" s="63">
        <f>'COGS-PRICE-MARGIN_CWS'!$E55*R51</f>
        <v>256800</v>
      </c>
      <c r="S60" s="63">
        <f>'COGS-PRICE-MARGIN_CWS'!$E55*S51</f>
        <v>282480</v>
      </c>
      <c r="T60" s="63">
        <f>'COGS-PRICE-MARGIN_CWS'!$E55*T51</f>
        <v>308160</v>
      </c>
      <c r="U60" s="63">
        <f>'COGS-PRICE-MARGIN_CWS'!$E55*U51</f>
        <v>256800</v>
      </c>
      <c r="V60" s="63">
        <f>'COGS-PRICE-MARGIN_CWS'!$E55*V51</f>
        <v>282480</v>
      </c>
      <c r="W60" s="63">
        <f>'COGS-PRICE-MARGIN_CWS'!$E55*W51</f>
        <v>218280</v>
      </c>
      <c r="X60" s="63">
        <f>'COGS-PRICE-MARGIN_CWS'!$E55*X51</f>
        <v>218280</v>
      </c>
      <c r="Y60" s="63">
        <f>'COGS-PRICE-MARGIN_CWS'!$E55*Y51</f>
        <v>218280</v>
      </c>
      <c r="Z60" s="63">
        <f>'COGS-PRICE-MARGIN_CWS'!$E55*Z51</f>
        <v>141240</v>
      </c>
      <c r="AA60" s="63">
        <f>'COGS-PRICE-MARGIN_CWS'!$E105*AA$51</f>
        <v>192343.2</v>
      </c>
      <c r="AB60" s="63">
        <f>'COGS-PRICE-MARGIN_CWS'!$E105*AB$51</f>
        <v>315992.40000000002</v>
      </c>
      <c r="AC60" s="63">
        <f>'COGS-PRICE-MARGIN_CWS'!$E105*AC$51</f>
        <v>357208.80000000005</v>
      </c>
      <c r="AD60" s="63">
        <f>'COGS-PRICE-MARGIN_CWS'!$E105*AD$51</f>
        <v>357208.80000000005</v>
      </c>
      <c r="AE60" s="63">
        <f>'COGS-PRICE-MARGIN_CWS'!$E105*AE$51</f>
        <v>398425.2</v>
      </c>
      <c r="AF60" s="63">
        <f>'COGS-PRICE-MARGIN_CWS'!$E105*AF$51</f>
        <v>439641.60000000003</v>
      </c>
      <c r="AG60" s="63">
        <f>'COGS-PRICE-MARGIN_CWS'!$E105*AG$51</f>
        <v>357208.80000000005</v>
      </c>
      <c r="AH60" s="63">
        <f>'COGS-PRICE-MARGIN_CWS'!$E105*AH$51</f>
        <v>398425.2</v>
      </c>
      <c r="AI60" s="63">
        <f>'COGS-PRICE-MARGIN_CWS'!$E105*AI$51</f>
        <v>315992.40000000002</v>
      </c>
      <c r="AJ60" s="63">
        <f>'COGS-PRICE-MARGIN_CWS'!$E105*AJ$51</f>
        <v>315992.40000000002</v>
      </c>
      <c r="AK60" s="63">
        <f>'COGS-PRICE-MARGIN_CWS'!$E105*AK$51</f>
        <v>315992.40000000002</v>
      </c>
      <c r="AL60" s="63">
        <f>'COGS-PRICE-MARGIN_CWS'!$E105*AL$51</f>
        <v>192343.2</v>
      </c>
      <c r="AM60" s="63">
        <f>'COGS-PRICE-MARGIN_CWS'!$E155*AM$51</f>
        <v>220507.74000000002</v>
      </c>
      <c r="AN60" s="63">
        <f>'COGS-PRICE-MARGIN_CWS'!$E155*AN$51</f>
        <v>367512.9</v>
      </c>
      <c r="AO60" s="63">
        <f>'COGS-PRICE-MARGIN_CWS'!$E155*AO$51</f>
        <v>411614.44800000003</v>
      </c>
      <c r="AP60" s="63">
        <f>'COGS-PRICE-MARGIN_CWS'!$E155*AP$51</f>
        <v>411614.44800000003</v>
      </c>
      <c r="AQ60" s="63">
        <f>'COGS-PRICE-MARGIN_CWS'!$E155*AQ$51</f>
        <v>455715.99600000004</v>
      </c>
      <c r="AR60" s="63">
        <f>'COGS-PRICE-MARGIN_CWS'!$E155*AR$51</f>
        <v>499817.54400000005</v>
      </c>
      <c r="AS60" s="63">
        <f>'COGS-PRICE-MARGIN_CWS'!$E155*AS$51</f>
        <v>411614.44800000003</v>
      </c>
      <c r="AT60" s="63">
        <f>'COGS-PRICE-MARGIN_CWS'!$E155*AT$51</f>
        <v>455715.99600000004</v>
      </c>
      <c r="AU60" s="63">
        <f>'COGS-PRICE-MARGIN_CWS'!$E155*AU$51</f>
        <v>367512.9</v>
      </c>
      <c r="AV60" s="63">
        <f>'COGS-PRICE-MARGIN_CWS'!$E155*AV$51</f>
        <v>367512.9</v>
      </c>
      <c r="AW60" s="63">
        <f>'COGS-PRICE-MARGIN_CWS'!$E155*AW$51</f>
        <v>367512.9</v>
      </c>
      <c r="AX60" s="63">
        <f>'COGS-PRICE-MARGIN_CWS'!$E155*AX$51</f>
        <v>220507.74000000002</v>
      </c>
      <c r="AY60" s="63">
        <f>'COGS-PRICE-MARGIN_CWS'!$E205*AY$51</f>
        <v>251672.83392000003</v>
      </c>
      <c r="AZ60" s="63">
        <f>'COGS-PRICE-MARGIN_CWS'!$E205*AZ$51</f>
        <v>408968.35512000008</v>
      </c>
      <c r="BA60" s="63">
        <f>'COGS-PRICE-MARGIN_CWS'!$E205*BA$51</f>
        <v>456157.01148000004</v>
      </c>
      <c r="BB60" s="63">
        <f>'COGS-PRICE-MARGIN_CWS'!$E205*BB$51</f>
        <v>456157.01148000004</v>
      </c>
      <c r="BC60" s="63">
        <f>'COGS-PRICE-MARGIN_CWS'!$E205*BC$51</f>
        <v>519075.21996000007</v>
      </c>
      <c r="BD60" s="63">
        <f>'COGS-PRICE-MARGIN_CWS'!$E205*BD$51</f>
        <v>566263.87632000004</v>
      </c>
      <c r="BE60" s="63">
        <f>'COGS-PRICE-MARGIN_CWS'!$E205*BE$51</f>
        <v>456157.01148000004</v>
      </c>
      <c r="BF60" s="63">
        <f>'COGS-PRICE-MARGIN_CWS'!$E205*BF$51</f>
        <v>519075.21996000007</v>
      </c>
      <c r="BG60" s="63">
        <f>'COGS-PRICE-MARGIN_CWS'!$E205*BG$51</f>
        <v>408968.35512000008</v>
      </c>
      <c r="BH60" s="63">
        <f>'COGS-PRICE-MARGIN_CWS'!$E205*BH$51</f>
        <v>408968.35512000008</v>
      </c>
      <c r="BI60" s="63">
        <f>'COGS-PRICE-MARGIN_CWS'!$E205*BI$51</f>
        <v>408968.35512000008</v>
      </c>
      <c r="BJ60" s="63">
        <f>'COGS-PRICE-MARGIN_CWS'!$E205*BJ$51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2500</v>
      </c>
      <c r="G61" s="63">
        <f>'COGS-PRICE-MARGIN_CWS'!$E6*G51</f>
        <v>3000</v>
      </c>
      <c r="H61" s="63">
        <f>'COGS-PRICE-MARGIN_CWS'!$E6*H51</f>
        <v>3500</v>
      </c>
      <c r="I61" s="63">
        <f>'COGS-PRICE-MARGIN_CWS'!$E6*I51</f>
        <v>2500</v>
      </c>
      <c r="J61" s="63">
        <f>'COGS-PRICE-MARGIN_CWS'!$E6*J51</f>
        <v>3000</v>
      </c>
      <c r="K61" s="63">
        <f>'COGS-PRICE-MARGIN_CWS'!$E6*K51</f>
        <v>2000</v>
      </c>
      <c r="L61" s="63">
        <f>'COGS-PRICE-MARGIN_CWS'!$E6*L51</f>
        <v>2000</v>
      </c>
      <c r="M61" s="63">
        <f>'COGS-PRICE-MARGIN_CWS'!$E6*M51</f>
        <v>2000</v>
      </c>
      <c r="N61" s="63">
        <f>'COGS-PRICE-MARGIN_CWS'!$E6*N51</f>
        <v>1000</v>
      </c>
      <c r="O61" s="63">
        <f>'COGS-PRICE-MARGIN_CWS'!$E56*O51</f>
        <v>5885</v>
      </c>
      <c r="P61" s="63">
        <f>'COGS-PRICE-MARGIN_CWS'!$E56*P51</f>
        <v>9095</v>
      </c>
      <c r="Q61" s="63">
        <f>'COGS-PRICE-MARGIN_CWS'!$E56*Q51</f>
        <v>10700</v>
      </c>
      <c r="R61" s="63">
        <f>'COGS-PRICE-MARGIN_CWS'!$E56*R51</f>
        <v>10700</v>
      </c>
      <c r="S61" s="63">
        <f>'COGS-PRICE-MARGIN_CWS'!$E56*S51</f>
        <v>11770</v>
      </c>
      <c r="T61" s="63">
        <f>'COGS-PRICE-MARGIN_CWS'!$E56*T51</f>
        <v>12840</v>
      </c>
      <c r="U61" s="63">
        <f>'COGS-PRICE-MARGIN_CWS'!$E56*U51</f>
        <v>10700</v>
      </c>
      <c r="V61" s="63">
        <f>'COGS-PRICE-MARGIN_CWS'!$E56*V51</f>
        <v>11770</v>
      </c>
      <c r="W61" s="63">
        <f>'COGS-PRICE-MARGIN_CWS'!$E56*W51</f>
        <v>9095</v>
      </c>
      <c r="X61" s="63">
        <f>'COGS-PRICE-MARGIN_CWS'!$E56*X51</f>
        <v>9095</v>
      </c>
      <c r="Y61" s="63">
        <f>'COGS-PRICE-MARGIN_CWS'!$E56*Y51</f>
        <v>9095</v>
      </c>
      <c r="Z61" s="63">
        <f>'COGS-PRICE-MARGIN_CWS'!$E56*Z51</f>
        <v>5885</v>
      </c>
      <c r="AA61" s="63">
        <f>'COGS-PRICE-MARGIN_CWS'!$E106*AA$51</f>
        <v>8014.3000000000011</v>
      </c>
      <c r="AB61" s="63">
        <f>'COGS-PRICE-MARGIN_CWS'!$E106*AB$51</f>
        <v>13166.35</v>
      </c>
      <c r="AC61" s="63">
        <f>'COGS-PRICE-MARGIN_CWS'!$E106*AC$51</f>
        <v>14883.7</v>
      </c>
      <c r="AD61" s="63">
        <f>'COGS-PRICE-MARGIN_CWS'!$E106*AD$51</f>
        <v>14883.7</v>
      </c>
      <c r="AE61" s="63">
        <f>'COGS-PRICE-MARGIN_CWS'!$E106*AE$51</f>
        <v>16601.050000000003</v>
      </c>
      <c r="AF61" s="63">
        <f>'COGS-PRICE-MARGIN_CWS'!$E106*AF$51</f>
        <v>18318.400000000001</v>
      </c>
      <c r="AG61" s="63">
        <f>'COGS-PRICE-MARGIN_CWS'!$E106*AG$51</f>
        <v>14883.7</v>
      </c>
      <c r="AH61" s="63">
        <f>'COGS-PRICE-MARGIN_CWS'!$E106*AH$51</f>
        <v>16601.050000000003</v>
      </c>
      <c r="AI61" s="63">
        <f>'COGS-PRICE-MARGIN_CWS'!$E106*AI$51</f>
        <v>13166.35</v>
      </c>
      <c r="AJ61" s="63">
        <f>'COGS-PRICE-MARGIN_CWS'!$E106*AJ$51</f>
        <v>13166.35</v>
      </c>
      <c r="AK61" s="63">
        <f>'COGS-PRICE-MARGIN_CWS'!$E106*AK$51</f>
        <v>13166.35</v>
      </c>
      <c r="AL61" s="63">
        <f>'COGS-PRICE-MARGIN_CWS'!$E106*AL$51</f>
        <v>8014.3000000000011</v>
      </c>
      <c r="AM61" s="63">
        <f>'COGS-PRICE-MARGIN_CWS'!$E156*AM$51</f>
        <v>9187.8225000000002</v>
      </c>
      <c r="AN61" s="63">
        <f>'COGS-PRICE-MARGIN_CWS'!$E156*AN$51</f>
        <v>15313.037500000002</v>
      </c>
      <c r="AO61" s="63">
        <f>'COGS-PRICE-MARGIN_CWS'!$E156*AO$51</f>
        <v>17150.602000000003</v>
      </c>
      <c r="AP61" s="63">
        <f>'COGS-PRICE-MARGIN_CWS'!$E156*AP$51</f>
        <v>17150.602000000003</v>
      </c>
      <c r="AQ61" s="63">
        <f>'COGS-PRICE-MARGIN_CWS'!$E156*AQ$51</f>
        <v>18988.166500000003</v>
      </c>
      <c r="AR61" s="63">
        <f>'COGS-PRICE-MARGIN_CWS'!$E156*AR$51</f>
        <v>20825.731000000003</v>
      </c>
      <c r="AS61" s="63">
        <f>'COGS-PRICE-MARGIN_CWS'!$E156*AS$51</f>
        <v>17150.602000000003</v>
      </c>
      <c r="AT61" s="63">
        <f>'COGS-PRICE-MARGIN_CWS'!$E156*AT$51</f>
        <v>18988.166500000003</v>
      </c>
      <c r="AU61" s="63">
        <f>'COGS-PRICE-MARGIN_CWS'!$E156*AU$51</f>
        <v>15313.037500000002</v>
      </c>
      <c r="AV61" s="63">
        <f>'COGS-PRICE-MARGIN_CWS'!$E156*AV$51</f>
        <v>15313.037500000002</v>
      </c>
      <c r="AW61" s="63">
        <f>'COGS-PRICE-MARGIN_CWS'!$E156*AW$51</f>
        <v>15313.037500000002</v>
      </c>
      <c r="AX61" s="63">
        <f>'COGS-PRICE-MARGIN_CWS'!$E156*AX$51</f>
        <v>9187.8225000000002</v>
      </c>
      <c r="AY61" s="63">
        <f>'COGS-PRICE-MARGIN_CWS'!$E206*AY$51</f>
        <v>10486.368080000002</v>
      </c>
      <c r="AZ61" s="63">
        <f>'COGS-PRICE-MARGIN_CWS'!$E206*AZ$51</f>
        <v>17040.348130000002</v>
      </c>
      <c r="BA61" s="63">
        <f>'COGS-PRICE-MARGIN_CWS'!$E206*BA$51</f>
        <v>19006.542145000003</v>
      </c>
      <c r="BB61" s="63">
        <f>'COGS-PRICE-MARGIN_CWS'!$E206*BB$51</f>
        <v>19006.542145000003</v>
      </c>
      <c r="BC61" s="63">
        <f>'COGS-PRICE-MARGIN_CWS'!$E206*BC$51</f>
        <v>21628.134165000003</v>
      </c>
      <c r="BD61" s="63">
        <f>'COGS-PRICE-MARGIN_CWS'!$E206*BD$51</f>
        <v>23594.328180000004</v>
      </c>
      <c r="BE61" s="63">
        <f>'COGS-PRICE-MARGIN_CWS'!$E206*BE$51</f>
        <v>19006.542145000003</v>
      </c>
      <c r="BF61" s="63">
        <f>'COGS-PRICE-MARGIN_CWS'!$E206*BF$51</f>
        <v>21628.134165000003</v>
      </c>
      <c r="BG61" s="63">
        <f>'COGS-PRICE-MARGIN_CWS'!$E206*BG$51</f>
        <v>17040.348130000002</v>
      </c>
      <c r="BH61" s="63">
        <f>'COGS-PRICE-MARGIN_CWS'!$E206*BH$51</f>
        <v>17040.348130000002</v>
      </c>
      <c r="BI61" s="63">
        <f>'COGS-PRICE-MARGIN_CWS'!$E206*BI$51</f>
        <v>17040.348130000002</v>
      </c>
      <c r="BJ61" s="63">
        <f>'COGS-PRICE-MARGIN_CWS'!$E206*BJ$51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5000</v>
      </c>
      <c r="G86" s="63">
        <f>'COGS-PRICE-MARGIN_CWS'!$B20*G75</f>
        <v>5000</v>
      </c>
      <c r="H86" s="63">
        <f>'COGS-PRICE-MARGIN_CWS'!$B20*H75</f>
        <v>5000</v>
      </c>
      <c r="I86" s="63">
        <f>'COGS-PRICE-MARGIN_CWS'!$B20*I75</f>
        <v>5000</v>
      </c>
      <c r="J86" s="63">
        <f>'COGS-PRICE-MARGIN_CWS'!$B20*J75</f>
        <v>5000</v>
      </c>
      <c r="K86" s="63">
        <f>'COGS-PRICE-MARGIN_CWS'!$B20*K75</f>
        <v>2500</v>
      </c>
      <c r="L86" s="63">
        <f>'COGS-PRICE-MARGIN_CWS'!$B20*L75</f>
        <v>2500</v>
      </c>
      <c r="M86" s="63">
        <f>'COGS-PRICE-MARGIN_CWS'!$B20*M75</f>
        <v>2500</v>
      </c>
      <c r="N86" s="63">
        <f>'COGS-PRICE-MARGIN_CWS'!$B20*N75</f>
        <v>2500</v>
      </c>
      <c r="O86" s="63">
        <f>'COGS-PRICE-MARGIN_CWS'!$B70*O75</f>
        <v>8025</v>
      </c>
      <c r="P86" s="63">
        <f>'COGS-PRICE-MARGIN_CWS'!$B70*P75</f>
        <v>13375</v>
      </c>
      <c r="Q86" s="63">
        <f>'COGS-PRICE-MARGIN_CWS'!$B70*Q75</f>
        <v>16050</v>
      </c>
      <c r="R86" s="63">
        <f>'COGS-PRICE-MARGIN_CWS'!$B70*R75</f>
        <v>16050</v>
      </c>
      <c r="S86" s="63">
        <f>'COGS-PRICE-MARGIN_CWS'!$B70*S75</f>
        <v>16050</v>
      </c>
      <c r="T86" s="63">
        <f>'COGS-PRICE-MARGIN_CWS'!$B70*T75</f>
        <v>18725</v>
      </c>
      <c r="U86" s="63">
        <f>'COGS-PRICE-MARGIN_CWS'!$B70*U75</f>
        <v>16050</v>
      </c>
      <c r="V86" s="63">
        <f>'COGS-PRICE-MARGIN_CWS'!$B70*V75</f>
        <v>16050</v>
      </c>
      <c r="W86" s="63">
        <f>'COGS-PRICE-MARGIN_CWS'!$B70*W75</f>
        <v>13375</v>
      </c>
      <c r="X86" s="63">
        <f>'COGS-PRICE-MARGIN_CWS'!$B70*X75</f>
        <v>13375</v>
      </c>
      <c r="Y86" s="63">
        <f>'COGS-PRICE-MARGIN_CWS'!$B70*Y75</f>
        <v>13375</v>
      </c>
      <c r="Z86" s="63">
        <f>'COGS-PRICE-MARGIN_CWS'!$B70*Z75</f>
        <v>8025</v>
      </c>
      <c r="AA86" s="63">
        <f>'COGS-PRICE-MARGIN_CWS'!$B120*AA75</f>
        <v>14311.25</v>
      </c>
      <c r="AB86" s="63">
        <f>'COGS-PRICE-MARGIN_CWS'!$B120*AB75</f>
        <v>22898</v>
      </c>
      <c r="AC86" s="63">
        <f>'COGS-PRICE-MARGIN_CWS'!$B120*AC75</f>
        <v>25760.25</v>
      </c>
      <c r="AD86" s="63">
        <f>'COGS-PRICE-MARGIN_CWS'!$B120*AD75</f>
        <v>25760.25</v>
      </c>
      <c r="AE86" s="63">
        <f>'COGS-PRICE-MARGIN_CWS'!$B120*AE75</f>
        <v>25760.25</v>
      </c>
      <c r="AF86" s="63">
        <f>'COGS-PRICE-MARGIN_CWS'!$B120*AF75</f>
        <v>28622.5</v>
      </c>
      <c r="AG86" s="63">
        <f>'COGS-PRICE-MARGIN_CWS'!$B120*AG75</f>
        <v>25760.25</v>
      </c>
      <c r="AH86" s="63">
        <f>'COGS-PRICE-MARGIN_CWS'!$B120*AH75</f>
        <v>25760.25</v>
      </c>
      <c r="AI86" s="63">
        <f>'COGS-PRICE-MARGIN_CWS'!$B120*AI75</f>
        <v>22898</v>
      </c>
      <c r="AJ86" s="63">
        <f>'COGS-PRICE-MARGIN_CWS'!$B120*AJ75</f>
        <v>22898</v>
      </c>
      <c r="AK86" s="63">
        <f>'COGS-PRICE-MARGIN_CWS'!$B120*AK75</f>
        <v>22898</v>
      </c>
      <c r="AL86" s="63">
        <f>'COGS-PRICE-MARGIN_CWS'!$B120*AL75</f>
        <v>14311.25</v>
      </c>
      <c r="AM86" s="63">
        <f>'COGS-PRICE-MARGIN_CWS'!$B170*AM75</f>
        <v>15313.0375</v>
      </c>
      <c r="AN86" s="63">
        <f>'COGS-PRICE-MARGIN_CWS'!$B170*AN75</f>
        <v>24500.86</v>
      </c>
      <c r="AO86" s="63">
        <f>'COGS-PRICE-MARGIN_CWS'!$B170*AO75</f>
        <v>27563.467499999999</v>
      </c>
      <c r="AP86" s="63">
        <f>'COGS-PRICE-MARGIN_CWS'!$B170*AP75</f>
        <v>27563.467499999999</v>
      </c>
      <c r="AQ86" s="63">
        <f>'COGS-PRICE-MARGIN_CWS'!$B170*AQ75</f>
        <v>30626.075000000001</v>
      </c>
      <c r="AR86" s="63">
        <f>'COGS-PRICE-MARGIN_CWS'!$B170*AR75</f>
        <v>33688.682500000003</v>
      </c>
      <c r="AS86" s="63">
        <f>'COGS-PRICE-MARGIN_CWS'!$B170*AS75</f>
        <v>27563.467499999999</v>
      </c>
      <c r="AT86" s="63">
        <f>'COGS-PRICE-MARGIN_CWS'!$B170*AT75</f>
        <v>30626.075000000001</v>
      </c>
      <c r="AU86" s="63">
        <f>'COGS-PRICE-MARGIN_CWS'!$B170*AU75</f>
        <v>24500.86</v>
      </c>
      <c r="AV86" s="63">
        <f>'COGS-PRICE-MARGIN_CWS'!$B170*AV75</f>
        <v>24500.86</v>
      </c>
      <c r="AW86" s="63">
        <f>'COGS-PRICE-MARGIN_CWS'!$B170*AW75</f>
        <v>24500.86</v>
      </c>
      <c r="AX86" s="63">
        <f>'COGS-PRICE-MARGIN_CWS'!$B170*AX75</f>
        <v>15313.0375</v>
      </c>
      <c r="AY86" s="63">
        <f>'COGS-PRICE-MARGIN_CWS'!$B220*AY75</f>
        <v>16384.950124999999</v>
      </c>
      <c r="AZ86" s="63">
        <f>'COGS-PRICE-MARGIN_CWS'!$B220*AZ75</f>
        <v>26215.9202</v>
      </c>
      <c r="BA86" s="63">
        <f>'COGS-PRICE-MARGIN_CWS'!$B220*BA75</f>
        <v>29492.910225</v>
      </c>
      <c r="BB86" s="63">
        <f>'COGS-PRICE-MARGIN_CWS'!$B220*BB75</f>
        <v>29492.910225</v>
      </c>
      <c r="BC86" s="63">
        <f>'COGS-PRICE-MARGIN_CWS'!$B220*BC75</f>
        <v>32769.900249999999</v>
      </c>
      <c r="BD86" s="63">
        <f>'COGS-PRICE-MARGIN_CWS'!$B220*BD75</f>
        <v>36046.890274999998</v>
      </c>
      <c r="BE86" s="63">
        <f>'COGS-PRICE-MARGIN_CWS'!$B220*BE75</f>
        <v>29492.910225</v>
      </c>
      <c r="BF86" s="63">
        <f>'COGS-PRICE-MARGIN_CWS'!$B220*BF75</f>
        <v>32769.900249999999</v>
      </c>
      <c r="BG86" s="63">
        <f>'COGS-PRICE-MARGIN_CWS'!$B220*BG75</f>
        <v>26215.9202</v>
      </c>
      <c r="BH86" s="63">
        <f>'COGS-PRICE-MARGIN_CWS'!$B220*BH75</f>
        <v>26215.9202</v>
      </c>
      <c r="BI86" s="63">
        <f>'COGS-PRICE-MARGIN_CWS'!$B220*BI75</f>
        <v>26215.9202</v>
      </c>
      <c r="BJ86" s="63">
        <f>'COGS-PRICE-MARGIN_CWS'!$B220*BJ75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69000</v>
      </c>
      <c r="G93" s="97">
        <f>'COGS-PRICE-MARGIN_CWS'!$B29*G92</f>
        <v>69000</v>
      </c>
      <c r="H93" s="97">
        <f>'COGS-PRICE-MARGIN_CWS'!$B29*H92</f>
        <v>69000</v>
      </c>
      <c r="I93" s="97">
        <f>'COGS-PRICE-MARGIN_CWS'!$B29*I92</f>
        <v>69000</v>
      </c>
      <c r="J93" s="97">
        <f>'COGS-PRICE-MARGIN_CWS'!$B29*J92</f>
        <v>69000</v>
      </c>
      <c r="K93" s="97">
        <f>'COGS-PRICE-MARGIN_CWS'!$B29*K92</f>
        <v>69000</v>
      </c>
      <c r="L93" s="97">
        <f>'COGS-PRICE-MARGIN_CWS'!$B29*L92</f>
        <v>69000</v>
      </c>
      <c r="M93" s="97">
        <f>'COGS-PRICE-MARGIN_CWS'!$B29*M92</f>
        <v>69000</v>
      </c>
      <c r="N93" s="97">
        <f>'COGS-PRICE-MARGIN_CWS'!$B29*N92</f>
        <v>46000</v>
      </c>
      <c r="O93" s="97">
        <f>'COGS-PRICE-MARGIN_CWS'!$B79*O92</f>
        <v>123050</v>
      </c>
      <c r="P93" s="97">
        <f>'COGS-PRICE-MARGIN_CWS'!$B79*P92</f>
        <v>221490</v>
      </c>
      <c r="Q93" s="97">
        <f>'COGS-PRICE-MARGIN_CWS'!$B79*Q92</f>
        <v>221490</v>
      </c>
      <c r="R93" s="97">
        <f>'COGS-PRICE-MARGIN_CWS'!$B79*R92</f>
        <v>221490</v>
      </c>
      <c r="S93" s="97">
        <f>'COGS-PRICE-MARGIN_CWS'!$B79*S92</f>
        <v>246100</v>
      </c>
      <c r="T93" s="97">
        <f>'COGS-PRICE-MARGIN_CWS'!$B79*T92</f>
        <v>270710</v>
      </c>
      <c r="U93" s="97">
        <f>'COGS-PRICE-MARGIN_CWS'!$B79*U92</f>
        <v>221490</v>
      </c>
      <c r="V93" s="97">
        <f>'COGS-PRICE-MARGIN_CWS'!$B79*V92</f>
        <v>246100</v>
      </c>
      <c r="W93" s="97">
        <f>'COGS-PRICE-MARGIN_CWS'!$B79*W92</f>
        <v>221490</v>
      </c>
      <c r="X93" s="97">
        <f>'COGS-PRICE-MARGIN_CWS'!$B79*X92</f>
        <v>221490</v>
      </c>
      <c r="Y93" s="97">
        <f>'COGS-PRICE-MARGIN_CWS'!$B79*Y92</f>
        <v>221490</v>
      </c>
      <c r="Z93" s="97">
        <f>'COGS-PRICE-MARGIN_CWS'!$B79*Z92</f>
        <v>123050</v>
      </c>
      <c r="AA93" s="97">
        <f>'COGS-PRICE-MARGIN_CWS'!$B129*AA92</f>
        <v>394990.5</v>
      </c>
      <c r="AB93" s="97">
        <f>'COGS-PRICE-MARGIN_CWS'!$B129*AB92</f>
        <v>631984.80000000005</v>
      </c>
      <c r="AC93" s="97">
        <f>'COGS-PRICE-MARGIN_CWS'!$B129*AC92</f>
        <v>710982.9</v>
      </c>
      <c r="AD93" s="97">
        <f>'COGS-PRICE-MARGIN_CWS'!$B129*AD92</f>
        <v>710982.9</v>
      </c>
      <c r="AE93" s="97">
        <f>'COGS-PRICE-MARGIN_CWS'!$B129*AE92</f>
        <v>763648.3</v>
      </c>
      <c r="AF93" s="97">
        <f>'COGS-PRICE-MARGIN_CWS'!$B129*AF92</f>
        <v>842646.4</v>
      </c>
      <c r="AG93" s="97">
        <f>'COGS-PRICE-MARGIN_CWS'!$B129*AG92</f>
        <v>710982.9</v>
      </c>
      <c r="AH93" s="97">
        <f>'COGS-PRICE-MARGIN_CWS'!$B129*AH92</f>
        <v>763648.3</v>
      </c>
      <c r="AI93" s="97">
        <f>'COGS-PRICE-MARGIN_CWS'!$B129*AI92</f>
        <v>631984.80000000005</v>
      </c>
      <c r="AJ93" s="97">
        <f>'COGS-PRICE-MARGIN_CWS'!$B129*AJ92</f>
        <v>631984.80000000005</v>
      </c>
      <c r="AK93" s="97">
        <f>'COGS-PRICE-MARGIN_CWS'!$B129*AK92</f>
        <v>631984.80000000005</v>
      </c>
      <c r="AL93" s="97">
        <f>'COGS-PRICE-MARGIN_CWS'!$B129*AL92</f>
        <v>394990.5</v>
      </c>
      <c r="AM93" s="97">
        <f>'COGS-PRICE-MARGIN_CWS'!$B179*AM92</f>
        <v>450815.82400000002</v>
      </c>
      <c r="AN93" s="97">
        <f>'COGS-PRICE-MARGIN_CWS'!$B179*AN92</f>
        <v>704399.72500000009</v>
      </c>
      <c r="AO93" s="97">
        <f>'COGS-PRICE-MARGIN_CWS'!$B179*AO92</f>
        <v>788927.69200000004</v>
      </c>
      <c r="AP93" s="97">
        <f>'COGS-PRICE-MARGIN_CWS'!$B179*AP92</f>
        <v>788927.69200000004</v>
      </c>
      <c r="AQ93" s="97">
        <f>'COGS-PRICE-MARGIN_CWS'!$B179*AQ92</f>
        <v>873455.65899999999</v>
      </c>
      <c r="AR93" s="97">
        <f>'COGS-PRICE-MARGIN_CWS'!$B179*AR92</f>
        <v>957983.62600000005</v>
      </c>
      <c r="AS93" s="97">
        <f>'COGS-PRICE-MARGIN_CWS'!$B179*AS92</f>
        <v>788927.69200000004</v>
      </c>
      <c r="AT93" s="97">
        <f>'COGS-PRICE-MARGIN_CWS'!$B179*AT92</f>
        <v>873455.65899999999</v>
      </c>
      <c r="AU93" s="97">
        <f>'COGS-PRICE-MARGIN_CWS'!$B179*AU92</f>
        <v>704399.72500000009</v>
      </c>
      <c r="AV93" s="97">
        <f>'COGS-PRICE-MARGIN_CWS'!$B179*AV92</f>
        <v>704399.72500000009</v>
      </c>
      <c r="AW93" s="97">
        <f>'COGS-PRICE-MARGIN_CWS'!$B179*AW92</f>
        <v>704399.72500000009</v>
      </c>
      <c r="AX93" s="97">
        <f>'COGS-PRICE-MARGIN_CWS'!$B179*AX92</f>
        <v>450815.82400000002</v>
      </c>
      <c r="AY93" s="97">
        <f>'COGS-PRICE-MARGIN_CWS'!$B229*AY92</f>
        <v>512521.23991000006</v>
      </c>
      <c r="AZ93" s="97">
        <f>'COGS-PRICE-MARGIN_CWS'!$B229*AZ92</f>
        <v>814004.32221000001</v>
      </c>
      <c r="BA93" s="97">
        <f>'COGS-PRICE-MARGIN_CWS'!$B229*BA92</f>
        <v>904449.24690000003</v>
      </c>
      <c r="BB93" s="97">
        <f>'COGS-PRICE-MARGIN_CWS'!$B229*BB92</f>
        <v>904449.24690000003</v>
      </c>
      <c r="BC93" s="97">
        <f>'COGS-PRICE-MARGIN_CWS'!$B229*BC92</f>
        <v>994894.17159000004</v>
      </c>
      <c r="BD93" s="97">
        <f>'COGS-PRICE-MARGIN_CWS'!$B229*BD92</f>
        <v>1085339.0962800002</v>
      </c>
      <c r="BE93" s="97">
        <f>'COGS-PRICE-MARGIN_CWS'!$B229*BE92</f>
        <v>904449.24690000003</v>
      </c>
      <c r="BF93" s="97">
        <f>'COGS-PRICE-MARGIN_CWS'!$B229*BF92</f>
        <v>994894.17159000004</v>
      </c>
      <c r="BG93" s="97">
        <f>'COGS-PRICE-MARGIN_CWS'!$B229*BG92</f>
        <v>814004.32221000001</v>
      </c>
      <c r="BH93" s="97">
        <f>'COGS-PRICE-MARGIN_CWS'!$B229*BH92</f>
        <v>814004.32221000001</v>
      </c>
      <c r="BI93" s="97">
        <f>'COGS-PRICE-MARGIN_CWS'!$B229*BI92</f>
        <v>814004.32221000001</v>
      </c>
      <c r="BJ93" s="97">
        <f>'COGS-PRICE-MARGIN_CWS'!$B229*BJ92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39000</v>
      </c>
      <c r="G101" s="97">
        <f>'COGS-PRICE-MARGIN_CWS'!$E29*G$92</f>
        <v>39000</v>
      </c>
      <c r="H101" s="97">
        <f>'COGS-PRICE-MARGIN_CWS'!$E29*H$92</f>
        <v>39000</v>
      </c>
      <c r="I101" s="97">
        <f>'COGS-PRICE-MARGIN_CWS'!$E29*I$92</f>
        <v>39000</v>
      </c>
      <c r="J101" s="97">
        <f>'COGS-PRICE-MARGIN_CWS'!$E29*J$92</f>
        <v>39000</v>
      </c>
      <c r="K101" s="97">
        <f>'COGS-PRICE-MARGIN_CWS'!$E29*K$92</f>
        <v>39000</v>
      </c>
      <c r="L101" s="97">
        <f>'COGS-PRICE-MARGIN_CWS'!$E29*L$92</f>
        <v>39000</v>
      </c>
      <c r="M101" s="97">
        <f>'COGS-PRICE-MARGIN_CWS'!$E29*M$92</f>
        <v>39000</v>
      </c>
      <c r="N101" s="97">
        <f>'COGS-PRICE-MARGIN_CWS'!$E29*N$92</f>
        <v>26000</v>
      </c>
      <c r="O101" s="97">
        <f>'COGS-PRICE-MARGIN_CWS'!$E79*O$92</f>
        <v>69550</v>
      </c>
      <c r="P101" s="97">
        <f>'COGS-PRICE-MARGIN_CWS'!$E79*P$92</f>
        <v>125190</v>
      </c>
      <c r="Q101" s="97">
        <f>'COGS-PRICE-MARGIN_CWS'!$E79*Q$92</f>
        <v>125190</v>
      </c>
      <c r="R101" s="97">
        <f>'COGS-PRICE-MARGIN_CWS'!$E79*R$92</f>
        <v>125190</v>
      </c>
      <c r="S101" s="97">
        <f>'COGS-PRICE-MARGIN_CWS'!$E79*S$92</f>
        <v>139100</v>
      </c>
      <c r="T101" s="97">
        <f>'COGS-PRICE-MARGIN_CWS'!$E79*T$92</f>
        <v>153010</v>
      </c>
      <c r="U101" s="97">
        <f>'COGS-PRICE-MARGIN_CWS'!$E79*U$92</f>
        <v>125190</v>
      </c>
      <c r="V101" s="97">
        <f>'COGS-PRICE-MARGIN_CWS'!$E79*V$92</f>
        <v>139100</v>
      </c>
      <c r="W101" s="97">
        <f>'COGS-PRICE-MARGIN_CWS'!$E79*W$92</f>
        <v>125190</v>
      </c>
      <c r="X101" s="97">
        <f>'COGS-PRICE-MARGIN_CWS'!$E79*X$92</f>
        <v>125190</v>
      </c>
      <c r="Y101" s="97">
        <f>'COGS-PRICE-MARGIN_CWS'!$E79*Y$92</f>
        <v>125190</v>
      </c>
      <c r="Z101" s="97">
        <f>'COGS-PRICE-MARGIN_CWS'!$E79*Z$92</f>
        <v>69550</v>
      </c>
      <c r="AA101" s="97">
        <f>'COGS-PRICE-MARGIN_CWS'!$E129*AA$92</f>
        <v>223255.5</v>
      </c>
      <c r="AB101" s="97">
        <f>'COGS-PRICE-MARGIN_CWS'!$E129*AB$92</f>
        <v>357208.80000000005</v>
      </c>
      <c r="AC101" s="97">
        <f>'COGS-PRICE-MARGIN_CWS'!$E129*AC$92</f>
        <v>401859.9</v>
      </c>
      <c r="AD101" s="97">
        <f>'COGS-PRICE-MARGIN_CWS'!$E129*AD$92</f>
        <v>401859.9</v>
      </c>
      <c r="AE101" s="97">
        <f>'COGS-PRICE-MARGIN_CWS'!$E129*AE$92</f>
        <v>431627.30000000005</v>
      </c>
      <c r="AF101" s="97">
        <f>'COGS-PRICE-MARGIN_CWS'!$E129*AF$92</f>
        <v>476278.4</v>
      </c>
      <c r="AG101" s="97">
        <f>'COGS-PRICE-MARGIN_CWS'!$E129*AG$92</f>
        <v>401859.9</v>
      </c>
      <c r="AH101" s="97">
        <f>'COGS-PRICE-MARGIN_CWS'!$E129*AH$92</f>
        <v>431627.30000000005</v>
      </c>
      <c r="AI101" s="97">
        <f>'COGS-PRICE-MARGIN_CWS'!$E129*AI$92</f>
        <v>357208.80000000005</v>
      </c>
      <c r="AJ101" s="97">
        <f>'COGS-PRICE-MARGIN_CWS'!$E129*AJ$92</f>
        <v>357208.80000000005</v>
      </c>
      <c r="AK101" s="97">
        <f>'COGS-PRICE-MARGIN_CWS'!$E129*AK$92</f>
        <v>357208.80000000005</v>
      </c>
      <c r="AL101" s="97">
        <f>'COGS-PRICE-MARGIN_CWS'!$E129*AL$92</f>
        <v>223255.5</v>
      </c>
      <c r="AM101" s="97">
        <f>'COGS-PRICE-MARGIN_CWS'!$E179*AM$92</f>
        <v>254808.94400000002</v>
      </c>
      <c r="AN101" s="97">
        <f>'COGS-PRICE-MARGIN_CWS'!$E179*AN$92</f>
        <v>398138.97500000003</v>
      </c>
      <c r="AO101" s="97">
        <f>'COGS-PRICE-MARGIN_CWS'!$E179*AO$92</f>
        <v>445915.652</v>
      </c>
      <c r="AP101" s="97">
        <f>'COGS-PRICE-MARGIN_CWS'!$E179*AP$92</f>
        <v>445915.652</v>
      </c>
      <c r="AQ101" s="97">
        <f>'COGS-PRICE-MARGIN_CWS'!$E179*AQ$92</f>
        <v>493692.32900000003</v>
      </c>
      <c r="AR101" s="97">
        <f>'COGS-PRICE-MARGIN_CWS'!$E179*AR$92</f>
        <v>541469.00600000005</v>
      </c>
      <c r="AS101" s="97">
        <f>'COGS-PRICE-MARGIN_CWS'!$E179*AS$92</f>
        <v>445915.652</v>
      </c>
      <c r="AT101" s="97">
        <f>'COGS-PRICE-MARGIN_CWS'!$E179*AT$92</f>
        <v>493692.32900000003</v>
      </c>
      <c r="AU101" s="97">
        <f>'COGS-PRICE-MARGIN_CWS'!$E179*AU$92</f>
        <v>398138.97500000003</v>
      </c>
      <c r="AV101" s="97">
        <f>'COGS-PRICE-MARGIN_CWS'!$E179*AV$92</f>
        <v>398138.97500000003</v>
      </c>
      <c r="AW101" s="97">
        <f>'COGS-PRICE-MARGIN_CWS'!$E179*AW$92</f>
        <v>398138.97500000003</v>
      </c>
      <c r="AX101" s="97">
        <f>'COGS-PRICE-MARGIN_CWS'!$E179*AX$92</f>
        <v>254808.94400000002</v>
      </c>
      <c r="AY101" s="97">
        <f>'COGS-PRICE-MARGIN_CWS'!$E229*AY$92</f>
        <v>289685.91821000003</v>
      </c>
      <c r="AZ101" s="97">
        <f>'COGS-PRICE-MARGIN_CWS'!$E229*AZ$92</f>
        <v>460089.39951000008</v>
      </c>
      <c r="BA101" s="97">
        <f>'COGS-PRICE-MARGIN_CWS'!$E229*BA$92</f>
        <v>511210.44390000007</v>
      </c>
      <c r="BB101" s="97">
        <f>'COGS-PRICE-MARGIN_CWS'!$E229*BB$92</f>
        <v>511210.44390000007</v>
      </c>
      <c r="BC101" s="97">
        <f>'COGS-PRICE-MARGIN_CWS'!$E229*BC$92</f>
        <v>562331.48829000012</v>
      </c>
      <c r="BD101" s="97">
        <f>'COGS-PRICE-MARGIN_CWS'!$E229*BD$92</f>
        <v>613452.53268000006</v>
      </c>
      <c r="BE101" s="97">
        <f>'COGS-PRICE-MARGIN_CWS'!$E229*BE$92</f>
        <v>511210.44390000007</v>
      </c>
      <c r="BF101" s="97">
        <f>'COGS-PRICE-MARGIN_CWS'!$E229*BF$92</f>
        <v>562331.48829000012</v>
      </c>
      <c r="BG101" s="97">
        <f>'COGS-PRICE-MARGIN_CWS'!$E229*BG$92</f>
        <v>460089.39951000008</v>
      </c>
      <c r="BH101" s="97">
        <f>'COGS-PRICE-MARGIN_CWS'!$E229*BH$92</f>
        <v>460089.39951000008</v>
      </c>
      <c r="BI101" s="97">
        <f>'COGS-PRICE-MARGIN_CWS'!$E229*BI$92</f>
        <v>460089.39951000008</v>
      </c>
      <c r="BJ101" s="97">
        <f>'COGS-PRICE-MARGIN_CWS'!$E229*BJ$92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1500</v>
      </c>
      <c r="G102" s="97">
        <f>'COGS-PRICE-MARGIN_CWS'!$E30*G$92</f>
        <v>1500</v>
      </c>
      <c r="H102" s="97">
        <f>'COGS-PRICE-MARGIN_CWS'!$E30*H$92</f>
        <v>1500</v>
      </c>
      <c r="I102" s="97">
        <f>'COGS-PRICE-MARGIN_CWS'!$E30*I$92</f>
        <v>1500</v>
      </c>
      <c r="J102" s="97">
        <f>'COGS-PRICE-MARGIN_CWS'!$E30*J$92</f>
        <v>1500</v>
      </c>
      <c r="K102" s="97">
        <f>'COGS-PRICE-MARGIN_CWS'!$E30*K$92</f>
        <v>1500</v>
      </c>
      <c r="L102" s="97">
        <f>'COGS-PRICE-MARGIN_CWS'!$E30*L$92</f>
        <v>1500</v>
      </c>
      <c r="M102" s="97">
        <f>'COGS-PRICE-MARGIN_CWS'!$E30*M$92</f>
        <v>1500</v>
      </c>
      <c r="N102" s="97">
        <f>'COGS-PRICE-MARGIN_CWS'!$E30*N$92</f>
        <v>1000</v>
      </c>
      <c r="O102" s="97">
        <f>'COGS-PRICE-MARGIN_CWS'!$E80*O$92</f>
        <v>2675</v>
      </c>
      <c r="P102" s="97">
        <f>'COGS-PRICE-MARGIN_CWS'!$E80*P$92</f>
        <v>4815</v>
      </c>
      <c r="Q102" s="97">
        <f>'COGS-PRICE-MARGIN_CWS'!$E80*Q$92</f>
        <v>4815</v>
      </c>
      <c r="R102" s="97">
        <f>'COGS-PRICE-MARGIN_CWS'!$E80*R$92</f>
        <v>4815</v>
      </c>
      <c r="S102" s="97">
        <f>'COGS-PRICE-MARGIN_CWS'!$E80*S$92</f>
        <v>5350</v>
      </c>
      <c r="T102" s="97">
        <f>'COGS-PRICE-MARGIN_CWS'!$E80*T$92</f>
        <v>5885</v>
      </c>
      <c r="U102" s="97">
        <f>'COGS-PRICE-MARGIN_CWS'!$E80*U$92</f>
        <v>4815</v>
      </c>
      <c r="V102" s="97">
        <f>'COGS-PRICE-MARGIN_CWS'!$E80*V$92</f>
        <v>5350</v>
      </c>
      <c r="W102" s="97">
        <f>'COGS-PRICE-MARGIN_CWS'!$E80*W$92</f>
        <v>4815</v>
      </c>
      <c r="X102" s="97">
        <f>'COGS-PRICE-MARGIN_CWS'!$E80*X$92</f>
        <v>4815</v>
      </c>
      <c r="Y102" s="97">
        <f>'COGS-PRICE-MARGIN_CWS'!$E80*Y$92</f>
        <v>4815</v>
      </c>
      <c r="Z102" s="97">
        <f>'COGS-PRICE-MARGIN_CWS'!$E80*Z$92</f>
        <v>2675</v>
      </c>
      <c r="AA102" s="97">
        <f>'COGS-PRICE-MARGIN_CWS'!$E30*AA$92</f>
        <v>7500</v>
      </c>
      <c r="AB102" s="97">
        <f>'COGS-PRICE-MARGIN_CWS'!$E30*AB$92</f>
        <v>12000</v>
      </c>
      <c r="AC102" s="97">
        <f>'COGS-PRICE-MARGIN_CWS'!$E30*AC$92</f>
        <v>13500</v>
      </c>
      <c r="AD102" s="97">
        <f>'COGS-PRICE-MARGIN_CWS'!$E30*AD$92</f>
        <v>13500</v>
      </c>
      <c r="AE102" s="97">
        <f>'COGS-PRICE-MARGIN_CWS'!$E30*AE$92</f>
        <v>14500</v>
      </c>
      <c r="AF102" s="97">
        <f>'COGS-PRICE-MARGIN_CWS'!$E30*AF$92</f>
        <v>16000</v>
      </c>
      <c r="AG102" s="97">
        <f>'COGS-PRICE-MARGIN_CWS'!$E30*AG$92</f>
        <v>13500</v>
      </c>
      <c r="AH102" s="97">
        <f>'COGS-PRICE-MARGIN_CWS'!$E30*AH$92</f>
        <v>14500</v>
      </c>
      <c r="AI102" s="97">
        <f>'COGS-PRICE-MARGIN_CWS'!$E30*AI$92</f>
        <v>12000</v>
      </c>
      <c r="AJ102" s="97">
        <f>'COGS-PRICE-MARGIN_CWS'!$E30*AJ$92</f>
        <v>12000</v>
      </c>
      <c r="AK102" s="97">
        <f>'COGS-PRICE-MARGIN_CWS'!$E30*AK$92</f>
        <v>12000</v>
      </c>
      <c r="AL102" s="97">
        <f>'COGS-PRICE-MARGIN_CWS'!$E30*AL$92</f>
        <v>7500</v>
      </c>
      <c r="AM102" s="97">
        <f>'COGS-PRICE-MARGIN_CWS'!$E180*AM$92</f>
        <v>9800.344000000001</v>
      </c>
      <c r="AN102" s="97">
        <f>'COGS-PRICE-MARGIN_CWS'!$E180*AN$92</f>
        <v>15313.037500000002</v>
      </c>
      <c r="AO102" s="97">
        <f>'COGS-PRICE-MARGIN_CWS'!$E180*AO$92</f>
        <v>17150.602000000003</v>
      </c>
      <c r="AP102" s="97">
        <f>'COGS-PRICE-MARGIN_CWS'!$E180*AP$92</f>
        <v>17150.602000000003</v>
      </c>
      <c r="AQ102" s="97">
        <f>'COGS-PRICE-MARGIN_CWS'!$E180*AQ$92</f>
        <v>18988.166500000003</v>
      </c>
      <c r="AR102" s="97">
        <f>'COGS-PRICE-MARGIN_CWS'!$E180*AR$92</f>
        <v>20825.731000000003</v>
      </c>
      <c r="AS102" s="97">
        <f>'COGS-PRICE-MARGIN_CWS'!$E180*AS$92</f>
        <v>17150.602000000003</v>
      </c>
      <c r="AT102" s="97">
        <f>'COGS-PRICE-MARGIN_CWS'!$E180*AT$92</f>
        <v>18988.166500000003</v>
      </c>
      <c r="AU102" s="97">
        <f>'COGS-PRICE-MARGIN_CWS'!$E180*AU$92</f>
        <v>15313.037500000002</v>
      </c>
      <c r="AV102" s="97">
        <f>'COGS-PRICE-MARGIN_CWS'!$E180*AV$92</f>
        <v>15313.037500000002</v>
      </c>
      <c r="AW102" s="97">
        <f>'COGS-PRICE-MARGIN_CWS'!$E180*AW$92</f>
        <v>15313.037500000002</v>
      </c>
      <c r="AX102" s="97">
        <f>'COGS-PRICE-MARGIN_CWS'!$E180*AX$92</f>
        <v>9800.344000000001</v>
      </c>
      <c r="AY102" s="97">
        <f>'COGS-PRICE-MARGIN_CWS'!$E230*AY$92</f>
        <v>11141.766085000003</v>
      </c>
      <c r="AZ102" s="97">
        <f>'COGS-PRICE-MARGIN_CWS'!$E230*AZ$92</f>
        <v>17695.746135000005</v>
      </c>
      <c r="BA102" s="97">
        <f>'COGS-PRICE-MARGIN_CWS'!$E230*BA$92</f>
        <v>19661.940150000002</v>
      </c>
      <c r="BB102" s="97">
        <f>'COGS-PRICE-MARGIN_CWS'!$E230*BB$92</f>
        <v>19661.940150000002</v>
      </c>
      <c r="BC102" s="97">
        <f>'COGS-PRICE-MARGIN_CWS'!$E230*BC$92</f>
        <v>21628.134165000003</v>
      </c>
      <c r="BD102" s="97">
        <f>'COGS-PRICE-MARGIN_CWS'!$E230*BD$92</f>
        <v>23594.328180000004</v>
      </c>
      <c r="BE102" s="97">
        <f>'COGS-PRICE-MARGIN_CWS'!$E230*BE$92</f>
        <v>19661.940150000002</v>
      </c>
      <c r="BF102" s="97">
        <f>'COGS-PRICE-MARGIN_CWS'!$E230*BF$92</f>
        <v>21628.134165000003</v>
      </c>
      <c r="BG102" s="97">
        <f>'COGS-PRICE-MARGIN_CWS'!$E230*BG$92</f>
        <v>17695.746135000005</v>
      </c>
      <c r="BH102" s="97">
        <f>'COGS-PRICE-MARGIN_CWS'!$E230*BH$92</f>
        <v>17695.746135000005</v>
      </c>
      <c r="BI102" s="97">
        <f>'COGS-PRICE-MARGIN_CWS'!$E230*BI$92</f>
        <v>17695.746135000005</v>
      </c>
      <c r="BJ102" s="97">
        <f>'COGS-PRICE-MARGIN_CWS'!$E230*BJ$92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2500</v>
      </c>
      <c r="G126" s="9">
        <f>'COGS-PRICE-MARGIN_CWS'!$B49*G116</f>
        <v>2500</v>
      </c>
      <c r="H126" s="9">
        <f>'COGS-PRICE-MARGIN_CWS'!$B49*H116</f>
        <v>2500</v>
      </c>
      <c r="I126" s="9">
        <f>'COGS-PRICE-MARGIN_CWS'!$B49*I116</f>
        <v>2500</v>
      </c>
      <c r="J126" s="9">
        <f>'COGS-PRICE-MARGIN_CWS'!$B49*J116</f>
        <v>2500</v>
      </c>
      <c r="K126" s="9">
        <f>'COGS-PRICE-MARGIN_CWS'!$B49*K116</f>
        <v>2500</v>
      </c>
      <c r="L126" s="9">
        <f>'COGS-PRICE-MARGIN_CWS'!$B49*L116</f>
        <v>2500</v>
      </c>
      <c r="M126" s="9">
        <f>'COGS-PRICE-MARGIN_CWS'!$B49*M116</f>
        <v>2500</v>
      </c>
      <c r="N126" s="9">
        <f>'COGS-PRICE-MARGIN_CWS'!$B49*N116</f>
        <v>2500</v>
      </c>
      <c r="O126" s="9">
        <f>'COGS-PRICE-MARGIN_CWS'!$B99*O116</f>
        <v>5350</v>
      </c>
      <c r="P126" s="9">
        <f>'COGS-PRICE-MARGIN_CWS'!$B99*P116</f>
        <v>8025</v>
      </c>
      <c r="Q126" s="9">
        <f>'COGS-PRICE-MARGIN_CWS'!$B99*Q116</f>
        <v>8025</v>
      </c>
      <c r="R126" s="9">
        <f>'COGS-PRICE-MARGIN_CWS'!$B99*R116</f>
        <v>8025</v>
      </c>
      <c r="S126" s="9">
        <f>'COGS-PRICE-MARGIN_CWS'!$B99*S116</f>
        <v>8025</v>
      </c>
      <c r="T126" s="9">
        <f>'COGS-PRICE-MARGIN_CWS'!$B99*T116</f>
        <v>8025</v>
      </c>
      <c r="U126" s="9">
        <f>'COGS-PRICE-MARGIN_CWS'!$B99*U116</f>
        <v>8025</v>
      </c>
      <c r="V126" s="9">
        <f>'COGS-PRICE-MARGIN_CWS'!$B99*V116</f>
        <v>8025</v>
      </c>
      <c r="W126" s="9">
        <f>'COGS-PRICE-MARGIN_CWS'!$B99*W116</f>
        <v>8025</v>
      </c>
      <c r="X126" s="9">
        <f>'COGS-PRICE-MARGIN_CWS'!$B99*X116</f>
        <v>8025</v>
      </c>
      <c r="Y126" s="9">
        <f>'COGS-PRICE-MARGIN_CWS'!$B99*Y116</f>
        <v>8025</v>
      </c>
      <c r="Z126" s="9">
        <f>'COGS-PRICE-MARGIN_CWS'!$B99*Z116</f>
        <v>5350</v>
      </c>
      <c r="AA126" s="9">
        <f>'COGS-PRICE-MARGIN_CWS'!$B149*AA116</f>
        <v>14311.25</v>
      </c>
      <c r="AB126" s="9">
        <f>'COGS-PRICE-MARGIN_CWS'!$B149*AB116</f>
        <v>22898</v>
      </c>
      <c r="AC126" s="9">
        <f>'COGS-PRICE-MARGIN_CWS'!$B149*AC116</f>
        <v>25760.25</v>
      </c>
      <c r="AD126" s="9">
        <f>'COGS-PRICE-MARGIN_CWS'!$B149*AD116</f>
        <v>25760.25</v>
      </c>
      <c r="AE126" s="9">
        <f>'COGS-PRICE-MARGIN_CWS'!$B149*AE116</f>
        <v>25760.25</v>
      </c>
      <c r="AF126" s="9">
        <f>'COGS-PRICE-MARGIN_CWS'!$B149*AF116</f>
        <v>28622.5</v>
      </c>
      <c r="AG126" s="9">
        <f>'COGS-PRICE-MARGIN_CWS'!$B149*AG116</f>
        <v>25760.25</v>
      </c>
      <c r="AH126" s="9">
        <f>'COGS-PRICE-MARGIN_CWS'!$B149*AH116</f>
        <v>25760.25</v>
      </c>
      <c r="AI126" s="9">
        <f>'COGS-PRICE-MARGIN_CWS'!$B149*AI116</f>
        <v>22898</v>
      </c>
      <c r="AJ126" s="9">
        <f>'COGS-PRICE-MARGIN_CWS'!$B149*AJ116</f>
        <v>22898</v>
      </c>
      <c r="AK126" s="9">
        <f>'COGS-PRICE-MARGIN_CWS'!$B149*AK116</f>
        <v>22898</v>
      </c>
      <c r="AL126" s="9">
        <f>'COGS-PRICE-MARGIN_CWS'!$B149*AL116</f>
        <v>14311.25</v>
      </c>
      <c r="AM126" s="9">
        <f>'COGS-PRICE-MARGIN_CWS'!$B199*AM116</f>
        <v>15313.0375</v>
      </c>
      <c r="AN126" s="9">
        <f>'COGS-PRICE-MARGIN_CWS'!$B199*AN116</f>
        <v>24500.86</v>
      </c>
      <c r="AO126" s="9">
        <f>'COGS-PRICE-MARGIN_CWS'!$B199*AO116</f>
        <v>27563.467499999999</v>
      </c>
      <c r="AP126" s="9">
        <f>'COGS-PRICE-MARGIN_CWS'!$B199*AP116</f>
        <v>27563.467499999999</v>
      </c>
      <c r="AQ126" s="9">
        <f>'COGS-PRICE-MARGIN_CWS'!$B199*AQ116</f>
        <v>30626.075000000001</v>
      </c>
      <c r="AR126" s="9">
        <f>'COGS-PRICE-MARGIN_CWS'!$B199*AR116</f>
        <v>33688.682500000003</v>
      </c>
      <c r="AS126" s="9">
        <f>'COGS-PRICE-MARGIN_CWS'!$B199*AS116</f>
        <v>27563.467499999999</v>
      </c>
      <c r="AT126" s="9">
        <f>'COGS-PRICE-MARGIN_CWS'!$B199*AT116</f>
        <v>30626.075000000001</v>
      </c>
      <c r="AU126" s="9">
        <f>'COGS-PRICE-MARGIN_CWS'!$B199*AU116</f>
        <v>24500.86</v>
      </c>
      <c r="AV126" s="9">
        <f>'COGS-PRICE-MARGIN_CWS'!$B199*AV116</f>
        <v>24500.86</v>
      </c>
      <c r="AW126" s="9">
        <f>'COGS-PRICE-MARGIN_CWS'!$B199*AW116</f>
        <v>24500.86</v>
      </c>
      <c r="AX126" s="9">
        <f>'COGS-PRICE-MARGIN_CWS'!$B199*AX116</f>
        <v>15313.0375</v>
      </c>
      <c r="AY126" s="9">
        <f>'COGS-PRICE-MARGIN_CWS'!$B249*AY116</f>
        <v>19661.940150000002</v>
      </c>
      <c r="AZ126" s="9">
        <f>'COGS-PRICE-MARGIN_CWS'!$B249*AZ116</f>
        <v>29492.910225</v>
      </c>
      <c r="BA126" s="9">
        <f>'COGS-PRICE-MARGIN_CWS'!$B249*BA116</f>
        <v>29492.910225</v>
      </c>
      <c r="BB126" s="9">
        <f>'COGS-PRICE-MARGIN_CWS'!$B249*BB116</f>
        <v>29492.910225</v>
      </c>
      <c r="BC126" s="9">
        <f>'COGS-PRICE-MARGIN_CWS'!$B249*BC116</f>
        <v>32769.900249999999</v>
      </c>
      <c r="BD126" s="9">
        <f>'COGS-PRICE-MARGIN_CWS'!$B249*BD116</f>
        <v>36046.890274999998</v>
      </c>
      <c r="BE126" s="9">
        <f>'COGS-PRICE-MARGIN_CWS'!$B249*BE116</f>
        <v>29492.910225</v>
      </c>
      <c r="BF126" s="9">
        <f>'COGS-PRICE-MARGIN_CWS'!$B249*BF116</f>
        <v>32769.900249999999</v>
      </c>
      <c r="BG126" s="9">
        <f>'COGS-PRICE-MARGIN_CWS'!$B249*BG116</f>
        <v>29492.910225</v>
      </c>
      <c r="BH126" s="9">
        <f>'COGS-PRICE-MARGIN_CWS'!$B249*BH116</f>
        <v>29492.910225</v>
      </c>
      <c r="BI126" s="9">
        <f>'COGS-PRICE-MARGIN_CWS'!$B249*BI116</f>
        <v>29492.910225</v>
      </c>
      <c r="BJ126" s="9">
        <f>'COGS-PRICE-MARGIN_CWS'!$B249*BJ116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301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49190</v>
      </c>
      <c r="G20" s="9">
        <f>'FIN-P&amp;L_CWS'!I129</f>
        <v>53070</v>
      </c>
      <c r="H20" s="9">
        <f>'FIN-P&amp;L_CWS'!J129</f>
        <v>56950</v>
      </c>
      <c r="I20" s="9">
        <f>'FIN-P&amp;L_CWS'!K129</f>
        <v>49190</v>
      </c>
      <c r="J20" s="9">
        <f>'FIN-P&amp;L_CWS'!L129</f>
        <v>53070</v>
      </c>
      <c r="K20" s="9">
        <f>'FIN-P&amp;L_CWS'!M129</f>
        <v>42810</v>
      </c>
      <c r="L20" s="9">
        <f>'FIN-P&amp;L_CWS'!N129</f>
        <v>42810</v>
      </c>
      <c r="M20" s="9">
        <f>'FIN-P&amp;L_CWS'!O129</f>
        <v>42810</v>
      </c>
      <c r="N20" s="9">
        <f>'FIN-P&amp;L_CWS'!P129</f>
        <v>27620</v>
      </c>
      <c r="O20" s="9">
        <f>'FIN-P&amp;L_CWS'!Q129</f>
        <v>128935</v>
      </c>
      <c r="P20" s="9">
        <f>'FIN-P&amp;L_CWS'!R129</f>
        <v>212930</v>
      </c>
      <c r="Q20" s="9">
        <f>'FIN-P&amp;L_CWS'!S129</f>
        <v>233260</v>
      </c>
      <c r="R20" s="9">
        <f>'FIN-P&amp;L_CWS'!T129</f>
        <v>233260</v>
      </c>
      <c r="S20" s="9">
        <f>'FIN-P&amp;L_CWS'!U129</f>
        <v>255195</v>
      </c>
      <c r="T20" s="9">
        <f>'FIN-P&amp;L_CWS'!V129</f>
        <v>279805</v>
      </c>
      <c r="U20" s="9">
        <f>'FIN-P&amp;L_CWS'!W129</f>
        <v>233260</v>
      </c>
      <c r="V20" s="9">
        <f>'FIN-P&amp;L_CWS'!X129</f>
        <v>255195</v>
      </c>
      <c r="W20" s="9">
        <f>'FIN-P&amp;L_CWS'!Y129</f>
        <v>212930</v>
      </c>
      <c r="X20" s="9">
        <f>'FIN-P&amp;L_CWS'!Z129</f>
        <v>212930</v>
      </c>
      <c r="Y20" s="9">
        <f>'FIN-P&amp;L_CWS'!AA129</f>
        <v>212930</v>
      </c>
      <c r="Z20" s="9">
        <f>'FIN-P&amp;L_CWS'!AB129</f>
        <v>128935</v>
      </c>
      <c r="AA20" s="9">
        <f>'FIN-P&amp;L_CWS'!AC129</f>
        <v>279928.05</v>
      </c>
      <c r="AB20" s="9">
        <f>'FIN-P&amp;L_CWS'!AD129</f>
        <v>451663.05000000005</v>
      </c>
      <c r="AC20" s="9">
        <f>'FIN-P&amp;L_CWS'!AE129</f>
        <v>508908.05</v>
      </c>
      <c r="AD20" s="9">
        <f>'FIN-P&amp;L_CWS'!AF129</f>
        <v>508908.05</v>
      </c>
      <c r="AE20" s="9">
        <f>'FIN-P&amp;L_CWS'!AG129</f>
        <v>549552</v>
      </c>
      <c r="AF20" s="9">
        <f>'FIN-P&amp;L_CWS'!AH129</f>
        <v>606797</v>
      </c>
      <c r="AG20" s="9">
        <f>'FIN-P&amp;L_CWS'!AI129</f>
        <v>508908.05</v>
      </c>
      <c r="AH20" s="9">
        <f>'FIN-P&amp;L_CWS'!AJ129</f>
        <v>549552</v>
      </c>
      <c r="AI20" s="9">
        <f>'FIN-P&amp;L_CWS'!AK129</f>
        <v>451663.05000000005</v>
      </c>
      <c r="AJ20" s="9">
        <f>'FIN-P&amp;L_CWS'!AL129</f>
        <v>451663.05000000005</v>
      </c>
      <c r="AK20" s="9">
        <f>'FIN-P&amp;L_CWS'!AM129</f>
        <v>451663.05000000005</v>
      </c>
      <c r="AL20" s="9">
        <f>'FIN-P&amp;L_CWS'!AN129</f>
        <v>279928.05</v>
      </c>
      <c r="AM20" s="9">
        <f>'FIN-P&amp;L_CWS'!AO129</f>
        <v>458326.36800000002</v>
      </c>
      <c r="AN20" s="9">
        <f>'FIN-P&amp;L_CWS'!AP129</f>
        <v>725322.77250000008</v>
      </c>
      <c r="AO20" s="9">
        <f>'FIN-P&amp;L_CWS'!AQ129</f>
        <v>813105.53100000008</v>
      </c>
      <c r="AP20" s="9">
        <f>'FIN-P&amp;L_CWS'!AR129</f>
        <v>813096.53100000008</v>
      </c>
      <c r="AQ20" s="9">
        <f>'FIN-P&amp;L_CWS'!AS129</f>
        <v>900870.28950000007</v>
      </c>
      <c r="AR20" s="9">
        <f>'FIN-P&amp;L_CWS'!AT129</f>
        <v>988644.04799999972</v>
      </c>
      <c r="AS20" s="9">
        <f>'FIN-P&amp;L_CWS'!AU129</f>
        <v>813096.53100000008</v>
      </c>
      <c r="AT20" s="9">
        <f>'FIN-P&amp;L_CWS'!AV129</f>
        <v>900870.28950000007</v>
      </c>
      <c r="AU20" s="9">
        <f>'FIN-P&amp;L_CWS'!AW129</f>
        <v>725322.77250000008</v>
      </c>
      <c r="AV20" s="9">
        <f>'FIN-P&amp;L_CWS'!AX129</f>
        <v>725322.77250000008</v>
      </c>
      <c r="AW20" s="9">
        <f>'FIN-P&amp;L_CWS'!AY129</f>
        <v>725322.77250000008</v>
      </c>
      <c r="AX20" s="9">
        <f>'FIN-P&amp;L_CWS'!AZ129</f>
        <v>458326.36800000002</v>
      </c>
      <c r="AY20" s="9">
        <f>'FIN-P&amp;L_CWS'!BA129</f>
        <v>456849.84771499998</v>
      </c>
      <c r="AZ20" s="9">
        <f>'FIN-P&amp;L_CWS'!BB129</f>
        <v>728476.51404000015</v>
      </c>
      <c r="BA20" s="9">
        <f>'FIN-P&amp;L_CWS'!BC129</f>
        <v>807679.62092000013</v>
      </c>
      <c r="BB20" s="9">
        <f>'FIN-P&amp;L_CWS'!BD129</f>
        <v>807670.62092000013</v>
      </c>
      <c r="BC20" s="9">
        <f>'FIN-P&amp;L_CWS'!BE129</f>
        <v>897351.09587999992</v>
      </c>
      <c r="BD20" s="9">
        <f>'FIN-P&amp;L_CWS'!BF129</f>
        <v>979822.19278500043</v>
      </c>
      <c r="BE20" s="9">
        <f>'FIN-P&amp;L_CWS'!BG129</f>
        <v>807670.62092000013</v>
      </c>
      <c r="BF20" s="9">
        <f>'FIN-P&amp;L_CWS'!BH129</f>
        <v>897351.09587999992</v>
      </c>
      <c r="BG20" s="9">
        <f>'FIN-P&amp;L_CWS'!BI129</f>
        <v>728476.51404000015</v>
      </c>
      <c r="BH20" s="9">
        <f>'FIN-P&amp;L_CWS'!BJ129</f>
        <v>728476.51404000015</v>
      </c>
      <c r="BI20" s="9">
        <f>'FIN-P&amp;L_CWS'!BK129</f>
        <v>728476.51404000015</v>
      </c>
      <c r="BJ20" s="9">
        <f>'FIN-P&amp;L_CWS'!BL129</f>
        <v>456849.84771499998</v>
      </c>
    </row>
    <row r="21" spans="2:62" x14ac:dyDescent="0.15">
      <c r="B21" s="33" t="s">
        <v>289</v>
      </c>
      <c r="C21" s="9">
        <f>'FIN-P&amp;L_CWS'!E205</f>
        <v>5020100</v>
      </c>
      <c r="D21" s="9">
        <f>'FIN-P&amp;L_CWS'!F205</f>
        <v>5000100</v>
      </c>
      <c r="E21" s="9">
        <f>'FIN-P&amp;L_CWS'!G205</f>
        <v>5000100</v>
      </c>
      <c r="F21" s="9">
        <f>'FIN-P&amp;L_CWS'!H205</f>
        <v>28677940.666666668</v>
      </c>
      <c r="G21" s="9">
        <f>'FIN-P&amp;L_CWS'!I205</f>
        <v>28676440.666666668</v>
      </c>
      <c r="H21" s="9">
        <f>'FIN-P&amp;L_CWS'!J205</f>
        <v>27176440.666666668</v>
      </c>
      <c r="I21" s="9">
        <f>'FIN-P&amp;L_CWS'!K205</f>
        <v>25176440.666666668</v>
      </c>
      <c r="J21" s="9">
        <f>'FIN-P&amp;L_CWS'!L205</f>
        <v>25176440.666666668</v>
      </c>
      <c r="K21" s="9">
        <f>'FIN-P&amp;L_CWS'!M205</f>
        <v>25176440.666666668</v>
      </c>
      <c r="L21" s="9">
        <f>'FIN-P&amp;L_CWS'!N205</f>
        <v>25176440.666666668</v>
      </c>
      <c r="M21" s="9">
        <f>'FIN-P&amp;L_CWS'!O205</f>
        <v>25176440.666666668</v>
      </c>
      <c r="N21" s="9">
        <f>'FIN-P&amp;L_CWS'!P205</f>
        <v>25176440.666666668</v>
      </c>
      <c r="O21" s="9">
        <f>'FIN-P&amp;L_CWS'!Q205</f>
        <v>29102778.75</v>
      </c>
      <c r="P21" s="9">
        <f>'FIN-P&amp;L_CWS'!R205</f>
        <v>29097778.75</v>
      </c>
      <c r="Q21" s="9">
        <f>'FIN-P&amp;L_CWS'!S205</f>
        <v>29097778.75</v>
      </c>
      <c r="R21" s="9">
        <f>'FIN-P&amp;L_CWS'!T205</f>
        <v>28099278.75</v>
      </c>
      <c r="S21" s="9">
        <f>'FIN-P&amp;L_CWS'!U205</f>
        <v>28097778.75</v>
      </c>
      <c r="T21" s="9">
        <f>'FIN-P&amp;L_CWS'!V205</f>
        <v>28097778.75</v>
      </c>
      <c r="U21" s="9">
        <f>'FIN-P&amp;L_CWS'!W205</f>
        <v>28097778.75</v>
      </c>
      <c r="V21" s="9">
        <f>'FIN-P&amp;L_CWS'!X205</f>
        <v>28097778.75</v>
      </c>
      <c r="W21" s="9">
        <f>'FIN-P&amp;L_CWS'!Y205</f>
        <v>28097778.75</v>
      </c>
      <c r="X21" s="9">
        <f>'FIN-P&amp;L_CWS'!Z205</f>
        <v>28097778.75</v>
      </c>
      <c r="Y21" s="9">
        <f>'FIN-P&amp;L_CWS'!AA205</f>
        <v>28097778.75</v>
      </c>
      <c r="Z21" s="9">
        <f>'FIN-P&amp;L_CWS'!AB205</f>
        <v>28097778.75</v>
      </c>
      <c r="AA21" s="9">
        <f>'FIN-P&amp;L_CWS'!AC205</f>
        <v>30661383.731250003</v>
      </c>
      <c r="AB21" s="9">
        <f>'FIN-P&amp;L_CWS'!AD205</f>
        <v>30656383.731250003</v>
      </c>
      <c r="AC21" s="9">
        <f>'FIN-P&amp;L_CWS'!AE205</f>
        <v>30656383.731250003</v>
      </c>
      <c r="AD21" s="9">
        <f>'FIN-P&amp;L_CWS'!AF205</f>
        <v>30657883.731250003</v>
      </c>
      <c r="AE21" s="9">
        <f>'FIN-P&amp;L_CWS'!AG205</f>
        <v>30656383.731250003</v>
      </c>
      <c r="AF21" s="9">
        <f>'FIN-P&amp;L_CWS'!AH205</f>
        <v>30656383.731250003</v>
      </c>
      <c r="AG21" s="9">
        <f>'FIN-P&amp;L_CWS'!AI205</f>
        <v>30656383.731250003</v>
      </c>
      <c r="AH21" s="9">
        <f>'FIN-P&amp;L_CWS'!AJ205</f>
        <v>30656383.731250003</v>
      </c>
      <c r="AI21" s="9">
        <f>'FIN-P&amp;L_CWS'!AK205</f>
        <v>30656383.731250003</v>
      </c>
      <c r="AJ21" s="9">
        <f>'FIN-P&amp;L_CWS'!AL205</f>
        <v>30656383.731250003</v>
      </c>
      <c r="AK21" s="9">
        <f>'FIN-P&amp;L_CWS'!AM205</f>
        <v>30656383.731250003</v>
      </c>
      <c r="AL21" s="9">
        <f>'FIN-P&amp;L_CWS'!AN205</f>
        <v>30656383.731250003</v>
      </c>
      <c r="AM21" s="9">
        <f>'FIN-P&amp;L_CWS'!AO205</f>
        <v>34068390.955156252</v>
      </c>
      <c r="AN21" s="9">
        <f>'FIN-P&amp;L_CWS'!AP205</f>
        <v>34063390.955156252</v>
      </c>
      <c r="AO21" s="9">
        <f>'FIN-P&amp;L_CWS'!AQ205</f>
        <v>34063390.955156252</v>
      </c>
      <c r="AP21" s="9">
        <f>'FIN-P&amp;L_CWS'!AR205</f>
        <v>34064890.955156252</v>
      </c>
      <c r="AQ21" s="9">
        <f>'FIN-P&amp;L_CWS'!AS205</f>
        <v>34063390.955156252</v>
      </c>
      <c r="AR21" s="9">
        <f>'FIN-P&amp;L_CWS'!AT205</f>
        <v>34063390.955156252</v>
      </c>
      <c r="AS21" s="9">
        <f>'FIN-P&amp;L_CWS'!AU205</f>
        <v>34063390.955156252</v>
      </c>
      <c r="AT21" s="9">
        <f>'FIN-P&amp;L_CWS'!AV205</f>
        <v>34063390.955156252</v>
      </c>
      <c r="AU21" s="9">
        <f>'FIN-P&amp;L_CWS'!AW205</f>
        <v>34063390.955156252</v>
      </c>
      <c r="AV21" s="9">
        <f>'FIN-P&amp;L_CWS'!AX205</f>
        <v>34063390.955156252</v>
      </c>
      <c r="AW21" s="9">
        <f>'FIN-P&amp;L_CWS'!AY205</f>
        <v>34063390.955156252</v>
      </c>
      <c r="AX21" s="9">
        <f>'FIN-P&amp;L_CWS'!AZ205</f>
        <v>34063390.955156252</v>
      </c>
      <c r="AY21" s="9">
        <f>'FIN-P&amp;L_CWS'!BA205</f>
        <v>39534438.573691413</v>
      </c>
      <c r="AZ21" s="9">
        <f>'FIN-P&amp;L_CWS'!BB205</f>
        <v>39529438.573691413</v>
      </c>
      <c r="BA21" s="9">
        <f>'FIN-P&amp;L_CWS'!BC205</f>
        <v>39529438.573691413</v>
      </c>
      <c r="BB21" s="9">
        <f>'FIN-P&amp;L_CWS'!BD205</f>
        <v>39530938.573691413</v>
      </c>
      <c r="BC21" s="9">
        <f>'FIN-P&amp;L_CWS'!BE205</f>
        <v>39529438.573691413</v>
      </c>
      <c r="BD21" s="9">
        <f>'FIN-P&amp;L_CWS'!BF205</f>
        <v>39529438.573691413</v>
      </c>
      <c r="BE21" s="9">
        <f>'FIN-P&amp;L_CWS'!BG205</f>
        <v>39529438.573691413</v>
      </c>
      <c r="BF21" s="9">
        <f>'FIN-P&amp;L_CWS'!BH205</f>
        <v>39529438.573691413</v>
      </c>
      <c r="BG21" s="9">
        <f>'FIN-P&amp;L_CWS'!BI205</f>
        <v>39529438.573691413</v>
      </c>
      <c r="BH21" s="9">
        <f>'FIN-P&amp;L_CWS'!BJ205</f>
        <v>39529438.573691413</v>
      </c>
      <c r="BI21" s="9">
        <f>'FIN-P&amp;L_CWS'!BK205</f>
        <v>39529438.573691413</v>
      </c>
      <c r="BJ21" s="9">
        <f>'FIN-P&amp;L_CWS'!BL205</f>
        <v>39529438.573691413</v>
      </c>
    </row>
    <row r="22" spans="2:62" x14ac:dyDescent="0.15">
      <c r="B22" s="33" t="s">
        <v>527</v>
      </c>
      <c r="C22" s="9">
        <f>'FIN-P&amp;L_CWS'!E207</f>
        <v>-5020100</v>
      </c>
      <c r="D22" s="9">
        <f>'FIN-P&amp;L_CWS'!F207</f>
        <v>-5000100</v>
      </c>
      <c r="E22" s="9">
        <f>'FIN-P&amp;L_CWS'!G207</f>
        <v>-5000100</v>
      </c>
      <c r="F22" s="9">
        <f>'FIN-P&amp;L_CWS'!H207</f>
        <v>-28628750.666666668</v>
      </c>
      <c r="G22" s="9">
        <f>'FIN-P&amp;L_CWS'!I207</f>
        <v>-28623370.666666668</v>
      </c>
      <c r="H22" s="9">
        <f>'FIN-P&amp;L_CWS'!J207</f>
        <v>-27119490.666666668</v>
      </c>
      <c r="I22" s="9">
        <f>'FIN-P&amp;L_CWS'!K207</f>
        <v>-25127250.666666668</v>
      </c>
      <c r="J22" s="9">
        <f>'FIN-P&amp;L_CWS'!L207</f>
        <v>-25123370.666666668</v>
      </c>
      <c r="K22" s="9">
        <f>'FIN-P&amp;L_CWS'!M207</f>
        <v>-25133630.666666668</v>
      </c>
      <c r="L22" s="9">
        <f>'FIN-P&amp;L_CWS'!N207</f>
        <v>-25133630.666666668</v>
      </c>
      <c r="M22" s="9">
        <f>'FIN-P&amp;L_CWS'!O207</f>
        <v>-25133630.666666668</v>
      </c>
      <c r="N22" s="9">
        <f>'FIN-P&amp;L_CWS'!P207</f>
        <v>-25148820.666666668</v>
      </c>
      <c r="O22" s="9">
        <f>'FIN-P&amp;L_CWS'!Q207</f>
        <v>-28973843.75</v>
      </c>
      <c r="P22" s="9">
        <f>'FIN-P&amp;L_CWS'!R207</f>
        <v>-28884848.75</v>
      </c>
      <c r="Q22" s="9">
        <f>'FIN-P&amp;L_CWS'!S207</f>
        <v>-28864518.75</v>
      </c>
      <c r="R22" s="9">
        <f>'FIN-P&amp;L_CWS'!T207</f>
        <v>-27866018.75</v>
      </c>
      <c r="S22" s="9">
        <f>'FIN-P&amp;L_CWS'!U207</f>
        <v>-27842583.75</v>
      </c>
      <c r="T22" s="9">
        <f>'FIN-P&amp;L_CWS'!V207</f>
        <v>-27817973.75</v>
      </c>
      <c r="U22" s="9">
        <f>'FIN-P&amp;L_CWS'!W207</f>
        <v>-27864518.75</v>
      </c>
      <c r="V22" s="9">
        <f>'FIN-P&amp;L_CWS'!X207</f>
        <v>-27842583.75</v>
      </c>
      <c r="W22" s="9">
        <f>'FIN-P&amp;L_CWS'!Y207</f>
        <v>-27884848.75</v>
      </c>
      <c r="X22" s="9">
        <f>'FIN-P&amp;L_CWS'!Z207</f>
        <v>-27884848.75</v>
      </c>
      <c r="Y22" s="9">
        <f>'FIN-P&amp;L_CWS'!AA207</f>
        <v>-27884848.75</v>
      </c>
      <c r="Z22" s="9">
        <f>'FIN-P&amp;L_CWS'!AB207</f>
        <v>-27968843.75</v>
      </c>
      <c r="AA22" s="9">
        <f>'FIN-P&amp;L_CWS'!AC207</f>
        <v>-30381455.681250002</v>
      </c>
      <c r="AB22" s="9">
        <f>'FIN-P&amp;L_CWS'!AD207</f>
        <v>-30204720.681250002</v>
      </c>
      <c r="AC22" s="9">
        <f>'FIN-P&amp;L_CWS'!AE207</f>
        <v>-30147475.681250002</v>
      </c>
      <c r="AD22" s="9">
        <f>'FIN-P&amp;L_CWS'!AF207</f>
        <v>-30148975.681250002</v>
      </c>
      <c r="AE22" s="9">
        <f>'FIN-P&amp;L_CWS'!AG207</f>
        <v>-30106831.731250003</v>
      </c>
      <c r="AF22" s="9">
        <f>'FIN-P&amp;L_CWS'!AH207</f>
        <v>-30049586.731250003</v>
      </c>
      <c r="AG22" s="9">
        <f>'FIN-P&amp;L_CWS'!AI207</f>
        <v>-30147475.681250002</v>
      </c>
      <c r="AH22" s="9">
        <f>'FIN-P&amp;L_CWS'!AJ207</f>
        <v>-30106831.731250003</v>
      </c>
      <c r="AI22" s="9">
        <f>'FIN-P&amp;L_CWS'!AK207</f>
        <v>-30204720.681250002</v>
      </c>
      <c r="AJ22" s="9">
        <f>'FIN-P&amp;L_CWS'!AL207</f>
        <v>-30204720.681250002</v>
      </c>
      <c r="AK22" s="9">
        <f>'FIN-P&amp;L_CWS'!AM207</f>
        <v>-30204720.681250002</v>
      </c>
      <c r="AL22" s="9">
        <f>'FIN-P&amp;L_CWS'!AN207</f>
        <v>-30376455.681250002</v>
      </c>
      <c r="AM22" s="9">
        <f>'FIN-P&amp;L_CWS'!AO207</f>
        <v>-33610064.587156251</v>
      </c>
      <c r="AN22" s="9">
        <f>'FIN-P&amp;L_CWS'!AP207</f>
        <v>-33338068.182656251</v>
      </c>
      <c r="AO22" s="9">
        <f>'FIN-P&amp;L_CWS'!AQ207</f>
        <v>-33250285.424156252</v>
      </c>
      <c r="AP22" s="9">
        <f>'FIN-P&amp;L_CWS'!AR207</f>
        <v>-33251794.424156252</v>
      </c>
      <c r="AQ22" s="9">
        <f>'FIN-P&amp;L_CWS'!AS207</f>
        <v>-33162520.66565625</v>
      </c>
      <c r="AR22" s="9">
        <f>'FIN-P&amp;L_CWS'!AT207</f>
        <v>-33074746.907156251</v>
      </c>
      <c r="AS22" s="9">
        <f>'FIN-P&amp;L_CWS'!AU207</f>
        <v>-33250294.424156252</v>
      </c>
      <c r="AT22" s="9">
        <f>'FIN-P&amp;L_CWS'!AV207</f>
        <v>-33162520.66565625</v>
      </c>
      <c r="AU22" s="9">
        <f>'FIN-P&amp;L_CWS'!AW207</f>
        <v>-33338068.182656251</v>
      </c>
      <c r="AV22" s="9">
        <f>'FIN-P&amp;L_CWS'!AX207</f>
        <v>-33338068.182656251</v>
      </c>
      <c r="AW22" s="9">
        <f>'FIN-P&amp;L_CWS'!AY207</f>
        <v>-33338068.182656251</v>
      </c>
      <c r="AX22" s="9">
        <f>'FIN-P&amp;L_CWS'!AZ207</f>
        <v>-33605064.587156251</v>
      </c>
      <c r="AY22" s="9">
        <f>'FIN-P&amp;L_CWS'!BA207</f>
        <v>-39077588.725976415</v>
      </c>
      <c r="AZ22" s="9">
        <f>'FIN-P&amp;L_CWS'!BB207</f>
        <v>-38800962.059651412</v>
      </c>
      <c r="BA22" s="9">
        <f>'FIN-P&amp;L_CWS'!BC207</f>
        <v>-38721758.95277141</v>
      </c>
      <c r="BB22" s="9">
        <f>'FIN-P&amp;L_CWS'!BD207</f>
        <v>-38723267.95277141</v>
      </c>
      <c r="BC22" s="9">
        <f>'FIN-P&amp;L_CWS'!BE207</f>
        <v>-38632087.477811411</v>
      </c>
      <c r="BD22" s="9">
        <f>'FIN-P&amp;L_CWS'!BF207</f>
        <v>-38549616.380906411</v>
      </c>
      <c r="BE22" s="9">
        <f>'FIN-P&amp;L_CWS'!BG207</f>
        <v>-38721767.95277141</v>
      </c>
      <c r="BF22" s="9">
        <f>'FIN-P&amp;L_CWS'!BH207</f>
        <v>-38632087.477811411</v>
      </c>
      <c r="BG22" s="9">
        <f>'FIN-P&amp;L_CWS'!BI207</f>
        <v>-38800962.059651412</v>
      </c>
      <c r="BH22" s="9">
        <f>'FIN-P&amp;L_CWS'!BJ207</f>
        <v>-38800962.059651412</v>
      </c>
      <c r="BI22" s="9">
        <f>'FIN-P&amp;L_CWS'!BK207</f>
        <v>-38800962.059651412</v>
      </c>
      <c r="BJ22" s="9">
        <f>'FIN-P&amp;L_CWS'!BL207</f>
        <v>-39072588.725976415</v>
      </c>
    </row>
    <row r="23" spans="2:62" x14ac:dyDescent="0.15">
      <c r="B23" s="33" t="s">
        <v>528</v>
      </c>
      <c r="C23" s="9">
        <f>'FIN-P&amp;L_CWS'!E208</f>
        <v>-5020100</v>
      </c>
      <c r="D23" s="9">
        <f>'FIN-P&amp;L_CWS'!F208</f>
        <v>-10020200</v>
      </c>
      <c r="E23" s="9">
        <f>'FIN-P&amp;L_CWS'!G208</f>
        <v>-15020300</v>
      </c>
      <c r="F23" s="9">
        <f>'FIN-P&amp;L_CWS'!H208</f>
        <v>-43649050.666666672</v>
      </c>
      <c r="G23" s="9">
        <f>'FIN-P&amp;L_CWS'!I208</f>
        <v>-72272421.333333343</v>
      </c>
      <c r="H23" s="9">
        <f>'FIN-P&amp;L_CWS'!J208</f>
        <v>-99391912.000000015</v>
      </c>
      <c r="I23" s="9">
        <f>'FIN-P&amp;L_CWS'!K208</f>
        <v>-124519162.66666669</v>
      </c>
      <c r="J23" s="9">
        <f>'FIN-P&amp;L_CWS'!L208</f>
        <v>-149642533.33333334</v>
      </c>
      <c r="K23" s="9">
        <f>'FIN-P&amp;L_CWS'!M208</f>
        <v>-174776164</v>
      </c>
      <c r="L23" s="9">
        <f>'FIN-P&amp;L_CWS'!N208</f>
        <v>-199909794.66666666</v>
      </c>
      <c r="M23" s="9">
        <f>'FIN-P&amp;L_CWS'!O208</f>
        <v>-225043425.33333331</v>
      </c>
      <c r="N23" s="9">
        <f>'FIN-P&amp;L_CWS'!P208</f>
        <v>-250192245.99999997</v>
      </c>
      <c r="O23" s="9">
        <f>'FIN-P&amp;L_CWS'!Q208</f>
        <v>-279166089.75</v>
      </c>
      <c r="P23" s="9">
        <f>'FIN-P&amp;L_CWS'!R208</f>
        <v>-308050938.5</v>
      </c>
      <c r="Q23" s="9">
        <f>'FIN-P&amp;L_CWS'!S208</f>
        <v>-336915457.25</v>
      </c>
      <c r="R23" s="9">
        <f>'FIN-P&amp;L_CWS'!T208</f>
        <v>-364781476</v>
      </c>
      <c r="S23" s="9">
        <f>'FIN-P&amp;L_CWS'!U208</f>
        <v>-392624059.75</v>
      </c>
      <c r="T23" s="9">
        <f>'FIN-P&amp;L_CWS'!V208</f>
        <v>-420442033.5</v>
      </c>
      <c r="U23" s="9">
        <f>'FIN-P&amp;L_CWS'!W208</f>
        <v>-448306552.25</v>
      </c>
      <c r="V23" s="9">
        <f>'FIN-P&amp;L_CWS'!X208</f>
        <v>-476149136</v>
      </c>
      <c r="W23" s="9">
        <f>'FIN-P&amp;L_CWS'!Y208</f>
        <v>-504033984.75</v>
      </c>
      <c r="X23" s="9">
        <f>'FIN-P&amp;L_CWS'!Z208</f>
        <v>-531918833.5</v>
      </c>
      <c r="Y23" s="9">
        <f>'FIN-P&amp;L_CWS'!AA208</f>
        <v>-559803682.25</v>
      </c>
      <c r="Z23" s="9">
        <f>'FIN-P&amp;L_CWS'!AB208</f>
        <v>-587772526</v>
      </c>
      <c r="AA23" s="9">
        <f>'FIN-P&amp;L_CWS'!AC208</f>
        <v>-618153981.68124998</v>
      </c>
      <c r="AB23" s="9">
        <f>'FIN-P&amp;L_CWS'!AD208</f>
        <v>-648358702.36249995</v>
      </c>
      <c r="AC23" s="9">
        <f>'FIN-P&amp;L_CWS'!AE208</f>
        <v>-678506178.04374993</v>
      </c>
      <c r="AD23" s="9">
        <f>'FIN-P&amp;L_CWS'!AF208</f>
        <v>-708655153.7249999</v>
      </c>
      <c r="AE23" s="9">
        <f>'FIN-P&amp;L_CWS'!AG208</f>
        <v>-738761985.45624995</v>
      </c>
      <c r="AF23" s="9">
        <f>'FIN-P&amp;L_CWS'!AH208</f>
        <v>-768811572.1875</v>
      </c>
      <c r="AG23" s="9">
        <f>'FIN-P&amp;L_CWS'!AI208</f>
        <v>-798959047.86874998</v>
      </c>
      <c r="AH23" s="9">
        <f>'FIN-P&amp;L_CWS'!AJ208</f>
        <v>-829065879.60000002</v>
      </c>
      <c r="AI23" s="9">
        <f>'FIN-P&amp;L_CWS'!AK208</f>
        <v>-859270600.28125</v>
      </c>
      <c r="AJ23" s="9">
        <f>'FIN-P&amp;L_CWS'!AL208</f>
        <v>-889475320.96249998</v>
      </c>
      <c r="AK23" s="9">
        <f>'FIN-P&amp;L_CWS'!AM208</f>
        <v>-919680041.64374995</v>
      </c>
      <c r="AL23" s="9">
        <f>'FIN-P&amp;L_CWS'!AN208</f>
        <v>-950056497.32499993</v>
      </c>
      <c r="AM23" s="9">
        <f>'FIN-P&amp;L_CWS'!AO208</f>
        <v>-983666561.91215622</v>
      </c>
      <c r="AN23" s="9">
        <f>'FIN-P&amp;L_CWS'!AP208</f>
        <v>-1017004630.0948125</v>
      </c>
      <c r="AO23" s="9">
        <f>'FIN-P&amp;L_CWS'!AQ208</f>
        <v>-1050254915.5189688</v>
      </c>
      <c r="AP23" s="9">
        <f>'FIN-P&amp;L_CWS'!AR208</f>
        <v>-1083506709.943125</v>
      </c>
      <c r="AQ23" s="9">
        <f>'FIN-P&amp;L_CWS'!AS208</f>
        <v>-1116669230.6087813</v>
      </c>
      <c r="AR23" s="9">
        <f>'FIN-P&amp;L_CWS'!AT208</f>
        <v>-1149743977.5159376</v>
      </c>
      <c r="AS23" s="9">
        <f>'FIN-P&amp;L_CWS'!AU208</f>
        <v>-1182994271.9400938</v>
      </c>
      <c r="AT23" s="9">
        <f>'FIN-P&amp;L_CWS'!AV208</f>
        <v>-1216156792.6057501</v>
      </c>
      <c r="AU23" s="9">
        <f>'FIN-P&amp;L_CWS'!AW208</f>
        <v>-1249494860.7884064</v>
      </c>
      <c r="AV23" s="9">
        <f>'FIN-P&amp;L_CWS'!AX208</f>
        <v>-1282832928.9710627</v>
      </c>
      <c r="AW23" s="9">
        <f>'FIN-P&amp;L_CWS'!AY208</f>
        <v>-1316170997.1537189</v>
      </c>
      <c r="AX23" s="9">
        <f>'FIN-P&amp;L_CWS'!AZ208</f>
        <v>-1349776061.7408752</v>
      </c>
      <c r="AY23" s="9">
        <f>'FIN-P&amp;L_CWS'!BA208</f>
        <v>-1388853650.4668517</v>
      </c>
      <c r="AZ23" s="9">
        <f>'FIN-P&amp;L_CWS'!BB208</f>
        <v>-1427654612.5265031</v>
      </c>
      <c r="BA23" s="9">
        <f>'FIN-P&amp;L_CWS'!BC208</f>
        <v>-1466376371.4792745</v>
      </c>
      <c r="BB23" s="9">
        <f>'FIN-P&amp;L_CWS'!BD208</f>
        <v>-1505099639.4320459</v>
      </c>
      <c r="BC23" s="9">
        <f>'FIN-P&amp;L_CWS'!BE208</f>
        <v>-1543731726.9098573</v>
      </c>
      <c r="BD23" s="9">
        <f>'FIN-P&amp;L_CWS'!BF208</f>
        <v>-1582281343.2907636</v>
      </c>
      <c r="BE23" s="9">
        <f>'FIN-P&amp;L_CWS'!BG208</f>
        <v>-1621003111.243535</v>
      </c>
      <c r="BF23" s="9">
        <f>'FIN-P&amp;L_CWS'!BH208</f>
        <v>-1659635198.7213464</v>
      </c>
      <c r="BG23" s="9">
        <f>'FIN-P&amp;L_CWS'!BI208</f>
        <v>-1698436160.7809978</v>
      </c>
      <c r="BH23" s="9">
        <f>'FIN-P&amp;L_CWS'!BJ208</f>
        <v>-1737237122.8406491</v>
      </c>
      <c r="BI23" s="9">
        <f>'FIN-P&amp;L_CWS'!BK208</f>
        <v>-1776038084.9003005</v>
      </c>
      <c r="BJ23" s="9">
        <f>'FIN-P&amp;L_CWS'!BL208</f>
        <v>-1815110673.626277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638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644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645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649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28" sqref="A28"/>
    </sheetView>
    <sheetView workbookViewId="1"/>
    <sheetView workbookViewId="2">
      <selection activeCell="C6" sqref="C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90000</v>
      </c>
      <c r="G14" s="97">
        <f>'COGS-PRICE-MARGIN_CWS'!$B5*G13</f>
        <v>108000</v>
      </c>
      <c r="H14" s="97">
        <f>'COGS-PRICE-MARGIN_CWS'!$B5*H13</f>
        <v>126000</v>
      </c>
      <c r="I14" s="97">
        <f>'COGS-PRICE-MARGIN_CWS'!$B5*I13</f>
        <v>90000</v>
      </c>
      <c r="J14" s="97">
        <f>'COGS-PRICE-MARGIN_CWS'!$B5*J13</f>
        <v>108000</v>
      </c>
      <c r="K14" s="97">
        <f>'COGS-PRICE-MARGIN_CWS'!$B5*K13</f>
        <v>72000</v>
      </c>
      <c r="L14" s="97">
        <f>'COGS-PRICE-MARGIN_CWS'!$B5*L13</f>
        <v>72000</v>
      </c>
      <c r="M14" s="97">
        <f>'COGS-PRICE-MARGIN_CWS'!$B5*M13</f>
        <v>72000</v>
      </c>
      <c r="N14" s="97">
        <f>'COGS-PRICE-MARGIN_CWS'!$B5*N13</f>
        <v>36000</v>
      </c>
      <c r="O14" s="97">
        <f>'COGS-PRICE-MARGIN_CWS'!$B55*O13</f>
        <v>211860</v>
      </c>
      <c r="P14" s="97">
        <f>'COGS-PRICE-MARGIN_CWS'!$B55*P13</f>
        <v>327420</v>
      </c>
      <c r="Q14" s="97">
        <f>'COGS-PRICE-MARGIN_CWS'!$B55*Q13</f>
        <v>385200</v>
      </c>
      <c r="R14" s="97">
        <f>'COGS-PRICE-MARGIN_CWS'!$B55*R13</f>
        <v>385200</v>
      </c>
      <c r="S14" s="97">
        <f>'COGS-PRICE-MARGIN_CWS'!$B55*S13</f>
        <v>423720</v>
      </c>
      <c r="T14" s="97">
        <f>'COGS-PRICE-MARGIN_CWS'!$B55*T13</f>
        <v>462240</v>
      </c>
      <c r="U14" s="97">
        <f>'COGS-PRICE-MARGIN_CWS'!$B55*U13</f>
        <v>385200</v>
      </c>
      <c r="V14" s="97">
        <f>'COGS-PRICE-MARGIN_CWS'!$B55*V13</f>
        <v>423720</v>
      </c>
      <c r="W14" s="97">
        <f>'COGS-PRICE-MARGIN_CWS'!$B55*W13</f>
        <v>327420</v>
      </c>
      <c r="X14" s="97">
        <f>'COGS-PRICE-MARGIN_CWS'!$B55*X13</f>
        <v>327420</v>
      </c>
      <c r="Y14" s="97">
        <f>'COGS-PRICE-MARGIN_CWS'!$B55*Y13</f>
        <v>327420</v>
      </c>
      <c r="Z14" s="97">
        <f>'COGS-PRICE-MARGIN_CWS'!$B55*Z13</f>
        <v>211860</v>
      </c>
      <c r="AA14" s="97">
        <f>'COGS-PRICE-MARGIN_CWS'!$B105*AA13</f>
        <v>288514.8</v>
      </c>
      <c r="AB14" s="97">
        <f>'COGS-PRICE-MARGIN_CWS'!$B105*AB13</f>
        <v>473988.60000000003</v>
      </c>
      <c r="AC14" s="97">
        <f>'COGS-PRICE-MARGIN_CWS'!$B105*AC13</f>
        <v>535813.20000000007</v>
      </c>
      <c r="AD14" s="97">
        <f>'COGS-PRICE-MARGIN_CWS'!$B105*AD13</f>
        <v>535813.20000000007</v>
      </c>
      <c r="AE14" s="97">
        <f>'COGS-PRICE-MARGIN_CWS'!$B105*AE13</f>
        <v>597637.80000000005</v>
      </c>
      <c r="AF14" s="97">
        <f>'COGS-PRICE-MARGIN_CWS'!$B105*AF13</f>
        <v>659462.40000000002</v>
      </c>
      <c r="AG14" s="97">
        <f>'COGS-PRICE-MARGIN_CWS'!$B105*AG13</f>
        <v>535813.20000000007</v>
      </c>
      <c r="AH14" s="97">
        <f>'COGS-PRICE-MARGIN_CWS'!$B105*AH13</f>
        <v>597637.80000000005</v>
      </c>
      <c r="AI14" s="97">
        <f>'COGS-PRICE-MARGIN_CWS'!$B105*AI13</f>
        <v>473988.60000000003</v>
      </c>
      <c r="AJ14" s="97">
        <f>'COGS-PRICE-MARGIN_CWS'!$B105*AJ13</f>
        <v>473988.60000000003</v>
      </c>
      <c r="AK14" s="97">
        <f>'COGS-PRICE-MARGIN_CWS'!$B105*AK13</f>
        <v>473988.60000000003</v>
      </c>
      <c r="AL14" s="97">
        <f>'COGS-PRICE-MARGIN_CWS'!$B105*AL13</f>
        <v>288514.8</v>
      </c>
      <c r="AM14" s="97">
        <f>'COGS-PRICE-MARGIN_CWS'!$B155*AM13</f>
        <v>683573.99400000006</v>
      </c>
      <c r="AN14" s="97">
        <f>'COGS-PRICE-MARGIN_CWS'!$B155*AN13</f>
        <v>1102538.7</v>
      </c>
      <c r="AO14" s="97">
        <f>'COGS-PRICE-MARGIN_CWS'!$B155*AO13</f>
        <v>1234843.344</v>
      </c>
      <c r="AP14" s="97">
        <f>'COGS-PRICE-MARGIN_CWS'!$B155*AP13</f>
        <v>1234843.344</v>
      </c>
      <c r="AQ14" s="97">
        <f>'COGS-PRICE-MARGIN_CWS'!$B155*AQ13</f>
        <v>1367147.9880000001</v>
      </c>
      <c r="AR14" s="97">
        <f>'COGS-PRICE-MARGIN_CWS'!$B155*AR13</f>
        <v>1499452.632</v>
      </c>
      <c r="AS14" s="97">
        <f>'COGS-PRICE-MARGIN_CWS'!$B155*AS13</f>
        <v>1234843.344</v>
      </c>
      <c r="AT14" s="97">
        <f>'COGS-PRICE-MARGIN_CWS'!$B155*AT13</f>
        <v>1367147.9880000001</v>
      </c>
      <c r="AU14" s="97">
        <f>'COGS-PRICE-MARGIN_CWS'!$B155*AU13</f>
        <v>1102538.7</v>
      </c>
      <c r="AV14" s="97">
        <f>'COGS-PRICE-MARGIN_CWS'!$B155*AV13</f>
        <v>1102538.7</v>
      </c>
      <c r="AW14" s="97">
        <f>'COGS-PRICE-MARGIN_CWS'!$B155*AW13</f>
        <v>1102538.7</v>
      </c>
      <c r="AX14" s="97">
        <f>'COGS-PRICE-MARGIN_CWS'!$B155*AX13</f>
        <v>683573.99400000006</v>
      </c>
      <c r="AY14" s="97">
        <f>'COGS-PRICE-MARGIN_CWS'!$B205*AY13</f>
        <v>778612.82994000008</v>
      </c>
      <c r="AZ14" s="97">
        <f>'COGS-PRICE-MARGIN_CWS'!$B205*AZ13</f>
        <v>1250499.3935400003</v>
      </c>
      <c r="BA14" s="97">
        <f>'COGS-PRICE-MARGIN_CWS'!$B205*BA13</f>
        <v>1392065.3626200003</v>
      </c>
      <c r="BB14" s="97">
        <f>'COGS-PRICE-MARGIN_CWS'!$B205*BB13</f>
        <v>1392065.3626200003</v>
      </c>
      <c r="BC14" s="97">
        <f>'COGS-PRICE-MARGIN_CWS'!$B205*BC13</f>
        <v>1557225.6598800002</v>
      </c>
      <c r="BD14" s="97">
        <f>'COGS-PRICE-MARGIN_CWS'!$B205*BD13</f>
        <v>1698791.6289600004</v>
      </c>
      <c r="BE14" s="97">
        <f>'COGS-PRICE-MARGIN_CWS'!$B205*BE13</f>
        <v>1392065.3626200003</v>
      </c>
      <c r="BF14" s="97">
        <f>'COGS-PRICE-MARGIN_CWS'!$B205*BF13</f>
        <v>1557225.6598800002</v>
      </c>
      <c r="BG14" s="97">
        <f>'COGS-PRICE-MARGIN_CWS'!$B205*BG13</f>
        <v>1250499.3935400003</v>
      </c>
      <c r="BH14" s="97">
        <f>'COGS-PRICE-MARGIN_CWS'!$B205*BH13</f>
        <v>1250499.3935400003</v>
      </c>
      <c r="BI14" s="97">
        <f>'COGS-PRICE-MARGIN_CWS'!$B205*BI13</f>
        <v>1250499.3935400003</v>
      </c>
      <c r="BJ14" s="97">
        <f>'COGS-PRICE-MARGIN_CWS'!$B205*BJ13</f>
        <v>778612.82994000008</v>
      </c>
      <c r="BK14" s="118">
        <f>SUM(C14:BJ14)</f>
        <v>40172085.298620008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60000</v>
      </c>
      <c r="G21" s="97">
        <f>'COGS-PRICE-MARGIN_CWS'!$E5*G13</f>
        <v>72000</v>
      </c>
      <c r="H21" s="97">
        <f>'COGS-PRICE-MARGIN_CWS'!$E5*H13</f>
        <v>84000</v>
      </c>
      <c r="I21" s="97">
        <f>'COGS-PRICE-MARGIN_CWS'!$E5*I13</f>
        <v>60000</v>
      </c>
      <c r="J21" s="97">
        <f>'COGS-PRICE-MARGIN_CWS'!$E5*J13</f>
        <v>72000</v>
      </c>
      <c r="K21" s="97">
        <f>'COGS-PRICE-MARGIN_CWS'!$E5*K13</f>
        <v>48000</v>
      </c>
      <c r="L21" s="97">
        <f>'COGS-PRICE-MARGIN_CWS'!$E5*L13</f>
        <v>48000</v>
      </c>
      <c r="M21" s="97">
        <f>'COGS-PRICE-MARGIN_CWS'!$E5*M13</f>
        <v>48000</v>
      </c>
      <c r="N21" s="97">
        <f>'COGS-PRICE-MARGIN_CWS'!$E5*N13</f>
        <v>24000</v>
      </c>
      <c r="O21" s="97">
        <f>'COGS-PRICE-MARGIN_CWS'!$E55*O13</f>
        <v>141240</v>
      </c>
      <c r="P21" s="97">
        <f>'COGS-PRICE-MARGIN_CWS'!$E55*P13</f>
        <v>218280</v>
      </c>
      <c r="Q21" s="97">
        <f>'COGS-PRICE-MARGIN_CWS'!$E55*Q13</f>
        <v>256800</v>
      </c>
      <c r="R21" s="97">
        <f>'COGS-PRICE-MARGIN_CWS'!$E55*R13</f>
        <v>256800</v>
      </c>
      <c r="S21" s="97">
        <f>'COGS-PRICE-MARGIN_CWS'!$E55*S13</f>
        <v>282480</v>
      </c>
      <c r="T21" s="97">
        <f>'COGS-PRICE-MARGIN_CWS'!$E55*T13</f>
        <v>308160</v>
      </c>
      <c r="U21" s="97">
        <f>'COGS-PRICE-MARGIN_CWS'!$E55*U13</f>
        <v>256800</v>
      </c>
      <c r="V21" s="97">
        <f>'COGS-PRICE-MARGIN_CWS'!$E55*V13</f>
        <v>282480</v>
      </c>
      <c r="W21" s="97">
        <f>'COGS-PRICE-MARGIN_CWS'!$E55*W13</f>
        <v>218280</v>
      </c>
      <c r="X21" s="97">
        <f>'COGS-PRICE-MARGIN_CWS'!$E55*X13</f>
        <v>218280</v>
      </c>
      <c r="Y21" s="97">
        <f>'COGS-PRICE-MARGIN_CWS'!$E55*Y13</f>
        <v>218280</v>
      </c>
      <c r="Z21" s="97">
        <f>'COGS-PRICE-MARGIN_CWS'!$E55*Z$13</f>
        <v>141240</v>
      </c>
      <c r="AA21" s="97">
        <f>'COGS-PRICE-MARGIN_CWS'!$E105*AA$13</f>
        <v>192343.2</v>
      </c>
      <c r="AB21" s="97">
        <f>'COGS-PRICE-MARGIN_CWS'!$E105*AB$13</f>
        <v>315992.40000000002</v>
      </c>
      <c r="AC21" s="97">
        <f>'COGS-PRICE-MARGIN_CWS'!$E105*AC$13</f>
        <v>357208.80000000005</v>
      </c>
      <c r="AD21" s="97">
        <f>'COGS-PRICE-MARGIN_CWS'!$E105*AD$13</f>
        <v>357208.80000000005</v>
      </c>
      <c r="AE21" s="97">
        <f>'COGS-PRICE-MARGIN_CWS'!$E105*AE$13</f>
        <v>398425.2</v>
      </c>
      <c r="AF21" s="97">
        <f>'COGS-PRICE-MARGIN_CWS'!$E105*AF$13</f>
        <v>439641.60000000003</v>
      </c>
      <c r="AG21" s="97">
        <f>'COGS-PRICE-MARGIN_CWS'!$E105*AG$13</f>
        <v>357208.80000000005</v>
      </c>
      <c r="AH21" s="97">
        <f>'COGS-PRICE-MARGIN_CWS'!$E105*AH$13</f>
        <v>398425.2</v>
      </c>
      <c r="AI21" s="97">
        <f>'COGS-PRICE-MARGIN_CWS'!$E105*AI$13</f>
        <v>315992.40000000002</v>
      </c>
      <c r="AJ21" s="97">
        <f>'COGS-PRICE-MARGIN_CWS'!$E105*AJ$13</f>
        <v>315992.40000000002</v>
      </c>
      <c r="AK21" s="97">
        <f>'COGS-PRICE-MARGIN_CWS'!$E105*AK$13</f>
        <v>315992.40000000002</v>
      </c>
      <c r="AL21" s="97">
        <f>'COGS-PRICE-MARGIN_CWS'!$E105*AL$13</f>
        <v>192343.2</v>
      </c>
      <c r="AM21" s="97">
        <f>'COGS-PRICE-MARGIN_CWS'!$E155*AM$13</f>
        <v>455715.99600000004</v>
      </c>
      <c r="AN21" s="97">
        <f>'COGS-PRICE-MARGIN_CWS'!$E155*AN$13</f>
        <v>735025.8</v>
      </c>
      <c r="AO21" s="97">
        <f>'COGS-PRICE-MARGIN_CWS'!$E155*AO$13</f>
        <v>823228.89600000007</v>
      </c>
      <c r="AP21" s="97">
        <f>'COGS-PRICE-MARGIN_CWS'!$E155*AP$13</f>
        <v>823228.89600000007</v>
      </c>
      <c r="AQ21" s="97">
        <f>'COGS-PRICE-MARGIN_CWS'!$E155*AQ$13</f>
        <v>911431.99200000009</v>
      </c>
      <c r="AR21" s="97">
        <f>'COGS-PRICE-MARGIN_CWS'!$E155*AR$13</f>
        <v>999635.08800000011</v>
      </c>
      <c r="AS21" s="97">
        <f>'COGS-PRICE-MARGIN_CWS'!$E155*AS$13</f>
        <v>823228.89600000007</v>
      </c>
      <c r="AT21" s="97">
        <f>'COGS-PRICE-MARGIN_CWS'!$E155*AT$13</f>
        <v>911431.99200000009</v>
      </c>
      <c r="AU21" s="97">
        <f>'COGS-PRICE-MARGIN_CWS'!$E155*AU$13</f>
        <v>735025.8</v>
      </c>
      <c r="AV21" s="97">
        <f>'COGS-PRICE-MARGIN_CWS'!$E155*AV$13</f>
        <v>735025.8</v>
      </c>
      <c r="AW21" s="97">
        <f>'COGS-PRICE-MARGIN_CWS'!$E155*AW$13</f>
        <v>735025.8</v>
      </c>
      <c r="AX21" s="97">
        <f>'COGS-PRICE-MARGIN_CWS'!$E155*AX$13</f>
        <v>455715.99600000004</v>
      </c>
      <c r="AY21" s="97">
        <f>'COGS-PRICE-MARGIN_CWS'!$E205*AY$13</f>
        <v>519075.21996000007</v>
      </c>
      <c r="AZ21" s="97">
        <f>'COGS-PRICE-MARGIN_CWS'!$E205*AZ$13</f>
        <v>833666.26236000017</v>
      </c>
      <c r="BA21" s="97">
        <f>'COGS-PRICE-MARGIN_CWS'!$E205*BA$13</f>
        <v>928043.5750800001</v>
      </c>
      <c r="BB21" s="97">
        <f>'COGS-PRICE-MARGIN_CWS'!$E205*BB$13</f>
        <v>928043.5750800001</v>
      </c>
      <c r="BC21" s="97">
        <f>'COGS-PRICE-MARGIN_CWS'!$E205*BC$13</f>
        <v>1038150.4399200001</v>
      </c>
      <c r="BD21" s="97">
        <f>'COGS-PRICE-MARGIN_CWS'!$E205*BD$13</f>
        <v>1132527.7526400001</v>
      </c>
      <c r="BE21" s="97">
        <f>'COGS-PRICE-MARGIN_CWS'!$E205*BE$13</f>
        <v>928043.5750800001</v>
      </c>
      <c r="BF21" s="97">
        <f>'COGS-PRICE-MARGIN_CWS'!$E205*BF$13</f>
        <v>1038150.4399200001</v>
      </c>
      <c r="BG21" s="97">
        <f>'COGS-PRICE-MARGIN_CWS'!$E205*BG$13</f>
        <v>833666.26236000017</v>
      </c>
      <c r="BH21" s="97">
        <f>'COGS-PRICE-MARGIN_CWS'!$E205*BH$13</f>
        <v>833666.26236000017</v>
      </c>
      <c r="BI21" s="97">
        <f>'COGS-PRICE-MARGIN_CWS'!$E205*BI$13</f>
        <v>833666.26236000017</v>
      </c>
      <c r="BJ21" s="97">
        <f>'COGS-PRICE-MARGIN_CWS'!$E205*BJ$13</f>
        <v>519075.21996000007</v>
      </c>
      <c r="BK21" s="118">
        <f>SUM(C21:BJ21)</f>
        <v>26781390.199080002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2500</v>
      </c>
      <c r="G22" s="97">
        <f>'COGS-PRICE-MARGIN_CWS'!$E6*G13</f>
        <v>3000</v>
      </c>
      <c r="H22" s="97">
        <f>'COGS-PRICE-MARGIN_CWS'!$E6*H13</f>
        <v>3500</v>
      </c>
      <c r="I22" s="97">
        <f>'COGS-PRICE-MARGIN_CWS'!$E6*I13</f>
        <v>2500</v>
      </c>
      <c r="J22" s="97">
        <f>'COGS-PRICE-MARGIN_CWS'!$E6*J13</f>
        <v>3000</v>
      </c>
      <c r="K22" s="97">
        <f>'COGS-PRICE-MARGIN_CWS'!$E6*K13</f>
        <v>2000</v>
      </c>
      <c r="L22" s="97">
        <f>'COGS-PRICE-MARGIN_CWS'!$E6*L13</f>
        <v>2000</v>
      </c>
      <c r="M22" s="97">
        <f>'COGS-PRICE-MARGIN_CWS'!$E6*M13</f>
        <v>2000</v>
      </c>
      <c r="N22" s="97">
        <f>'COGS-PRICE-MARGIN_CWS'!$E6*N13</f>
        <v>1000</v>
      </c>
      <c r="O22" s="97">
        <f>'COGS-PRICE-MARGIN_CWS'!$E56*O13</f>
        <v>5885</v>
      </c>
      <c r="P22" s="97">
        <f>'COGS-PRICE-MARGIN_CWS'!$E56*P13</f>
        <v>9095</v>
      </c>
      <c r="Q22" s="97">
        <f>'COGS-PRICE-MARGIN_CWS'!$E56*Q13</f>
        <v>10700</v>
      </c>
      <c r="R22" s="97">
        <f>'COGS-PRICE-MARGIN_CWS'!$E56*R13</f>
        <v>10700</v>
      </c>
      <c r="S22" s="97">
        <f>'COGS-PRICE-MARGIN_CWS'!$E56*S13</f>
        <v>11770</v>
      </c>
      <c r="T22" s="97">
        <f>'COGS-PRICE-MARGIN_CWS'!$E56*T13</f>
        <v>12840</v>
      </c>
      <c r="U22" s="97">
        <f>'COGS-PRICE-MARGIN_CWS'!$E56*U13</f>
        <v>10700</v>
      </c>
      <c r="V22" s="97">
        <f>'COGS-PRICE-MARGIN_CWS'!$E56*V13</f>
        <v>11770</v>
      </c>
      <c r="W22" s="97">
        <f>'COGS-PRICE-MARGIN_CWS'!$E56*W13</f>
        <v>9095</v>
      </c>
      <c r="X22" s="97">
        <f>'COGS-PRICE-MARGIN_CWS'!$E56*X13</f>
        <v>9095</v>
      </c>
      <c r="Y22" s="97">
        <f>'COGS-PRICE-MARGIN_CWS'!$E56*Y13</f>
        <v>9095</v>
      </c>
      <c r="Z22" s="97">
        <f>'COGS-PRICE-MARGIN_CWS'!$E56*Z13</f>
        <v>5885</v>
      </c>
      <c r="AA22" s="97">
        <f>'COGS-PRICE-MARGIN_CWS'!$E106*AA$13</f>
        <v>8014.3000000000011</v>
      </c>
      <c r="AB22" s="97">
        <f>'COGS-PRICE-MARGIN_CWS'!$E106*AB$13</f>
        <v>13166.35</v>
      </c>
      <c r="AC22" s="97">
        <f>'COGS-PRICE-MARGIN_CWS'!$E106*AC$13</f>
        <v>14883.7</v>
      </c>
      <c r="AD22" s="97">
        <f>'COGS-PRICE-MARGIN_CWS'!$E106*AD$13</f>
        <v>14883.7</v>
      </c>
      <c r="AE22" s="97">
        <f>'COGS-PRICE-MARGIN_CWS'!$E106*AE$13</f>
        <v>16601.050000000003</v>
      </c>
      <c r="AF22" s="97">
        <f>'COGS-PRICE-MARGIN_CWS'!$E106*AF$13</f>
        <v>18318.400000000001</v>
      </c>
      <c r="AG22" s="97">
        <f>'COGS-PRICE-MARGIN_CWS'!$E106*AG$13</f>
        <v>14883.7</v>
      </c>
      <c r="AH22" s="97">
        <f>'COGS-PRICE-MARGIN_CWS'!$E106*AH$13</f>
        <v>16601.050000000003</v>
      </c>
      <c r="AI22" s="97">
        <f>'COGS-PRICE-MARGIN_CWS'!$E106*AI$13</f>
        <v>13166.35</v>
      </c>
      <c r="AJ22" s="97">
        <f>'COGS-PRICE-MARGIN_CWS'!$E106*AJ$13</f>
        <v>13166.35</v>
      </c>
      <c r="AK22" s="97">
        <f>'COGS-PRICE-MARGIN_CWS'!$E106*AK$13</f>
        <v>13166.35</v>
      </c>
      <c r="AL22" s="97">
        <f>'COGS-PRICE-MARGIN_CWS'!$E106*AL$13</f>
        <v>8014.3000000000011</v>
      </c>
      <c r="AM22" s="97">
        <f>'COGS-PRICE-MARGIN_CWS'!$E156*AM$13</f>
        <v>18988.166500000003</v>
      </c>
      <c r="AN22" s="97">
        <f>'COGS-PRICE-MARGIN_CWS'!$E156*AN$13</f>
        <v>30626.075000000004</v>
      </c>
      <c r="AO22" s="97">
        <f>'COGS-PRICE-MARGIN_CWS'!$E156*AO$13</f>
        <v>34301.204000000005</v>
      </c>
      <c r="AP22" s="97">
        <f>'COGS-PRICE-MARGIN_CWS'!$E156*AP$13</f>
        <v>34301.204000000005</v>
      </c>
      <c r="AQ22" s="97">
        <f>'COGS-PRICE-MARGIN_CWS'!$E156*AQ$13</f>
        <v>37976.333000000006</v>
      </c>
      <c r="AR22" s="97">
        <f>'COGS-PRICE-MARGIN_CWS'!$E156*AR$13</f>
        <v>41651.462000000007</v>
      </c>
      <c r="AS22" s="97">
        <f>'COGS-PRICE-MARGIN_CWS'!$E156*AS$13</f>
        <v>34301.204000000005</v>
      </c>
      <c r="AT22" s="97">
        <f>'COGS-PRICE-MARGIN_CWS'!$E156*AT$13</f>
        <v>37976.333000000006</v>
      </c>
      <c r="AU22" s="97">
        <f>'COGS-PRICE-MARGIN_CWS'!$E156*AU$13</f>
        <v>30626.075000000004</v>
      </c>
      <c r="AV22" s="97">
        <f>'COGS-PRICE-MARGIN_CWS'!$E156*AV$13</f>
        <v>30626.075000000004</v>
      </c>
      <c r="AW22" s="97">
        <f>'COGS-PRICE-MARGIN_CWS'!$E156*AW$13</f>
        <v>30626.075000000004</v>
      </c>
      <c r="AX22" s="97">
        <f>'COGS-PRICE-MARGIN_CWS'!$E156*AX$13</f>
        <v>18988.166500000003</v>
      </c>
      <c r="AY22" s="97">
        <f>'COGS-PRICE-MARGIN_CWS'!$E206*AY$13</f>
        <v>21628.134165000003</v>
      </c>
      <c r="AZ22" s="97">
        <f>'COGS-PRICE-MARGIN_CWS'!$E206*AZ$13</f>
        <v>34736.094265000007</v>
      </c>
      <c r="BA22" s="97">
        <f>'COGS-PRICE-MARGIN_CWS'!$E206*BA$13</f>
        <v>38668.482295000009</v>
      </c>
      <c r="BB22" s="97">
        <f>'COGS-PRICE-MARGIN_CWS'!$E206*BB$13</f>
        <v>38668.482295000009</v>
      </c>
      <c r="BC22" s="97">
        <f>'COGS-PRICE-MARGIN_CWS'!$E206*BC$13</f>
        <v>43256.268330000006</v>
      </c>
      <c r="BD22" s="97">
        <f>'COGS-PRICE-MARGIN_CWS'!$E206*BD$13</f>
        <v>47188.656360000008</v>
      </c>
      <c r="BE22" s="97">
        <f>'COGS-PRICE-MARGIN_CWS'!$E206*BE$13</f>
        <v>38668.482295000009</v>
      </c>
      <c r="BF22" s="97">
        <f>'COGS-PRICE-MARGIN_CWS'!$E206*BF$13</f>
        <v>43256.268330000006</v>
      </c>
      <c r="BG22" s="97">
        <f>'COGS-PRICE-MARGIN_CWS'!$E206*BG$13</f>
        <v>34736.094265000007</v>
      </c>
      <c r="BH22" s="97">
        <f>'COGS-PRICE-MARGIN_CWS'!$E206*BH$13</f>
        <v>34736.094265000007</v>
      </c>
      <c r="BI22" s="97">
        <f>'COGS-PRICE-MARGIN_CWS'!$E206*BI$13</f>
        <v>34736.094265000007</v>
      </c>
      <c r="BJ22" s="97">
        <f>'COGS-PRICE-MARGIN_CWS'!$E206*BJ$13</f>
        <v>21628.134165000003</v>
      </c>
      <c r="BK22" s="118">
        <f>SUM(C22:BJ22)</f>
        <v>1115891.2582949998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5000</v>
      </c>
      <c r="G44" s="90">
        <f>'COGS-PRICE-MARGIN_CWS'!$B20*G35</f>
        <v>5000</v>
      </c>
      <c r="H44" s="90">
        <f>'COGS-PRICE-MARGIN_CWS'!$B20*H35</f>
        <v>5000</v>
      </c>
      <c r="I44" s="90">
        <f>'COGS-PRICE-MARGIN_CWS'!$B20*I35</f>
        <v>5000</v>
      </c>
      <c r="J44" s="90">
        <f>'COGS-PRICE-MARGIN_CWS'!$B20*J35</f>
        <v>5000</v>
      </c>
      <c r="K44" s="90">
        <f>'COGS-PRICE-MARGIN_CWS'!$B20*K35</f>
        <v>2500</v>
      </c>
      <c r="L44" s="90">
        <f>'COGS-PRICE-MARGIN_CWS'!$B20*L35</f>
        <v>2500</v>
      </c>
      <c r="M44" s="90">
        <f>'COGS-PRICE-MARGIN_CWS'!$B20*M35</f>
        <v>2500</v>
      </c>
      <c r="N44" s="90">
        <f>'COGS-PRICE-MARGIN_CWS'!$B20*N35</f>
        <v>2500</v>
      </c>
      <c r="O44" s="90">
        <f>'COGS-PRICE-MARGIN_CWS'!$B70*O35</f>
        <v>8025</v>
      </c>
      <c r="P44" s="90">
        <f>'COGS-PRICE-MARGIN_CWS'!$B70*P35</f>
        <v>13375</v>
      </c>
      <c r="Q44" s="90">
        <f>'COGS-PRICE-MARGIN_CWS'!$B70*Q35</f>
        <v>16050</v>
      </c>
      <c r="R44" s="90">
        <f>'COGS-PRICE-MARGIN_CWS'!$B70*R35</f>
        <v>16050</v>
      </c>
      <c r="S44" s="90">
        <f>'COGS-PRICE-MARGIN_CWS'!$B70*S35</f>
        <v>16050</v>
      </c>
      <c r="T44" s="90">
        <f>'COGS-PRICE-MARGIN_CWS'!$B70*T35</f>
        <v>18725</v>
      </c>
      <c r="U44" s="90">
        <f>'COGS-PRICE-MARGIN_CWS'!$B70*U35</f>
        <v>16050</v>
      </c>
      <c r="V44" s="90">
        <f>'COGS-PRICE-MARGIN_CWS'!$B70*V35</f>
        <v>16050</v>
      </c>
      <c r="W44" s="90">
        <f>'COGS-PRICE-MARGIN_CWS'!$B70*W35</f>
        <v>13375</v>
      </c>
      <c r="X44" s="90">
        <f>'COGS-PRICE-MARGIN_CWS'!$B70*X35</f>
        <v>13375</v>
      </c>
      <c r="Y44" s="90">
        <f>'COGS-PRICE-MARGIN_CWS'!$B70*Y35</f>
        <v>13375</v>
      </c>
      <c r="Z44" s="90">
        <f>'COGS-PRICE-MARGIN_CWS'!$B70*Z35</f>
        <v>8025</v>
      </c>
      <c r="AA44" s="90">
        <f>'COGS-PRICE-MARGIN_CWS'!$B120*AA35</f>
        <v>14311.25</v>
      </c>
      <c r="AB44" s="90">
        <f>'COGS-PRICE-MARGIN_CWS'!$B120*AB35</f>
        <v>22898</v>
      </c>
      <c r="AC44" s="90">
        <f>'COGS-PRICE-MARGIN_CWS'!$B120*AC35</f>
        <v>25760.25</v>
      </c>
      <c r="AD44" s="90">
        <f>'COGS-PRICE-MARGIN_CWS'!$B120*AD35</f>
        <v>25760.25</v>
      </c>
      <c r="AE44" s="90">
        <f>'COGS-PRICE-MARGIN_CWS'!$B120*AE35</f>
        <v>25760.25</v>
      </c>
      <c r="AF44" s="90">
        <f>'COGS-PRICE-MARGIN_CWS'!$B120*AF35</f>
        <v>28622.5</v>
      </c>
      <c r="AG44" s="90">
        <f>'COGS-PRICE-MARGIN_CWS'!$B120*AG35</f>
        <v>25760.25</v>
      </c>
      <c r="AH44" s="90">
        <f>'COGS-PRICE-MARGIN_CWS'!$B120*AH35</f>
        <v>25760.25</v>
      </c>
      <c r="AI44" s="90">
        <f>'COGS-PRICE-MARGIN_CWS'!$B120*AI35</f>
        <v>22898</v>
      </c>
      <c r="AJ44" s="90">
        <f>'COGS-PRICE-MARGIN_CWS'!$B120*AJ35</f>
        <v>22898</v>
      </c>
      <c r="AK44" s="90">
        <f>'COGS-PRICE-MARGIN_CWS'!$B120*AK35</f>
        <v>22898</v>
      </c>
      <c r="AL44" s="90">
        <f>'COGS-PRICE-MARGIN_CWS'!$B120*AL35</f>
        <v>14311.25</v>
      </c>
      <c r="AM44" s="90">
        <f>'COGS-PRICE-MARGIN_CWS'!$B170*AM35</f>
        <v>30626.075000000001</v>
      </c>
      <c r="AN44" s="90">
        <f>'COGS-PRICE-MARGIN_CWS'!$B170*AN35</f>
        <v>45939.112500000003</v>
      </c>
      <c r="AO44" s="90">
        <f>'COGS-PRICE-MARGIN_CWS'!$B170*AO35</f>
        <v>52064.327499999999</v>
      </c>
      <c r="AP44" s="90">
        <f>'COGS-PRICE-MARGIN_CWS'!$B170*AP35</f>
        <v>52064.327499999999</v>
      </c>
      <c r="AQ44" s="90">
        <f>'COGS-PRICE-MARGIN_CWS'!$B170*AQ35</f>
        <v>58189.542500000003</v>
      </c>
      <c r="AR44" s="90">
        <f>'COGS-PRICE-MARGIN_CWS'!$B170*AR35</f>
        <v>64314.7575</v>
      </c>
      <c r="AS44" s="90">
        <f>'COGS-PRICE-MARGIN_CWS'!$B170*AS35</f>
        <v>52064.327499999999</v>
      </c>
      <c r="AT44" s="90">
        <f>'COGS-PRICE-MARGIN_CWS'!$B170*AT35</f>
        <v>58189.542500000003</v>
      </c>
      <c r="AU44" s="90">
        <f>'COGS-PRICE-MARGIN_CWS'!$B170*AU35</f>
        <v>45939.112500000003</v>
      </c>
      <c r="AV44" s="90">
        <f>'COGS-PRICE-MARGIN_CWS'!$B170*AV35</f>
        <v>45939.112500000003</v>
      </c>
      <c r="AW44" s="90">
        <f>'COGS-PRICE-MARGIN_CWS'!$B170*AW35</f>
        <v>45939.112500000003</v>
      </c>
      <c r="AX44" s="90">
        <f>'COGS-PRICE-MARGIN_CWS'!$B170*AX35</f>
        <v>30626.075000000001</v>
      </c>
      <c r="AY44" s="90">
        <f>'COGS-PRICE-MARGIN_CWS'!$B220*AY35</f>
        <v>32769.900249999999</v>
      </c>
      <c r="AZ44" s="90">
        <f>'COGS-PRICE-MARGIN_CWS'!$B220*AZ35</f>
        <v>52431.840400000001</v>
      </c>
      <c r="BA44" s="90">
        <f>'COGS-PRICE-MARGIN_CWS'!$B220*BA35</f>
        <v>58985.820449999999</v>
      </c>
      <c r="BB44" s="90">
        <f>'COGS-PRICE-MARGIN_CWS'!$B220*BB35</f>
        <v>58985.820449999999</v>
      </c>
      <c r="BC44" s="90">
        <f>'COGS-PRICE-MARGIN_CWS'!$B220*BC35</f>
        <v>65539.800499999998</v>
      </c>
      <c r="BD44" s="90">
        <f>'COGS-PRICE-MARGIN_CWS'!$B220*BD35</f>
        <v>72093.780549999996</v>
      </c>
      <c r="BE44" s="90">
        <f>'COGS-PRICE-MARGIN_CWS'!$B220*BE35</f>
        <v>58985.820449999999</v>
      </c>
      <c r="BF44" s="90">
        <f>'COGS-PRICE-MARGIN_CWS'!$B220*BF35</f>
        <v>65539.800499999998</v>
      </c>
      <c r="BG44" s="90">
        <f>'COGS-PRICE-MARGIN_CWS'!$B220*BG35</f>
        <v>52431.840400000001</v>
      </c>
      <c r="BH44" s="90">
        <f>'COGS-PRICE-MARGIN_CWS'!$B220*BH35</f>
        <v>52431.840400000001</v>
      </c>
      <c r="BI44" s="90">
        <f>'COGS-PRICE-MARGIN_CWS'!$B220*BI35</f>
        <v>52431.840400000001</v>
      </c>
      <c r="BJ44" s="90">
        <f>'COGS-PRICE-MARGIN_CWS'!$B220*BJ35</f>
        <v>32769.900249999999</v>
      </c>
      <c r="BK44" s="118">
        <f>SUM(C44:BJ44)</f>
        <v>1718456.6800000002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69000</v>
      </c>
      <c r="G51" s="97">
        <f>'COGS-PRICE-MARGIN_CWS'!$B29*G50</f>
        <v>69000</v>
      </c>
      <c r="H51" s="97">
        <f>'COGS-PRICE-MARGIN_CWS'!$B29*H50</f>
        <v>69000</v>
      </c>
      <c r="I51" s="97">
        <f>'COGS-PRICE-MARGIN_CWS'!$B29*I50</f>
        <v>69000</v>
      </c>
      <c r="J51" s="97">
        <f>'COGS-PRICE-MARGIN_CWS'!$B29*J50</f>
        <v>69000</v>
      </c>
      <c r="K51" s="97">
        <f>'COGS-PRICE-MARGIN_CWS'!$B29*K50</f>
        <v>69000</v>
      </c>
      <c r="L51" s="97">
        <f>'COGS-PRICE-MARGIN_CWS'!$B29*L50</f>
        <v>69000</v>
      </c>
      <c r="M51" s="97">
        <f>'COGS-PRICE-MARGIN_CWS'!$B29*M50</f>
        <v>69000</v>
      </c>
      <c r="N51" s="97">
        <f>'COGS-PRICE-MARGIN_CWS'!$B29*N50</f>
        <v>46000</v>
      </c>
      <c r="O51" s="97">
        <f>'COGS-PRICE-MARGIN_CWS'!$B79*O50</f>
        <v>123050</v>
      </c>
      <c r="P51" s="97">
        <f>'COGS-PRICE-MARGIN_CWS'!$B79*P50</f>
        <v>221490</v>
      </c>
      <c r="Q51" s="97">
        <f>'COGS-PRICE-MARGIN_CWS'!$B79*Q50</f>
        <v>221490</v>
      </c>
      <c r="R51" s="97">
        <f>'COGS-PRICE-MARGIN_CWS'!$B79*R50</f>
        <v>221490</v>
      </c>
      <c r="S51" s="97">
        <f>'COGS-PRICE-MARGIN_CWS'!$B79*S50</f>
        <v>246100</v>
      </c>
      <c r="T51" s="97">
        <f>'COGS-PRICE-MARGIN_CWS'!$B79*T50</f>
        <v>270710</v>
      </c>
      <c r="U51" s="97">
        <f>'COGS-PRICE-MARGIN_CWS'!$B79*U50</f>
        <v>221490</v>
      </c>
      <c r="V51" s="97">
        <f>'COGS-PRICE-MARGIN_CWS'!$B79*V50</f>
        <v>246100</v>
      </c>
      <c r="W51" s="97">
        <f>'COGS-PRICE-MARGIN_CWS'!$B79*W50</f>
        <v>221490</v>
      </c>
      <c r="X51" s="97">
        <f>'COGS-PRICE-MARGIN_CWS'!$B79*X50</f>
        <v>221490</v>
      </c>
      <c r="Y51" s="97">
        <f>'COGS-PRICE-MARGIN_CWS'!$B79*Y50</f>
        <v>221490</v>
      </c>
      <c r="Z51" s="97">
        <f>'COGS-PRICE-MARGIN_CWS'!$B79*Z50</f>
        <v>123050</v>
      </c>
      <c r="AA51" s="97">
        <f>'COGS-PRICE-MARGIN_CWS'!$B129*AA50</f>
        <v>394990.5</v>
      </c>
      <c r="AB51" s="97">
        <f>'COGS-PRICE-MARGIN_CWS'!$B129*AB50</f>
        <v>631984.80000000005</v>
      </c>
      <c r="AC51" s="97">
        <f>'COGS-PRICE-MARGIN_CWS'!$B129*AC50</f>
        <v>710982.9</v>
      </c>
      <c r="AD51" s="97">
        <f>'COGS-PRICE-MARGIN_CWS'!$B129*AD50</f>
        <v>710982.9</v>
      </c>
      <c r="AE51" s="97">
        <f>'COGS-PRICE-MARGIN_CWS'!$B129*AE50</f>
        <v>763648.3</v>
      </c>
      <c r="AF51" s="97">
        <f>'COGS-PRICE-MARGIN_CWS'!$B129*AF50</f>
        <v>842646.4</v>
      </c>
      <c r="AG51" s="97">
        <f>'COGS-PRICE-MARGIN_CWS'!$B129*AG50</f>
        <v>710982.9</v>
      </c>
      <c r="AH51" s="97">
        <f>'COGS-PRICE-MARGIN_CWS'!$B129*AH50</f>
        <v>763648.3</v>
      </c>
      <c r="AI51" s="97">
        <f>'COGS-PRICE-MARGIN_CWS'!$B129*AI50</f>
        <v>631984.80000000005</v>
      </c>
      <c r="AJ51" s="97">
        <f>'COGS-PRICE-MARGIN_CWS'!$B129*AJ50</f>
        <v>631984.80000000005</v>
      </c>
      <c r="AK51" s="97">
        <f>'COGS-PRICE-MARGIN_CWS'!$B129*AK50</f>
        <v>631984.80000000005</v>
      </c>
      <c r="AL51" s="97">
        <f>'COGS-PRICE-MARGIN_CWS'!$B129*AL50</f>
        <v>394990.5</v>
      </c>
      <c r="AM51" s="97">
        <f>'COGS-PRICE-MARGIN_CWS'!$B179*AM50</f>
        <v>450815.82400000002</v>
      </c>
      <c r="AN51" s="97">
        <f>'COGS-PRICE-MARGIN_CWS'!$B179*AN50</f>
        <v>704399.72500000009</v>
      </c>
      <c r="AO51" s="97">
        <f>'COGS-PRICE-MARGIN_CWS'!$B179*AO50</f>
        <v>788927.69200000004</v>
      </c>
      <c r="AP51" s="97">
        <f>'COGS-PRICE-MARGIN_CWS'!$B179*AP50</f>
        <v>788927.69200000004</v>
      </c>
      <c r="AQ51" s="97">
        <f>'COGS-PRICE-MARGIN_CWS'!$B179*AQ50</f>
        <v>873455.65899999999</v>
      </c>
      <c r="AR51" s="97">
        <f>'COGS-PRICE-MARGIN_CWS'!$B179*AR50</f>
        <v>957983.62600000005</v>
      </c>
      <c r="AS51" s="97">
        <f>'COGS-PRICE-MARGIN_CWS'!$B179*AS50</f>
        <v>788927.69200000004</v>
      </c>
      <c r="AT51" s="97">
        <f>'COGS-PRICE-MARGIN_CWS'!$B179*AT50</f>
        <v>873455.65899999999</v>
      </c>
      <c r="AU51" s="97">
        <f>'COGS-PRICE-MARGIN_CWS'!$B179*AU50</f>
        <v>704399.72500000009</v>
      </c>
      <c r="AV51" s="97">
        <f>'COGS-PRICE-MARGIN_CWS'!$B179*AV50</f>
        <v>704399.72500000009</v>
      </c>
      <c r="AW51" s="97">
        <f>'COGS-PRICE-MARGIN_CWS'!$B179*AW50</f>
        <v>704399.72500000009</v>
      </c>
      <c r="AX51" s="97">
        <f>'COGS-PRICE-MARGIN_CWS'!$B179*AX50</f>
        <v>450815.82400000002</v>
      </c>
      <c r="AY51" s="97">
        <f>'COGS-PRICE-MARGIN_CWS'!$B129*AY50</f>
        <v>447655.9</v>
      </c>
      <c r="AZ51" s="97">
        <f>'COGS-PRICE-MARGIN_CWS'!$B129*AZ50</f>
        <v>710982.9</v>
      </c>
      <c r="BA51" s="97">
        <f>'COGS-PRICE-MARGIN_CWS'!$B129*BA50</f>
        <v>789981</v>
      </c>
      <c r="BB51" s="97">
        <f>'COGS-PRICE-MARGIN_CWS'!$B129*BB50</f>
        <v>789981</v>
      </c>
      <c r="BC51" s="97">
        <f>'COGS-PRICE-MARGIN_CWS'!$B129*BC50</f>
        <v>868979.1</v>
      </c>
      <c r="BD51" s="97">
        <f>'COGS-PRICE-MARGIN_CWS'!$B129*BD50</f>
        <v>947977.20000000007</v>
      </c>
      <c r="BE51" s="97">
        <f>'COGS-PRICE-MARGIN_CWS'!$B129*BE50</f>
        <v>789981</v>
      </c>
      <c r="BF51" s="97">
        <f>'COGS-PRICE-MARGIN_CWS'!$B129*BF50</f>
        <v>868979.1</v>
      </c>
      <c r="BG51" s="97">
        <f>'COGS-PRICE-MARGIN_CWS'!$B129*BG50</f>
        <v>710982.9</v>
      </c>
      <c r="BH51" s="97">
        <f>'COGS-PRICE-MARGIN_CWS'!$B129*BH50</f>
        <v>710982.9</v>
      </c>
      <c r="BI51" s="97">
        <f>'COGS-PRICE-MARGIN_CWS'!$B129*BI50</f>
        <v>710982.9</v>
      </c>
      <c r="BJ51" s="97">
        <f>'COGS-PRICE-MARGIN_CWS'!$B129*BJ50</f>
        <v>447655.9</v>
      </c>
      <c r="BK51" s="118">
        <f>SUM(C51:BJ51)</f>
        <v>28564282.268000003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39000</v>
      </c>
      <c r="G58" s="97">
        <f>'COGS-PRICE-MARGIN_CWS'!$E29*G50</f>
        <v>39000</v>
      </c>
      <c r="H58" s="97">
        <f>'COGS-PRICE-MARGIN_CWS'!$E29*H50</f>
        <v>39000</v>
      </c>
      <c r="I58" s="97">
        <f>'COGS-PRICE-MARGIN_CWS'!$E29*I50</f>
        <v>39000</v>
      </c>
      <c r="J58" s="97">
        <f>'COGS-PRICE-MARGIN_CWS'!$E29*J50</f>
        <v>39000</v>
      </c>
      <c r="K58" s="97">
        <f>'COGS-PRICE-MARGIN_CWS'!$E29*K50</f>
        <v>39000</v>
      </c>
      <c r="L58" s="97">
        <f>'COGS-PRICE-MARGIN_CWS'!$E29*L50</f>
        <v>39000</v>
      </c>
      <c r="M58" s="97">
        <f>'COGS-PRICE-MARGIN_CWS'!$E29*M50</f>
        <v>39000</v>
      </c>
      <c r="N58" s="97">
        <f>'COGS-PRICE-MARGIN_CWS'!$E29*N50</f>
        <v>26000</v>
      </c>
      <c r="O58" s="97">
        <f>'COGS-PRICE-MARGIN_CWS'!$E79*O50</f>
        <v>69550</v>
      </c>
      <c r="P58" s="97">
        <f>'COGS-PRICE-MARGIN_CWS'!$E79*P50</f>
        <v>125190</v>
      </c>
      <c r="Q58" s="97">
        <f>'COGS-PRICE-MARGIN_CWS'!$E79*Q50</f>
        <v>125190</v>
      </c>
      <c r="R58" s="97">
        <f>'COGS-PRICE-MARGIN_CWS'!$E79*R50</f>
        <v>125190</v>
      </c>
      <c r="S58" s="97">
        <f>'COGS-PRICE-MARGIN_CWS'!$E79*S50</f>
        <v>139100</v>
      </c>
      <c r="T58" s="97">
        <f>'COGS-PRICE-MARGIN_CWS'!$E79*T50</f>
        <v>153010</v>
      </c>
      <c r="U58" s="97">
        <f>'COGS-PRICE-MARGIN_CWS'!$E79*U50</f>
        <v>125190</v>
      </c>
      <c r="V58" s="97">
        <f>'COGS-PRICE-MARGIN_CWS'!$E79*V50</f>
        <v>139100</v>
      </c>
      <c r="W58" s="97">
        <f>'COGS-PRICE-MARGIN_CWS'!$E79*W50</f>
        <v>125190</v>
      </c>
      <c r="X58" s="97">
        <f>'COGS-PRICE-MARGIN_CWS'!$E79*X50</f>
        <v>125190</v>
      </c>
      <c r="Y58" s="97">
        <f>'COGS-PRICE-MARGIN_CWS'!$E79*Y50</f>
        <v>125190</v>
      </c>
      <c r="Z58" s="97">
        <f>'COGS-PRICE-MARGIN_CWS'!$E79*Z$50</f>
        <v>69550</v>
      </c>
      <c r="AA58" s="97">
        <f>'COGS-PRICE-MARGIN_CWS'!$E129*AA$50</f>
        <v>223255.5</v>
      </c>
      <c r="AB58" s="97">
        <f>'COGS-PRICE-MARGIN_CWS'!$E129*AB$50</f>
        <v>357208.80000000005</v>
      </c>
      <c r="AC58" s="97">
        <f>'COGS-PRICE-MARGIN_CWS'!$E129*AC$50</f>
        <v>401859.9</v>
      </c>
      <c r="AD58" s="97">
        <f>'COGS-PRICE-MARGIN_CWS'!$E129*AD$50</f>
        <v>401859.9</v>
      </c>
      <c r="AE58" s="97">
        <f>'COGS-PRICE-MARGIN_CWS'!$E129*AE$50</f>
        <v>431627.30000000005</v>
      </c>
      <c r="AF58" s="97">
        <f>'COGS-PRICE-MARGIN_CWS'!$E129*AF$50</f>
        <v>476278.4</v>
      </c>
      <c r="AG58" s="97">
        <f>'COGS-PRICE-MARGIN_CWS'!$E129*AG$50</f>
        <v>401859.9</v>
      </c>
      <c r="AH58" s="97">
        <f>'COGS-PRICE-MARGIN_CWS'!$E129*AH$50</f>
        <v>431627.30000000005</v>
      </c>
      <c r="AI58" s="97">
        <f>'COGS-PRICE-MARGIN_CWS'!$E129*AI$50</f>
        <v>357208.80000000005</v>
      </c>
      <c r="AJ58" s="97">
        <f>'COGS-PRICE-MARGIN_CWS'!$E129*AJ$50</f>
        <v>357208.80000000005</v>
      </c>
      <c r="AK58" s="97">
        <f>'COGS-PRICE-MARGIN_CWS'!$E129*AK$50</f>
        <v>357208.80000000005</v>
      </c>
      <c r="AL58" s="97">
        <f>'COGS-PRICE-MARGIN_CWS'!$E129*AL$50</f>
        <v>223255.5</v>
      </c>
      <c r="AM58" s="97">
        <f>'COGS-PRICE-MARGIN_CWS'!$E129*AM$50</f>
        <v>238139.2</v>
      </c>
      <c r="AN58" s="97">
        <f>'COGS-PRICE-MARGIN_CWS'!$E129*AN$50</f>
        <v>372092.5</v>
      </c>
      <c r="AO58" s="97">
        <f>'COGS-PRICE-MARGIN_CWS'!$E129*AO$50</f>
        <v>416743.60000000003</v>
      </c>
      <c r="AP58" s="97">
        <f>'COGS-PRICE-MARGIN_CWS'!$E129*AP$50</f>
        <v>416743.60000000003</v>
      </c>
      <c r="AQ58" s="97">
        <f>'COGS-PRICE-MARGIN_CWS'!$E129*AQ$50</f>
        <v>461394.7</v>
      </c>
      <c r="AR58" s="97">
        <f>'COGS-PRICE-MARGIN_CWS'!$E129*AR$50</f>
        <v>506045.80000000005</v>
      </c>
      <c r="AS58" s="97">
        <f>'COGS-PRICE-MARGIN_CWS'!$E129*AS$50</f>
        <v>416743.60000000003</v>
      </c>
      <c r="AT58" s="97">
        <f>'COGS-PRICE-MARGIN_CWS'!$E129*AT$50</f>
        <v>461394.7</v>
      </c>
      <c r="AU58" s="97">
        <f>'COGS-PRICE-MARGIN_CWS'!$E129*AU$50</f>
        <v>372092.5</v>
      </c>
      <c r="AV58" s="97">
        <f>'COGS-PRICE-MARGIN_CWS'!$E129*AV$50</f>
        <v>372092.5</v>
      </c>
      <c r="AW58" s="97">
        <f>'COGS-PRICE-MARGIN_CWS'!$E129*AW$50</f>
        <v>372092.5</v>
      </c>
      <c r="AX58" s="97">
        <f>'COGS-PRICE-MARGIN_CWS'!$E129*AX$50</f>
        <v>238139.2</v>
      </c>
      <c r="AY58" s="97">
        <f>'COGS-PRICE-MARGIN_CWS'!$E179*AY$50</f>
        <v>270734.50300000003</v>
      </c>
      <c r="AZ58" s="97">
        <f>'COGS-PRICE-MARGIN_CWS'!$E179*AZ$50</f>
        <v>429990.09300000005</v>
      </c>
      <c r="BA58" s="97">
        <f>'COGS-PRICE-MARGIN_CWS'!$E179*BA$50</f>
        <v>477766.77</v>
      </c>
      <c r="BB58" s="97">
        <f>'COGS-PRICE-MARGIN_CWS'!$E179*BB$50</f>
        <v>477766.77</v>
      </c>
      <c r="BC58" s="97">
        <f>'COGS-PRICE-MARGIN_CWS'!$E179*BC$50</f>
        <v>525543.44700000004</v>
      </c>
      <c r="BD58" s="97">
        <f>'COGS-PRICE-MARGIN_CWS'!$E179*BD$50</f>
        <v>573320.12400000007</v>
      </c>
      <c r="BE58" s="97">
        <f>'COGS-PRICE-MARGIN_CWS'!$E179*BE$50</f>
        <v>477766.77</v>
      </c>
      <c r="BF58" s="97">
        <f>'COGS-PRICE-MARGIN_CWS'!$E179*BF$50</f>
        <v>525543.44700000004</v>
      </c>
      <c r="BG58" s="97">
        <f>'COGS-PRICE-MARGIN_CWS'!$E179*BG$50</f>
        <v>429990.09300000005</v>
      </c>
      <c r="BH58" s="97">
        <f>'COGS-PRICE-MARGIN_CWS'!$E179*BH$50</f>
        <v>429990.09300000005</v>
      </c>
      <c r="BI58" s="97">
        <f>'COGS-PRICE-MARGIN_CWS'!$E179*BI$50</f>
        <v>429990.09300000005</v>
      </c>
      <c r="BJ58" s="97">
        <f>'COGS-PRICE-MARGIN_CWS'!$E179*BJ$50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1500</v>
      </c>
      <c r="G59" s="97">
        <f>'COGS-PRICE-MARGIN_CWS'!$E30*G50</f>
        <v>1500</v>
      </c>
      <c r="H59" s="97">
        <f>'COGS-PRICE-MARGIN_CWS'!$E30*H50</f>
        <v>1500</v>
      </c>
      <c r="I59" s="97">
        <f>'COGS-PRICE-MARGIN_CWS'!$E30*I50</f>
        <v>1500</v>
      </c>
      <c r="J59" s="97">
        <f>'COGS-PRICE-MARGIN_CWS'!$E30*J50</f>
        <v>1500</v>
      </c>
      <c r="K59" s="97">
        <f>'COGS-PRICE-MARGIN_CWS'!$E30*K50</f>
        <v>1500</v>
      </c>
      <c r="L59" s="97">
        <f>'COGS-PRICE-MARGIN_CWS'!$E30*L50</f>
        <v>1500</v>
      </c>
      <c r="M59" s="97">
        <f>'COGS-PRICE-MARGIN_CWS'!$E30*M50</f>
        <v>1500</v>
      </c>
      <c r="N59" s="97">
        <f>'COGS-PRICE-MARGIN_CWS'!$E30*N50</f>
        <v>1000</v>
      </c>
      <c r="O59" s="97">
        <f>'COGS-PRICE-MARGIN_CWS'!$E80*O50</f>
        <v>2675</v>
      </c>
      <c r="P59" s="97">
        <f>'COGS-PRICE-MARGIN_CWS'!$E80*P50</f>
        <v>4815</v>
      </c>
      <c r="Q59" s="97">
        <f>'COGS-PRICE-MARGIN_CWS'!$E80*Q50</f>
        <v>4815</v>
      </c>
      <c r="R59" s="97">
        <f>'COGS-PRICE-MARGIN_CWS'!$E80*R50</f>
        <v>4815</v>
      </c>
      <c r="S59" s="97">
        <f>'COGS-PRICE-MARGIN_CWS'!$E80*S50</f>
        <v>5350</v>
      </c>
      <c r="T59" s="97">
        <f>'COGS-PRICE-MARGIN_CWS'!$E80*T50</f>
        <v>5885</v>
      </c>
      <c r="U59" s="97">
        <f>'COGS-PRICE-MARGIN_CWS'!$E80*U50</f>
        <v>4815</v>
      </c>
      <c r="V59" s="97">
        <f>'COGS-PRICE-MARGIN_CWS'!$E80*V50</f>
        <v>5350</v>
      </c>
      <c r="W59" s="97">
        <f>'COGS-PRICE-MARGIN_CWS'!$E80*W50</f>
        <v>4815</v>
      </c>
      <c r="X59" s="97">
        <f>'COGS-PRICE-MARGIN_CWS'!$E80*X50</f>
        <v>4815</v>
      </c>
      <c r="Y59" s="97">
        <f>'COGS-PRICE-MARGIN_CWS'!$E80*Y50</f>
        <v>4815</v>
      </c>
      <c r="Z59" s="97">
        <f>'COGS-PRICE-MARGIN_CWS'!$E80*Z50</f>
        <v>2675</v>
      </c>
      <c r="AA59" s="97">
        <f>'COGS-PRICE-MARGIN_CWS'!$E130*AA$50</f>
        <v>8586.75</v>
      </c>
      <c r="AB59" s="97">
        <f>'COGS-PRICE-MARGIN_CWS'!$E130*AB$50</f>
        <v>13738.800000000001</v>
      </c>
      <c r="AC59" s="97">
        <f>'COGS-PRICE-MARGIN_CWS'!$E130*AC$50</f>
        <v>15456.150000000001</v>
      </c>
      <c r="AD59" s="97">
        <f>'COGS-PRICE-MARGIN_CWS'!$E130*AD$50</f>
        <v>15456.150000000001</v>
      </c>
      <c r="AE59" s="97">
        <f>'COGS-PRICE-MARGIN_CWS'!$E130*AE$50</f>
        <v>16601.050000000003</v>
      </c>
      <c r="AF59" s="97">
        <f>'COGS-PRICE-MARGIN_CWS'!$E130*AF$50</f>
        <v>18318.400000000001</v>
      </c>
      <c r="AG59" s="97">
        <f>'COGS-PRICE-MARGIN_CWS'!$E130*AG$50</f>
        <v>15456.150000000001</v>
      </c>
      <c r="AH59" s="97">
        <f>'COGS-PRICE-MARGIN_CWS'!$E130*AH$50</f>
        <v>16601.050000000003</v>
      </c>
      <c r="AI59" s="97">
        <f>'COGS-PRICE-MARGIN_CWS'!$E130*AI$50</f>
        <v>13738.800000000001</v>
      </c>
      <c r="AJ59" s="97">
        <f>'COGS-PRICE-MARGIN_CWS'!$E130*AJ$50</f>
        <v>13738.800000000001</v>
      </c>
      <c r="AK59" s="97">
        <f>'COGS-PRICE-MARGIN_CWS'!$E130*AK$50</f>
        <v>13738.800000000001</v>
      </c>
      <c r="AL59" s="97">
        <f>'COGS-PRICE-MARGIN_CWS'!$E130*AL$50</f>
        <v>8586.75</v>
      </c>
      <c r="AM59" s="97">
        <f>'COGS-PRICE-MARGIN_CWS'!$E130*AM$50</f>
        <v>9159.2000000000007</v>
      </c>
      <c r="AN59" s="97">
        <f>'COGS-PRICE-MARGIN_CWS'!$E130*AN$50</f>
        <v>14311.250000000002</v>
      </c>
      <c r="AO59" s="97">
        <f>'COGS-PRICE-MARGIN_CWS'!$E130*AO$50</f>
        <v>16028.600000000002</v>
      </c>
      <c r="AP59" s="97">
        <f>'COGS-PRICE-MARGIN_CWS'!$E130*AP$50</f>
        <v>16028.600000000002</v>
      </c>
      <c r="AQ59" s="97">
        <f>'COGS-PRICE-MARGIN_CWS'!$E130*AQ$50</f>
        <v>17745.95</v>
      </c>
      <c r="AR59" s="97">
        <f>'COGS-PRICE-MARGIN_CWS'!$E130*AR$50</f>
        <v>19463.300000000003</v>
      </c>
      <c r="AS59" s="97">
        <f>'COGS-PRICE-MARGIN_CWS'!$E130*AS$50</f>
        <v>16028.600000000002</v>
      </c>
      <c r="AT59" s="97">
        <f>'COGS-PRICE-MARGIN_CWS'!$E130*AT$50</f>
        <v>17745.95</v>
      </c>
      <c r="AU59" s="97">
        <f>'COGS-PRICE-MARGIN_CWS'!$E130*AU$50</f>
        <v>14311.250000000002</v>
      </c>
      <c r="AV59" s="97">
        <f>'COGS-PRICE-MARGIN_CWS'!$E130*AV$50</f>
        <v>14311.250000000002</v>
      </c>
      <c r="AW59" s="97">
        <f>'COGS-PRICE-MARGIN_CWS'!$E130*AW$50</f>
        <v>14311.250000000002</v>
      </c>
      <c r="AX59" s="97">
        <f>'COGS-PRICE-MARGIN_CWS'!$E130*AX$50</f>
        <v>9159.2000000000007</v>
      </c>
      <c r="AY59" s="97">
        <f>'COGS-PRICE-MARGIN_CWS'!$E180*AY$50</f>
        <v>10412.865500000002</v>
      </c>
      <c r="AZ59" s="97">
        <f>'COGS-PRICE-MARGIN_CWS'!$E180*AZ$50</f>
        <v>16538.0805</v>
      </c>
      <c r="BA59" s="97">
        <f>'COGS-PRICE-MARGIN_CWS'!$E180*BA$50</f>
        <v>18375.645</v>
      </c>
      <c r="BB59" s="97">
        <f>'COGS-PRICE-MARGIN_CWS'!$E180*BB$50</f>
        <v>18375.645</v>
      </c>
      <c r="BC59" s="97">
        <f>'COGS-PRICE-MARGIN_CWS'!$E180*BC$50</f>
        <v>20213.209500000001</v>
      </c>
      <c r="BD59" s="97">
        <f>'COGS-PRICE-MARGIN_CWS'!$E180*BD$50</f>
        <v>22050.774000000001</v>
      </c>
      <c r="BE59" s="97">
        <f>'COGS-PRICE-MARGIN_CWS'!$E180*BE$50</f>
        <v>18375.645</v>
      </c>
      <c r="BF59" s="97">
        <f>'COGS-PRICE-MARGIN_CWS'!$E180*BF$50</f>
        <v>20213.209500000001</v>
      </c>
      <c r="BG59" s="97">
        <f>'COGS-PRICE-MARGIN_CWS'!$E180*BG$50</f>
        <v>16538.0805</v>
      </c>
      <c r="BH59" s="97">
        <f>'COGS-PRICE-MARGIN_CWS'!$E180*BH$50</f>
        <v>16538.0805</v>
      </c>
      <c r="BI59" s="97">
        <f>'COGS-PRICE-MARGIN_CWS'!$E180*BI$50</f>
        <v>16538.0805</v>
      </c>
      <c r="BJ59" s="97">
        <f>'COGS-PRICE-MARGIN_CWS'!$E180*BJ$50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2500</v>
      </c>
      <c r="G81" s="90">
        <f>'COGS-PRICE-MARGIN_CWS'!$B49*G72</f>
        <v>2500</v>
      </c>
      <c r="H81" s="90">
        <f>'COGS-PRICE-MARGIN_CWS'!$B49*H72</f>
        <v>2500</v>
      </c>
      <c r="I81" s="90">
        <f>'COGS-PRICE-MARGIN_CWS'!$B49*I72</f>
        <v>2500</v>
      </c>
      <c r="J81" s="90">
        <f>'COGS-PRICE-MARGIN_CWS'!$B49*J72</f>
        <v>2500</v>
      </c>
      <c r="K81" s="90">
        <f>'COGS-PRICE-MARGIN_CWS'!$B49*K72</f>
        <v>2500</v>
      </c>
      <c r="L81" s="90">
        <f>'COGS-PRICE-MARGIN_CWS'!$B49*L72</f>
        <v>2500</v>
      </c>
      <c r="M81" s="90">
        <f>'COGS-PRICE-MARGIN_CWS'!$B49*M72</f>
        <v>2500</v>
      </c>
      <c r="N81" s="90">
        <f>'COGS-PRICE-MARGIN_CWS'!$B49*N72</f>
        <v>2500</v>
      </c>
      <c r="O81" s="169">
        <f>'COGS-PRICE-MARGIN_CWS'!$B95*O72</f>
        <v>5350</v>
      </c>
      <c r="P81" s="169">
        <f>'COGS-PRICE-MARGIN_CWS'!$B95*P72</f>
        <v>8025</v>
      </c>
      <c r="Q81" s="169">
        <f>'COGS-PRICE-MARGIN_CWS'!$B95*Q72</f>
        <v>8025</v>
      </c>
      <c r="R81" s="169">
        <f>'COGS-PRICE-MARGIN_CWS'!$B95*R72</f>
        <v>8025</v>
      </c>
      <c r="S81" s="169">
        <f>'COGS-PRICE-MARGIN_CWS'!$B95*S72</f>
        <v>8025</v>
      </c>
      <c r="T81" s="169">
        <f>'COGS-PRICE-MARGIN_CWS'!$B95*T72</f>
        <v>8025</v>
      </c>
      <c r="U81" s="169">
        <f>'COGS-PRICE-MARGIN_CWS'!$B95*U72</f>
        <v>8025</v>
      </c>
      <c r="V81" s="169">
        <f>'COGS-PRICE-MARGIN_CWS'!$B95*V72</f>
        <v>8025</v>
      </c>
      <c r="W81" s="169">
        <f>'COGS-PRICE-MARGIN_CWS'!$B95*W72</f>
        <v>8025</v>
      </c>
      <c r="X81" s="169">
        <f>'COGS-PRICE-MARGIN_CWS'!$B95*X72</f>
        <v>8025</v>
      </c>
      <c r="Y81" s="169">
        <f>'COGS-PRICE-MARGIN_CWS'!$B95*Y72</f>
        <v>8025</v>
      </c>
      <c r="Z81" s="169">
        <f>'COGS-PRICE-MARGIN_CWS'!$B95*Z72</f>
        <v>5350</v>
      </c>
      <c r="AA81" s="90">
        <f>'COGS-PRICE-MARGIN_CWS'!$B145*AA72</f>
        <v>14311.25</v>
      </c>
      <c r="AB81" s="90">
        <f>'COGS-PRICE-MARGIN_CWS'!$B145*AB72</f>
        <v>22898</v>
      </c>
      <c r="AC81" s="90">
        <f>'COGS-PRICE-MARGIN_CWS'!$B145*AC72</f>
        <v>25760.25</v>
      </c>
      <c r="AD81" s="90">
        <f>'COGS-PRICE-MARGIN_CWS'!$B145*AD72</f>
        <v>25760.25</v>
      </c>
      <c r="AE81" s="90">
        <f>'COGS-PRICE-MARGIN_CWS'!$B145*AE72</f>
        <v>25760.25</v>
      </c>
      <c r="AF81" s="90">
        <f>'COGS-PRICE-MARGIN_CWS'!$B145*AF72</f>
        <v>28622.5</v>
      </c>
      <c r="AG81" s="90">
        <f>'COGS-PRICE-MARGIN_CWS'!$B145*AG72</f>
        <v>25760.25</v>
      </c>
      <c r="AH81" s="90">
        <f>'COGS-PRICE-MARGIN_CWS'!$B145*AH72</f>
        <v>25760.25</v>
      </c>
      <c r="AI81" s="90">
        <f>'COGS-PRICE-MARGIN_CWS'!$B145*AI72</f>
        <v>22898</v>
      </c>
      <c r="AJ81" s="90">
        <f>'COGS-PRICE-MARGIN_CWS'!$B145*AJ72</f>
        <v>22898</v>
      </c>
      <c r="AK81" s="90">
        <f>'COGS-PRICE-MARGIN_CWS'!$B145*AK72</f>
        <v>22898</v>
      </c>
      <c r="AL81" s="90">
        <f>'COGS-PRICE-MARGIN_CWS'!$B145*AL72</f>
        <v>14311.25</v>
      </c>
      <c r="AM81" s="90">
        <f>'COGS-PRICE-MARGIN_CWS'!$B195*AM72</f>
        <v>15313.0375</v>
      </c>
      <c r="AN81" s="90">
        <f>'COGS-PRICE-MARGIN_CWS'!$B195*AN72</f>
        <v>24500.86</v>
      </c>
      <c r="AO81" s="90">
        <f>'COGS-PRICE-MARGIN_CWS'!$B195*AO72</f>
        <v>27563.467499999999</v>
      </c>
      <c r="AP81" s="90">
        <f>'COGS-PRICE-MARGIN_CWS'!$B195*AP72</f>
        <v>27563.467499999999</v>
      </c>
      <c r="AQ81" s="90">
        <f>'COGS-PRICE-MARGIN_CWS'!$B195*AQ72</f>
        <v>30626.075000000001</v>
      </c>
      <c r="AR81" s="90">
        <f>'COGS-PRICE-MARGIN_CWS'!$B195*AR72</f>
        <v>33688.682500000003</v>
      </c>
      <c r="AS81" s="90">
        <f>'COGS-PRICE-MARGIN_CWS'!$B195*AS72</f>
        <v>27563.467499999999</v>
      </c>
      <c r="AT81" s="90">
        <f>'COGS-PRICE-MARGIN_CWS'!$B195*AT72</f>
        <v>30626.075000000001</v>
      </c>
      <c r="AU81" s="90">
        <f>'COGS-PRICE-MARGIN_CWS'!$B195*AU72</f>
        <v>24500.86</v>
      </c>
      <c r="AV81" s="90">
        <f>'COGS-PRICE-MARGIN_CWS'!$B195*AV72</f>
        <v>24500.86</v>
      </c>
      <c r="AW81" s="90">
        <f>'COGS-PRICE-MARGIN_CWS'!$B195*AW72</f>
        <v>24500.86</v>
      </c>
      <c r="AX81" s="90">
        <f>'COGS-PRICE-MARGIN_CWS'!$B195*AX72</f>
        <v>15313.0375</v>
      </c>
      <c r="AY81" s="90">
        <f>'COGS-PRICE-MARGIN_CWS'!$B245*AY72</f>
        <v>19661.940150000002</v>
      </c>
      <c r="AZ81" s="90">
        <f>'COGS-PRICE-MARGIN_CWS'!$B245*AZ72</f>
        <v>29492.910225</v>
      </c>
      <c r="BA81" s="90">
        <f>'COGS-PRICE-MARGIN_CWS'!$B245*BA72</f>
        <v>29492.910225</v>
      </c>
      <c r="BB81" s="90">
        <f>'COGS-PRICE-MARGIN_CWS'!$B245*BB72</f>
        <v>29492.910225</v>
      </c>
      <c r="BC81" s="90">
        <f>'COGS-PRICE-MARGIN_CWS'!$B245*BC72</f>
        <v>32769.900249999999</v>
      </c>
      <c r="BD81" s="90">
        <f>'COGS-PRICE-MARGIN_CWS'!$B245*BD72</f>
        <v>36046.890274999998</v>
      </c>
      <c r="BE81" s="90">
        <f>'COGS-PRICE-MARGIN_CWS'!$B245*BE72</f>
        <v>29492.910225</v>
      </c>
      <c r="BF81" s="90">
        <f>'COGS-PRICE-MARGIN_CWS'!$B245*BF72</f>
        <v>32769.900249999999</v>
      </c>
      <c r="BG81" s="90">
        <f>'COGS-PRICE-MARGIN_CWS'!$B245*BG72</f>
        <v>29492.910225</v>
      </c>
      <c r="BH81" s="90">
        <f>'COGS-PRICE-MARGIN_CWS'!$B245*BH72</f>
        <v>29492.910225</v>
      </c>
      <c r="BI81" s="90">
        <f>'COGS-PRICE-MARGIN_CWS'!$B245*BI72</f>
        <v>29492.910225</v>
      </c>
      <c r="BJ81" s="90">
        <f>'COGS-PRICE-MARGIN_CWS'!$B245*BJ72</f>
        <v>19661.940150000002</v>
      </c>
      <c r="BK81" s="118">
        <f>SUM(C81:BJ81)</f>
        <v>1044709.94265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8155000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12835000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1080000</v>
      </c>
      <c r="E11" s="63">
        <f>SUM('OPEX-M_CWS'!R12:AC12)</f>
        <v>1440000</v>
      </c>
      <c r="F11" s="63">
        <f>SUM('OPEX-M_CWS'!AD12:AO12)</f>
        <v>1440000</v>
      </c>
      <c r="G11" s="63">
        <f>SUM('OPEX-M_CWS'!AP12:BA12)</f>
        <v>1440000</v>
      </c>
      <c r="H11" s="63">
        <f>SUM('OPEX-M_CWS'!BB12:BM12)</f>
        <v>1440000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1081080</v>
      </c>
      <c r="E12" s="64">
        <f>SUM('OPEX-M_CWS'!R13:AC13)</f>
        <v>1441134</v>
      </c>
      <c r="F12" s="64">
        <f>SUM('OPEX-M_CWS'!AD13:AO13)</f>
        <v>1441190.7000000002</v>
      </c>
      <c r="G12" s="64">
        <f>SUM('OPEX-M_CWS'!AP13:BA13)</f>
        <v>1441250.2350000001</v>
      </c>
      <c r="H12" s="64">
        <f>SUM('OPEX-M_CWS'!BB13:BM13)</f>
        <v>1441312.7467499999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12</v>
      </c>
      <c r="E15" s="63">
        <f>SUM('OPEX-M_CWS'!R16:AC16)</f>
        <v>12.300000000000002</v>
      </c>
      <c r="F15" s="63">
        <f>SUM('OPEX-M_CWS'!AD16:AO16)</f>
        <v>12.6075</v>
      </c>
      <c r="G15" s="63">
        <f>SUM('OPEX-M_CWS'!AP16:BA16)</f>
        <v>12.922687500000002</v>
      </c>
      <c r="H15" s="63">
        <f>SUM('OPEX-M_CWS'!BB16:BM16)</f>
        <v>13.245754687499995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12</v>
      </c>
      <c r="E16" s="63">
        <f>SUM('OPEX-M_CWS'!R17:AC17)</f>
        <v>12.300000000000002</v>
      </c>
      <c r="F16" s="63">
        <f>SUM('OPEX-M_CWS'!AD17:AO17)</f>
        <v>12.6075</v>
      </c>
      <c r="G16" s="63">
        <f>SUM('OPEX-M_CWS'!AP17:BA17)</f>
        <v>12.922687500000002</v>
      </c>
      <c r="H16" s="63">
        <f>SUM('OPEX-M_CWS'!BB17:BM17)</f>
        <v>13.245754687499995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12</v>
      </c>
      <c r="E17" s="63">
        <f>SUM('OPEX-M_CWS'!R18:AC18)</f>
        <v>12.300000000000002</v>
      </c>
      <c r="F17" s="63">
        <f>SUM('OPEX-M_CWS'!AD18:AO18)</f>
        <v>12.6075</v>
      </c>
      <c r="G17" s="63">
        <f>SUM('OPEX-M_CWS'!AP18:BA18)</f>
        <v>12.922687500000002</v>
      </c>
      <c r="H17" s="63">
        <f>SUM('OPEX-M_CWS'!BB18:BM18)</f>
        <v>13.245754687499995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12</v>
      </c>
      <c r="E18" s="63">
        <f>SUM('OPEX-M_CWS'!R20:AC20)</f>
        <v>12.300000000000002</v>
      </c>
      <c r="F18" s="63">
        <f>SUM('OPEX-M_CWS'!AD20:AO20)</f>
        <v>12.6075</v>
      </c>
      <c r="G18" s="63">
        <f>SUM('OPEX-M_CWS'!AP20:BA20)</f>
        <v>12.922687500000002</v>
      </c>
      <c r="H18" s="63">
        <f>SUM('OPEX-M_CWS'!BB20:BM20)</f>
        <v>13.245754687499995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60000048</v>
      </c>
      <c r="E19" s="64">
        <f>SUM('OPEX-M_CWS'!R21:AC21)</f>
        <v>66000049.20000001</v>
      </c>
      <c r="F19" s="64">
        <f>SUM('OPEX-M_CWS'!AD21:AO21)</f>
        <v>72600050.430000022</v>
      </c>
      <c r="G19" s="64">
        <f>SUM('OPEX-M_CWS'!AP21:BA21)</f>
        <v>79860051.690750018</v>
      </c>
      <c r="H19" s="64">
        <f>SUM('OPEX-M_CWS'!BB21:BM21)</f>
        <v>87846052.983018801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12</v>
      </c>
      <c r="E22" s="63">
        <f>SUM('OPEX-M_CWS'!R24:AC24)</f>
        <v>12.300000000000002</v>
      </c>
      <c r="F22" s="63">
        <f>SUM('OPEX-M_CWS'!AD24:AO24)</f>
        <v>12.6075</v>
      </c>
      <c r="G22" s="63">
        <f>SUM('OPEX-M_CWS'!AP24:BA24)</f>
        <v>12.922687500000002</v>
      </c>
      <c r="H22" s="63">
        <f>SUM('OPEX-M_CWS'!BB24:BM24)</f>
        <v>13.245754687499995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1500</v>
      </c>
      <c r="E23" s="63">
        <f>SUM('OPEX-M_CWS'!R25:AC25)</f>
        <v>1500</v>
      </c>
      <c r="F23" s="63">
        <f>SUM('OPEX-M_CWS'!AD25:AO25)</f>
        <v>1500</v>
      </c>
      <c r="G23" s="63">
        <f>SUM('OPEX-M_CWS'!AP25:BA25)</f>
        <v>1500</v>
      </c>
      <c r="H23" s="63">
        <f>SUM('OPEX-M_CWS'!BB25:BM25)</f>
        <v>1500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12</v>
      </c>
      <c r="E24" s="63">
        <f>SUM('OPEX-M_CWS'!R26:AC26)</f>
        <v>12.300000000000002</v>
      </c>
      <c r="F24" s="63">
        <f>SUM('OPEX-M_CWS'!AD26:AO26)</f>
        <v>12.6075</v>
      </c>
      <c r="G24" s="63">
        <f>SUM('OPEX-M_CWS'!AP26:BA26)</f>
        <v>12.922687500000002</v>
      </c>
      <c r="H24" s="63">
        <f>SUM('OPEX-M_CWS'!BB26:BM26)</f>
        <v>13.245754687499995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1524</v>
      </c>
      <c r="E25" s="64">
        <f>SUM('OPEX-M_CWS'!R27:AC27)</f>
        <v>1524.6</v>
      </c>
      <c r="F25" s="64">
        <f>SUM('OPEX-M_CWS'!AD27:AO27)</f>
        <v>1525.2149999999997</v>
      </c>
      <c r="G25" s="64">
        <f>SUM('OPEX-M_CWS'!AP27:BA27)</f>
        <v>1525.8453750000006</v>
      </c>
      <c r="H25" s="64">
        <f>SUM('OPEX-M_CWS'!BB27:BM27)</f>
        <v>1526.4915093750003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12</v>
      </c>
      <c r="E28" s="63">
        <f>SUM('OPEX-M_CWS'!R30:AC30)</f>
        <v>12.300000000000002</v>
      </c>
      <c r="F28" s="63">
        <f>SUM('OPEX-M_CWS'!AD30:AO30)</f>
        <v>12.6075</v>
      </c>
      <c r="G28" s="63">
        <f>SUM('OPEX-M_CWS'!AP30:BA30)</f>
        <v>12.922687500000002</v>
      </c>
      <c r="H28" s="63">
        <f>SUM('OPEX-M_CWS'!BB30:BM30)</f>
        <v>13.245754687499995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12</v>
      </c>
      <c r="E29" s="63">
        <f>SUM('OPEX-M_CWS'!R31:AC31)</f>
        <v>12.300000000000002</v>
      </c>
      <c r="F29" s="63">
        <f>SUM('OPEX-M_CWS'!AD31:AO31)</f>
        <v>12.6075</v>
      </c>
      <c r="G29" s="63">
        <f>SUM('OPEX-M_CWS'!AP31:BA31)</f>
        <v>12.922687500000002</v>
      </c>
      <c r="H29" s="63">
        <f>SUM('OPEX-M_CWS'!BB31:BM31)</f>
        <v>13.245754687499995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20000</v>
      </c>
      <c r="E30" s="63">
        <f>SUM('OPEX-M_CWS'!R32:AC32)</f>
        <v>5000</v>
      </c>
      <c r="F30" s="63">
        <f>SUM('OPEX-M_CWS'!AD32:AO32)</f>
        <v>5000</v>
      </c>
      <c r="G30" s="63">
        <f>SUM('OPEX-M_CWS'!AP32:BA32)</f>
        <v>5000</v>
      </c>
      <c r="H30" s="63">
        <f>SUM('OPEX-M_CWS'!BB32:BM32)</f>
        <v>5000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20024</v>
      </c>
      <c r="E31" s="64">
        <f>SUM('OPEX-M_CWS'!R33:AC33)</f>
        <v>5024.6000000000022</v>
      </c>
      <c r="F31" s="64">
        <f>SUM('OPEX-M_CWS'!AD33:AO33)</f>
        <v>5025.2149999999965</v>
      </c>
      <c r="G31" s="64">
        <f>SUM('OPEX-M_CWS'!AP33:BA33)</f>
        <v>5025.8453750000008</v>
      </c>
      <c r="H31" s="64">
        <f>SUM('OPEX-M_CWS'!BB33:BM33)</f>
        <v>5026.4915093749951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12</v>
      </c>
      <c r="E33" s="64">
        <f>SUM('OPEX-M_CWS'!R35:AC35)</f>
        <v>12.300000000000002</v>
      </c>
      <c r="F33" s="64">
        <f>SUM('OPEX-M_CWS'!AD35:AO35)</f>
        <v>12.6075</v>
      </c>
      <c r="G33" s="64">
        <f>SUM('OPEX-M_CWS'!AP35:BA35)</f>
        <v>12.922687500000002</v>
      </c>
      <c r="H33" s="64">
        <f>SUM('OPEX-M_CWS'!BB35:BM35)</f>
        <v>13.245754687499995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12</v>
      </c>
      <c r="E35" s="64">
        <f>SUM('OPEX-M_CWS'!R37:AC37)</f>
        <v>12.300000000000002</v>
      </c>
      <c r="F35" s="64">
        <f>SUM('OPEX-M_CWS'!AD37:AO37)</f>
        <v>12.6075</v>
      </c>
      <c r="G35" s="64">
        <f>SUM('OPEX-M_CWS'!AP37:BA37)</f>
        <v>12.922687500000002</v>
      </c>
      <c r="H35" s="64">
        <f>SUM('OPEX-M_CWS'!BB37:BM37)</f>
        <v>13.245754687499995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63027949.999999993</v>
      </c>
      <c r="E39" s="64">
        <f>SUM('OPEX-M_CWS'!R41:AC41)</f>
        <v>70030757.000000015</v>
      </c>
      <c r="F39" s="64">
        <f>SUM('OPEX-M_CWS'!AD41:AO41)</f>
        <v>76630816.775000021</v>
      </c>
      <c r="G39" s="64">
        <f>SUM('OPEX-M_CWS'!AP41:BA41)</f>
        <v>83890879.461875036</v>
      </c>
      <c r="H39" s="64">
        <f>SUM('OPEX-M_CWS'!BB41:BM41)</f>
        <v>91876945.204296932</v>
      </c>
      <c r="I39" s="35">
        <f>SUM(C39:H39)</f>
        <v>385457348.441172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90</v>
      </c>
      <c r="D9" s="9">
        <f>'OPEX-M_CWS'!G13</f>
        <v>90</v>
      </c>
      <c r="E9" s="9">
        <f>'OPEX-M_CWS'!H13</f>
        <v>90</v>
      </c>
      <c r="F9" s="9">
        <f>'OPEX-M_CWS'!I13</f>
        <v>120090</v>
      </c>
      <c r="G9" s="9">
        <f>'OPEX-M_CWS'!J13</f>
        <v>120090</v>
      </c>
      <c r="H9" s="9">
        <f>'OPEX-M_CWS'!K13</f>
        <v>120090</v>
      </c>
      <c r="I9" s="9">
        <f>'OPEX-M_CWS'!L13</f>
        <v>120090</v>
      </c>
      <c r="J9" s="9">
        <f>'OPEX-M_CWS'!M13</f>
        <v>120090</v>
      </c>
      <c r="K9" s="9">
        <f>'OPEX-M_CWS'!N13</f>
        <v>120090</v>
      </c>
      <c r="L9" s="9">
        <f>'OPEX-M_CWS'!O13</f>
        <v>120090</v>
      </c>
      <c r="M9" s="9">
        <f>'OPEX-M_CWS'!P13</f>
        <v>120090</v>
      </c>
      <c r="N9" s="9">
        <f>'OPEX-M_CWS'!Q13</f>
        <v>120090</v>
      </c>
      <c r="O9" s="9">
        <f>'OPEX-M_CWS'!R13</f>
        <v>120094.5</v>
      </c>
      <c r="P9" s="9">
        <f>'OPEX-M_CWS'!S13</f>
        <v>120094.5</v>
      </c>
      <c r="Q9" s="9">
        <f>'OPEX-M_CWS'!T13</f>
        <v>120094.5</v>
      </c>
      <c r="R9" s="9">
        <f>'OPEX-M_CWS'!U13</f>
        <v>120094.5</v>
      </c>
      <c r="S9" s="9">
        <f>'OPEX-M_CWS'!V13</f>
        <v>120094.5</v>
      </c>
      <c r="T9" s="9">
        <f>'OPEX-M_CWS'!W13</f>
        <v>120094.5</v>
      </c>
      <c r="U9" s="9">
        <f>'OPEX-M_CWS'!X13</f>
        <v>120094.5</v>
      </c>
      <c r="V9" s="9">
        <f>'OPEX-M_CWS'!Y13</f>
        <v>120094.5</v>
      </c>
      <c r="W9" s="9">
        <f>'OPEX-M_CWS'!Z13</f>
        <v>120094.5</v>
      </c>
      <c r="X9" s="9">
        <f>'OPEX-M_CWS'!AA13</f>
        <v>120094.5</v>
      </c>
      <c r="Y9" s="9">
        <f>'OPEX-M_CWS'!AB13</f>
        <v>120094.5</v>
      </c>
      <c r="Z9" s="9">
        <f>'OPEX-M_CWS'!AC13</f>
        <v>120094.5</v>
      </c>
      <c r="AA9" s="9">
        <f>'OPEX-M_CWS'!AD13</f>
        <v>120099.22500000001</v>
      </c>
      <c r="AB9" s="9">
        <f>'OPEX-M_CWS'!AE13</f>
        <v>120099.22500000001</v>
      </c>
      <c r="AC9" s="9">
        <f>'OPEX-M_CWS'!AF13</f>
        <v>120099.22500000001</v>
      </c>
      <c r="AD9" s="9">
        <f>'OPEX-M_CWS'!AG13</f>
        <v>120099.22500000001</v>
      </c>
      <c r="AE9" s="9">
        <f>'OPEX-M_CWS'!AH13</f>
        <v>120099.22500000001</v>
      </c>
      <c r="AF9" s="9">
        <f>'OPEX-M_CWS'!AI13</f>
        <v>120099.22500000001</v>
      </c>
      <c r="AG9" s="9">
        <f>'OPEX-M_CWS'!AJ13</f>
        <v>120099.22500000001</v>
      </c>
      <c r="AH9" s="9">
        <f>'OPEX-M_CWS'!AK13</f>
        <v>120099.22500000001</v>
      </c>
      <c r="AI9" s="9">
        <f>'OPEX-M_CWS'!AL13</f>
        <v>120099.22500000001</v>
      </c>
      <c r="AJ9" s="9">
        <f>'OPEX-M_CWS'!AM13</f>
        <v>120099.22500000001</v>
      </c>
      <c r="AK9" s="9">
        <f>'OPEX-M_CWS'!AN13</f>
        <v>120099.22500000001</v>
      </c>
      <c r="AL9" s="9">
        <f>'OPEX-M_CWS'!AO13</f>
        <v>120099.22500000001</v>
      </c>
      <c r="AM9" s="9">
        <f>'OPEX-M_CWS'!AP13</f>
        <v>120104.18625</v>
      </c>
      <c r="AN9" s="9">
        <f>'OPEX-M_CWS'!AQ13</f>
        <v>120104.18625</v>
      </c>
      <c r="AO9" s="9">
        <f>'OPEX-M_CWS'!AR13</f>
        <v>120104.18625</v>
      </c>
      <c r="AP9" s="9">
        <f>'OPEX-M_CWS'!AS13</f>
        <v>120104.18625</v>
      </c>
      <c r="AQ9" s="9">
        <f>'OPEX-M_CWS'!AT13</f>
        <v>120104.18625</v>
      </c>
      <c r="AR9" s="9">
        <f>'OPEX-M_CWS'!AU13</f>
        <v>120104.18625</v>
      </c>
      <c r="AS9" s="9">
        <f>'OPEX-M_CWS'!AV13</f>
        <v>120104.18625</v>
      </c>
      <c r="AT9" s="9">
        <f>'OPEX-M_CWS'!AW13</f>
        <v>120104.18625</v>
      </c>
      <c r="AU9" s="9">
        <f>'OPEX-M_CWS'!AX13</f>
        <v>120104.18625</v>
      </c>
      <c r="AV9" s="9">
        <f>'OPEX-M_CWS'!AY13</f>
        <v>120104.18625</v>
      </c>
      <c r="AW9" s="9">
        <f>'OPEX-M_CWS'!AZ13</f>
        <v>120104.18625</v>
      </c>
      <c r="AX9" s="9">
        <f>'OPEX-M_CWS'!BA13</f>
        <v>120104.18625</v>
      </c>
      <c r="AY9" s="9">
        <f>'OPEX-M_CWS'!BB13</f>
        <v>120109.39556249999</v>
      </c>
      <c r="AZ9" s="9">
        <f>'OPEX-M_CWS'!BC13</f>
        <v>120109.39556249999</v>
      </c>
      <c r="BA9" s="9">
        <f>'OPEX-M_CWS'!BD13</f>
        <v>120109.39556249999</v>
      </c>
      <c r="BB9" s="9">
        <f>'OPEX-M_CWS'!BE13</f>
        <v>120109.39556249999</v>
      </c>
      <c r="BC9" s="9">
        <f>'OPEX-M_CWS'!BF13</f>
        <v>120109.39556249999</v>
      </c>
      <c r="BD9" s="9">
        <f>'OPEX-M_CWS'!BG13</f>
        <v>120109.39556249999</v>
      </c>
      <c r="BE9" s="9">
        <f>'OPEX-M_CWS'!BH13</f>
        <v>120109.39556249999</v>
      </c>
      <c r="BF9" s="9">
        <f>'OPEX-M_CWS'!BI13</f>
        <v>120109.39556249999</v>
      </c>
      <c r="BG9" s="9">
        <f>'OPEX-M_CWS'!BJ13</f>
        <v>120109.39556249999</v>
      </c>
      <c r="BH9" s="9">
        <f>'OPEX-M_CWS'!BK13</f>
        <v>120109.39556249999</v>
      </c>
      <c r="BI9" s="9">
        <f>'OPEX-M_CWS'!BL13</f>
        <v>120109.39556249999</v>
      </c>
      <c r="BJ9" s="9">
        <f>'OPEX-M_CWS'!BM13</f>
        <v>120109.39556249999</v>
      </c>
    </row>
    <row r="10" spans="1:63" x14ac:dyDescent="0.15">
      <c r="B10" t="str">
        <f>'OPEX-M_CWS'!A21</f>
        <v>Total Office and Admin</v>
      </c>
      <c r="C10" s="9">
        <f>'OPEX-M_CWS'!F21</f>
        <v>5000004</v>
      </c>
      <c r="D10" s="9">
        <f>'OPEX-M_CWS'!G21</f>
        <v>5000004</v>
      </c>
      <c r="E10" s="9">
        <f>'OPEX-M_CWS'!H21</f>
        <v>5000004</v>
      </c>
      <c r="F10" s="9">
        <f>'OPEX-M_CWS'!I21</f>
        <v>5000004</v>
      </c>
      <c r="G10" s="9">
        <f>'OPEX-M_CWS'!J21</f>
        <v>5000004</v>
      </c>
      <c r="H10" s="9">
        <f>'OPEX-M_CWS'!K21</f>
        <v>5000004</v>
      </c>
      <c r="I10" s="9">
        <f>'OPEX-M_CWS'!L21</f>
        <v>5000004</v>
      </c>
      <c r="J10" s="9">
        <f>'OPEX-M_CWS'!M21</f>
        <v>5000004</v>
      </c>
      <c r="K10" s="9">
        <f>'OPEX-M_CWS'!N21</f>
        <v>5000004</v>
      </c>
      <c r="L10" s="9">
        <f>'OPEX-M_CWS'!O21</f>
        <v>5000004</v>
      </c>
      <c r="M10" s="9">
        <f>'OPEX-M_CWS'!P21</f>
        <v>5000004</v>
      </c>
      <c r="N10" s="9">
        <f>'OPEX-M_CWS'!Q21</f>
        <v>5000004</v>
      </c>
      <c r="O10" s="9">
        <f>'OPEX-M_CWS'!R21</f>
        <v>5500004.1000000006</v>
      </c>
      <c r="P10" s="9">
        <f>'OPEX-M_CWS'!S21</f>
        <v>5500004.1000000006</v>
      </c>
      <c r="Q10" s="9">
        <f>'OPEX-M_CWS'!T21</f>
        <v>5500004.1000000006</v>
      </c>
      <c r="R10" s="9">
        <f>'OPEX-M_CWS'!U21</f>
        <v>5500004.1000000006</v>
      </c>
      <c r="S10" s="9">
        <f>'OPEX-M_CWS'!V21</f>
        <v>5500004.1000000006</v>
      </c>
      <c r="T10" s="9">
        <f>'OPEX-M_CWS'!W21</f>
        <v>5500004.1000000006</v>
      </c>
      <c r="U10" s="9">
        <f>'OPEX-M_CWS'!X21</f>
        <v>5500004.1000000006</v>
      </c>
      <c r="V10" s="9">
        <f>'OPEX-M_CWS'!Y21</f>
        <v>5500004.1000000006</v>
      </c>
      <c r="W10" s="9">
        <f>'OPEX-M_CWS'!Z21</f>
        <v>5500004.1000000006</v>
      </c>
      <c r="X10" s="9">
        <f>'OPEX-M_CWS'!AA21</f>
        <v>5500004.1000000006</v>
      </c>
      <c r="Y10" s="9">
        <f>'OPEX-M_CWS'!AB21</f>
        <v>5500004.1000000006</v>
      </c>
      <c r="Z10" s="9">
        <f>'OPEX-M_CWS'!AC21</f>
        <v>5500004.1000000006</v>
      </c>
      <c r="AA10" s="9">
        <f>'OPEX-M_CWS'!AD21</f>
        <v>6050004.2025000015</v>
      </c>
      <c r="AB10" s="9">
        <f>'OPEX-M_CWS'!AE21</f>
        <v>6050004.2025000015</v>
      </c>
      <c r="AC10" s="9">
        <f>'OPEX-M_CWS'!AF21</f>
        <v>6050004.2025000015</v>
      </c>
      <c r="AD10" s="9">
        <f>'OPEX-M_CWS'!AG21</f>
        <v>6050004.2025000015</v>
      </c>
      <c r="AE10" s="9">
        <f>'OPEX-M_CWS'!AH21</f>
        <v>6050004.2025000015</v>
      </c>
      <c r="AF10" s="9">
        <f>'OPEX-M_CWS'!AI21</f>
        <v>6050004.2025000015</v>
      </c>
      <c r="AG10" s="9">
        <f>'OPEX-M_CWS'!AJ21</f>
        <v>6050004.2025000015</v>
      </c>
      <c r="AH10" s="9">
        <f>'OPEX-M_CWS'!AK21</f>
        <v>6050004.2025000015</v>
      </c>
      <c r="AI10" s="9">
        <f>'OPEX-M_CWS'!AL21</f>
        <v>6050004.2025000015</v>
      </c>
      <c r="AJ10" s="9">
        <f>'OPEX-M_CWS'!AM21</f>
        <v>6050004.2025000015</v>
      </c>
      <c r="AK10" s="9">
        <f>'OPEX-M_CWS'!AN21</f>
        <v>6050004.2025000015</v>
      </c>
      <c r="AL10" s="9">
        <f>'OPEX-M_CWS'!AO21</f>
        <v>6050004.2025000015</v>
      </c>
      <c r="AM10" s="9">
        <f>'OPEX-M_CWS'!AP21</f>
        <v>6655004.3075625021</v>
      </c>
      <c r="AN10" s="9">
        <f>'OPEX-M_CWS'!AQ21</f>
        <v>6655004.3075625021</v>
      </c>
      <c r="AO10" s="9">
        <f>'OPEX-M_CWS'!AR21</f>
        <v>6655004.3075625021</v>
      </c>
      <c r="AP10" s="9">
        <f>'OPEX-M_CWS'!AS21</f>
        <v>6655004.3075625021</v>
      </c>
      <c r="AQ10" s="9">
        <f>'OPEX-M_CWS'!AT21</f>
        <v>6655004.3075625021</v>
      </c>
      <c r="AR10" s="9">
        <f>'OPEX-M_CWS'!AU21</f>
        <v>6655004.3075625021</v>
      </c>
      <c r="AS10" s="9">
        <f>'OPEX-M_CWS'!AV21</f>
        <v>6655004.3075625021</v>
      </c>
      <c r="AT10" s="9">
        <f>'OPEX-M_CWS'!AW21</f>
        <v>6655004.3075625021</v>
      </c>
      <c r="AU10" s="9">
        <f>'OPEX-M_CWS'!AX21</f>
        <v>6655004.3075625021</v>
      </c>
      <c r="AV10" s="9">
        <f>'OPEX-M_CWS'!AY21</f>
        <v>6655004.3075625021</v>
      </c>
      <c r="AW10" s="9">
        <f>'OPEX-M_CWS'!AZ21</f>
        <v>6655004.3075625021</v>
      </c>
      <c r="AX10" s="9">
        <f>'OPEX-M_CWS'!BA21</f>
        <v>6655004.3075625021</v>
      </c>
      <c r="AY10" s="9">
        <f>'OPEX-M_CWS'!BB21</f>
        <v>7320504.4152515661</v>
      </c>
      <c r="AZ10" s="9">
        <f>'OPEX-M_CWS'!BC21</f>
        <v>7320504.4152515661</v>
      </c>
      <c r="BA10" s="9">
        <f>'OPEX-M_CWS'!BD21</f>
        <v>7320504.4152515661</v>
      </c>
      <c r="BB10" s="9">
        <f>'OPEX-M_CWS'!BE21</f>
        <v>7320504.4152515661</v>
      </c>
      <c r="BC10" s="9">
        <f>'OPEX-M_CWS'!BF21</f>
        <v>7320504.4152515661</v>
      </c>
      <c r="BD10" s="9">
        <f>'OPEX-M_CWS'!BG21</f>
        <v>7320504.4152515661</v>
      </c>
      <c r="BE10" s="9">
        <f>'OPEX-M_CWS'!BH21</f>
        <v>7320504.4152515661</v>
      </c>
      <c r="BF10" s="9">
        <f>'OPEX-M_CWS'!BI21</f>
        <v>7320504.4152515661</v>
      </c>
      <c r="BG10" s="9">
        <f>'OPEX-M_CWS'!BJ21</f>
        <v>7320504.4152515661</v>
      </c>
      <c r="BH10" s="9">
        <f>'OPEX-M_CWS'!BK21</f>
        <v>7320504.4152515661</v>
      </c>
      <c r="BI10" s="9">
        <f>'OPEX-M_CWS'!BL21</f>
        <v>7320504.4152515661</v>
      </c>
      <c r="BJ10" s="9">
        <f>'OPEX-M_CWS'!BM21</f>
        <v>7320504.4152515661</v>
      </c>
    </row>
    <row r="11" spans="1:63" x14ac:dyDescent="0.15">
      <c r="B11" t="str">
        <f>'OPEX-M_CWS'!A27</f>
        <v>Total Accounting &amp; Other</v>
      </c>
      <c r="C11" s="9">
        <f>'OPEX-M_CWS'!F27</f>
        <v>2</v>
      </c>
      <c r="D11" s="9">
        <f>'OPEX-M_CWS'!G27</f>
        <v>2</v>
      </c>
      <c r="E11" s="9">
        <f>'OPEX-M_CWS'!H27</f>
        <v>2</v>
      </c>
      <c r="F11" s="9">
        <f>'OPEX-M_CWS'!I27</f>
        <v>1502</v>
      </c>
      <c r="G11" s="9">
        <f>'OPEX-M_CWS'!J27</f>
        <v>2</v>
      </c>
      <c r="H11" s="9">
        <f>'OPEX-M_CWS'!K27</f>
        <v>2</v>
      </c>
      <c r="I11" s="9">
        <f>'OPEX-M_CWS'!L27</f>
        <v>2</v>
      </c>
      <c r="J11" s="9">
        <f>'OPEX-M_CWS'!M27</f>
        <v>2</v>
      </c>
      <c r="K11" s="9">
        <f>'OPEX-M_CWS'!N27</f>
        <v>2</v>
      </c>
      <c r="L11" s="9">
        <f>'OPEX-M_CWS'!O27</f>
        <v>2</v>
      </c>
      <c r="M11" s="9">
        <f>'OPEX-M_CWS'!P27</f>
        <v>2</v>
      </c>
      <c r="N11" s="9">
        <f>'OPEX-M_CWS'!Q27</f>
        <v>2</v>
      </c>
      <c r="O11" s="9">
        <f>'OPEX-M_CWS'!R27</f>
        <v>2.0499999999999998</v>
      </c>
      <c r="P11" s="9">
        <f>'OPEX-M_CWS'!S27</f>
        <v>2.0499999999999998</v>
      </c>
      <c r="Q11" s="9">
        <f>'OPEX-M_CWS'!T27</f>
        <v>2.0499999999999998</v>
      </c>
      <c r="R11" s="9">
        <f>'OPEX-M_CWS'!U27</f>
        <v>1502.0500000000002</v>
      </c>
      <c r="S11" s="9">
        <f>'OPEX-M_CWS'!V27</f>
        <v>2.0499999999999998</v>
      </c>
      <c r="T11" s="9">
        <f>'OPEX-M_CWS'!W27</f>
        <v>2.0499999999999998</v>
      </c>
      <c r="U11" s="9">
        <f>'OPEX-M_CWS'!X27</f>
        <v>2.0499999999999998</v>
      </c>
      <c r="V11" s="9">
        <f>'OPEX-M_CWS'!Y27</f>
        <v>2.0499999999999998</v>
      </c>
      <c r="W11" s="9">
        <f>'OPEX-M_CWS'!Z27</f>
        <v>2.0499999999999998</v>
      </c>
      <c r="X11" s="9">
        <f>'OPEX-M_CWS'!AA27</f>
        <v>2.0499999999999998</v>
      </c>
      <c r="Y11" s="9">
        <f>'OPEX-M_CWS'!AB27</f>
        <v>2.0499999999999998</v>
      </c>
      <c r="Z11" s="9">
        <f>'OPEX-M_CWS'!AC27</f>
        <v>2.0499999999999998</v>
      </c>
      <c r="AA11" s="9">
        <f>'OPEX-M_CWS'!AD27</f>
        <v>2.1012499999999998</v>
      </c>
      <c r="AB11" s="9">
        <f>'OPEX-M_CWS'!AE27</f>
        <v>2.1012499999999998</v>
      </c>
      <c r="AC11" s="9">
        <f>'OPEX-M_CWS'!AF27</f>
        <v>2.1012499999999998</v>
      </c>
      <c r="AD11" s="9">
        <f>'OPEX-M_CWS'!AG27</f>
        <v>1502.1012500000002</v>
      </c>
      <c r="AE11" s="9">
        <f>'OPEX-M_CWS'!AH27</f>
        <v>2.1012499999999998</v>
      </c>
      <c r="AF11" s="9">
        <f>'OPEX-M_CWS'!AI27</f>
        <v>2.1012499999999998</v>
      </c>
      <c r="AG11" s="9">
        <f>'OPEX-M_CWS'!AJ27</f>
        <v>2.1012499999999998</v>
      </c>
      <c r="AH11" s="9">
        <f>'OPEX-M_CWS'!AK27</f>
        <v>2.1012499999999998</v>
      </c>
      <c r="AI11" s="9">
        <f>'OPEX-M_CWS'!AL27</f>
        <v>2.1012499999999998</v>
      </c>
      <c r="AJ11" s="9">
        <f>'OPEX-M_CWS'!AM27</f>
        <v>2.1012499999999998</v>
      </c>
      <c r="AK11" s="9">
        <f>'OPEX-M_CWS'!AN27</f>
        <v>2.1012499999999998</v>
      </c>
      <c r="AL11" s="9">
        <f>'OPEX-M_CWS'!AO27</f>
        <v>2.1012499999999998</v>
      </c>
      <c r="AM11" s="9">
        <f>'OPEX-M_CWS'!AP27</f>
        <v>2.1537812499999998</v>
      </c>
      <c r="AN11" s="9">
        <f>'OPEX-M_CWS'!AQ27</f>
        <v>2.1537812499999998</v>
      </c>
      <c r="AO11" s="9">
        <f>'OPEX-M_CWS'!AR27</f>
        <v>2.1537812499999998</v>
      </c>
      <c r="AP11" s="9">
        <f>'OPEX-M_CWS'!AS27</f>
        <v>1502.1537812500001</v>
      </c>
      <c r="AQ11" s="9">
        <f>'OPEX-M_CWS'!AT27</f>
        <v>2.1537812499999998</v>
      </c>
      <c r="AR11" s="9">
        <f>'OPEX-M_CWS'!AU27</f>
        <v>2.1537812499999998</v>
      </c>
      <c r="AS11" s="9">
        <f>'OPEX-M_CWS'!AV27</f>
        <v>2.1537812499999998</v>
      </c>
      <c r="AT11" s="9">
        <f>'OPEX-M_CWS'!AW27</f>
        <v>2.1537812499999998</v>
      </c>
      <c r="AU11" s="9">
        <f>'OPEX-M_CWS'!AX27</f>
        <v>2.1537812499999998</v>
      </c>
      <c r="AV11" s="9">
        <f>'OPEX-M_CWS'!AY27</f>
        <v>2.1537812499999998</v>
      </c>
      <c r="AW11" s="9">
        <f>'OPEX-M_CWS'!AZ27</f>
        <v>2.1537812499999998</v>
      </c>
      <c r="AX11" s="9">
        <f>'OPEX-M_CWS'!BA27</f>
        <v>2.1537812499999998</v>
      </c>
      <c r="AY11" s="9">
        <f>'OPEX-M_CWS'!BB27</f>
        <v>2.2076257812499995</v>
      </c>
      <c r="AZ11" s="9">
        <f>'OPEX-M_CWS'!BC27</f>
        <v>2.2076257812499995</v>
      </c>
      <c r="BA11" s="9">
        <f>'OPEX-M_CWS'!BD27</f>
        <v>2.2076257812499995</v>
      </c>
      <c r="BB11" s="9">
        <f>'OPEX-M_CWS'!BE27</f>
        <v>1502.20762578125</v>
      </c>
      <c r="BC11" s="9">
        <f>'OPEX-M_CWS'!BF27</f>
        <v>2.2076257812499995</v>
      </c>
      <c r="BD11" s="9">
        <f>'OPEX-M_CWS'!BG27</f>
        <v>2.2076257812499995</v>
      </c>
      <c r="BE11" s="9">
        <f>'OPEX-M_CWS'!BH27</f>
        <v>2.2076257812499995</v>
      </c>
      <c r="BF11" s="9">
        <f>'OPEX-M_CWS'!BI27</f>
        <v>2.2076257812499995</v>
      </c>
      <c r="BG11" s="9">
        <f>'OPEX-M_CWS'!BJ27</f>
        <v>2.2076257812499995</v>
      </c>
      <c r="BH11" s="9">
        <f>'OPEX-M_CWS'!BK27</f>
        <v>2.2076257812499995</v>
      </c>
      <c r="BI11" s="9">
        <f>'OPEX-M_CWS'!BL27</f>
        <v>2.2076257812499995</v>
      </c>
      <c r="BJ11" s="9">
        <f>'OPEX-M_CWS'!BM27</f>
        <v>2.2076257812499995</v>
      </c>
    </row>
    <row r="12" spans="1:63" x14ac:dyDescent="0.15">
      <c r="B12" t="str">
        <f>'OPEX-M_CWS'!A33</f>
        <v xml:space="preserve">Total Legal </v>
      </c>
      <c r="C12" s="9">
        <f>'OPEX-M_CWS'!F33</f>
        <v>20002</v>
      </c>
      <c r="D12" s="9">
        <f>'OPEX-M_CWS'!G33</f>
        <v>2</v>
      </c>
      <c r="E12" s="9">
        <f>'OPEX-M_CWS'!H33</f>
        <v>2</v>
      </c>
      <c r="F12" s="9">
        <f>'OPEX-M_CWS'!I33</f>
        <v>2</v>
      </c>
      <c r="G12" s="9">
        <f>'OPEX-M_CWS'!J33</f>
        <v>2</v>
      </c>
      <c r="H12" s="9">
        <f>'OPEX-M_CWS'!K33</f>
        <v>2</v>
      </c>
      <c r="I12" s="9">
        <f>'OPEX-M_CWS'!L33</f>
        <v>2</v>
      </c>
      <c r="J12" s="9">
        <f>'OPEX-M_CWS'!M33</f>
        <v>2</v>
      </c>
      <c r="K12" s="9">
        <f>'OPEX-M_CWS'!N33</f>
        <v>2</v>
      </c>
      <c r="L12" s="9">
        <f>'OPEX-M_CWS'!O33</f>
        <v>2</v>
      </c>
      <c r="M12" s="9">
        <f>'OPEX-M_CWS'!P33</f>
        <v>2</v>
      </c>
      <c r="N12" s="9">
        <f>'OPEX-M_CWS'!Q33</f>
        <v>2</v>
      </c>
      <c r="O12" s="9">
        <f>'OPEX-M_CWS'!R33</f>
        <v>5002.05</v>
      </c>
      <c r="P12" s="9">
        <f>'OPEX-M_CWS'!S33</f>
        <v>2.0499999999999998</v>
      </c>
      <c r="Q12" s="9">
        <f>'OPEX-M_CWS'!T33</f>
        <v>2.0499999999999998</v>
      </c>
      <c r="R12" s="9">
        <f>'OPEX-M_CWS'!U33</f>
        <v>2.0499999999999998</v>
      </c>
      <c r="S12" s="9">
        <f>'OPEX-M_CWS'!V33</f>
        <v>2.0499999999999998</v>
      </c>
      <c r="T12" s="9">
        <f>'OPEX-M_CWS'!W33</f>
        <v>2.0499999999999998</v>
      </c>
      <c r="U12" s="9">
        <f>'OPEX-M_CWS'!X33</f>
        <v>2.0499999999999998</v>
      </c>
      <c r="V12" s="9">
        <f>'OPEX-M_CWS'!Y33</f>
        <v>2.0499999999999998</v>
      </c>
      <c r="W12" s="9">
        <f>'OPEX-M_CWS'!Z33</f>
        <v>2.0499999999999998</v>
      </c>
      <c r="X12" s="9">
        <f>'OPEX-M_CWS'!AA33</f>
        <v>2.0499999999999998</v>
      </c>
      <c r="Y12" s="9">
        <f>'OPEX-M_CWS'!AB33</f>
        <v>2.0499999999999998</v>
      </c>
      <c r="Z12" s="9">
        <f>'OPEX-M_CWS'!AC33</f>
        <v>2.0499999999999998</v>
      </c>
      <c r="AA12" s="9">
        <f>'OPEX-M_CWS'!AD33</f>
        <v>5002.1012499999997</v>
      </c>
      <c r="AB12" s="9">
        <f>'OPEX-M_CWS'!AE33</f>
        <v>2.1012499999999998</v>
      </c>
      <c r="AC12" s="9">
        <f>'OPEX-M_CWS'!AF33</f>
        <v>2.1012499999999998</v>
      </c>
      <c r="AD12" s="9">
        <f>'OPEX-M_CWS'!AG33</f>
        <v>2.1012499999999998</v>
      </c>
      <c r="AE12" s="9">
        <f>'OPEX-M_CWS'!AH33</f>
        <v>2.1012499999999998</v>
      </c>
      <c r="AF12" s="9">
        <f>'OPEX-M_CWS'!AI33</f>
        <v>2.1012499999999998</v>
      </c>
      <c r="AG12" s="9">
        <f>'OPEX-M_CWS'!AJ33</f>
        <v>2.1012499999999998</v>
      </c>
      <c r="AH12" s="9">
        <f>'OPEX-M_CWS'!AK33</f>
        <v>2.1012499999999998</v>
      </c>
      <c r="AI12" s="9">
        <f>'OPEX-M_CWS'!AL33</f>
        <v>2.1012499999999998</v>
      </c>
      <c r="AJ12" s="9">
        <f>'OPEX-M_CWS'!AM33</f>
        <v>2.1012499999999998</v>
      </c>
      <c r="AK12" s="9">
        <f>'OPEX-M_CWS'!AN33</f>
        <v>2.1012499999999998</v>
      </c>
      <c r="AL12" s="9">
        <f>'OPEX-M_CWS'!AO33</f>
        <v>2.1012499999999998</v>
      </c>
      <c r="AM12" s="9">
        <f>'OPEX-M_CWS'!AP33</f>
        <v>5002.1537812500001</v>
      </c>
      <c r="AN12" s="9">
        <f>'OPEX-M_CWS'!AQ33</f>
        <v>2.1537812499999998</v>
      </c>
      <c r="AO12" s="9">
        <f>'OPEX-M_CWS'!AR33</f>
        <v>2.1537812499999998</v>
      </c>
      <c r="AP12" s="9">
        <f>'OPEX-M_CWS'!AS33</f>
        <v>2.1537812499999998</v>
      </c>
      <c r="AQ12" s="9">
        <f>'OPEX-M_CWS'!AT33</f>
        <v>2.1537812499999998</v>
      </c>
      <c r="AR12" s="9">
        <f>'OPEX-M_CWS'!AU33</f>
        <v>2.1537812499999998</v>
      </c>
      <c r="AS12" s="9">
        <f>'OPEX-M_CWS'!AV33</f>
        <v>2.1537812499999998</v>
      </c>
      <c r="AT12" s="9">
        <f>'OPEX-M_CWS'!AW33</f>
        <v>2.1537812499999998</v>
      </c>
      <c r="AU12" s="9">
        <f>'OPEX-M_CWS'!AX33</f>
        <v>2.1537812499999998</v>
      </c>
      <c r="AV12" s="9">
        <f>'OPEX-M_CWS'!AY33</f>
        <v>2.1537812499999998</v>
      </c>
      <c r="AW12" s="9">
        <f>'OPEX-M_CWS'!AZ33</f>
        <v>2.1537812499999998</v>
      </c>
      <c r="AX12" s="9">
        <f>'OPEX-M_CWS'!BA33</f>
        <v>2.1537812499999998</v>
      </c>
      <c r="AY12" s="9">
        <f>'OPEX-M_CWS'!BB33</f>
        <v>5002.2076257812496</v>
      </c>
      <c r="AZ12" s="9">
        <f>'OPEX-M_CWS'!BC33</f>
        <v>2.2076257812499995</v>
      </c>
      <c r="BA12" s="9">
        <f>'OPEX-M_CWS'!BD33</f>
        <v>2.2076257812499995</v>
      </c>
      <c r="BB12" s="9">
        <f>'OPEX-M_CWS'!BE33</f>
        <v>2.2076257812499995</v>
      </c>
      <c r="BC12" s="9">
        <f>'OPEX-M_CWS'!BF33</f>
        <v>2.2076257812499995</v>
      </c>
      <c r="BD12" s="9">
        <f>'OPEX-M_CWS'!BG33</f>
        <v>2.2076257812499995</v>
      </c>
      <c r="BE12" s="9">
        <f>'OPEX-M_CWS'!BH33</f>
        <v>2.2076257812499995</v>
      </c>
      <c r="BF12" s="9">
        <f>'OPEX-M_CWS'!BI33</f>
        <v>2.2076257812499995</v>
      </c>
      <c r="BG12" s="9">
        <f>'OPEX-M_CWS'!BJ33</f>
        <v>2.2076257812499995</v>
      </c>
      <c r="BH12" s="9">
        <f>'OPEX-M_CWS'!BK33</f>
        <v>2.2076257812499995</v>
      </c>
      <c r="BI12" s="9">
        <f>'OPEX-M_CWS'!BL33</f>
        <v>2.2076257812499995</v>
      </c>
      <c r="BJ12" s="9">
        <f>'OPEX-M_CWS'!BM33</f>
        <v>2.2076257812499995</v>
      </c>
    </row>
    <row r="13" spans="1:63" x14ac:dyDescent="0.15">
      <c r="B13" t="str">
        <f>'OPEX-M_CWS'!A35</f>
        <v>Licenses and Permits</v>
      </c>
      <c r="C13" s="9">
        <f>'OPEX-M_CWS'!F35</f>
        <v>1</v>
      </c>
      <c r="D13" s="9">
        <f>'OPEX-M_CWS'!G35</f>
        <v>1</v>
      </c>
      <c r="E13" s="9">
        <f>'OPEX-M_CWS'!H35</f>
        <v>1</v>
      </c>
      <c r="F13" s="9">
        <f>'OPEX-M_CWS'!I35</f>
        <v>1</v>
      </c>
      <c r="G13" s="9">
        <f>'OPEX-M_CWS'!J35</f>
        <v>1</v>
      </c>
      <c r="H13" s="9">
        <f>'OPEX-M_CWS'!K35</f>
        <v>1</v>
      </c>
      <c r="I13" s="9">
        <f>'OPEX-M_CWS'!L35</f>
        <v>1</v>
      </c>
      <c r="J13" s="9">
        <f>'OPEX-M_CWS'!M35</f>
        <v>1</v>
      </c>
      <c r="K13" s="9">
        <f>'OPEX-M_CWS'!N35</f>
        <v>1</v>
      </c>
      <c r="L13" s="9">
        <f>'OPEX-M_CWS'!O35</f>
        <v>1</v>
      </c>
      <c r="M13" s="9">
        <f>'OPEX-M_CWS'!P35</f>
        <v>1</v>
      </c>
      <c r="N13" s="9">
        <f>'OPEX-M_CWS'!Q35</f>
        <v>1</v>
      </c>
      <c r="O13" s="9">
        <f>'OPEX-M_CWS'!R35</f>
        <v>1.0249999999999999</v>
      </c>
      <c r="P13" s="9">
        <f>'OPEX-M_CWS'!S35</f>
        <v>1.0249999999999999</v>
      </c>
      <c r="Q13" s="9">
        <f>'OPEX-M_CWS'!T35</f>
        <v>1.0249999999999999</v>
      </c>
      <c r="R13" s="9">
        <f>'OPEX-M_CWS'!U35</f>
        <v>1.0249999999999999</v>
      </c>
      <c r="S13" s="9">
        <f>'OPEX-M_CWS'!V35</f>
        <v>1.0249999999999999</v>
      </c>
      <c r="T13" s="9">
        <f>'OPEX-M_CWS'!W35</f>
        <v>1.0249999999999999</v>
      </c>
      <c r="U13" s="9">
        <f>'OPEX-M_CWS'!X35</f>
        <v>1.0249999999999999</v>
      </c>
      <c r="V13" s="9">
        <f>'OPEX-M_CWS'!Y35</f>
        <v>1.0249999999999999</v>
      </c>
      <c r="W13" s="9">
        <f>'OPEX-M_CWS'!Z35</f>
        <v>1.0249999999999999</v>
      </c>
      <c r="X13" s="9">
        <f>'OPEX-M_CWS'!AA35</f>
        <v>1.0249999999999999</v>
      </c>
      <c r="Y13" s="9">
        <f>'OPEX-M_CWS'!AB35</f>
        <v>1.0249999999999999</v>
      </c>
      <c r="Z13" s="9">
        <f>'OPEX-M_CWS'!AC35</f>
        <v>1.0249999999999999</v>
      </c>
      <c r="AA13" s="9">
        <f>'OPEX-M_CWS'!AD35</f>
        <v>1.0506249999999999</v>
      </c>
      <c r="AB13" s="9">
        <f>'OPEX-M_CWS'!AE35</f>
        <v>1.0506249999999999</v>
      </c>
      <c r="AC13" s="9">
        <f>'OPEX-M_CWS'!AF35</f>
        <v>1.0506249999999999</v>
      </c>
      <c r="AD13" s="9">
        <f>'OPEX-M_CWS'!AG35</f>
        <v>1.0506249999999999</v>
      </c>
      <c r="AE13" s="9">
        <f>'OPEX-M_CWS'!AH35</f>
        <v>1.0506249999999999</v>
      </c>
      <c r="AF13" s="9">
        <f>'OPEX-M_CWS'!AI35</f>
        <v>1.0506249999999999</v>
      </c>
      <c r="AG13" s="9">
        <f>'OPEX-M_CWS'!AJ35</f>
        <v>1.0506249999999999</v>
      </c>
      <c r="AH13" s="9">
        <f>'OPEX-M_CWS'!AK35</f>
        <v>1.0506249999999999</v>
      </c>
      <c r="AI13" s="9">
        <f>'OPEX-M_CWS'!AL35</f>
        <v>1.0506249999999999</v>
      </c>
      <c r="AJ13" s="9">
        <f>'OPEX-M_CWS'!AM35</f>
        <v>1.0506249999999999</v>
      </c>
      <c r="AK13" s="9">
        <f>'OPEX-M_CWS'!AN35</f>
        <v>1.0506249999999999</v>
      </c>
      <c r="AL13" s="9">
        <f>'OPEX-M_CWS'!AO35</f>
        <v>1.0506249999999999</v>
      </c>
      <c r="AM13" s="9">
        <f>'OPEX-M_CWS'!AP35</f>
        <v>1.0768906249999999</v>
      </c>
      <c r="AN13" s="9">
        <f>'OPEX-M_CWS'!AQ35</f>
        <v>1.0768906249999999</v>
      </c>
      <c r="AO13" s="9">
        <f>'OPEX-M_CWS'!AR35</f>
        <v>1.0768906249999999</v>
      </c>
      <c r="AP13" s="9">
        <f>'OPEX-M_CWS'!AS35</f>
        <v>1.0768906249999999</v>
      </c>
      <c r="AQ13" s="9">
        <f>'OPEX-M_CWS'!AT35</f>
        <v>1.0768906249999999</v>
      </c>
      <c r="AR13" s="9">
        <f>'OPEX-M_CWS'!AU35</f>
        <v>1.0768906249999999</v>
      </c>
      <c r="AS13" s="9">
        <f>'OPEX-M_CWS'!AV35</f>
        <v>1.0768906249999999</v>
      </c>
      <c r="AT13" s="9">
        <f>'OPEX-M_CWS'!AW35</f>
        <v>1.0768906249999999</v>
      </c>
      <c r="AU13" s="9">
        <f>'OPEX-M_CWS'!AX35</f>
        <v>1.0768906249999999</v>
      </c>
      <c r="AV13" s="9">
        <f>'OPEX-M_CWS'!AY35</f>
        <v>1.0768906249999999</v>
      </c>
      <c r="AW13" s="9">
        <f>'OPEX-M_CWS'!AZ35</f>
        <v>1.0768906249999999</v>
      </c>
      <c r="AX13" s="9">
        <f>'OPEX-M_CWS'!BA35</f>
        <v>1.0768906249999999</v>
      </c>
      <c r="AY13" s="9">
        <f>'OPEX-M_CWS'!BB35</f>
        <v>1.1038128906249998</v>
      </c>
      <c r="AZ13" s="9">
        <f>'OPEX-M_CWS'!BC35</f>
        <v>1.1038128906249998</v>
      </c>
      <c r="BA13" s="9">
        <f>'OPEX-M_CWS'!BD35</f>
        <v>1.1038128906249998</v>
      </c>
      <c r="BB13" s="9">
        <f>'OPEX-M_CWS'!BE35</f>
        <v>1.1038128906249998</v>
      </c>
      <c r="BC13" s="9">
        <f>'OPEX-M_CWS'!BF35</f>
        <v>1.1038128906249998</v>
      </c>
      <c r="BD13" s="9">
        <f>'OPEX-M_CWS'!BG35</f>
        <v>1.1038128906249998</v>
      </c>
      <c r="BE13" s="9">
        <f>'OPEX-M_CWS'!BH35</f>
        <v>1.1038128906249998</v>
      </c>
      <c r="BF13" s="9">
        <f>'OPEX-M_CWS'!BI35</f>
        <v>1.1038128906249998</v>
      </c>
      <c r="BG13" s="9">
        <f>'OPEX-M_CWS'!BJ35</f>
        <v>1.1038128906249998</v>
      </c>
      <c r="BH13" s="9">
        <f>'OPEX-M_CWS'!BK35</f>
        <v>1.1038128906249998</v>
      </c>
      <c r="BI13" s="9">
        <f>'OPEX-M_CWS'!BL35</f>
        <v>1.1038128906249998</v>
      </c>
      <c r="BJ13" s="9">
        <f>'OPEX-M_CWS'!BM35</f>
        <v>1.1038128906249998</v>
      </c>
    </row>
    <row r="14" spans="1:63" x14ac:dyDescent="0.15">
      <c r="B14" t="str">
        <f>'OPEX-M_CWS'!A37</f>
        <v>Sales and Use Taxes</v>
      </c>
      <c r="C14" s="9">
        <f>'OPEX-M_CWS'!F37</f>
        <v>1</v>
      </c>
      <c r="D14" s="9">
        <f>'OPEX-M_CWS'!G37</f>
        <v>1</v>
      </c>
      <c r="E14" s="9">
        <f>'OPEX-M_CWS'!H37</f>
        <v>1</v>
      </c>
      <c r="F14" s="9">
        <f>'OPEX-M_CWS'!I37</f>
        <v>1</v>
      </c>
      <c r="G14" s="9">
        <f>'OPEX-M_CWS'!J37</f>
        <v>1</v>
      </c>
      <c r="H14" s="9">
        <f>'OPEX-M_CWS'!K37</f>
        <v>1</v>
      </c>
      <c r="I14" s="9">
        <f>'OPEX-M_CWS'!L37</f>
        <v>1</v>
      </c>
      <c r="J14" s="9">
        <f>'OPEX-M_CWS'!M37</f>
        <v>1</v>
      </c>
      <c r="K14" s="9">
        <f>'OPEX-M_CWS'!N37</f>
        <v>1</v>
      </c>
      <c r="L14" s="9">
        <f>'OPEX-M_CWS'!O37</f>
        <v>1</v>
      </c>
      <c r="M14" s="9">
        <f>'OPEX-M_CWS'!P37</f>
        <v>1</v>
      </c>
      <c r="N14" s="9">
        <f>'OPEX-M_CWS'!Q37</f>
        <v>1</v>
      </c>
      <c r="O14" s="9">
        <f>'OPEX-M_CWS'!R37</f>
        <v>1.0249999999999999</v>
      </c>
      <c r="P14" s="9">
        <f>'OPEX-M_CWS'!S37</f>
        <v>1.0249999999999999</v>
      </c>
      <c r="Q14" s="9">
        <f>'OPEX-M_CWS'!T37</f>
        <v>1.0249999999999999</v>
      </c>
      <c r="R14" s="9">
        <f>'OPEX-M_CWS'!U37</f>
        <v>1.0249999999999999</v>
      </c>
      <c r="S14" s="9">
        <f>'OPEX-M_CWS'!V37</f>
        <v>1.0249999999999999</v>
      </c>
      <c r="T14" s="9">
        <f>'OPEX-M_CWS'!W37</f>
        <v>1.0249999999999999</v>
      </c>
      <c r="U14" s="9">
        <f>'OPEX-M_CWS'!X37</f>
        <v>1.0249999999999999</v>
      </c>
      <c r="V14" s="9">
        <f>'OPEX-M_CWS'!Y37</f>
        <v>1.0249999999999999</v>
      </c>
      <c r="W14" s="9">
        <f>'OPEX-M_CWS'!Z37</f>
        <v>1.0249999999999999</v>
      </c>
      <c r="X14" s="9">
        <f>'OPEX-M_CWS'!AA37</f>
        <v>1.0249999999999999</v>
      </c>
      <c r="Y14" s="9">
        <f>'OPEX-M_CWS'!AB37</f>
        <v>1.0249999999999999</v>
      </c>
      <c r="Z14" s="9">
        <f>'OPEX-M_CWS'!AC37</f>
        <v>1.0249999999999999</v>
      </c>
      <c r="AA14" s="9">
        <f>'OPEX-M_CWS'!AD37</f>
        <v>1.0506249999999999</v>
      </c>
      <c r="AB14" s="9">
        <f>'OPEX-M_CWS'!AE37</f>
        <v>1.0506249999999999</v>
      </c>
      <c r="AC14" s="9">
        <f>'OPEX-M_CWS'!AF37</f>
        <v>1.0506249999999999</v>
      </c>
      <c r="AD14" s="9">
        <f>'OPEX-M_CWS'!AG37</f>
        <v>1.0506249999999999</v>
      </c>
      <c r="AE14" s="9">
        <f>'OPEX-M_CWS'!AH37</f>
        <v>1.0506249999999999</v>
      </c>
      <c r="AF14" s="9">
        <f>'OPEX-M_CWS'!AI37</f>
        <v>1.0506249999999999</v>
      </c>
      <c r="AG14" s="9">
        <f>'OPEX-M_CWS'!AJ37</f>
        <v>1.0506249999999999</v>
      </c>
      <c r="AH14" s="9">
        <f>'OPEX-M_CWS'!AK37</f>
        <v>1.0506249999999999</v>
      </c>
      <c r="AI14" s="9">
        <f>'OPEX-M_CWS'!AL37</f>
        <v>1.0506249999999999</v>
      </c>
      <c r="AJ14" s="9">
        <f>'OPEX-M_CWS'!AM37</f>
        <v>1.0506249999999999</v>
      </c>
      <c r="AK14" s="9">
        <f>'OPEX-M_CWS'!AN37</f>
        <v>1.0506249999999999</v>
      </c>
      <c r="AL14" s="9">
        <f>'OPEX-M_CWS'!AO37</f>
        <v>1.0506249999999999</v>
      </c>
      <c r="AM14" s="9">
        <f>'OPEX-M_CWS'!AP37</f>
        <v>1.0768906249999999</v>
      </c>
      <c r="AN14" s="9">
        <f>'OPEX-M_CWS'!AQ37</f>
        <v>1.0768906249999999</v>
      </c>
      <c r="AO14" s="9">
        <f>'OPEX-M_CWS'!AR37</f>
        <v>1.0768906249999999</v>
      </c>
      <c r="AP14" s="9">
        <f>'OPEX-M_CWS'!AS37</f>
        <v>1.0768906249999999</v>
      </c>
      <c r="AQ14" s="9">
        <f>'OPEX-M_CWS'!AT37</f>
        <v>1.0768906249999999</v>
      </c>
      <c r="AR14" s="9">
        <f>'OPEX-M_CWS'!AU37</f>
        <v>1.0768906249999999</v>
      </c>
      <c r="AS14" s="9">
        <f>'OPEX-M_CWS'!AV37</f>
        <v>1.0768906249999999</v>
      </c>
      <c r="AT14" s="9">
        <f>'OPEX-M_CWS'!AW37</f>
        <v>1.0768906249999999</v>
      </c>
      <c r="AU14" s="9">
        <f>'OPEX-M_CWS'!AX37</f>
        <v>1.0768906249999999</v>
      </c>
      <c r="AV14" s="9">
        <f>'OPEX-M_CWS'!AY37</f>
        <v>1.0768906249999999</v>
      </c>
      <c r="AW14" s="9">
        <f>'OPEX-M_CWS'!AZ37</f>
        <v>1.0768906249999999</v>
      </c>
      <c r="AX14" s="9">
        <f>'OPEX-M_CWS'!BA37</f>
        <v>1.0768906249999999</v>
      </c>
      <c r="AY14" s="9">
        <f>'OPEX-M_CWS'!BB37</f>
        <v>1.1038128906249998</v>
      </c>
      <c r="AZ14" s="9">
        <f>'OPEX-M_CWS'!BC37</f>
        <v>1.1038128906249998</v>
      </c>
      <c r="BA14" s="9">
        <f>'OPEX-M_CWS'!BD37</f>
        <v>1.1038128906249998</v>
      </c>
      <c r="BB14" s="9">
        <f>'OPEX-M_CWS'!BE37</f>
        <v>1.1038128906249998</v>
      </c>
      <c r="BC14" s="9">
        <f>'OPEX-M_CWS'!BF37</f>
        <v>1.1038128906249998</v>
      </c>
      <c r="BD14" s="9">
        <f>'OPEX-M_CWS'!BG37</f>
        <v>1.1038128906249998</v>
      </c>
      <c r="BE14" s="9">
        <f>'OPEX-M_CWS'!BH37</f>
        <v>1.1038128906249998</v>
      </c>
      <c r="BF14" s="9">
        <f>'OPEX-M_CWS'!BI37</f>
        <v>1.1038128906249998</v>
      </c>
      <c r="BG14" s="9">
        <f>'OPEX-M_CWS'!BJ37</f>
        <v>1.1038128906249998</v>
      </c>
      <c r="BH14" s="9">
        <f>'OPEX-M_CWS'!BK37</f>
        <v>1.1038128906249998</v>
      </c>
      <c r="BI14" s="9">
        <f>'OPEX-M_CWS'!BL37</f>
        <v>1.1038128906249998</v>
      </c>
      <c r="BJ14" s="9">
        <f>'OPEX-M_CWS'!BM37</f>
        <v>1.1038128906249998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5020100</v>
      </c>
      <c r="D16" s="9">
        <f t="shared" ref="D16:BJ16" si="0">SUM(D8:D15)</f>
        <v>5000100</v>
      </c>
      <c r="E16" s="9">
        <f t="shared" si="0"/>
        <v>5000100</v>
      </c>
      <c r="F16" s="9">
        <f t="shared" si="0"/>
        <v>5335516.666666667</v>
      </c>
      <c r="G16" s="9">
        <f t="shared" si="0"/>
        <v>5334016.666666667</v>
      </c>
      <c r="H16" s="9">
        <f t="shared" si="0"/>
        <v>5334016.666666667</v>
      </c>
      <c r="I16" s="9">
        <f t="shared" si="0"/>
        <v>5334016.666666667</v>
      </c>
      <c r="J16" s="9">
        <f t="shared" si="0"/>
        <v>5334016.666666667</v>
      </c>
      <c r="K16" s="9">
        <f t="shared" si="0"/>
        <v>5334016.666666667</v>
      </c>
      <c r="L16" s="9">
        <f t="shared" si="0"/>
        <v>5334016.666666667</v>
      </c>
      <c r="M16" s="9">
        <f t="shared" si="0"/>
        <v>5334016.666666667</v>
      </c>
      <c r="N16" s="9">
        <f t="shared" si="0"/>
        <v>5334016.666666667</v>
      </c>
      <c r="O16" s="9">
        <f t="shared" si="0"/>
        <v>5840354.7500000009</v>
      </c>
      <c r="P16" s="9">
        <f t="shared" si="0"/>
        <v>5835354.7500000009</v>
      </c>
      <c r="Q16" s="9">
        <f t="shared" si="0"/>
        <v>5835354.7500000009</v>
      </c>
      <c r="R16" s="9">
        <f t="shared" si="0"/>
        <v>5836854.7500000009</v>
      </c>
      <c r="S16" s="9">
        <f t="shared" si="0"/>
        <v>5835354.7500000009</v>
      </c>
      <c r="T16" s="9">
        <f t="shared" si="0"/>
        <v>5835354.7500000009</v>
      </c>
      <c r="U16" s="9">
        <f t="shared" si="0"/>
        <v>5835354.7500000009</v>
      </c>
      <c r="V16" s="9">
        <f t="shared" si="0"/>
        <v>5835354.7500000009</v>
      </c>
      <c r="W16" s="9">
        <f t="shared" si="0"/>
        <v>5835354.7500000009</v>
      </c>
      <c r="X16" s="9">
        <f t="shared" si="0"/>
        <v>5835354.7500000009</v>
      </c>
      <c r="Y16" s="9">
        <f t="shared" si="0"/>
        <v>5835354.7500000009</v>
      </c>
      <c r="Z16" s="9">
        <f t="shared" si="0"/>
        <v>5835354.7500000009</v>
      </c>
      <c r="AA16" s="9">
        <f t="shared" si="0"/>
        <v>6390359.731250002</v>
      </c>
      <c r="AB16" s="9">
        <f t="shared" si="0"/>
        <v>6385359.731250002</v>
      </c>
      <c r="AC16" s="9">
        <f t="shared" si="0"/>
        <v>6385359.731250002</v>
      </c>
      <c r="AD16" s="9">
        <f t="shared" si="0"/>
        <v>6386859.731250002</v>
      </c>
      <c r="AE16" s="9">
        <f t="shared" si="0"/>
        <v>6385359.731250002</v>
      </c>
      <c r="AF16" s="9">
        <f t="shared" si="0"/>
        <v>6385359.731250002</v>
      </c>
      <c r="AG16" s="9">
        <f t="shared" si="0"/>
        <v>6385359.731250002</v>
      </c>
      <c r="AH16" s="9">
        <f t="shared" si="0"/>
        <v>6385359.731250002</v>
      </c>
      <c r="AI16" s="9">
        <f t="shared" si="0"/>
        <v>6385359.731250002</v>
      </c>
      <c r="AJ16" s="9">
        <f t="shared" si="0"/>
        <v>6385359.731250002</v>
      </c>
      <c r="AK16" s="9">
        <f t="shared" si="0"/>
        <v>6385359.731250002</v>
      </c>
      <c r="AL16" s="9">
        <f t="shared" si="0"/>
        <v>6385359.731250002</v>
      </c>
      <c r="AM16" s="9">
        <f t="shared" si="0"/>
        <v>6995364.9551562527</v>
      </c>
      <c r="AN16" s="9">
        <f t="shared" si="0"/>
        <v>6990364.9551562527</v>
      </c>
      <c r="AO16" s="9">
        <f t="shared" si="0"/>
        <v>6990364.9551562527</v>
      </c>
      <c r="AP16" s="9">
        <f t="shared" si="0"/>
        <v>6991864.9551562527</v>
      </c>
      <c r="AQ16" s="9">
        <f t="shared" si="0"/>
        <v>6990364.9551562527</v>
      </c>
      <c r="AR16" s="9">
        <f t="shared" si="0"/>
        <v>6990364.9551562527</v>
      </c>
      <c r="AS16" s="9">
        <f t="shared" si="0"/>
        <v>6990364.9551562527</v>
      </c>
      <c r="AT16" s="9">
        <f t="shared" si="0"/>
        <v>6990364.9551562527</v>
      </c>
      <c r="AU16" s="9">
        <f t="shared" si="0"/>
        <v>6990364.9551562527</v>
      </c>
      <c r="AV16" s="9">
        <f t="shared" si="0"/>
        <v>6990364.9551562527</v>
      </c>
      <c r="AW16" s="9">
        <f t="shared" si="0"/>
        <v>6990364.9551562527</v>
      </c>
      <c r="AX16" s="9">
        <f t="shared" si="0"/>
        <v>6990364.9551562527</v>
      </c>
      <c r="AY16" s="9">
        <f t="shared" si="0"/>
        <v>7660870.4336914103</v>
      </c>
      <c r="AZ16" s="9">
        <f t="shared" si="0"/>
        <v>7655870.4336914103</v>
      </c>
      <c r="BA16" s="9">
        <f t="shared" si="0"/>
        <v>7655870.4336914103</v>
      </c>
      <c r="BB16" s="9">
        <f t="shared" si="0"/>
        <v>7657370.4336914103</v>
      </c>
      <c r="BC16" s="9">
        <f t="shared" si="0"/>
        <v>7655870.4336914103</v>
      </c>
      <c r="BD16" s="9">
        <f t="shared" si="0"/>
        <v>7655870.4336914103</v>
      </c>
      <c r="BE16" s="9">
        <f t="shared" si="0"/>
        <v>7655870.4336914103</v>
      </c>
      <c r="BF16" s="9">
        <f t="shared" si="0"/>
        <v>7655870.4336914103</v>
      </c>
      <c r="BG16" s="9">
        <f t="shared" si="0"/>
        <v>7655870.4336914103</v>
      </c>
      <c r="BH16" s="9">
        <f t="shared" si="0"/>
        <v>7655870.4336914103</v>
      </c>
      <c r="BI16" s="9">
        <f t="shared" si="0"/>
        <v>7655870.4336914103</v>
      </c>
      <c r="BJ16" s="9">
        <f t="shared" si="0"/>
        <v>7655870.4336914103</v>
      </c>
    </row>
    <row r="17" spans="1:62" s="37" customFormat="1" hidden="1" x14ac:dyDescent="0.15">
      <c r="B17" s="37" t="s">
        <v>301</v>
      </c>
      <c r="N17" s="38">
        <f>SUM(C8:N15)</f>
        <v>63027949.999999978</v>
      </c>
      <c r="Z17" s="38">
        <f>SUM(O8:Z15)</f>
        <v>70030757.000000075</v>
      </c>
      <c r="AL17" s="38">
        <f>SUM(AA8:AL15)</f>
        <v>76630816.774999753</v>
      </c>
      <c r="AX17" s="38">
        <f>SUM(AM8:AX15)</f>
        <v>83890879.461874843</v>
      </c>
      <c r="BJ17" s="38">
        <f>SUM(AY8:BJ15)</f>
        <v>91876945.204296753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90</v>
      </c>
      <c r="D9" s="281">
        <v>0.05</v>
      </c>
      <c r="E9" s="63">
        <v>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120000</v>
      </c>
      <c r="J12" s="63">
        <f>'OPEX _CWS '!H35</f>
        <v>120000</v>
      </c>
      <c r="K12" s="63">
        <f>'OPEX _CWS '!I35</f>
        <v>120000</v>
      </c>
      <c r="L12" s="63">
        <f>'OPEX _CWS '!J35</f>
        <v>120000</v>
      </c>
      <c r="M12" s="63">
        <f>'OPEX _CWS '!K35</f>
        <v>120000</v>
      </c>
      <c r="N12" s="63">
        <f>'OPEX _CWS '!L35</f>
        <v>120000</v>
      </c>
      <c r="O12" s="63">
        <f>'OPEX _CWS '!M35</f>
        <v>120000</v>
      </c>
      <c r="P12" s="63">
        <f>'OPEX _CWS '!N35</f>
        <v>120000</v>
      </c>
      <c r="Q12" s="63">
        <f>'OPEX _CWS '!O35</f>
        <v>120000</v>
      </c>
      <c r="R12" s="63">
        <f>'OPEX _CWS '!P35</f>
        <v>120000</v>
      </c>
      <c r="S12" s="63">
        <f>'OPEX _CWS '!Q35</f>
        <v>120000</v>
      </c>
      <c r="T12" s="63">
        <f>'OPEX _CWS '!R35</f>
        <v>120000</v>
      </c>
      <c r="U12" s="63">
        <f>'OPEX _CWS '!S35</f>
        <v>120000</v>
      </c>
      <c r="V12" s="63">
        <f>'OPEX _CWS '!T35</f>
        <v>120000</v>
      </c>
      <c r="W12" s="63">
        <f>'OPEX _CWS '!U35</f>
        <v>120000</v>
      </c>
      <c r="X12" s="63">
        <f>'OPEX _CWS '!V35</f>
        <v>120000</v>
      </c>
      <c r="Y12" s="63">
        <f>'OPEX _CWS '!W35</f>
        <v>120000</v>
      </c>
      <c r="Z12" s="63">
        <f>'OPEX _CWS '!X35</f>
        <v>120000</v>
      </c>
      <c r="AA12" s="63">
        <f>'OPEX _CWS '!Y35</f>
        <v>120000</v>
      </c>
      <c r="AB12" s="63">
        <f>'OPEX _CWS '!Z35</f>
        <v>120000</v>
      </c>
      <c r="AC12" s="63">
        <f>'OPEX _CWS '!AA35</f>
        <v>120000</v>
      </c>
      <c r="AD12" s="63">
        <f>'OPEX _CWS '!AB35</f>
        <v>120000</v>
      </c>
      <c r="AE12" s="63">
        <f>'OPEX _CWS '!AC35</f>
        <v>120000</v>
      </c>
      <c r="AF12" s="63">
        <f>'OPEX _CWS '!AD35</f>
        <v>120000</v>
      </c>
      <c r="AG12" s="63">
        <f>'OPEX _CWS '!AE35</f>
        <v>120000</v>
      </c>
      <c r="AH12" s="63">
        <f>'OPEX _CWS '!AF35</f>
        <v>120000</v>
      </c>
      <c r="AI12" s="63">
        <f>'OPEX _CWS '!AG35</f>
        <v>120000</v>
      </c>
      <c r="AJ12" s="63">
        <f>'OPEX _CWS '!AH35</f>
        <v>120000</v>
      </c>
      <c r="AK12" s="63">
        <f>'OPEX _CWS '!AI35</f>
        <v>120000</v>
      </c>
      <c r="AL12" s="63">
        <f>'OPEX _CWS '!AJ35</f>
        <v>120000</v>
      </c>
      <c r="AM12" s="63">
        <f>'OPEX _CWS '!AK35</f>
        <v>120000</v>
      </c>
      <c r="AN12" s="63">
        <f>'OPEX _CWS '!AL35</f>
        <v>120000</v>
      </c>
      <c r="AO12" s="63">
        <f>'OPEX _CWS '!AM35</f>
        <v>120000</v>
      </c>
      <c r="AP12" s="63">
        <f>'OPEX _CWS '!AN35</f>
        <v>120000</v>
      </c>
      <c r="AQ12" s="63">
        <f>'OPEX _CWS '!AO35</f>
        <v>120000</v>
      </c>
      <c r="AR12" s="63">
        <f>'OPEX _CWS '!AP35</f>
        <v>120000</v>
      </c>
      <c r="AS12" s="63">
        <f>'OPEX _CWS '!AQ35</f>
        <v>120000</v>
      </c>
      <c r="AT12" s="63">
        <f>'OPEX _CWS '!AR35</f>
        <v>120000</v>
      </c>
      <c r="AU12" s="63">
        <f>'OPEX _CWS '!AS35</f>
        <v>120000</v>
      </c>
      <c r="AV12" s="63">
        <f>'OPEX _CWS '!AT35</f>
        <v>120000</v>
      </c>
      <c r="AW12" s="63">
        <f>'OPEX _CWS '!AU35</f>
        <v>120000</v>
      </c>
      <c r="AX12" s="63">
        <f>'OPEX _CWS '!AV35</f>
        <v>120000</v>
      </c>
      <c r="AY12" s="63">
        <f>'OPEX _CWS '!AW35</f>
        <v>120000</v>
      </c>
      <c r="AZ12" s="63">
        <f>'OPEX _CWS '!AX35</f>
        <v>120000</v>
      </c>
      <c r="BA12" s="63">
        <f>'OPEX _CWS '!AY35</f>
        <v>120000</v>
      </c>
      <c r="BB12" s="63">
        <f>'OPEX _CWS '!AZ35</f>
        <v>120000</v>
      </c>
      <c r="BC12" s="63">
        <f>'OPEX _CWS '!BA35</f>
        <v>120000</v>
      </c>
      <c r="BD12" s="63">
        <f>'OPEX _CWS '!BB35</f>
        <v>120000</v>
      </c>
      <c r="BE12" s="63">
        <f>'OPEX _CWS '!BC35</f>
        <v>120000</v>
      </c>
      <c r="BF12" s="63">
        <f>'OPEX _CWS '!BD35</f>
        <v>120000</v>
      </c>
      <c r="BG12" s="63">
        <f>'OPEX _CWS '!BE35</f>
        <v>120000</v>
      </c>
      <c r="BH12" s="63">
        <f>'OPEX _CWS '!BF35</f>
        <v>120000</v>
      </c>
      <c r="BI12" s="63">
        <f>'OPEX _CWS '!BG35</f>
        <v>120000</v>
      </c>
      <c r="BJ12" s="63">
        <f>'OPEX _CWS '!BH35</f>
        <v>120000</v>
      </c>
      <c r="BK12" s="63">
        <f>'OPEX _CWS '!BI35</f>
        <v>120000</v>
      </c>
      <c r="BL12" s="63">
        <f>'OPEX _CWS '!BJ35</f>
        <v>120000</v>
      </c>
      <c r="BM12" s="63">
        <f>'OPEX _CWS '!BK35</f>
        <v>120000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90</v>
      </c>
      <c r="G13" s="64">
        <f t="shared" si="5"/>
        <v>90</v>
      </c>
      <c r="H13" s="64">
        <f t="shared" si="5"/>
        <v>90</v>
      </c>
      <c r="I13" s="64">
        <f t="shared" si="5"/>
        <v>120090</v>
      </c>
      <c r="J13" s="64">
        <f t="shared" si="5"/>
        <v>120090</v>
      </c>
      <c r="K13" s="64">
        <f t="shared" si="5"/>
        <v>120090</v>
      </c>
      <c r="L13" s="64">
        <f t="shared" si="5"/>
        <v>120090</v>
      </c>
      <c r="M13" s="64">
        <f t="shared" si="5"/>
        <v>120090</v>
      </c>
      <c r="N13" s="64">
        <f t="shared" si="5"/>
        <v>120090</v>
      </c>
      <c r="O13" s="64">
        <f t="shared" si="5"/>
        <v>120090</v>
      </c>
      <c r="P13" s="64">
        <f t="shared" si="5"/>
        <v>120090</v>
      </c>
      <c r="Q13" s="64">
        <f t="shared" si="5"/>
        <v>120090</v>
      </c>
      <c r="R13" s="64">
        <f t="shared" si="5"/>
        <v>120094.5</v>
      </c>
      <c r="S13" s="64">
        <f t="shared" si="5"/>
        <v>120094.5</v>
      </c>
      <c r="T13" s="64">
        <f t="shared" si="5"/>
        <v>120094.5</v>
      </c>
      <c r="U13" s="64">
        <f t="shared" si="5"/>
        <v>120094.5</v>
      </c>
      <c r="V13" s="64">
        <f t="shared" si="5"/>
        <v>120094.5</v>
      </c>
      <c r="W13" s="64">
        <f t="shared" si="5"/>
        <v>120094.5</v>
      </c>
      <c r="X13" s="64">
        <f t="shared" si="5"/>
        <v>120094.5</v>
      </c>
      <c r="Y13" s="64">
        <f t="shared" si="5"/>
        <v>120094.5</v>
      </c>
      <c r="Z13" s="64">
        <f t="shared" si="5"/>
        <v>120094.5</v>
      </c>
      <c r="AA13" s="64">
        <f t="shared" si="5"/>
        <v>120094.5</v>
      </c>
      <c r="AB13" s="64">
        <f t="shared" si="5"/>
        <v>120094.5</v>
      </c>
      <c r="AC13" s="64">
        <f t="shared" si="5"/>
        <v>120094.5</v>
      </c>
      <c r="AD13" s="64">
        <f t="shared" si="5"/>
        <v>120099.22500000001</v>
      </c>
      <c r="AE13" s="64">
        <f t="shared" si="5"/>
        <v>120099.22500000001</v>
      </c>
      <c r="AF13" s="64">
        <f t="shared" si="5"/>
        <v>120099.22500000001</v>
      </c>
      <c r="AG13" s="64">
        <f t="shared" si="5"/>
        <v>120099.22500000001</v>
      </c>
      <c r="AH13" s="64">
        <f t="shared" si="5"/>
        <v>120099.22500000001</v>
      </c>
      <c r="AI13" s="64">
        <f t="shared" si="5"/>
        <v>120099.22500000001</v>
      </c>
      <c r="AJ13" s="64">
        <f t="shared" si="5"/>
        <v>120099.22500000001</v>
      </c>
      <c r="AK13" s="64">
        <f t="shared" si="5"/>
        <v>120099.22500000001</v>
      </c>
      <c r="AL13" s="64">
        <f t="shared" si="5"/>
        <v>120099.22500000001</v>
      </c>
      <c r="AM13" s="64">
        <f t="shared" si="5"/>
        <v>120099.22500000001</v>
      </c>
      <c r="AN13" s="64">
        <f t="shared" si="5"/>
        <v>120099.22500000001</v>
      </c>
      <c r="AO13" s="64">
        <f t="shared" si="5"/>
        <v>120099.22500000001</v>
      </c>
      <c r="AP13" s="64">
        <f t="shared" si="5"/>
        <v>120104.18625</v>
      </c>
      <c r="AQ13" s="64">
        <f t="shared" si="5"/>
        <v>120104.18625</v>
      </c>
      <c r="AR13" s="64">
        <f t="shared" si="5"/>
        <v>120104.18625</v>
      </c>
      <c r="AS13" s="64">
        <f t="shared" si="5"/>
        <v>120104.18625</v>
      </c>
      <c r="AT13" s="64">
        <f t="shared" si="5"/>
        <v>120104.18625</v>
      </c>
      <c r="AU13" s="64">
        <f t="shared" si="5"/>
        <v>120104.18625</v>
      </c>
      <c r="AV13" s="64">
        <f t="shared" si="5"/>
        <v>120104.18625</v>
      </c>
      <c r="AW13" s="64">
        <f t="shared" si="5"/>
        <v>120104.18625</v>
      </c>
      <c r="AX13" s="64">
        <f t="shared" si="5"/>
        <v>120104.18625</v>
      </c>
      <c r="AY13" s="64">
        <f t="shared" si="5"/>
        <v>120104.18625</v>
      </c>
      <c r="AZ13" s="64">
        <f t="shared" si="5"/>
        <v>120104.18625</v>
      </c>
      <c r="BA13" s="64">
        <f t="shared" si="5"/>
        <v>120104.18625</v>
      </c>
      <c r="BB13" s="64">
        <f t="shared" si="5"/>
        <v>120109.39556249999</v>
      </c>
      <c r="BC13" s="64">
        <f t="shared" si="5"/>
        <v>120109.39556249999</v>
      </c>
      <c r="BD13" s="64">
        <f t="shared" si="5"/>
        <v>120109.39556249999</v>
      </c>
      <c r="BE13" s="64">
        <f t="shared" si="5"/>
        <v>120109.39556249999</v>
      </c>
      <c r="BF13" s="64">
        <f t="shared" si="5"/>
        <v>120109.39556249999</v>
      </c>
      <c r="BG13" s="64">
        <f t="shared" si="5"/>
        <v>120109.39556249999</v>
      </c>
      <c r="BH13" s="64">
        <f t="shared" si="5"/>
        <v>120109.39556249999</v>
      </c>
      <c r="BI13" s="64">
        <f t="shared" si="5"/>
        <v>120109.39556249999</v>
      </c>
      <c r="BJ13" s="64">
        <f t="shared" si="5"/>
        <v>120109.39556249999</v>
      </c>
      <c r="BK13" s="64">
        <f t="shared" si="5"/>
        <v>120109.39556249999</v>
      </c>
      <c r="BL13" s="64">
        <f t="shared" si="5"/>
        <v>120109.39556249999</v>
      </c>
      <c r="BM13" s="64">
        <f t="shared" si="5"/>
        <v>120109.39556249999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1</v>
      </c>
      <c r="D16" s="281">
        <v>2.5000000000000001E-2</v>
      </c>
      <c r="E16" s="63">
        <v>0</v>
      </c>
      <c r="F16" s="70">
        <f t="shared" ref="F16:Q20" si="6">$C16</f>
        <v>1</v>
      </c>
      <c r="G16" s="70">
        <f t="shared" si="6"/>
        <v>1</v>
      </c>
      <c r="H16" s="70">
        <f t="shared" si="6"/>
        <v>1</v>
      </c>
      <c r="I16" s="70">
        <f t="shared" si="6"/>
        <v>1</v>
      </c>
      <c r="J16" s="70">
        <f t="shared" si="6"/>
        <v>1</v>
      </c>
      <c r="K16" s="70">
        <f t="shared" si="6"/>
        <v>1</v>
      </c>
      <c r="L16" s="70">
        <f t="shared" si="6"/>
        <v>1</v>
      </c>
      <c r="M16" s="70">
        <f t="shared" si="6"/>
        <v>1</v>
      </c>
      <c r="N16" s="70">
        <f t="shared" si="6"/>
        <v>1</v>
      </c>
      <c r="O16" s="70">
        <f t="shared" si="6"/>
        <v>1</v>
      </c>
      <c r="P16" s="70">
        <f t="shared" si="6"/>
        <v>1</v>
      </c>
      <c r="Q16" s="70">
        <f t="shared" si="6"/>
        <v>1</v>
      </c>
      <c r="R16" s="70">
        <f t="shared" ref="R16:AC20" si="7">$C16*(1+$D16)</f>
        <v>1.0249999999999999</v>
      </c>
      <c r="S16" s="70">
        <f t="shared" si="7"/>
        <v>1.0249999999999999</v>
      </c>
      <c r="T16" s="70">
        <f t="shared" si="7"/>
        <v>1.0249999999999999</v>
      </c>
      <c r="U16" s="70">
        <f t="shared" si="7"/>
        <v>1.0249999999999999</v>
      </c>
      <c r="V16" s="70">
        <f t="shared" si="7"/>
        <v>1.0249999999999999</v>
      </c>
      <c r="W16" s="70">
        <f t="shared" si="7"/>
        <v>1.0249999999999999</v>
      </c>
      <c r="X16" s="70">
        <f t="shared" si="7"/>
        <v>1.0249999999999999</v>
      </c>
      <c r="Y16" s="70">
        <f t="shared" si="7"/>
        <v>1.0249999999999999</v>
      </c>
      <c r="Z16" s="70">
        <f t="shared" si="7"/>
        <v>1.0249999999999999</v>
      </c>
      <c r="AA16" s="70">
        <f t="shared" si="7"/>
        <v>1.0249999999999999</v>
      </c>
      <c r="AB16" s="70">
        <f t="shared" si="7"/>
        <v>1.0249999999999999</v>
      </c>
      <c r="AC16" s="70">
        <f t="shared" si="7"/>
        <v>1.0249999999999999</v>
      </c>
      <c r="AD16" s="70">
        <f t="shared" ref="AD16:AO20" si="8">$AC16*(1+$D16)</f>
        <v>1.0506249999999999</v>
      </c>
      <c r="AE16" s="70">
        <f t="shared" si="8"/>
        <v>1.0506249999999999</v>
      </c>
      <c r="AF16" s="70">
        <f t="shared" si="8"/>
        <v>1.0506249999999999</v>
      </c>
      <c r="AG16" s="70">
        <f t="shared" si="8"/>
        <v>1.0506249999999999</v>
      </c>
      <c r="AH16" s="70">
        <f t="shared" si="8"/>
        <v>1.0506249999999999</v>
      </c>
      <c r="AI16" s="70">
        <f t="shared" si="8"/>
        <v>1.0506249999999999</v>
      </c>
      <c r="AJ16" s="70">
        <f t="shared" si="8"/>
        <v>1.0506249999999999</v>
      </c>
      <c r="AK16" s="70">
        <f t="shared" si="8"/>
        <v>1.0506249999999999</v>
      </c>
      <c r="AL16" s="70">
        <f t="shared" si="8"/>
        <v>1.0506249999999999</v>
      </c>
      <c r="AM16" s="70">
        <f t="shared" si="8"/>
        <v>1.0506249999999999</v>
      </c>
      <c r="AN16" s="70">
        <f t="shared" si="8"/>
        <v>1.0506249999999999</v>
      </c>
      <c r="AO16" s="70">
        <f t="shared" si="8"/>
        <v>1.0506249999999999</v>
      </c>
      <c r="AP16" s="70">
        <f t="shared" ref="AP16:BA20" si="9">$AO16*(1+$D16)</f>
        <v>1.0768906249999999</v>
      </c>
      <c r="AQ16" s="70">
        <f t="shared" si="9"/>
        <v>1.0768906249999999</v>
      </c>
      <c r="AR16" s="70">
        <f t="shared" si="9"/>
        <v>1.0768906249999999</v>
      </c>
      <c r="AS16" s="70">
        <f t="shared" si="9"/>
        <v>1.0768906249999999</v>
      </c>
      <c r="AT16" s="70">
        <f t="shared" si="9"/>
        <v>1.0768906249999999</v>
      </c>
      <c r="AU16" s="70">
        <f t="shared" si="9"/>
        <v>1.0768906249999999</v>
      </c>
      <c r="AV16" s="70">
        <f t="shared" si="9"/>
        <v>1.0768906249999999</v>
      </c>
      <c r="AW16" s="70">
        <f t="shared" si="9"/>
        <v>1.0768906249999999</v>
      </c>
      <c r="AX16" s="70">
        <f t="shared" si="9"/>
        <v>1.0768906249999999</v>
      </c>
      <c r="AY16" s="70">
        <f t="shared" si="9"/>
        <v>1.0768906249999999</v>
      </c>
      <c r="AZ16" s="70">
        <f t="shared" si="9"/>
        <v>1.0768906249999999</v>
      </c>
      <c r="BA16" s="70">
        <f t="shared" si="9"/>
        <v>1.0768906249999999</v>
      </c>
      <c r="BB16" s="70">
        <f t="shared" ref="BB16:BM20" si="10">$BA16*(1+$D16)</f>
        <v>1.1038128906249998</v>
      </c>
      <c r="BC16" s="70">
        <f t="shared" si="10"/>
        <v>1.1038128906249998</v>
      </c>
      <c r="BD16" s="70">
        <f t="shared" si="10"/>
        <v>1.1038128906249998</v>
      </c>
      <c r="BE16" s="70">
        <f t="shared" si="10"/>
        <v>1.1038128906249998</v>
      </c>
      <c r="BF16" s="70">
        <f t="shared" si="10"/>
        <v>1.1038128906249998</v>
      </c>
      <c r="BG16" s="70">
        <f t="shared" si="10"/>
        <v>1.1038128906249998</v>
      </c>
      <c r="BH16" s="70">
        <f t="shared" si="10"/>
        <v>1.1038128906249998</v>
      </c>
      <c r="BI16" s="70">
        <f t="shared" si="10"/>
        <v>1.1038128906249998</v>
      </c>
      <c r="BJ16" s="70">
        <f t="shared" si="10"/>
        <v>1.1038128906249998</v>
      </c>
      <c r="BK16" s="70">
        <f t="shared" si="10"/>
        <v>1.1038128906249998</v>
      </c>
      <c r="BL16" s="70">
        <f t="shared" si="10"/>
        <v>1.1038128906249998</v>
      </c>
      <c r="BM16" s="70">
        <f t="shared" si="10"/>
        <v>1.1038128906249998</v>
      </c>
    </row>
    <row r="17" spans="1:65" x14ac:dyDescent="0.15">
      <c r="A17" s="87" t="s">
        <v>287</v>
      </c>
      <c r="B17" s="34" t="s">
        <v>1019</v>
      </c>
      <c r="C17" s="280">
        <v>1</v>
      </c>
      <c r="D17" s="281">
        <v>2.5000000000000001E-2</v>
      </c>
      <c r="E17" s="63">
        <v>0</v>
      </c>
      <c r="F17" s="70">
        <f t="shared" si="6"/>
        <v>1</v>
      </c>
      <c r="G17" s="70">
        <f t="shared" si="6"/>
        <v>1</v>
      </c>
      <c r="H17" s="70">
        <f t="shared" si="6"/>
        <v>1</v>
      </c>
      <c r="I17" s="70">
        <f t="shared" si="6"/>
        <v>1</v>
      </c>
      <c r="J17" s="70">
        <f t="shared" si="6"/>
        <v>1</v>
      </c>
      <c r="K17" s="70">
        <f t="shared" si="6"/>
        <v>1</v>
      </c>
      <c r="L17" s="70">
        <f t="shared" si="6"/>
        <v>1</v>
      </c>
      <c r="M17" s="70">
        <f t="shared" si="6"/>
        <v>1</v>
      </c>
      <c r="N17" s="70">
        <f t="shared" si="6"/>
        <v>1</v>
      </c>
      <c r="O17" s="70">
        <f t="shared" si="6"/>
        <v>1</v>
      </c>
      <c r="P17" s="70">
        <f t="shared" si="6"/>
        <v>1</v>
      </c>
      <c r="Q17" s="70">
        <f t="shared" si="6"/>
        <v>1</v>
      </c>
      <c r="R17" s="70">
        <f t="shared" si="7"/>
        <v>1.0249999999999999</v>
      </c>
      <c r="S17" s="70">
        <f t="shared" si="7"/>
        <v>1.0249999999999999</v>
      </c>
      <c r="T17" s="70">
        <f t="shared" si="7"/>
        <v>1.0249999999999999</v>
      </c>
      <c r="U17" s="70">
        <f t="shared" si="7"/>
        <v>1.0249999999999999</v>
      </c>
      <c r="V17" s="70">
        <f t="shared" si="7"/>
        <v>1.0249999999999999</v>
      </c>
      <c r="W17" s="70">
        <f t="shared" si="7"/>
        <v>1.0249999999999999</v>
      </c>
      <c r="X17" s="70">
        <f t="shared" si="7"/>
        <v>1.0249999999999999</v>
      </c>
      <c r="Y17" s="70">
        <f t="shared" si="7"/>
        <v>1.0249999999999999</v>
      </c>
      <c r="Z17" s="70">
        <f t="shared" si="7"/>
        <v>1.0249999999999999</v>
      </c>
      <c r="AA17" s="70">
        <f t="shared" si="7"/>
        <v>1.0249999999999999</v>
      </c>
      <c r="AB17" s="70">
        <f t="shared" si="7"/>
        <v>1.0249999999999999</v>
      </c>
      <c r="AC17" s="70">
        <f t="shared" si="7"/>
        <v>1.0249999999999999</v>
      </c>
      <c r="AD17" s="70">
        <f t="shared" si="8"/>
        <v>1.0506249999999999</v>
      </c>
      <c r="AE17" s="70">
        <f t="shared" si="8"/>
        <v>1.0506249999999999</v>
      </c>
      <c r="AF17" s="70">
        <f t="shared" si="8"/>
        <v>1.0506249999999999</v>
      </c>
      <c r="AG17" s="70">
        <f t="shared" si="8"/>
        <v>1.0506249999999999</v>
      </c>
      <c r="AH17" s="70">
        <f t="shared" si="8"/>
        <v>1.0506249999999999</v>
      </c>
      <c r="AI17" s="70">
        <f t="shared" si="8"/>
        <v>1.0506249999999999</v>
      </c>
      <c r="AJ17" s="70">
        <f t="shared" si="8"/>
        <v>1.0506249999999999</v>
      </c>
      <c r="AK17" s="70">
        <f t="shared" si="8"/>
        <v>1.0506249999999999</v>
      </c>
      <c r="AL17" s="70">
        <f t="shared" si="8"/>
        <v>1.0506249999999999</v>
      </c>
      <c r="AM17" s="70">
        <f t="shared" si="8"/>
        <v>1.0506249999999999</v>
      </c>
      <c r="AN17" s="70">
        <f t="shared" si="8"/>
        <v>1.0506249999999999</v>
      </c>
      <c r="AO17" s="70">
        <f t="shared" si="8"/>
        <v>1.0506249999999999</v>
      </c>
      <c r="AP17" s="70">
        <f t="shared" si="9"/>
        <v>1.0768906249999999</v>
      </c>
      <c r="AQ17" s="70">
        <f t="shared" si="9"/>
        <v>1.0768906249999999</v>
      </c>
      <c r="AR17" s="70">
        <f t="shared" si="9"/>
        <v>1.0768906249999999</v>
      </c>
      <c r="AS17" s="70">
        <f t="shared" si="9"/>
        <v>1.0768906249999999</v>
      </c>
      <c r="AT17" s="70">
        <f t="shared" si="9"/>
        <v>1.0768906249999999</v>
      </c>
      <c r="AU17" s="70">
        <f t="shared" si="9"/>
        <v>1.0768906249999999</v>
      </c>
      <c r="AV17" s="70">
        <f t="shared" si="9"/>
        <v>1.0768906249999999</v>
      </c>
      <c r="AW17" s="70">
        <f t="shared" si="9"/>
        <v>1.0768906249999999</v>
      </c>
      <c r="AX17" s="70">
        <f t="shared" si="9"/>
        <v>1.0768906249999999</v>
      </c>
      <c r="AY17" s="70">
        <f t="shared" si="9"/>
        <v>1.0768906249999999</v>
      </c>
      <c r="AZ17" s="70">
        <f t="shared" si="9"/>
        <v>1.0768906249999999</v>
      </c>
      <c r="BA17" s="70">
        <f t="shared" si="9"/>
        <v>1.0768906249999999</v>
      </c>
      <c r="BB17" s="70">
        <f t="shared" si="10"/>
        <v>1.1038128906249998</v>
      </c>
      <c r="BC17" s="70">
        <f t="shared" si="10"/>
        <v>1.1038128906249998</v>
      </c>
      <c r="BD17" s="70">
        <f t="shared" si="10"/>
        <v>1.1038128906249998</v>
      </c>
      <c r="BE17" s="70">
        <f t="shared" si="10"/>
        <v>1.1038128906249998</v>
      </c>
      <c r="BF17" s="70">
        <f t="shared" si="10"/>
        <v>1.1038128906249998</v>
      </c>
      <c r="BG17" s="70">
        <f t="shared" si="10"/>
        <v>1.1038128906249998</v>
      </c>
      <c r="BH17" s="70">
        <f t="shared" si="10"/>
        <v>1.1038128906249998</v>
      </c>
      <c r="BI17" s="70">
        <f t="shared" si="10"/>
        <v>1.1038128906249998</v>
      </c>
      <c r="BJ17" s="70">
        <f t="shared" si="10"/>
        <v>1.1038128906249998</v>
      </c>
      <c r="BK17" s="70">
        <f t="shared" si="10"/>
        <v>1.1038128906249998</v>
      </c>
      <c r="BL17" s="70">
        <f t="shared" si="10"/>
        <v>1.1038128906249998</v>
      </c>
      <c r="BM17" s="70">
        <f t="shared" si="10"/>
        <v>1.1038128906249998</v>
      </c>
    </row>
    <row r="18" spans="1:65" x14ac:dyDescent="0.15">
      <c r="A18" s="47" t="s">
        <v>182</v>
      </c>
      <c r="B18" s="34" t="s">
        <v>1019</v>
      </c>
      <c r="C18" s="280">
        <v>1</v>
      </c>
      <c r="D18" s="281">
        <v>2.5000000000000001E-2</v>
      </c>
      <c r="E18" s="63">
        <v>0</v>
      </c>
      <c r="F18" s="70">
        <f t="shared" si="6"/>
        <v>1</v>
      </c>
      <c r="G18" s="70">
        <f t="shared" si="6"/>
        <v>1</v>
      </c>
      <c r="H18" s="70">
        <f t="shared" si="6"/>
        <v>1</v>
      </c>
      <c r="I18" s="70">
        <f t="shared" si="6"/>
        <v>1</v>
      </c>
      <c r="J18" s="70">
        <f t="shared" si="6"/>
        <v>1</v>
      </c>
      <c r="K18" s="70">
        <f t="shared" si="6"/>
        <v>1</v>
      </c>
      <c r="L18" s="70">
        <f t="shared" si="6"/>
        <v>1</v>
      </c>
      <c r="M18" s="70">
        <f t="shared" si="6"/>
        <v>1</v>
      </c>
      <c r="N18" s="70">
        <f t="shared" si="6"/>
        <v>1</v>
      </c>
      <c r="O18" s="70">
        <f t="shared" si="6"/>
        <v>1</v>
      </c>
      <c r="P18" s="70">
        <f t="shared" si="6"/>
        <v>1</v>
      </c>
      <c r="Q18" s="70">
        <f t="shared" si="6"/>
        <v>1</v>
      </c>
      <c r="R18" s="70">
        <f t="shared" si="7"/>
        <v>1.0249999999999999</v>
      </c>
      <c r="S18" s="70">
        <f t="shared" si="7"/>
        <v>1.0249999999999999</v>
      </c>
      <c r="T18" s="70">
        <f t="shared" si="7"/>
        <v>1.0249999999999999</v>
      </c>
      <c r="U18" s="70">
        <f t="shared" si="7"/>
        <v>1.0249999999999999</v>
      </c>
      <c r="V18" s="70">
        <f t="shared" si="7"/>
        <v>1.0249999999999999</v>
      </c>
      <c r="W18" s="70">
        <f t="shared" si="7"/>
        <v>1.0249999999999999</v>
      </c>
      <c r="X18" s="70">
        <f t="shared" si="7"/>
        <v>1.0249999999999999</v>
      </c>
      <c r="Y18" s="70">
        <f t="shared" si="7"/>
        <v>1.0249999999999999</v>
      </c>
      <c r="Z18" s="70">
        <f t="shared" si="7"/>
        <v>1.0249999999999999</v>
      </c>
      <c r="AA18" s="70">
        <f t="shared" si="7"/>
        <v>1.0249999999999999</v>
      </c>
      <c r="AB18" s="70">
        <f t="shared" si="7"/>
        <v>1.0249999999999999</v>
      </c>
      <c r="AC18" s="70">
        <f t="shared" si="7"/>
        <v>1.0249999999999999</v>
      </c>
      <c r="AD18" s="70">
        <f t="shared" si="8"/>
        <v>1.0506249999999999</v>
      </c>
      <c r="AE18" s="70">
        <f t="shared" si="8"/>
        <v>1.0506249999999999</v>
      </c>
      <c r="AF18" s="70">
        <f t="shared" si="8"/>
        <v>1.0506249999999999</v>
      </c>
      <c r="AG18" s="70">
        <f t="shared" si="8"/>
        <v>1.0506249999999999</v>
      </c>
      <c r="AH18" s="70">
        <f t="shared" si="8"/>
        <v>1.0506249999999999</v>
      </c>
      <c r="AI18" s="70">
        <f t="shared" si="8"/>
        <v>1.0506249999999999</v>
      </c>
      <c r="AJ18" s="70">
        <f t="shared" si="8"/>
        <v>1.0506249999999999</v>
      </c>
      <c r="AK18" s="70">
        <f t="shared" si="8"/>
        <v>1.0506249999999999</v>
      </c>
      <c r="AL18" s="70">
        <f t="shared" si="8"/>
        <v>1.0506249999999999</v>
      </c>
      <c r="AM18" s="70">
        <f t="shared" si="8"/>
        <v>1.0506249999999999</v>
      </c>
      <c r="AN18" s="70">
        <f t="shared" si="8"/>
        <v>1.0506249999999999</v>
      </c>
      <c r="AO18" s="70">
        <f t="shared" si="8"/>
        <v>1.0506249999999999</v>
      </c>
      <c r="AP18" s="70">
        <f t="shared" si="9"/>
        <v>1.0768906249999999</v>
      </c>
      <c r="AQ18" s="70">
        <f t="shared" si="9"/>
        <v>1.0768906249999999</v>
      </c>
      <c r="AR18" s="70">
        <f t="shared" si="9"/>
        <v>1.0768906249999999</v>
      </c>
      <c r="AS18" s="70">
        <f t="shared" si="9"/>
        <v>1.0768906249999999</v>
      </c>
      <c r="AT18" s="70">
        <f t="shared" si="9"/>
        <v>1.0768906249999999</v>
      </c>
      <c r="AU18" s="70">
        <f t="shared" si="9"/>
        <v>1.0768906249999999</v>
      </c>
      <c r="AV18" s="70">
        <f t="shared" si="9"/>
        <v>1.0768906249999999</v>
      </c>
      <c r="AW18" s="70">
        <f t="shared" si="9"/>
        <v>1.0768906249999999</v>
      </c>
      <c r="AX18" s="70">
        <f t="shared" si="9"/>
        <v>1.0768906249999999</v>
      </c>
      <c r="AY18" s="70">
        <f t="shared" si="9"/>
        <v>1.0768906249999999</v>
      </c>
      <c r="AZ18" s="70">
        <f t="shared" si="9"/>
        <v>1.0768906249999999</v>
      </c>
      <c r="BA18" s="70">
        <f t="shared" si="9"/>
        <v>1.0768906249999999</v>
      </c>
      <c r="BB18" s="70">
        <f t="shared" si="10"/>
        <v>1.1038128906249998</v>
      </c>
      <c r="BC18" s="70">
        <f t="shared" si="10"/>
        <v>1.1038128906249998</v>
      </c>
      <c r="BD18" s="70">
        <f t="shared" si="10"/>
        <v>1.1038128906249998</v>
      </c>
      <c r="BE18" s="70">
        <f t="shared" si="10"/>
        <v>1.1038128906249998</v>
      </c>
      <c r="BF18" s="70">
        <f t="shared" si="10"/>
        <v>1.1038128906249998</v>
      </c>
      <c r="BG18" s="70">
        <f t="shared" si="10"/>
        <v>1.1038128906249998</v>
      </c>
      <c r="BH18" s="70">
        <f t="shared" si="10"/>
        <v>1.1038128906249998</v>
      </c>
      <c r="BI18" s="70">
        <f t="shared" si="10"/>
        <v>1.1038128906249998</v>
      </c>
      <c r="BJ18" s="70">
        <f t="shared" si="10"/>
        <v>1.1038128906249998</v>
      </c>
      <c r="BK18" s="70">
        <f t="shared" si="10"/>
        <v>1.1038128906249998</v>
      </c>
      <c r="BL18" s="70">
        <f t="shared" si="10"/>
        <v>1.1038128906249998</v>
      </c>
      <c r="BM18" s="70">
        <f t="shared" si="10"/>
        <v>1.1038128906249998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f t="shared" si="6"/>
        <v>5000000</v>
      </c>
      <c r="G19" s="70">
        <f t="shared" si="6"/>
        <v>5000000</v>
      </c>
      <c r="H19" s="70">
        <f t="shared" si="6"/>
        <v>5000000</v>
      </c>
      <c r="I19" s="70">
        <f t="shared" si="6"/>
        <v>5000000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1</v>
      </c>
      <c r="D20" s="281">
        <v>2.5000000000000001E-2</v>
      </c>
      <c r="E20" s="63">
        <v>0</v>
      </c>
      <c r="F20" s="70">
        <f t="shared" si="6"/>
        <v>1</v>
      </c>
      <c r="G20" s="70">
        <f t="shared" si="6"/>
        <v>1</v>
      </c>
      <c r="H20" s="70">
        <f t="shared" si="6"/>
        <v>1</v>
      </c>
      <c r="I20" s="70">
        <f t="shared" si="6"/>
        <v>1</v>
      </c>
      <c r="J20" s="70">
        <f t="shared" si="6"/>
        <v>1</v>
      </c>
      <c r="K20" s="70">
        <f t="shared" si="6"/>
        <v>1</v>
      </c>
      <c r="L20" s="70">
        <f t="shared" si="6"/>
        <v>1</v>
      </c>
      <c r="M20" s="70">
        <f t="shared" si="6"/>
        <v>1</v>
      </c>
      <c r="N20" s="70">
        <f t="shared" si="6"/>
        <v>1</v>
      </c>
      <c r="O20" s="70">
        <f t="shared" si="6"/>
        <v>1</v>
      </c>
      <c r="P20" s="70">
        <f t="shared" si="6"/>
        <v>1</v>
      </c>
      <c r="Q20" s="70">
        <f t="shared" si="6"/>
        <v>1</v>
      </c>
      <c r="R20" s="70">
        <f t="shared" si="7"/>
        <v>1.0249999999999999</v>
      </c>
      <c r="S20" s="70">
        <f t="shared" si="7"/>
        <v>1.0249999999999999</v>
      </c>
      <c r="T20" s="70">
        <f t="shared" si="7"/>
        <v>1.0249999999999999</v>
      </c>
      <c r="U20" s="70">
        <f t="shared" si="7"/>
        <v>1.0249999999999999</v>
      </c>
      <c r="V20" s="70">
        <f t="shared" si="7"/>
        <v>1.0249999999999999</v>
      </c>
      <c r="W20" s="70">
        <f t="shared" si="7"/>
        <v>1.0249999999999999</v>
      </c>
      <c r="X20" s="70">
        <f t="shared" si="7"/>
        <v>1.0249999999999999</v>
      </c>
      <c r="Y20" s="70">
        <f t="shared" si="7"/>
        <v>1.0249999999999999</v>
      </c>
      <c r="Z20" s="70">
        <f t="shared" si="7"/>
        <v>1.0249999999999999</v>
      </c>
      <c r="AA20" s="70">
        <f t="shared" si="7"/>
        <v>1.0249999999999999</v>
      </c>
      <c r="AB20" s="70">
        <f t="shared" si="7"/>
        <v>1.0249999999999999</v>
      </c>
      <c r="AC20" s="70">
        <f t="shared" si="7"/>
        <v>1.0249999999999999</v>
      </c>
      <c r="AD20" s="70">
        <f t="shared" si="8"/>
        <v>1.0506249999999999</v>
      </c>
      <c r="AE20" s="70">
        <f t="shared" si="8"/>
        <v>1.0506249999999999</v>
      </c>
      <c r="AF20" s="70">
        <f t="shared" si="8"/>
        <v>1.0506249999999999</v>
      </c>
      <c r="AG20" s="70">
        <f t="shared" si="8"/>
        <v>1.0506249999999999</v>
      </c>
      <c r="AH20" s="70">
        <f t="shared" si="8"/>
        <v>1.0506249999999999</v>
      </c>
      <c r="AI20" s="70">
        <f t="shared" si="8"/>
        <v>1.0506249999999999</v>
      </c>
      <c r="AJ20" s="70">
        <f t="shared" si="8"/>
        <v>1.0506249999999999</v>
      </c>
      <c r="AK20" s="70">
        <f t="shared" si="8"/>
        <v>1.0506249999999999</v>
      </c>
      <c r="AL20" s="70">
        <f t="shared" si="8"/>
        <v>1.0506249999999999</v>
      </c>
      <c r="AM20" s="70">
        <f t="shared" si="8"/>
        <v>1.0506249999999999</v>
      </c>
      <c r="AN20" s="70">
        <f t="shared" si="8"/>
        <v>1.0506249999999999</v>
      </c>
      <c r="AO20" s="70">
        <f t="shared" si="8"/>
        <v>1.0506249999999999</v>
      </c>
      <c r="AP20" s="70">
        <f t="shared" si="9"/>
        <v>1.0768906249999999</v>
      </c>
      <c r="AQ20" s="70">
        <f t="shared" si="9"/>
        <v>1.0768906249999999</v>
      </c>
      <c r="AR20" s="70">
        <f t="shared" si="9"/>
        <v>1.0768906249999999</v>
      </c>
      <c r="AS20" s="70">
        <f t="shared" si="9"/>
        <v>1.0768906249999999</v>
      </c>
      <c r="AT20" s="70">
        <f t="shared" si="9"/>
        <v>1.0768906249999999</v>
      </c>
      <c r="AU20" s="70">
        <f t="shared" si="9"/>
        <v>1.0768906249999999</v>
      </c>
      <c r="AV20" s="70">
        <f t="shared" si="9"/>
        <v>1.0768906249999999</v>
      </c>
      <c r="AW20" s="70">
        <f t="shared" si="9"/>
        <v>1.0768906249999999</v>
      </c>
      <c r="AX20" s="70">
        <f t="shared" si="9"/>
        <v>1.0768906249999999</v>
      </c>
      <c r="AY20" s="70">
        <f t="shared" si="9"/>
        <v>1.0768906249999999</v>
      </c>
      <c r="AZ20" s="70">
        <f t="shared" si="9"/>
        <v>1.0768906249999999</v>
      </c>
      <c r="BA20" s="70">
        <f t="shared" si="9"/>
        <v>1.0768906249999999</v>
      </c>
      <c r="BB20" s="70">
        <f t="shared" si="10"/>
        <v>1.1038128906249998</v>
      </c>
      <c r="BC20" s="70">
        <f t="shared" si="10"/>
        <v>1.1038128906249998</v>
      </c>
      <c r="BD20" s="70">
        <f t="shared" si="10"/>
        <v>1.1038128906249998</v>
      </c>
      <c r="BE20" s="70">
        <f t="shared" si="10"/>
        <v>1.1038128906249998</v>
      </c>
      <c r="BF20" s="70">
        <f t="shared" si="10"/>
        <v>1.1038128906249998</v>
      </c>
      <c r="BG20" s="70">
        <f t="shared" si="10"/>
        <v>1.1038128906249998</v>
      </c>
      <c r="BH20" s="70">
        <f t="shared" si="10"/>
        <v>1.1038128906249998</v>
      </c>
      <c r="BI20" s="70">
        <f t="shared" si="10"/>
        <v>1.1038128906249998</v>
      </c>
      <c r="BJ20" s="70">
        <f t="shared" si="10"/>
        <v>1.1038128906249998</v>
      </c>
      <c r="BK20" s="70">
        <f t="shared" si="10"/>
        <v>1.1038128906249998</v>
      </c>
      <c r="BL20" s="70">
        <f t="shared" si="10"/>
        <v>1.1038128906249998</v>
      </c>
      <c r="BM20" s="70">
        <f t="shared" si="10"/>
        <v>1.1038128906249998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5000004</v>
      </c>
      <c r="G21" s="85">
        <f t="shared" si="11"/>
        <v>5000004</v>
      </c>
      <c r="H21" s="85">
        <f t="shared" si="11"/>
        <v>5000004</v>
      </c>
      <c r="I21" s="85">
        <f t="shared" si="11"/>
        <v>5000004</v>
      </c>
      <c r="J21" s="85">
        <f t="shared" si="11"/>
        <v>5000004</v>
      </c>
      <c r="K21" s="85">
        <f t="shared" si="11"/>
        <v>5000004</v>
      </c>
      <c r="L21" s="85">
        <f t="shared" si="11"/>
        <v>5000004</v>
      </c>
      <c r="M21" s="85">
        <f t="shared" si="11"/>
        <v>5000004</v>
      </c>
      <c r="N21" s="85">
        <f t="shared" si="11"/>
        <v>5000004</v>
      </c>
      <c r="O21" s="85">
        <f t="shared" si="11"/>
        <v>5000004</v>
      </c>
      <c r="P21" s="85">
        <f t="shared" si="11"/>
        <v>5000004</v>
      </c>
      <c r="Q21" s="85">
        <f t="shared" si="11"/>
        <v>5000004</v>
      </c>
      <c r="R21" s="85">
        <f t="shared" si="11"/>
        <v>5500004.1000000006</v>
      </c>
      <c r="S21" s="85">
        <f t="shared" si="11"/>
        <v>5500004.1000000006</v>
      </c>
      <c r="T21" s="85">
        <f t="shared" si="11"/>
        <v>5500004.1000000006</v>
      </c>
      <c r="U21" s="85">
        <f t="shared" si="11"/>
        <v>5500004.1000000006</v>
      </c>
      <c r="V21" s="85">
        <f t="shared" si="11"/>
        <v>5500004.1000000006</v>
      </c>
      <c r="W21" s="85">
        <f t="shared" si="11"/>
        <v>5500004.1000000006</v>
      </c>
      <c r="X21" s="85">
        <f t="shared" si="11"/>
        <v>5500004.1000000006</v>
      </c>
      <c r="Y21" s="85">
        <f t="shared" si="11"/>
        <v>5500004.1000000006</v>
      </c>
      <c r="Z21" s="85">
        <f t="shared" si="11"/>
        <v>5500004.1000000006</v>
      </c>
      <c r="AA21" s="85">
        <f t="shared" si="11"/>
        <v>5500004.1000000006</v>
      </c>
      <c r="AB21" s="85">
        <f t="shared" si="11"/>
        <v>5500004.1000000006</v>
      </c>
      <c r="AC21" s="85">
        <f t="shared" si="11"/>
        <v>5500004.1000000006</v>
      </c>
      <c r="AD21" s="85">
        <f t="shared" si="11"/>
        <v>6050004.2025000015</v>
      </c>
      <c r="AE21" s="85">
        <f t="shared" si="11"/>
        <v>6050004.2025000015</v>
      </c>
      <c r="AF21" s="85">
        <f t="shared" si="11"/>
        <v>6050004.2025000015</v>
      </c>
      <c r="AG21" s="85">
        <f t="shared" si="11"/>
        <v>6050004.2025000015</v>
      </c>
      <c r="AH21" s="85">
        <f t="shared" si="11"/>
        <v>6050004.2025000015</v>
      </c>
      <c r="AI21" s="85">
        <f t="shared" si="11"/>
        <v>6050004.2025000015</v>
      </c>
      <c r="AJ21" s="85">
        <f t="shared" si="11"/>
        <v>6050004.2025000015</v>
      </c>
      <c r="AK21" s="85">
        <f t="shared" ref="AK21:BM21" si="12">SUM(AK16:AK20)</f>
        <v>6050004.2025000015</v>
      </c>
      <c r="AL21" s="85">
        <f t="shared" si="12"/>
        <v>6050004.2025000015</v>
      </c>
      <c r="AM21" s="85">
        <f t="shared" si="12"/>
        <v>6050004.2025000015</v>
      </c>
      <c r="AN21" s="85">
        <f t="shared" si="12"/>
        <v>6050004.2025000015</v>
      </c>
      <c r="AO21" s="85">
        <f t="shared" si="12"/>
        <v>6050004.2025000015</v>
      </c>
      <c r="AP21" s="85">
        <f t="shared" si="12"/>
        <v>6655004.3075625021</v>
      </c>
      <c r="AQ21" s="85">
        <f t="shared" si="12"/>
        <v>6655004.3075625021</v>
      </c>
      <c r="AR21" s="85">
        <f t="shared" si="12"/>
        <v>6655004.3075625021</v>
      </c>
      <c r="AS21" s="85">
        <f t="shared" si="12"/>
        <v>6655004.3075625021</v>
      </c>
      <c r="AT21" s="85">
        <f t="shared" si="12"/>
        <v>6655004.3075625021</v>
      </c>
      <c r="AU21" s="85">
        <f t="shared" si="12"/>
        <v>6655004.3075625021</v>
      </c>
      <c r="AV21" s="85">
        <f t="shared" si="12"/>
        <v>6655004.3075625021</v>
      </c>
      <c r="AW21" s="85">
        <f t="shared" si="12"/>
        <v>6655004.3075625021</v>
      </c>
      <c r="AX21" s="85">
        <f t="shared" si="12"/>
        <v>6655004.3075625021</v>
      </c>
      <c r="AY21" s="85">
        <f t="shared" si="12"/>
        <v>6655004.3075625021</v>
      </c>
      <c r="AZ21" s="85">
        <f t="shared" si="12"/>
        <v>6655004.3075625021</v>
      </c>
      <c r="BA21" s="85">
        <f t="shared" si="12"/>
        <v>6655004.3075625021</v>
      </c>
      <c r="BB21" s="85">
        <f t="shared" si="12"/>
        <v>7320504.4152515661</v>
      </c>
      <c r="BC21" s="85">
        <f t="shared" si="12"/>
        <v>7320504.4152515661</v>
      </c>
      <c r="BD21" s="85">
        <f t="shared" si="12"/>
        <v>7320504.4152515661</v>
      </c>
      <c r="BE21" s="85">
        <f t="shared" si="12"/>
        <v>7320504.4152515661</v>
      </c>
      <c r="BF21" s="85">
        <f t="shared" si="12"/>
        <v>7320504.4152515661</v>
      </c>
      <c r="BG21" s="85">
        <f t="shared" si="12"/>
        <v>7320504.4152515661</v>
      </c>
      <c r="BH21" s="85">
        <f t="shared" si="12"/>
        <v>7320504.4152515661</v>
      </c>
      <c r="BI21" s="85">
        <f t="shared" si="12"/>
        <v>7320504.4152515661</v>
      </c>
      <c r="BJ21" s="85">
        <f t="shared" si="12"/>
        <v>7320504.4152515661</v>
      </c>
      <c r="BK21" s="85">
        <f t="shared" si="12"/>
        <v>7320504.4152515661</v>
      </c>
      <c r="BL21" s="85">
        <f t="shared" si="12"/>
        <v>7320504.4152515661</v>
      </c>
      <c r="BM21" s="85">
        <f t="shared" si="12"/>
        <v>7320504.4152515661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1</v>
      </c>
      <c r="D24" s="281">
        <v>2.5000000000000001E-2</v>
      </c>
      <c r="E24" s="63">
        <v>0</v>
      </c>
      <c r="F24" s="70">
        <f t="shared" ref="F24:Q24" si="13">$C24</f>
        <v>1</v>
      </c>
      <c r="G24" s="70">
        <f t="shared" si="13"/>
        <v>1</v>
      </c>
      <c r="H24" s="70">
        <f t="shared" si="13"/>
        <v>1</v>
      </c>
      <c r="I24" s="70">
        <f t="shared" si="13"/>
        <v>1</v>
      </c>
      <c r="J24" s="70">
        <f t="shared" si="13"/>
        <v>1</v>
      </c>
      <c r="K24" s="70">
        <f t="shared" si="13"/>
        <v>1</v>
      </c>
      <c r="L24" s="70">
        <f t="shared" si="13"/>
        <v>1</v>
      </c>
      <c r="M24" s="70">
        <f t="shared" si="13"/>
        <v>1</v>
      </c>
      <c r="N24" s="70">
        <f t="shared" si="13"/>
        <v>1</v>
      </c>
      <c r="O24" s="70">
        <f t="shared" si="13"/>
        <v>1</v>
      </c>
      <c r="P24" s="70">
        <f t="shared" si="13"/>
        <v>1</v>
      </c>
      <c r="Q24" s="70">
        <f t="shared" si="13"/>
        <v>1</v>
      </c>
      <c r="R24" s="70">
        <f t="shared" ref="R24:AC24" si="14">$C24*(1+$D24)</f>
        <v>1.0249999999999999</v>
      </c>
      <c r="S24" s="70">
        <f t="shared" si="14"/>
        <v>1.0249999999999999</v>
      </c>
      <c r="T24" s="70">
        <f t="shared" si="14"/>
        <v>1.0249999999999999</v>
      </c>
      <c r="U24" s="70">
        <f t="shared" si="14"/>
        <v>1.0249999999999999</v>
      </c>
      <c r="V24" s="70">
        <f t="shared" si="14"/>
        <v>1.0249999999999999</v>
      </c>
      <c r="W24" s="70">
        <f t="shared" si="14"/>
        <v>1.0249999999999999</v>
      </c>
      <c r="X24" s="70">
        <f t="shared" si="14"/>
        <v>1.0249999999999999</v>
      </c>
      <c r="Y24" s="70">
        <f t="shared" si="14"/>
        <v>1.0249999999999999</v>
      </c>
      <c r="Z24" s="70">
        <f t="shared" si="14"/>
        <v>1.0249999999999999</v>
      </c>
      <c r="AA24" s="70">
        <f t="shared" si="14"/>
        <v>1.0249999999999999</v>
      </c>
      <c r="AB24" s="70">
        <f t="shared" si="14"/>
        <v>1.0249999999999999</v>
      </c>
      <c r="AC24" s="70">
        <f t="shared" si="14"/>
        <v>1.0249999999999999</v>
      </c>
      <c r="AD24" s="70">
        <f t="shared" ref="AD24:AO24" si="15">$AC24*(1+$D24)</f>
        <v>1.0506249999999999</v>
      </c>
      <c r="AE24" s="70">
        <f t="shared" si="15"/>
        <v>1.0506249999999999</v>
      </c>
      <c r="AF24" s="70">
        <f t="shared" si="15"/>
        <v>1.0506249999999999</v>
      </c>
      <c r="AG24" s="70">
        <f t="shared" si="15"/>
        <v>1.0506249999999999</v>
      </c>
      <c r="AH24" s="70">
        <f t="shared" si="15"/>
        <v>1.0506249999999999</v>
      </c>
      <c r="AI24" s="70">
        <f t="shared" si="15"/>
        <v>1.0506249999999999</v>
      </c>
      <c r="AJ24" s="70">
        <f t="shared" si="15"/>
        <v>1.0506249999999999</v>
      </c>
      <c r="AK24" s="70">
        <f t="shared" si="15"/>
        <v>1.0506249999999999</v>
      </c>
      <c r="AL24" s="70">
        <f t="shared" si="15"/>
        <v>1.0506249999999999</v>
      </c>
      <c r="AM24" s="70">
        <f t="shared" si="15"/>
        <v>1.0506249999999999</v>
      </c>
      <c r="AN24" s="70">
        <f t="shared" si="15"/>
        <v>1.0506249999999999</v>
      </c>
      <c r="AO24" s="70">
        <f t="shared" si="15"/>
        <v>1.0506249999999999</v>
      </c>
      <c r="AP24" s="70">
        <f t="shared" ref="AP24:BA24" si="16">$AO24*(1+$D24)</f>
        <v>1.0768906249999999</v>
      </c>
      <c r="AQ24" s="70">
        <f t="shared" si="16"/>
        <v>1.0768906249999999</v>
      </c>
      <c r="AR24" s="70">
        <f t="shared" si="16"/>
        <v>1.0768906249999999</v>
      </c>
      <c r="AS24" s="70">
        <f t="shared" si="16"/>
        <v>1.0768906249999999</v>
      </c>
      <c r="AT24" s="70">
        <f t="shared" si="16"/>
        <v>1.0768906249999999</v>
      </c>
      <c r="AU24" s="70">
        <f t="shared" si="16"/>
        <v>1.0768906249999999</v>
      </c>
      <c r="AV24" s="70">
        <f t="shared" si="16"/>
        <v>1.0768906249999999</v>
      </c>
      <c r="AW24" s="70">
        <f t="shared" si="16"/>
        <v>1.0768906249999999</v>
      </c>
      <c r="AX24" s="70">
        <f t="shared" si="16"/>
        <v>1.0768906249999999</v>
      </c>
      <c r="AY24" s="70">
        <f t="shared" si="16"/>
        <v>1.0768906249999999</v>
      </c>
      <c r="AZ24" s="70">
        <f t="shared" si="16"/>
        <v>1.0768906249999999</v>
      </c>
      <c r="BA24" s="70">
        <f t="shared" si="16"/>
        <v>1.0768906249999999</v>
      </c>
      <c r="BB24" s="70">
        <f t="shared" ref="BB24:BM24" si="17">$BA24*(1+$D24)</f>
        <v>1.1038128906249998</v>
      </c>
      <c r="BC24" s="70">
        <f t="shared" si="17"/>
        <v>1.1038128906249998</v>
      </c>
      <c r="BD24" s="70">
        <f t="shared" si="17"/>
        <v>1.1038128906249998</v>
      </c>
      <c r="BE24" s="70">
        <f t="shared" si="17"/>
        <v>1.1038128906249998</v>
      </c>
      <c r="BF24" s="70">
        <f t="shared" si="17"/>
        <v>1.1038128906249998</v>
      </c>
      <c r="BG24" s="70">
        <f t="shared" si="17"/>
        <v>1.1038128906249998</v>
      </c>
      <c r="BH24" s="70">
        <f t="shared" si="17"/>
        <v>1.1038128906249998</v>
      </c>
      <c r="BI24" s="70">
        <f t="shared" si="17"/>
        <v>1.1038128906249998</v>
      </c>
      <c r="BJ24" s="70">
        <f t="shared" si="17"/>
        <v>1.1038128906249998</v>
      </c>
      <c r="BK24" s="70">
        <f t="shared" si="17"/>
        <v>1.1038128906249998</v>
      </c>
      <c r="BL24" s="70">
        <f t="shared" si="17"/>
        <v>1.1038128906249998</v>
      </c>
      <c r="BM24" s="70">
        <f t="shared" si="17"/>
        <v>1.1038128906249998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1500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1500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1500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1500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1500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1</v>
      </c>
      <c r="D26" s="281">
        <v>2.5000000000000001E-2</v>
      </c>
      <c r="E26" s="63">
        <v>0</v>
      </c>
      <c r="F26" s="70">
        <f t="shared" ref="F26:Q26" si="18">$C26</f>
        <v>1</v>
      </c>
      <c r="G26" s="70">
        <f t="shared" si="18"/>
        <v>1</v>
      </c>
      <c r="H26" s="70">
        <f t="shared" si="18"/>
        <v>1</v>
      </c>
      <c r="I26" s="70">
        <f t="shared" si="18"/>
        <v>1</v>
      </c>
      <c r="J26" s="70">
        <f t="shared" si="18"/>
        <v>1</v>
      </c>
      <c r="K26" s="70">
        <f t="shared" si="18"/>
        <v>1</v>
      </c>
      <c r="L26" s="70">
        <f t="shared" si="18"/>
        <v>1</v>
      </c>
      <c r="M26" s="70">
        <f t="shared" si="18"/>
        <v>1</v>
      </c>
      <c r="N26" s="70">
        <f t="shared" si="18"/>
        <v>1</v>
      </c>
      <c r="O26" s="70">
        <f t="shared" si="18"/>
        <v>1</v>
      </c>
      <c r="P26" s="70">
        <f t="shared" si="18"/>
        <v>1</v>
      </c>
      <c r="Q26" s="70">
        <f t="shared" si="18"/>
        <v>1</v>
      </c>
      <c r="R26" s="70">
        <f t="shared" ref="R26:AC26" si="19">$C26*(1+$D26)</f>
        <v>1.0249999999999999</v>
      </c>
      <c r="S26" s="70">
        <f t="shared" si="19"/>
        <v>1.0249999999999999</v>
      </c>
      <c r="T26" s="70">
        <f t="shared" si="19"/>
        <v>1.0249999999999999</v>
      </c>
      <c r="U26" s="70">
        <f t="shared" si="19"/>
        <v>1.0249999999999999</v>
      </c>
      <c r="V26" s="70">
        <f t="shared" si="19"/>
        <v>1.0249999999999999</v>
      </c>
      <c r="W26" s="70">
        <f t="shared" si="19"/>
        <v>1.0249999999999999</v>
      </c>
      <c r="X26" s="70">
        <f t="shared" si="19"/>
        <v>1.0249999999999999</v>
      </c>
      <c r="Y26" s="70">
        <f t="shared" si="19"/>
        <v>1.0249999999999999</v>
      </c>
      <c r="Z26" s="70">
        <f t="shared" si="19"/>
        <v>1.0249999999999999</v>
      </c>
      <c r="AA26" s="70">
        <f t="shared" si="19"/>
        <v>1.0249999999999999</v>
      </c>
      <c r="AB26" s="70">
        <f t="shared" si="19"/>
        <v>1.0249999999999999</v>
      </c>
      <c r="AC26" s="70">
        <f t="shared" si="19"/>
        <v>1.0249999999999999</v>
      </c>
      <c r="AD26" s="70">
        <f t="shared" ref="AD26:AO26" si="20">$AC26*(1+$D26)</f>
        <v>1.0506249999999999</v>
      </c>
      <c r="AE26" s="70">
        <f t="shared" si="20"/>
        <v>1.0506249999999999</v>
      </c>
      <c r="AF26" s="70">
        <f t="shared" si="20"/>
        <v>1.0506249999999999</v>
      </c>
      <c r="AG26" s="70">
        <f t="shared" si="20"/>
        <v>1.0506249999999999</v>
      </c>
      <c r="AH26" s="70">
        <f t="shared" si="20"/>
        <v>1.0506249999999999</v>
      </c>
      <c r="AI26" s="70">
        <f t="shared" si="20"/>
        <v>1.0506249999999999</v>
      </c>
      <c r="AJ26" s="70">
        <f t="shared" si="20"/>
        <v>1.0506249999999999</v>
      </c>
      <c r="AK26" s="70">
        <f t="shared" si="20"/>
        <v>1.0506249999999999</v>
      </c>
      <c r="AL26" s="70">
        <f t="shared" si="20"/>
        <v>1.0506249999999999</v>
      </c>
      <c r="AM26" s="70">
        <f t="shared" si="20"/>
        <v>1.0506249999999999</v>
      </c>
      <c r="AN26" s="70">
        <f t="shared" si="20"/>
        <v>1.0506249999999999</v>
      </c>
      <c r="AO26" s="70">
        <f t="shared" si="20"/>
        <v>1.0506249999999999</v>
      </c>
      <c r="AP26" s="70">
        <f t="shared" ref="AP26:BA26" si="21">$AO26*(1+$D26)</f>
        <v>1.0768906249999999</v>
      </c>
      <c r="AQ26" s="70">
        <f t="shared" si="21"/>
        <v>1.0768906249999999</v>
      </c>
      <c r="AR26" s="70">
        <f t="shared" si="21"/>
        <v>1.0768906249999999</v>
      </c>
      <c r="AS26" s="70">
        <f t="shared" si="21"/>
        <v>1.0768906249999999</v>
      </c>
      <c r="AT26" s="70">
        <f t="shared" si="21"/>
        <v>1.0768906249999999</v>
      </c>
      <c r="AU26" s="70">
        <f t="shared" si="21"/>
        <v>1.0768906249999999</v>
      </c>
      <c r="AV26" s="70">
        <f t="shared" si="21"/>
        <v>1.0768906249999999</v>
      </c>
      <c r="AW26" s="70">
        <f t="shared" si="21"/>
        <v>1.0768906249999999</v>
      </c>
      <c r="AX26" s="70">
        <f t="shared" si="21"/>
        <v>1.0768906249999999</v>
      </c>
      <c r="AY26" s="70">
        <f t="shared" si="21"/>
        <v>1.0768906249999999</v>
      </c>
      <c r="AZ26" s="70">
        <f t="shared" si="21"/>
        <v>1.0768906249999999</v>
      </c>
      <c r="BA26" s="70">
        <f t="shared" si="21"/>
        <v>1.0768906249999999</v>
      </c>
      <c r="BB26" s="70">
        <f t="shared" ref="BB26:BM26" si="22">$BA26*(1+$D26)</f>
        <v>1.1038128906249998</v>
      </c>
      <c r="BC26" s="70">
        <f t="shared" si="22"/>
        <v>1.1038128906249998</v>
      </c>
      <c r="BD26" s="70">
        <f t="shared" si="22"/>
        <v>1.1038128906249998</v>
      </c>
      <c r="BE26" s="70">
        <f t="shared" si="22"/>
        <v>1.1038128906249998</v>
      </c>
      <c r="BF26" s="70">
        <f t="shared" si="22"/>
        <v>1.1038128906249998</v>
      </c>
      <c r="BG26" s="70">
        <f t="shared" si="22"/>
        <v>1.1038128906249998</v>
      </c>
      <c r="BH26" s="70">
        <f t="shared" si="22"/>
        <v>1.1038128906249998</v>
      </c>
      <c r="BI26" s="70">
        <f t="shared" si="22"/>
        <v>1.1038128906249998</v>
      </c>
      <c r="BJ26" s="70">
        <f t="shared" si="22"/>
        <v>1.1038128906249998</v>
      </c>
      <c r="BK26" s="70">
        <f t="shared" si="22"/>
        <v>1.1038128906249998</v>
      </c>
      <c r="BL26" s="70">
        <f t="shared" si="22"/>
        <v>1.1038128906249998</v>
      </c>
      <c r="BM26" s="70">
        <f t="shared" si="22"/>
        <v>1.1038128906249998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2</v>
      </c>
      <c r="G27" s="69">
        <f t="shared" ref="G27:BM27" si="23">SUM(G24:G26)</f>
        <v>2</v>
      </c>
      <c r="H27" s="69">
        <f t="shared" si="23"/>
        <v>2</v>
      </c>
      <c r="I27" s="69">
        <f t="shared" si="23"/>
        <v>1502</v>
      </c>
      <c r="J27" s="69">
        <f t="shared" si="23"/>
        <v>2</v>
      </c>
      <c r="K27" s="69">
        <f t="shared" si="23"/>
        <v>2</v>
      </c>
      <c r="L27" s="69">
        <f t="shared" si="23"/>
        <v>2</v>
      </c>
      <c r="M27" s="69">
        <f t="shared" si="23"/>
        <v>2</v>
      </c>
      <c r="N27" s="69">
        <f t="shared" si="23"/>
        <v>2</v>
      </c>
      <c r="O27" s="69">
        <f t="shared" si="23"/>
        <v>2</v>
      </c>
      <c r="P27" s="69">
        <f t="shared" si="23"/>
        <v>2</v>
      </c>
      <c r="Q27" s="69">
        <f t="shared" si="23"/>
        <v>2</v>
      </c>
      <c r="R27" s="69">
        <f t="shared" si="23"/>
        <v>2.0499999999999998</v>
      </c>
      <c r="S27" s="69">
        <f t="shared" si="23"/>
        <v>2.0499999999999998</v>
      </c>
      <c r="T27" s="69">
        <f t="shared" si="23"/>
        <v>2.0499999999999998</v>
      </c>
      <c r="U27" s="69">
        <f t="shared" si="23"/>
        <v>1502.0500000000002</v>
      </c>
      <c r="V27" s="69">
        <f t="shared" si="23"/>
        <v>2.0499999999999998</v>
      </c>
      <c r="W27" s="69">
        <f t="shared" si="23"/>
        <v>2.0499999999999998</v>
      </c>
      <c r="X27" s="69">
        <f t="shared" si="23"/>
        <v>2.0499999999999998</v>
      </c>
      <c r="Y27" s="69">
        <f t="shared" si="23"/>
        <v>2.0499999999999998</v>
      </c>
      <c r="Z27" s="69">
        <f t="shared" si="23"/>
        <v>2.0499999999999998</v>
      </c>
      <c r="AA27" s="69">
        <f t="shared" si="23"/>
        <v>2.0499999999999998</v>
      </c>
      <c r="AB27" s="69">
        <f t="shared" si="23"/>
        <v>2.0499999999999998</v>
      </c>
      <c r="AC27" s="69">
        <f t="shared" si="23"/>
        <v>2.0499999999999998</v>
      </c>
      <c r="AD27" s="69">
        <f t="shared" si="23"/>
        <v>2.1012499999999998</v>
      </c>
      <c r="AE27" s="69">
        <f t="shared" si="23"/>
        <v>2.1012499999999998</v>
      </c>
      <c r="AF27" s="69">
        <f t="shared" si="23"/>
        <v>2.1012499999999998</v>
      </c>
      <c r="AG27" s="69">
        <f t="shared" si="23"/>
        <v>1502.1012500000002</v>
      </c>
      <c r="AH27" s="69">
        <f t="shared" si="23"/>
        <v>2.1012499999999998</v>
      </c>
      <c r="AI27" s="69">
        <f t="shared" si="23"/>
        <v>2.1012499999999998</v>
      </c>
      <c r="AJ27" s="69">
        <f t="shared" si="23"/>
        <v>2.1012499999999998</v>
      </c>
      <c r="AK27" s="69">
        <f t="shared" si="23"/>
        <v>2.1012499999999998</v>
      </c>
      <c r="AL27" s="69">
        <f t="shared" si="23"/>
        <v>2.1012499999999998</v>
      </c>
      <c r="AM27" s="69">
        <f t="shared" si="23"/>
        <v>2.1012499999999998</v>
      </c>
      <c r="AN27" s="69">
        <f t="shared" si="23"/>
        <v>2.1012499999999998</v>
      </c>
      <c r="AO27" s="69">
        <f t="shared" si="23"/>
        <v>2.1012499999999998</v>
      </c>
      <c r="AP27" s="69">
        <f t="shared" si="23"/>
        <v>2.1537812499999998</v>
      </c>
      <c r="AQ27" s="69">
        <f t="shared" si="23"/>
        <v>2.1537812499999998</v>
      </c>
      <c r="AR27" s="69">
        <f t="shared" si="23"/>
        <v>2.1537812499999998</v>
      </c>
      <c r="AS27" s="69">
        <f t="shared" si="23"/>
        <v>1502.1537812500001</v>
      </c>
      <c r="AT27" s="69">
        <f t="shared" si="23"/>
        <v>2.1537812499999998</v>
      </c>
      <c r="AU27" s="69">
        <f t="shared" si="23"/>
        <v>2.1537812499999998</v>
      </c>
      <c r="AV27" s="69">
        <f t="shared" si="23"/>
        <v>2.1537812499999998</v>
      </c>
      <c r="AW27" s="69">
        <f t="shared" si="23"/>
        <v>2.1537812499999998</v>
      </c>
      <c r="AX27" s="69">
        <f t="shared" si="23"/>
        <v>2.1537812499999998</v>
      </c>
      <c r="AY27" s="69">
        <f t="shared" si="23"/>
        <v>2.1537812499999998</v>
      </c>
      <c r="AZ27" s="69">
        <f t="shared" si="23"/>
        <v>2.1537812499999998</v>
      </c>
      <c r="BA27" s="69">
        <f t="shared" si="23"/>
        <v>2.1537812499999998</v>
      </c>
      <c r="BB27" s="69">
        <f t="shared" si="23"/>
        <v>2.2076257812499995</v>
      </c>
      <c r="BC27" s="69">
        <f t="shared" si="23"/>
        <v>2.2076257812499995</v>
      </c>
      <c r="BD27" s="69">
        <f t="shared" si="23"/>
        <v>2.2076257812499995</v>
      </c>
      <c r="BE27" s="69">
        <f t="shared" si="23"/>
        <v>1502.20762578125</v>
      </c>
      <c r="BF27" s="69">
        <f t="shared" si="23"/>
        <v>2.2076257812499995</v>
      </c>
      <c r="BG27" s="69">
        <f t="shared" si="23"/>
        <v>2.2076257812499995</v>
      </c>
      <c r="BH27" s="69">
        <f t="shared" si="23"/>
        <v>2.2076257812499995</v>
      </c>
      <c r="BI27" s="69">
        <f t="shared" si="23"/>
        <v>2.2076257812499995</v>
      </c>
      <c r="BJ27" s="69">
        <f t="shared" si="23"/>
        <v>2.2076257812499995</v>
      </c>
      <c r="BK27" s="69">
        <f t="shared" si="23"/>
        <v>2.2076257812499995</v>
      </c>
      <c r="BL27" s="69">
        <f t="shared" si="23"/>
        <v>2.2076257812499995</v>
      </c>
      <c r="BM27" s="69">
        <f t="shared" si="23"/>
        <v>2.2076257812499995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1</v>
      </c>
      <c r="D30" s="281">
        <v>2.5000000000000001E-2</v>
      </c>
      <c r="E30" s="63">
        <v>0</v>
      </c>
      <c r="F30" s="70">
        <f t="shared" ref="F30:Q31" si="24">$C30</f>
        <v>1</v>
      </c>
      <c r="G30" s="70">
        <f t="shared" si="24"/>
        <v>1</v>
      </c>
      <c r="H30" s="70">
        <f t="shared" si="24"/>
        <v>1</v>
      </c>
      <c r="I30" s="70">
        <f t="shared" si="24"/>
        <v>1</v>
      </c>
      <c r="J30" s="70">
        <f t="shared" si="24"/>
        <v>1</v>
      </c>
      <c r="K30" s="70">
        <f t="shared" si="24"/>
        <v>1</v>
      </c>
      <c r="L30" s="70">
        <f t="shared" si="24"/>
        <v>1</v>
      </c>
      <c r="M30" s="70">
        <f t="shared" si="24"/>
        <v>1</v>
      </c>
      <c r="N30" s="70">
        <f t="shared" si="24"/>
        <v>1</v>
      </c>
      <c r="O30" s="70">
        <f t="shared" si="24"/>
        <v>1</v>
      </c>
      <c r="P30" s="70">
        <f t="shared" si="24"/>
        <v>1</v>
      </c>
      <c r="Q30" s="70">
        <f t="shared" si="24"/>
        <v>1</v>
      </c>
      <c r="R30" s="70">
        <f t="shared" ref="R30:AC31" si="25">$C30*(1+$D30)</f>
        <v>1.0249999999999999</v>
      </c>
      <c r="S30" s="70">
        <f t="shared" si="25"/>
        <v>1.0249999999999999</v>
      </c>
      <c r="T30" s="70">
        <f t="shared" si="25"/>
        <v>1.0249999999999999</v>
      </c>
      <c r="U30" s="70">
        <f t="shared" si="25"/>
        <v>1.0249999999999999</v>
      </c>
      <c r="V30" s="70">
        <f t="shared" si="25"/>
        <v>1.0249999999999999</v>
      </c>
      <c r="W30" s="70">
        <f t="shared" si="25"/>
        <v>1.0249999999999999</v>
      </c>
      <c r="X30" s="70">
        <f t="shared" si="25"/>
        <v>1.0249999999999999</v>
      </c>
      <c r="Y30" s="70">
        <f t="shared" si="25"/>
        <v>1.0249999999999999</v>
      </c>
      <c r="Z30" s="70">
        <f t="shared" si="25"/>
        <v>1.0249999999999999</v>
      </c>
      <c r="AA30" s="70">
        <f t="shared" si="25"/>
        <v>1.0249999999999999</v>
      </c>
      <c r="AB30" s="70">
        <f t="shared" si="25"/>
        <v>1.0249999999999999</v>
      </c>
      <c r="AC30" s="70">
        <f t="shared" si="25"/>
        <v>1.0249999999999999</v>
      </c>
      <c r="AD30" s="70">
        <f t="shared" ref="AD30:AO31" si="26">$AC30*(1+$D30)</f>
        <v>1.0506249999999999</v>
      </c>
      <c r="AE30" s="70">
        <f t="shared" si="26"/>
        <v>1.0506249999999999</v>
      </c>
      <c r="AF30" s="70">
        <f t="shared" si="26"/>
        <v>1.0506249999999999</v>
      </c>
      <c r="AG30" s="70">
        <f t="shared" si="26"/>
        <v>1.0506249999999999</v>
      </c>
      <c r="AH30" s="70">
        <f t="shared" si="26"/>
        <v>1.0506249999999999</v>
      </c>
      <c r="AI30" s="70">
        <f t="shared" si="26"/>
        <v>1.0506249999999999</v>
      </c>
      <c r="AJ30" s="70">
        <f t="shared" si="26"/>
        <v>1.0506249999999999</v>
      </c>
      <c r="AK30" s="70">
        <f t="shared" si="26"/>
        <v>1.0506249999999999</v>
      </c>
      <c r="AL30" s="70">
        <f t="shared" si="26"/>
        <v>1.0506249999999999</v>
      </c>
      <c r="AM30" s="70">
        <f t="shared" si="26"/>
        <v>1.0506249999999999</v>
      </c>
      <c r="AN30" s="70">
        <f t="shared" si="26"/>
        <v>1.0506249999999999</v>
      </c>
      <c r="AO30" s="70">
        <f t="shared" si="26"/>
        <v>1.0506249999999999</v>
      </c>
      <c r="AP30" s="70">
        <f t="shared" ref="AP30:BA31" si="27">$AO30*(1+$D30)</f>
        <v>1.0768906249999999</v>
      </c>
      <c r="AQ30" s="70">
        <f t="shared" si="27"/>
        <v>1.0768906249999999</v>
      </c>
      <c r="AR30" s="70">
        <f t="shared" si="27"/>
        <v>1.0768906249999999</v>
      </c>
      <c r="AS30" s="70">
        <f t="shared" si="27"/>
        <v>1.0768906249999999</v>
      </c>
      <c r="AT30" s="70">
        <f t="shared" si="27"/>
        <v>1.0768906249999999</v>
      </c>
      <c r="AU30" s="70">
        <f t="shared" si="27"/>
        <v>1.0768906249999999</v>
      </c>
      <c r="AV30" s="70">
        <f t="shared" si="27"/>
        <v>1.0768906249999999</v>
      </c>
      <c r="AW30" s="70">
        <f t="shared" si="27"/>
        <v>1.0768906249999999</v>
      </c>
      <c r="AX30" s="70">
        <f t="shared" si="27"/>
        <v>1.0768906249999999</v>
      </c>
      <c r="AY30" s="70">
        <f t="shared" si="27"/>
        <v>1.0768906249999999</v>
      </c>
      <c r="AZ30" s="70">
        <f t="shared" si="27"/>
        <v>1.0768906249999999</v>
      </c>
      <c r="BA30" s="70">
        <f t="shared" si="27"/>
        <v>1.0768906249999999</v>
      </c>
      <c r="BB30" s="70">
        <f t="shared" ref="BB30:BM31" si="28">$BA30*(1+$D30)</f>
        <v>1.1038128906249998</v>
      </c>
      <c r="BC30" s="70">
        <f t="shared" si="28"/>
        <v>1.1038128906249998</v>
      </c>
      <c r="BD30" s="70">
        <f t="shared" si="28"/>
        <v>1.1038128906249998</v>
      </c>
      <c r="BE30" s="70">
        <f t="shared" si="28"/>
        <v>1.1038128906249998</v>
      </c>
      <c r="BF30" s="70">
        <f t="shared" si="28"/>
        <v>1.1038128906249998</v>
      </c>
      <c r="BG30" s="70">
        <f t="shared" si="28"/>
        <v>1.1038128906249998</v>
      </c>
      <c r="BH30" s="70">
        <f t="shared" si="28"/>
        <v>1.1038128906249998</v>
      </c>
      <c r="BI30" s="70">
        <f t="shared" si="28"/>
        <v>1.1038128906249998</v>
      </c>
      <c r="BJ30" s="70">
        <f t="shared" si="28"/>
        <v>1.1038128906249998</v>
      </c>
      <c r="BK30" s="70">
        <f t="shared" si="28"/>
        <v>1.1038128906249998</v>
      </c>
      <c r="BL30" s="70">
        <f t="shared" si="28"/>
        <v>1.1038128906249998</v>
      </c>
      <c r="BM30" s="70">
        <f t="shared" si="28"/>
        <v>1.1038128906249998</v>
      </c>
    </row>
    <row r="31" spans="1:65" x14ac:dyDescent="0.15">
      <c r="A31" s="47" t="s">
        <v>181</v>
      </c>
      <c r="B31" s="34" t="s">
        <v>1019</v>
      </c>
      <c r="C31" s="280">
        <v>1</v>
      </c>
      <c r="D31" s="281">
        <v>2.5000000000000001E-2</v>
      </c>
      <c r="E31" s="63"/>
      <c r="F31" s="70">
        <f t="shared" si="24"/>
        <v>1</v>
      </c>
      <c r="G31" s="70">
        <f t="shared" si="24"/>
        <v>1</v>
      </c>
      <c r="H31" s="70">
        <f t="shared" si="24"/>
        <v>1</v>
      </c>
      <c r="I31" s="70">
        <f t="shared" si="24"/>
        <v>1</v>
      </c>
      <c r="J31" s="70">
        <f t="shared" si="24"/>
        <v>1</v>
      </c>
      <c r="K31" s="70">
        <f t="shared" si="24"/>
        <v>1</v>
      </c>
      <c r="L31" s="70">
        <f t="shared" si="24"/>
        <v>1</v>
      </c>
      <c r="M31" s="70">
        <f t="shared" si="24"/>
        <v>1</v>
      </c>
      <c r="N31" s="70">
        <f t="shared" si="24"/>
        <v>1</v>
      </c>
      <c r="O31" s="70">
        <f t="shared" si="24"/>
        <v>1</v>
      </c>
      <c r="P31" s="70">
        <f t="shared" si="24"/>
        <v>1</v>
      </c>
      <c r="Q31" s="70">
        <f t="shared" si="24"/>
        <v>1</v>
      </c>
      <c r="R31" s="70">
        <f t="shared" si="25"/>
        <v>1.0249999999999999</v>
      </c>
      <c r="S31" s="70">
        <f t="shared" si="25"/>
        <v>1.0249999999999999</v>
      </c>
      <c r="T31" s="70">
        <f t="shared" si="25"/>
        <v>1.0249999999999999</v>
      </c>
      <c r="U31" s="70">
        <f t="shared" si="25"/>
        <v>1.0249999999999999</v>
      </c>
      <c r="V31" s="70">
        <f t="shared" si="25"/>
        <v>1.0249999999999999</v>
      </c>
      <c r="W31" s="70">
        <f t="shared" si="25"/>
        <v>1.0249999999999999</v>
      </c>
      <c r="X31" s="70">
        <f t="shared" si="25"/>
        <v>1.0249999999999999</v>
      </c>
      <c r="Y31" s="70">
        <f t="shared" si="25"/>
        <v>1.0249999999999999</v>
      </c>
      <c r="Z31" s="70">
        <f t="shared" si="25"/>
        <v>1.0249999999999999</v>
      </c>
      <c r="AA31" s="70">
        <f t="shared" si="25"/>
        <v>1.0249999999999999</v>
      </c>
      <c r="AB31" s="70">
        <f t="shared" si="25"/>
        <v>1.0249999999999999</v>
      </c>
      <c r="AC31" s="70">
        <f t="shared" si="25"/>
        <v>1.0249999999999999</v>
      </c>
      <c r="AD31" s="70">
        <f t="shared" si="26"/>
        <v>1.0506249999999999</v>
      </c>
      <c r="AE31" s="70">
        <f t="shared" si="26"/>
        <v>1.0506249999999999</v>
      </c>
      <c r="AF31" s="70">
        <f t="shared" si="26"/>
        <v>1.0506249999999999</v>
      </c>
      <c r="AG31" s="70">
        <f t="shared" si="26"/>
        <v>1.0506249999999999</v>
      </c>
      <c r="AH31" s="70">
        <f t="shared" si="26"/>
        <v>1.0506249999999999</v>
      </c>
      <c r="AI31" s="70">
        <f t="shared" si="26"/>
        <v>1.0506249999999999</v>
      </c>
      <c r="AJ31" s="70">
        <f t="shared" si="26"/>
        <v>1.0506249999999999</v>
      </c>
      <c r="AK31" s="70">
        <f t="shared" si="26"/>
        <v>1.0506249999999999</v>
      </c>
      <c r="AL31" s="70">
        <f t="shared" si="26"/>
        <v>1.0506249999999999</v>
      </c>
      <c r="AM31" s="70">
        <f t="shared" si="26"/>
        <v>1.0506249999999999</v>
      </c>
      <c r="AN31" s="70">
        <f t="shared" si="26"/>
        <v>1.0506249999999999</v>
      </c>
      <c r="AO31" s="70">
        <f t="shared" si="26"/>
        <v>1.0506249999999999</v>
      </c>
      <c r="AP31" s="70">
        <f t="shared" si="27"/>
        <v>1.0768906249999999</v>
      </c>
      <c r="AQ31" s="70">
        <f t="shared" si="27"/>
        <v>1.0768906249999999</v>
      </c>
      <c r="AR31" s="70">
        <f t="shared" si="27"/>
        <v>1.0768906249999999</v>
      </c>
      <c r="AS31" s="70">
        <f t="shared" si="27"/>
        <v>1.0768906249999999</v>
      </c>
      <c r="AT31" s="70">
        <f t="shared" si="27"/>
        <v>1.0768906249999999</v>
      </c>
      <c r="AU31" s="70">
        <f t="shared" si="27"/>
        <v>1.0768906249999999</v>
      </c>
      <c r="AV31" s="70">
        <f t="shared" si="27"/>
        <v>1.0768906249999999</v>
      </c>
      <c r="AW31" s="70">
        <f t="shared" si="27"/>
        <v>1.0768906249999999</v>
      </c>
      <c r="AX31" s="70">
        <f t="shared" si="27"/>
        <v>1.0768906249999999</v>
      </c>
      <c r="AY31" s="70">
        <f t="shared" si="27"/>
        <v>1.0768906249999999</v>
      </c>
      <c r="AZ31" s="70">
        <f t="shared" si="27"/>
        <v>1.0768906249999999</v>
      </c>
      <c r="BA31" s="70">
        <f t="shared" si="27"/>
        <v>1.0768906249999999</v>
      </c>
      <c r="BB31" s="70">
        <f t="shared" si="28"/>
        <v>1.1038128906249998</v>
      </c>
      <c r="BC31" s="70">
        <f t="shared" si="28"/>
        <v>1.1038128906249998</v>
      </c>
      <c r="BD31" s="70">
        <f t="shared" si="28"/>
        <v>1.1038128906249998</v>
      </c>
      <c r="BE31" s="70">
        <f t="shared" si="28"/>
        <v>1.1038128906249998</v>
      </c>
      <c r="BF31" s="70">
        <f t="shared" si="28"/>
        <v>1.1038128906249998</v>
      </c>
      <c r="BG31" s="70">
        <f t="shared" si="28"/>
        <v>1.1038128906249998</v>
      </c>
      <c r="BH31" s="70">
        <f t="shared" si="28"/>
        <v>1.1038128906249998</v>
      </c>
      <c r="BI31" s="70">
        <f t="shared" si="28"/>
        <v>1.1038128906249998</v>
      </c>
      <c r="BJ31" s="70">
        <f t="shared" si="28"/>
        <v>1.1038128906249998</v>
      </c>
      <c r="BK31" s="70">
        <f t="shared" si="28"/>
        <v>1.1038128906249998</v>
      </c>
      <c r="BL31" s="70">
        <f t="shared" si="28"/>
        <v>1.1038128906249998</v>
      </c>
      <c r="BM31" s="70">
        <f t="shared" si="28"/>
        <v>1.1038128906249998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20000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5000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5000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5000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5000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20002</v>
      </c>
      <c r="G33" s="69">
        <f t="shared" ref="G33:BM33" si="29">SUM(G30:G32)</f>
        <v>2</v>
      </c>
      <c r="H33" s="69">
        <f t="shared" si="29"/>
        <v>2</v>
      </c>
      <c r="I33" s="69">
        <f t="shared" si="29"/>
        <v>2</v>
      </c>
      <c r="J33" s="69">
        <f t="shared" si="29"/>
        <v>2</v>
      </c>
      <c r="K33" s="69">
        <f t="shared" si="29"/>
        <v>2</v>
      </c>
      <c r="L33" s="69">
        <f t="shared" si="29"/>
        <v>2</v>
      </c>
      <c r="M33" s="69">
        <f t="shared" si="29"/>
        <v>2</v>
      </c>
      <c r="N33" s="69">
        <f t="shared" si="29"/>
        <v>2</v>
      </c>
      <c r="O33" s="69">
        <f t="shared" si="29"/>
        <v>2</v>
      </c>
      <c r="P33" s="69">
        <f t="shared" si="29"/>
        <v>2</v>
      </c>
      <c r="Q33" s="69">
        <f t="shared" si="29"/>
        <v>2</v>
      </c>
      <c r="R33" s="69">
        <f t="shared" si="29"/>
        <v>5002.05</v>
      </c>
      <c r="S33" s="69">
        <f t="shared" si="29"/>
        <v>2.0499999999999998</v>
      </c>
      <c r="T33" s="69">
        <f t="shared" si="29"/>
        <v>2.0499999999999998</v>
      </c>
      <c r="U33" s="69">
        <f t="shared" si="29"/>
        <v>2.0499999999999998</v>
      </c>
      <c r="V33" s="69">
        <f t="shared" si="29"/>
        <v>2.0499999999999998</v>
      </c>
      <c r="W33" s="69">
        <f t="shared" si="29"/>
        <v>2.0499999999999998</v>
      </c>
      <c r="X33" s="69">
        <f t="shared" si="29"/>
        <v>2.0499999999999998</v>
      </c>
      <c r="Y33" s="69">
        <f t="shared" si="29"/>
        <v>2.0499999999999998</v>
      </c>
      <c r="Z33" s="69">
        <f t="shared" si="29"/>
        <v>2.0499999999999998</v>
      </c>
      <c r="AA33" s="69">
        <f t="shared" si="29"/>
        <v>2.0499999999999998</v>
      </c>
      <c r="AB33" s="69">
        <f t="shared" si="29"/>
        <v>2.0499999999999998</v>
      </c>
      <c r="AC33" s="69">
        <f t="shared" si="29"/>
        <v>2.0499999999999998</v>
      </c>
      <c r="AD33" s="69">
        <f t="shared" si="29"/>
        <v>5002.1012499999997</v>
      </c>
      <c r="AE33" s="69">
        <f t="shared" si="29"/>
        <v>2.1012499999999998</v>
      </c>
      <c r="AF33" s="69">
        <f t="shared" si="29"/>
        <v>2.1012499999999998</v>
      </c>
      <c r="AG33" s="69">
        <f t="shared" si="29"/>
        <v>2.1012499999999998</v>
      </c>
      <c r="AH33" s="69">
        <f t="shared" si="29"/>
        <v>2.1012499999999998</v>
      </c>
      <c r="AI33" s="69">
        <f t="shared" si="29"/>
        <v>2.1012499999999998</v>
      </c>
      <c r="AJ33" s="69">
        <f t="shared" si="29"/>
        <v>2.1012499999999998</v>
      </c>
      <c r="AK33" s="69">
        <f t="shared" si="29"/>
        <v>2.1012499999999998</v>
      </c>
      <c r="AL33" s="69">
        <f t="shared" si="29"/>
        <v>2.1012499999999998</v>
      </c>
      <c r="AM33" s="69">
        <f t="shared" si="29"/>
        <v>2.1012499999999998</v>
      </c>
      <c r="AN33" s="69">
        <f t="shared" si="29"/>
        <v>2.1012499999999998</v>
      </c>
      <c r="AO33" s="69">
        <f t="shared" si="29"/>
        <v>2.1012499999999998</v>
      </c>
      <c r="AP33" s="69">
        <f t="shared" si="29"/>
        <v>5002.1537812500001</v>
      </c>
      <c r="AQ33" s="69">
        <f t="shared" si="29"/>
        <v>2.1537812499999998</v>
      </c>
      <c r="AR33" s="69">
        <f t="shared" si="29"/>
        <v>2.1537812499999998</v>
      </c>
      <c r="AS33" s="69">
        <f t="shared" si="29"/>
        <v>2.1537812499999998</v>
      </c>
      <c r="AT33" s="69">
        <f t="shared" si="29"/>
        <v>2.1537812499999998</v>
      </c>
      <c r="AU33" s="69">
        <f t="shared" si="29"/>
        <v>2.1537812499999998</v>
      </c>
      <c r="AV33" s="69">
        <f t="shared" si="29"/>
        <v>2.1537812499999998</v>
      </c>
      <c r="AW33" s="69">
        <f t="shared" si="29"/>
        <v>2.1537812499999998</v>
      </c>
      <c r="AX33" s="69">
        <f t="shared" si="29"/>
        <v>2.1537812499999998</v>
      </c>
      <c r="AY33" s="69">
        <f t="shared" si="29"/>
        <v>2.1537812499999998</v>
      </c>
      <c r="AZ33" s="69">
        <f t="shared" si="29"/>
        <v>2.1537812499999998</v>
      </c>
      <c r="BA33" s="69">
        <f t="shared" si="29"/>
        <v>2.1537812499999998</v>
      </c>
      <c r="BB33" s="69">
        <f t="shared" si="29"/>
        <v>5002.2076257812496</v>
      </c>
      <c r="BC33" s="69">
        <f t="shared" si="29"/>
        <v>2.2076257812499995</v>
      </c>
      <c r="BD33" s="69">
        <f t="shared" si="29"/>
        <v>2.2076257812499995</v>
      </c>
      <c r="BE33" s="69">
        <f t="shared" si="29"/>
        <v>2.2076257812499995</v>
      </c>
      <c r="BF33" s="69">
        <f t="shared" si="29"/>
        <v>2.2076257812499995</v>
      </c>
      <c r="BG33" s="69">
        <f t="shared" si="29"/>
        <v>2.2076257812499995</v>
      </c>
      <c r="BH33" s="69">
        <f t="shared" si="29"/>
        <v>2.2076257812499995</v>
      </c>
      <c r="BI33" s="69">
        <f t="shared" si="29"/>
        <v>2.2076257812499995</v>
      </c>
      <c r="BJ33" s="69">
        <f t="shared" si="29"/>
        <v>2.2076257812499995</v>
      </c>
      <c r="BK33" s="69">
        <f t="shared" si="29"/>
        <v>2.2076257812499995</v>
      </c>
      <c r="BL33" s="69">
        <f t="shared" si="29"/>
        <v>2.2076257812499995</v>
      </c>
      <c r="BM33" s="69">
        <f t="shared" si="29"/>
        <v>2.2076257812499995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1</v>
      </c>
      <c r="D35" s="281">
        <v>2.5000000000000001E-2</v>
      </c>
      <c r="E35" s="64">
        <v>0</v>
      </c>
      <c r="F35" s="69">
        <f t="shared" ref="F35:Q35" si="30">$C35</f>
        <v>1</v>
      </c>
      <c r="G35" s="69">
        <f t="shared" si="30"/>
        <v>1</v>
      </c>
      <c r="H35" s="69">
        <f t="shared" si="30"/>
        <v>1</v>
      </c>
      <c r="I35" s="69">
        <f t="shared" si="30"/>
        <v>1</v>
      </c>
      <c r="J35" s="69">
        <f t="shared" si="30"/>
        <v>1</v>
      </c>
      <c r="K35" s="69">
        <f t="shared" si="30"/>
        <v>1</v>
      </c>
      <c r="L35" s="69">
        <f t="shared" si="30"/>
        <v>1</v>
      </c>
      <c r="M35" s="69">
        <f t="shared" si="30"/>
        <v>1</v>
      </c>
      <c r="N35" s="69">
        <f t="shared" si="30"/>
        <v>1</v>
      </c>
      <c r="O35" s="69">
        <f t="shared" si="30"/>
        <v>1</v>
      </c>
      <c r="P35" s="69">
        <f t="shared" si="30"/>
        <v>1</v>
      </c>
      <c r="Q35" s="69">
        <f t="shared" si="30"/>
        <v>1</v>
      </c>
      <c r="R35" s="69">
        <f t="shared" ref="R35:AC35" si="31">$C35*(1+$D35)</f>
        <v>1.0249999999999999</v>
      </c>
      <c r="S35" s="69">
        <f t="shared" si="31"/>
        <v>1.0249999999999999</v>
      </c>
      <c r="T35" s="69">
        <f t="shared" si="31"/>
        <v>1.0249999999999999</v>
      </c>
      <c r="U35" s="69">
        <f t="shared" si="31"/>
        <v>1.0249999999999999</v>
      </c>
      <c r="V35" s="69">
        <f t="shared" si="31"/>
        <v>1.0249999999999999</v>
      </c>
      <c r="W35" s="69">
        <f t="shared" si="31"/>
        <v>1.0249999999999999</v>
      </c>
      <c r="X35" s="69">
        <f t="shared" si="31"/>
        <v>1.0249999999999999</v>
      </c>
      <c r="Y35" s="69">
        <f t="shared" si="31"/>
        <v>1.0249999999999999</v>
      </c>
      <c r="Z35" s="69">
        <f t="shared" si="31"/>
        <v>1.0249999999999999</v>
      </c>
      <c r="AA35" s="69">
        <f t="shared" si="31"/>
        <v>1.0249999999999999</v>
      </c>
      <c r="AB35" s="69">
        <f t="shared" si="31"/>
        <v>1.0249999999999999</v>
      </c>
      <c r="AC35" s="69">
        <f t="shared" si="31"/>
        <v>1.0249999999999999</v>
      </c>
      <c r="AD35" s="69">
        <f t="shared" ref="AD35:AO35" si="32">$AC35*(1+$D35)</f>
        <v>1.0506249999999999</v>
      </c>
      <c r="AE35" s="69">
        <f t="shared" si="32"/>
        <v>1.0506249999999999</v>
      </c>
      <c r="AF35" s="69">
        <f t="shared" si="32"/>
        <v>1.0506249999999999</v>
      </c>
      <c r="AG35" s="69">
        <f t="shared" si="32"/>
        <v>1.0506249999999999</v>
      </c>
      <c r="AH35" s="69">
        <f t="shared" si="32"/>
        <v>1.0506249999999999</v>
      </c>
      <c r="AI35" s="69">
        <f t="shared" si="32"/>
        <v>1.0506249999999999</v>
      </c>
      <c r="AJ35" s="69">
        <f t="shared" si="32"/>
        <v>1.0506249999999999</v>
      </c>
      <c r="AK35" s="69">
        <f t="shared" si="32"/>
        <v>1.0506249999999999</v>
      </c>
      <c r="AL35" s="69">
        <f t="shared" si="32"/>
        <v>1.0506249999999999</v>
      </c>
      <c r="AM35" s="69">
        <f t="shared" si="32"/>
        <v>1.0506249999999999</v>
      </c>
      <c r="AN35" s="69">
        <f t="shared" si="32"/>
        <v>1.0506249999999999</v>
      </c>
      <c r="AO35" s="69">
        <f t="shared" si="32"/>
        <v>1.0506249999999999</v>
      </c>
      <c r="AP35" s="69">
        <f t="shared" ref="AP35:BA35" si="33">$AO35*(1+$D35)</f>
        <v>1.0768906249999999</v>
      </c>
      <c r="AQ35" s="69">
        <f t="shared" si="33"/>
        <v>1.0768906249999999</v>
      </c>
      <c r="AR35" s="69">
        <f t="shared" si="33"/>
        <v>1.0768906249999999</v>
      </c>
      <c r="AS35" s="69">
        <f t="shared" si="33"/>
        <v>1.0768906249999999</v>
      </c>
      <c r="AT35" s="69">
        <f t="shared" si="33"/>
        <v>1.0768906249999999</v>
      </c>
      <c r="AU35" s="69">
        <f t="shared" si="33"/>
        <v>1.0768906249999999</v>
      </c>
      <c r="AV35" s="69">
        <f t="shared" si="33"/>
        <v>1.0768906249999999</v>
      </c>
      <c r="AW35" s="69">
        <f t="shared" si="33"/>
        <v>1.0768906249999999</v>
      </c>
      <c r="AX35" s="69">
        <f t="shared" si="33"/>
        <v>1.0768906249999999</v>
      </c>
      <c r="AY35" s="69">
        <f t="shared" si="33"/>
        <v>1.0768906249999999</v>
      </c>
      <c r="AZ35" s="69">
        <f t="shared" si="33"/>
        <v>1.0768906249999999</v>
      </c>
      <c r="BA35" s="69">
        <f t="shared" si="33"/>
        <v>1.0768906249999999</v>
      </c>
      <c r="BB35" s="69">
        <f t="shared" ref="BB35:BM35" si="34">$BA35*(1+$D35)</f>
        <v>1.1038128906249998</v>
      </c>
      <c r="BC35" s="69">
        <f t="shared" si="34"/>
        <v>1.1038128906249998</v>
      </c>
      <c r="BD35" s="69">
        <f t="shared" si="34"/>
        <v>1.1038128906249998</v>
      </c>
      <c r="BE35" s="69">
        <f t="shared" si="34"/>
        <v>1.1038128906249998</v>
      </c>
      <c r="BF35" s="69">
        <f t="shared" si="34"/>
        <v>1.1038128906249998</v>
      </c>
      <c r="BG35" s="69">
        <f t="shared" si="34"/>
        <v>1.1038128906249998</v>
      </c>
      <c r="BH35" s="69">
        <f t="shared" si="34"/>
        <v>1.1038128906249998</v>
      </c>
      <c r="BI35" s="69">
        <f t="shared" si="34"/>
        <v>1.1038128906249998</v>
      </c>
      <c r="BJ35" s="69">
        <f t="shared" si="34"/>
        <v>1.1038128906249998</v>
      </c>
      <c r="BK35" s="69">
        <f t="shared" si="34"/>
        <v>1.1038128906249998</v>
      </c>
      <c r="BL35" s="69">
        <f t="shared" si="34"/>
        <v>1.1038128906249998</v>
      </c>
      <c r="BM35" s="69">
        <f t="shared" si="34"/>
        <v>1.1038128906249998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1</v>
      </c>
      <c r="D37" s="281">
        <v>2.5000000000000001E-2</v>
      </c>
      <c r="E37" s="64">
        <v>0</v>
      </c>
      <c r="F37" s="69">
        <f t="shared" ref="F37:Q37" si="35">$C37</f>
        <v>1</v>
      </c>
      <c r="G37" s="69">
        <f t="shared" si="35"/>
        <v>1</v>
      </c>
      <c r="H37" s="69">
        <f t="shared" si="35"/>
        <v>1</v>
      </c>
      <c r="I37" s="69">
        <f t="shared" si="35"/>
        <v>1</v>
      </c>
      <c r="J37" s="69">
        <f t="shared" si="35"/>
        <v>1</v>
      </c>
      <c r="K37" s="69">
        <f t="shared" si="35"/>
        <v>1</v>
      </c>
      <c r="L37" s="69">
        <f t="shared" si="35"/>
        <v>1</v>
      </c>
      <c r="M37" s="69">
        <f t="shared" si="35"/>
        <v>1</v>
      </c>
      <c r="N37" s="69">
        <f t="shared" si="35"/>
        <v>1</v>
      </c>
      <c r="O37" s="69">
        <f t="shared" si="35"/>
        <v>1</v>
      </c>
      <c r="P37" s="69">
        <f t="shared" si="35"/>
        <v>1</v>
      </c>
      <c r="Q37" s="69">
        <f t="shared" si="35"/>
        <v>1</v>
      </c>
      <c r="R37" s="69">
        <f t="shared" ref="R37:AC37" si="36">$C37*(1+$D37)</f>
        <v>1.0249999999999999</v>
      </c>
      <c r="S37" s="69">
        <f t="shared" si="36"/>
        <v>1.0249999999999999</v>
      </c>
      <c r="T37" s="69">
        <f t="shared" si="36"/>
        <v>1.0249999999999999</v>
      </c>
      <c r="U37" s="69">
        <f t="shared" si="36"/>
        <v>1.0249999999999999</v>
      </c>
      <c r="V37" s="69">
        <f t="shared" si="36"/>
        <v>1.0249999999999999</v>
      </c>
      <c r="W37" s="69">
        <f t="shared" si="36"/>
        <v>1.0249999999999999</v>
      </c>
      <c r="X37" s="69">
        <f t="shared" si="36"/>
        <v>1.0249999999999999</v>
      </c>
      <c r="Y37" s="69">
        <f t="shared" si="36"/>
        <v>1.0249999999999999</v>
      </c>
      <c r="Z37" s="69">
        <f t="shared" si="36"/>
        <v>1.0249999999999999</v>
      </c>
      <c r="AA37" s="69">
        <f t="shared" si="36"/>
        <v>1.0249999999999999</v>
      </c>
      <c r="AB37" s="69">
        <f t="shared" si="36"/>
        <v>1.0249999999999999</v>
      </c>
      <c r="AC37" s="69">
        <f t="shared" si="36"/>
        <v>1.0249999999999999</v>
      </c>
      <c r="AD37" s="69">
        <f t="shared" ref="AD37:AO37" si="37">$AC37*(1+$D37)</f>
        <v>1.0506249999999999</v>
      </c>
      <c r="AE37" s="69">
        <f t="shared" si="37"/>
        <v>1.0506249999999999</v>
      </c>
      <c r="AF37" s="69">
        <f t="shared" si="37"/>
        <v>1.0506249999999999</v>
      </c>
      <c r="AG37" s="69">
        <f t="shared" si="37"/>
        <v>1.0506249999999999</v>
      </c>
      <c r="AH37" s="69">
        <f t="shared" si="37"/>
        <v>1.0506249999999999</v>
      </c>
      <c r="AI37" s="69">
        <f t="shared" si="37"/>
        <v>1.0506249999999999</v>
      </c>
      <c r="AJ37" s="69">
        <f t="shared" si="37"/>
        <v>1.0506249999999999</v>
      </c>
      <c r="AK37" s="69">
        <f t="shared" si="37"/>
        <v>1.0506249999999999</v>
      </c>
      <c r="AL37" s="69">
        <f t="shared" si="37"/>
        <v>1.0506249999999999</v>
      </c>
      <c r="AM37" s="69">
        <f t="shared" si="37"/>
        <v>1.0506249999999999</v>
      </c>
      <c r="AN37" s="69">
        <f t="shared" si="37"/>
        <v>1.0506249999999999</v>
      </c>
      <c r="AO37" s="69">
        <f t="shared" si="37"/>
        <v>1.0506249999999999</v>
      </c>
      <c r="AP37" s="69">
        <f t="shared" ref="AP37:BA37" si="38">$AO37*(1+$D37)</f>
        <v>1.0768906249999999</v>
      </c>
      <c r="AQ37" s="69">
        <f t="shared" si="38"/>
        <v>1.0768906249999999</v>
      </c>
      <c r="AR37" s="69">
        <f t="shared" si="38"/>
        <v>1.0768906249999999</v>
      </c>
      <c r="AS37" s="69">
        <f t="shared" si="38"/>
        <v>1.0768906249999999</v>
      </c>
      <c r="AT37" s="69">
        <f t="shared" si="38"/>
        <v>1.0768906249999999</v>
      </c>
      <c r="AU37" s="69">
        <f t="shared" si="38"/>
        <v>1.0768906249999999</v>
      </c>
      <c r="AV37" s="69">
        <f t="shared" si="38"/>
        <v>1.0768906249999999</v>
      </c>
      <c r="AW37" s="69">
        <f t="shared" si="38"/>
        <v>1.0768906249999999</v>
      </c>
      <c r="AX37" s="69">
        <f t="shared" si="38"/>
        <v>1.0768906249999999</v>
      </c>
      <c r="AY37" s="69">
        <f t="shared" si="38"/>
        <v>1.0768906249999999</v>
      </c>
      <c r="AZ37" s="69">
        <f t="shared" si="38"/>
        <v>1.0768906249999999</v>
      </c>
      <c r="BA37" s="69">
        <f t="shared" si="38"/>
        <v>1.0768906249999999</v>
      </c>
      <c r="BB37" s="69">
        <f t="shared" ref="BB37:BM37" si="39">$BA37*(1+$D37)</f>
        <v>1.1038128906249998</v>
      </c>
      <c r="BC37" s="69">
        <f t="shared" si="39"/>
        <v>1.1038128906249998</v>
      </c>
      <c r="BD37" s="69">
        <f t="shared" si="39"/>
        <v>1.1038128906249998</v>
      </c>
      <c r="BE37" s="69">
        <f t="shared" si="39"/>
        <v>1.1038128906249998</v>
      </c>
      <c r="BF37" s="69">
        <f t="shared" si="39"/>
        <v>1.1038128906249998</v>
      </c>
      <c r="BG37" s="69">
        <f t="shared" si="39"/>
        <v>1.1038128906249998</v>
      </c>
      <c r="BH37" s="69">
        <f t="shared" si="39"/>
        <v>1.1038128906249998</v>
      </c>
      <c r="BI37" s="69">
        <f t="shared" si="39"/>
        <v>1.1038128906249998</v>
      </c>
      <c r="BJ37" s="69">
        <f t="shared" si="39"/>
        <v>1.1038128906249998</v>
      </c>
      <c r="BK37" s="69">
        <f t="shared" si="39"/>
        <v>1.1038128906249998</v>
      </c>
      <c r="BL37" s="69">
        <f t="shared" si="39"/>
        <v>1.1038128906249998</v>
      </c>
      <c r="BM37" s="69">
        <f t="shared" si="39"/>
        <v>1.1038128906249998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5020100</v>
      </c>
      <c r="G41" s="64">
        <f t="shared" si="40"/>
        <v>5000100</v>
      </c>
      <c r="H41" s="64">
        <f t="shared" si="40"/>
        <v>5000100</v>
      </c>
      <c r="I41" s="64">
        <f t="shared" si="40"/>
        <v>5335516.666666667</v>
      </c>
      <c r="J41" s="64">
        <f t="shared" si="40"/>
        <v>5334016.666666667</v>
      </c>
      <c r="K41" s="64">
        <f t="shared" si="40"/>
        <v>5334016.666666667</v>
      </c>
      <c r="L41" s="64">
        <f t="shared" si="40"/>
        <v>5334016.666666667</v>
      </c>
      <c r="M41" s="64">
        <f t="shared" si="40"/>
        <v>5334016.666666667</v>
      </c>
      <c r="N41" s="64">
        <f t="shared" si="40"/>
        <v>5334016.666666667</v>
      </c>
      <c r="O41" s="64">
        <f t="shared" si="40"/>
        <v>5334016.666666667</v>
      </c>
      <c r="P41" s="64">
        <f t="shared" si="40"/>
        <v>5334016.666666667</v>
      </c>
      <c r="Q41" s="64">
        <f t="shared" si="40"/>
        <v>5334016.666666667</v>
      </c>
      <c r="R41" s="64">
        <f t="shared" si="40"/>
        <v>5840354.7500000009</v>
      </c>
      <c r="S41" s="64">
        <f t="shared" si="40"/>
        <v>5835354.7500000009</v>
      </c>
      <c r="T41" s="64">
        <f t="shared" si="40"/>
        <v>5835354.7500000009</v>
      </c>
      <c r="U41" s="64">
        <f t="shared" si="40"/>
        <v>5836854.7500000009</v>
      </c>
      <c r="V41" s="64">
        <f t="shared" si="40"/>
        <v>5835354.7500000009</v>
      </c>
      <c r="W41" s="64">
        <f t="shared" si="40"/>
        <v>5835354.7500000009</v>
      </c>
      <c r="X41" s="64">
        <f t="shared" si="40"/>
        <v>5835354.7500000009</v>
      </c>
      <c r="Y41" s="64">
        <f t="shared" si="40"/>
        <v>5835354.7500000009</v>
      </c>
      <c r="Z41" s="64">
        <f t="shared" si="40"/>
        <v>5835354.7500000009</v>
      </c>
      <c r="AA41" s="64">
        <f t="shared" si="40"/>
        <v>5835354.7500000009</v>
      </c>
      <c r="AB41" s="64">
        <f t="shared" si="40"/>
        <v>5835354.7500000009</v>
      </c>
      <c r="AC41" s="64">
        <f t="shared" si="40"/>
        <v>5835354.7500000009</v>
      </c>
      <c r="AD41" s="64">
        <f t="shared" si="40"/>
        <v>6390359.7312500011</v>
      </c>
      <c r="AE41" s="64">
        <f t="shared" si="40"/>
        <v>6385359.7312500011</v>
      </c>
      <c r="AF41" s="64">
        <f t="shared" si="40"/>
        <v>6385359.7312500011</v>
      </c>
      <c r="AG41" s="64">
        <f t="shared" si="40"/>
        <v>6386859.7312500011</v>
      </c>
      <c r="AH41" s="64">
        <f t="shared" si="40"/>
        <v>6385359.7312500011</v>
      </c>
      <c r="AI41" s="64">
        <f t="shared" si="40"/>
        <v>6385359.7312500011</v>
      </c>
      <c r="AJ41" s="64">
        <f t="shared" si="40"/>
        <v>6385359.7312500011</v>
      </c>
      <c r="AK41" s="64">
        <f t="shared" ref="AK41:BM41" si="41">AK39+AK37+AK35+AK33+AK27+AK21+AK13+AK6</f>
        <v>6385359.7312500011</v>
      </c>
      <c r="AL41" s="64">
        <f t="shared" si="41"/>
        <v>6385359.7312500011</v>
      </c>
      <c r="AM41" s="64">
        <f t="shared" si="41"/>
        <v>6385359.7312500011</v>
      </c>
      <c r="AN41" s="64">
        <f t="shared" si="41"/>
        <v>6385359.7312500011</v>
      </c>
      <c r="AO41" s="64">
        <f t="shared" si="41"/>
        <v>6385359.7312500011</v>
      </c>
      <c r="AP41" s="64">
        <f t="shared" si="41"/>
        <v>6995364.9551562527</v>
      </c>
      <c r="AQ41" s="64">
        <f t="shared" si="41"/>
        <v>6990364.9551562527</v>
      </c>
      <c r="AR41" s="64">
        <f t="shared" si="41"/>
        <v>6990364.9551562527</v>
      </c>
      <c r="AS41" s="64">
        <f t="shared" si="41"/>
        <v>6991864.9551562527</v>
      </c>
      <c r="AT41" s="64">
        <f t="shared" si="41"/>
        <v>6990364.9551562527</v>
      </c>
      <c r="AU41" s="64">
        <f t="shared" si="41"/>
        <v>6990364.9551562527</v>
      </c>
      <c r="AV41" s="64">
        <f t="shared" si="41"/>
        <v>6990364.9551562527</v>
      </c>
      <c r="AW41" s="64">
        <f t="shared" si="41"/>
        <v>6990364.9551562527</v>
      </c>
      <c r="AX41" s="64">
        <f t="shared" si="41"/>
        <v>6990364.9551562527</v>
      </c>
      <c r="AY41" s="64">
        <f t="shared" si="41"/>
        <v>6990364.9551562527</v>
      </c>
      <c r="AZ41" s="64">
        <f t="shared" si="41"/>
        <v>6990364.9551562527</v>
      </c>
      <c r="BA41" s="64">
        <f t="shared" si="41"/>
        <v>6990364.9551562527</v>
      </c>
      <c r="BB41" s="64">
        <f t="shared" si="41"/>
        <v>7660870.4336914094</v>
      </c>
      <c r="BC41" s="64">
        <f t="shared" si="41"/>
        <v>7655870.4336914094</v>
      </c>
      <c r="BD41" s="64">
        <f t="shared" si="41"/>
        <v>7655870.4336914094</v>
      </c>
      <c r="BE41" s="64">
        <f t="shared" si="41"/>
        <v>7657370.4336914094</v>
      </c>
      <c r="BF41" s="64">
        <f t="shared" si="41"/>
        <v>7655870.4336914094</v>
      </c>
      <c r="BG41" s="64">
        <f t="shared" si="41"/>
        <v>7655870.4336914094</v>
      </c>
      <c r="BH41" s="64">
        <f t="shared" si="41"/>
        <v>7655870.4336914094</v>
      </c>
      <c r="BI41" s="64">
        <f t="shared" si="41"/>
        <v>7655870.4336914094</v>
      </c>
      <c r="BJ41" s="64">
        <f t="shared" si="41"/>
        <v>7655870.4336914094</v>
      </c>
      <c r="BK41" s="64">
        <f t="shared" si="41"/>
        <v>7655870.4336914094</v>
      </c>
      <c r="BL41" s="64">
        <f t="shared" si="41"/>
        <v>7655870.4336914094</v>
      </c>
      <c r="BM41" s="64">
        <f t="shared" si="41"/>
        <v>7655870.4336914094</v>
      </c>
      <c r="BN41" s="35">
        <f>SUM(E41:BM41)</f>
        <v>385457348.44117165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>SUM(C32:C33)</f>
        <v>0</v>
      </c>
      <c r="D35" s="60">
        <f t="shared" ref="D35:BK35" si="14">SUM(D32:D33)</f>
        <v>0</v>
      </c>
      <c r="E35" s="60">
        <f t="shared" si="14"/>
        <v>0</v>
      </c>
      <c r="F35" s="60">
        <f t="shared" si="14"/>
        <v>0</v>
      </c>
      <c r="G35" s="60">
        <f t="shared" si="14"/>
        <v>120000</v>
      </c>
      <c r="H35" s="60">
        <f t="shared" si="14"/>
        <v>120000</v>
      </c>
      <c r="I35" s="60">
        <f t="shared" si="14"/>
        <v>120000</v>
      </c>
      <c r="J35" s="60">
        <f t="shared" si="14"/>
        <v>120000</v>
      </c>
      <c r="K35" s="60">
        <f t="shared" si="14"/>
        <v>120000</v>
      </c>
      <c r="L35" s="60">
        <f t="shared" si="14"/>
        <v>120000</v>
      </c>
      <c r="M35" s="60">
        <f t="shared" si="14"/>
        <v>120000</v>
      </c>
      <c r="N35" s="60">
        <f t="shared" si="14"/>
        <v>120000</v>
      </c>
      <c r="O35" s="60">
        <f t="shared" si="14"/>
        <v>120000</v>
      </c>
      <c r="P35" s="60">
        <f t="shared" si="14"/>
        <v>120000</v>
      </c>
      <c r="Q35" s="60">
        <f t="shared" si="14"/>
        <v>120000</v>
      </c>
      <c r="R35" s="60">
        <f t="shared" si="14"/>
        <v>120000</v>
      </c>
      <c r="S35" s="60">
        <f t="shared" si="14"/>
        <v>120000</v>
      </c>
      <c r="T35" s="60">
        <f t="shared" si="14"/>
        <v>120000</v>
      </c>
      <c r="U35" s="60">
        <f t="shared" si="14"/>
        <v>120000</v>
      </c>
      <c r="V35" s="60">
        <f t="shared" si="14"/>
        <v>120000</v>
      </c>
      <c r="W35" s="60">
        <f t="shared" si="14"/>
        <v>120000</v>
      </c>
      <c r="X35" s="60">
        <f t="shared" si="14"/>
        <v>120000</v>
      </c>
      <c r="Y35" s="60">
        <f t="shared" si="14"/>
        <v>120000</v>
      </c>
      <c r="Z35" s="60">
        <f t="shared" si="14"/>
        <v>120000</v>
      </c>
      <c r="AA35" s="60">
        <f t="shared" si="14"/>
        <v>120000</v>
      </c>
      <c r="AB35" s="60">
        <f t="shared" si="14"/>
        <v>120000</v>
      </c>
      <c r="AC35" s="60">
        <f t="shared" si="14"/>
        <v>120000</v>
      </c>
      <c r="AD35" s="60">
        <f t="shared" si="14"/>
        <v>120000</v>
      </c>
      <c r="AE35" s="60">
        <f t="shared" si="14"/>
        <v>120000</v>
      </c>
      <c r="AF35" s="60">
        <f t="shared" si="14"/>
        <v>120000</v>
      </c>
      <c r="AG35" s="60">
        <f t="shared" si="14"/>
        <v>120000</v>
      </c>
      <c r="AH35" s="60">
        <f t="shared" si="14"/>
        <v>120000</v>
      </c>
      <c r="AI35" s="60">
        <f t="shared" si="14"/>
        <v>120000</v>
      </c>
      <c r="AJ35" s="60">
        <f t="shared" si="14"/>
        <v>120000</v>
      </c>
      <c r="AK35" s="60">
        <f t="shared" si="14"/>
        <v>120000</v>
      </c>
      <c r="AL35" s="60">
        <f t="shared" si="14"/>
        <v>120000</v>
      </c>
      <c r="AM35" s="60">
        <f t="shared" si="14"/>
        <v>120000</v>
      </c>
      <c r="AN35" s="60">
        <f t="shared" si="14"/>
        <v>120000</v>
      </c>
      <c r="AO35" s="60">
        <f t="shared" si="14"/>
        <v>120000</v>
      </c>
      <c r="AP35" s="60">
        <f t="shared" si="14"/>
        <v>120000</v>
      </c>
      <c r="AQ35" s="60">
        <f t="shared" si="14"/>
        <v>120000</v>
      </c>
      <c r="AR35" s="60">
        <f t="shared" si="14"/>
        <v>120000</v>
      </c>
      <c r="AS35" s="60">
        <f t="shared" si="14"/>
        <v>120000</v>
      </c>
      <c r="AT35" s="60">
        <f t="shared" si="14"/>
        <v>120000</v>
      </c>
      <c r="AU35" s="60">
        <f t="shared" si="14"/>
        <v>120000</v>
      </c>
      <c r="AV35" s="60">
        <f t="shared" si="14"/>
        <v>120000</v>
      </c>
      <c r="AW35" s="60">
        <f t="shared" si="14"/>
        <v>120000</v>
      </c>
      <c r="AX35" s="60">
        <f t="shared" si="14"/>
        <v>120000</v>
      </c>
      <c r="AY35" s="60">
        <f t="shared" si="14"/>
        <v>120000</v>
      </c>
      <c r="AZ35" s="60">
        <f t="shared" si="14"/>
        <v>120000</v>
      </c>
      <c r="BA35" s="60">
        <f t="shared" si="14"/>
        <v>120000</v>
      </c>
      <c r="BB35" s="60">
        <f t="shared" si="14"/>
        <v>120000</v>
      </c>
      <c r="BC35" s="60">
        <f t="shared" si="14"/>
        <v>120000</v>
      </c>
      <c r="BD35" s="60">
        <f t="shared" si="14"/>
        <v>120000</v>
      </c>
      <c r="BE35" s="60">
        <f t="shared" si="14"/>
        <v>120000</v>
      </c>
      <c r="BF35" s="60">
        <f t="shared" si="14"/>
        <v>120000</v>
      </c>
      <c r="BG35" s="60">
        <f t="shared" si="14"/>
        <v>120000</v>
      </c>
      <c r="BH35" s="60">
        <f t="shared" si="14"/>
        <v>120000</v>
      </c>
      <c r="BI35" s="60">
        <f t="shared" si="14"/>
        <v>120000</v>
      </c>
      <c r="BJ35" s="60">
        <f t="shared" si="14"/>
        <v>120000</v>
      </c>
      <c r="BK35" s="60">
        <f t="shared" si="14"/>
        <v>120000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5">IF($B38*D19&lt;0,0,$B38*D19)</f>
        <v>0</v>
      </c>
      <c r="E38" s="60">
        <f t="shared" si="15"/>
        <v>0</v>
      </c>
      <c r="F38" s="60">
        <f t="shared" si="15"/>
        <v>0</v>
      </c>
      <c r="G38" s="60">
        <f t="shared" si="15"/>
        <v>480000</v>
      </c>
      <c r="H38" s="60">
        <f t="shared" si="15"/>
        <v>0</v>
      </c>
      <c r="I38" s="60">
        <f t="shared" si="15"/>
        <v>0</v>
      </c>
      <c r="J38" s="60">
        <f t="shared" si="15"/>
        <v>0</v>
      </c>
      <c r="K38" s="60">
        <f t="shared" si="15"/>
        <v>0</v>
      </c>
      <c r="L38" s="60">
        <f t="shared" si="15"/>
        <v>0</v>
      </c>
      <c r="M38" s="60">
        <f t="shared" si="15"/>
        <v>0</v>
      </c>
      <c r="N38" s="60">
        <f t="shared" si="15"/>
        <v>0</v>
      </c>
      <c r="O38" s="60">
        <f t="shared" si="15"/>
        <v>0</v>
      </c>
      <c r="P38" s="60">
        <f t="shared" si="15"/>
        <v>80000</v>
      </c>
      <c r="Q38" s="60">
        <f t="shared" si="15"/>
        <v>0</v>
      </c>
      <c r="R38" s="60">
        <f t="shared" si="15"/>
        <v>0</v>
      </c>
      <c r="S38" s="60">
        <f t="shared" si="15"/>
        <v>0</v>
      </c>
      <c r="T38" s="60">
        <f t="shared" si="15"/>
        <v>0</v>
      </c>
      <c r="U38" s="60">
        <f t="shared" si="15"/>
        <v>0</v>
      </c>
      <c r="V38" s="60">
        <f t="shared" si="15"/>
        <v>0</v>
      </c>
      <c r="W38" s="60">
        <f t="shared" si="15"/>
        <v>0</v>
      </c>
      <c r="X38" s="60">
        <f t="shared" si="15"/>
        <v>0</v>
      </c>
      <c r="Y38" s="60">
        <f t="shared" si="15"/>
        <v>0</v>
      </c>
      <c r="Z38" s="60">
        <f t="shared" si="15"/>
        <v>0</v>
      </c>
      <c r="AA38" s="60">
        <f t="shared" si="15"/>
        <v>0</v>
      </c>
      <c r="AB38" s="60">
        <f t="shared" si="15"/>
        <v>0</v>
      </c>
      <c r="AC38" s="60">
        <f t="shared" si="15"/>
        <v>0</v>
      </c>
      <c r="AD38" s="60">
        <f t="shared" si="15"/>
        <v>0</v>
      </c>
      <c r="AE38" s="60">
        <f t="shared" si="15"/>
        <v>0</v>
      </c>
      <c r="AF38" s="60">
        <f t="shared" si="15"/>
        <v>0</v>
      </c>
      <c r="AG38" s="60">
        <f t="shared" si="15"/>
        <v>0</v>
      </c>
      <c r="AH38" s="60">
        <f t="shared" si="15"/>
        <v>0</v>
      </c>
      <c r="AI38" s="60">
        <f t="shared" si="15"/>
        <v>0</v>
      </c>
      <c r="AJ38" s="60">
        <f t="shared" si="15"/>
        <v>0</v>
      </c>
      <c r="AK38" s="60">
        <f t="shared" si="15"/>
        <v>0</v>
      </c>
      <c r="AL38" s="60">
        <f t="shared" si="15"/>
        <v>0</v>
      </c>
      <c r="AM38" s="60">
        <f t="shared" si="15"/>
        <v>0</v>
      </c>
      <c r="AN38" s="60">
        <f t="shared" si="15"/>
        <v>0</v>
      </c>
      <c r="AO38" s="60">
        <f t="shared" si="15"/>
        <v>0</v>
      </c>
      <c r="AP38" s="60">
        <f t="shared" si="15"/>
        <v>0</v>
      </c>
      <c r="AQ38" s="60">
        <f t="shared" si="15"/>
        <v>0</v>
      </c>
      <c r="AR38" s="60">
        <f t="shared" si="15"/>
        <v>0</v>
      </c>
      <c r="AS38" s="60">
        <f t="shared" si="15"/>
        <v>0</v>
      </c>
      <c r="AT38" s="60">
        <f t="shared" si="15"/>
        <v>0</v>
      </c>
      <c r="AU38" s="60">
        <f t="shared" si="15"/>
        <v>0</v>
      </c>
      <c r="AV38" s="60">
        <f t="shared" si="15"/>
        <v>0</v>
      </c>
      <c r="AW38" s="60">
        <f t="shared" si="15"/>
        <v>0</v>
      </c>
      <c r="AX38" s="60">
        <f t="shared" si="15"/>
        <v>0</v>
      </c>
      <c r="AY38" s="60">
        <f t="shared" si="15"/>
        <v>0</v>
      </c>
      <c r="AZ38" s="60">
        <f t="shared" si="15"/>
        <v>0</v>
      </c>
      <c r="BA38" s="60">
        <f t="shared" si="15"/>
        <v>0</v>
      </c>
      <c r="BB38" s="60">
        <f t="shared" si="15"/>
        <v>0</v>
      </c>
      <c r="BC38" s="60">
        <f t="shared" si="15"/>
        <v>0</v>
      </c>
      <c r="BD38" s="60">
        <f t="shared" si="15"/>
        <v>0</v>
      </c>
      <c r="BE38" s="60">
        <f t="shared" si="15"/>
        <v>0</v>
      </c>
      <c r="BF38" s="60">
        <f t="shared" si="15"/>
        <v>0</v>
      </c>
      <c r="BG38" s="60">
        <f t="shared" si="15"/>
        <v>0</v>
      </c>
      <c r="BH38" s="60">
        <f t="shared" si="15"/>
        <v>0</v>
      </c>
      <c r="BI38" s="60">
        <f t="shared" si="15"/>
        <v>0</v>
      </c>
      <c r="BJ38" s="60">
        <f t="shared" si="15"/>
        <v>0</v>
      </c>
      <c r="BK38" s="60">
        <f t="shared" si="15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6">SUM(D38)</f>
        <v>0</v>
      </c>
      <c r="E39" s="61">
        <f t="shared" si="16"/>
        <v>0</v>
      </c>
      <c r="F39" s="61">
        <f t="shared" si="16"/>
        <v>0</v>
      </c>
      <c r="G39" s="61">
        <f t="shared" si="16"/>
        <v>480000</v>
      </c>
      <c r="H39" s="61">
        <f t="shared" si="16"/>
        <v>0</v>
      </c>
      <c r="I39" s="61">
        <f t="shared" si="16"/>
        <v>0</v>
      </c>
      <c r="J39" s="61">
        <f t="shared" si="16"/>
        <v>0</v>
      </c>
      <c r="K39" s="61">
        <f t="shared" si="16"/>
        <v>0</v>
      </c>
      <c r="L39" s="61">
        <f t="shared" si="16"/>
        <v>0</v>
      </c>
      <c r="M39" s="61">
        <f t="shared" si="16"/>
        <v>0</v>
      </c>
      <c r="N39" s="61">
        <f t="shared" si="16"/>
        <v>0</v>
      </c>
      <c r="O39" s="61">
        <f t="shared" si="16"/>
        <v>0</v>
      </c>
      <c r="P39" s="61">
        <f t="shared" si="16"/>
        <v>80000</v>
      </c>
      <c r="Q39" s="61">
        <f t="shared" si="16"/>
        <v>0</v>
      </c>
      <c r="R39" s="61">
        <f t="shared" si="16"/>
        <v>0</v>
      </c>
      <c r="S39" s="61">
        <f t="shared" si="16"/>
        <v>0</v>
      </c>
      <c r="T39" s="61">
        <f t="shared" si="16"/>
        <v>0</v>
      </c>
      <c r="U39" s="61">
        <f t="shared" si="16"/>
        <v>0</v>
      </c>
      <c r="V39" s="61">
        <f t="shared" si="16"/>
        <v>0</v>
      </c>
      <c r="W39" s="61">
        <f t="shared" si="16"/>
        <v>0</v>
      </c>
      <c r="X39" s="61">
        <f t="shared" si="16"/>
        <v>0</v>
      </c>
      <c r="Y39" s="61">
        <f t="shared" si="16"/>
        <v>0</v>
      </c>
      <c r="Z39" s="61">
        <f t="shared" si="16"/>
        <v>0</v>
      </c>
      <c r="AA39" s="61">
        <f t="shared" si="16"/>
        <v>0</v>
      </c>
      <c r="AB39" s="61">
        <f t="shared" si="16"/>
        <v>0</v>
      </c>
      <c r="AC39" s="61">
        <f t="shared" si="16"/>
        <v>0</v>
      </c>
      <c r="AD39" s="61">
        <f t="shared" si="16"/>
        <v>0</v>
      </c>
      <c r="AE39" s="61">
        <f t="shared" si="16"/>
        <v>0</v>
      </c>
      <c r="AF39" s="61">
        <f t="shared" si="16"/>
        <v>0</v>
      </c>
      <c r="AG39" s="61">
        <f t="shared" si="16"/>
        <v>0</v>
      </c>
      <c r="AH39" s="61">
        <f t="shared" si="16"/>
        <v>0</v>
      </c>
      <c r="AI39" s="61">
        <f t="shared" si="16"/>
        <v>0</v>
      </c>
      <c r="AJ39" s="61">
        <f t="shared" si="16"/>
        <v>0</v>
      </c>
      <c r="AK39" s="61">
        <f t="shared" si="16"/>
        <v>0</v>
      </c>
      <c r="AL39" s="61">
        <f t="shared" si="16"/>
        <v>0</v>
      </c>
      <c r="AM39" s="61">
        <f t="shared" si="16"/>
        <v>0</v>
      </c>
      <c r="AN39" s="61">
        <f t="shared" si="16"/>
        <v>0</v>
      </c>
      <c r="AO39" s="61">
        <f t="shared" si="16"/>
        <v>0</v>
      </c>
      <c r="AP39" s="61">
        <f t="shared" si="16"/>
        <v>0</v>
      </c>
      <c r="AQ39" s="61">
        <f t="shared" si="16"/>
        <v>0</v>
      </c>
      <c r="AR39" s="61">
        <f t="shared" si="16"/>
        <v>0</v>
      </c>
      <c r="AS39" s="61">
        <f t="shared" si="16"/>
        <v>0</v>
      </c>
      <c r="AT39" s="61">
        <f t="shared" si="16"/>
        <v>0</v>
      </c>
      <c r="AU39" s="61">
        <f t="shared" si="16"/>
        <v>0</v>
      </c>
      <c r="AV39" s="61">
        <f t="shared" si="16"/>
        <v>0</v>
      </c>
      <c r="AW39" s="61">
        <f t="shared" si="16"/>
        <v>0</v>
      </c>
      <c r="AX39" s="61">
        <f t="shared" si="16"/>
        <v>0</v>
      </c>
      <c r="AY39" s="61">
        <f t="shared" si="16"/>
        <v>0</v>
      </c>
      <c r="AZ39" s="61">
        <f t="shared" si="16"/>
        <v>0</v>
      </c>
      <c r="BA39" s="61">
        <f t="shared" si="16"/>
        <v>0</v>
      </c>
      <c r="BB39" s="61">
        <f t="shared" si="16"/>
        <v>0</v>
      </c>
      <c r="BC39" s="61">
        <f t="shared" si="16"/>
        <v>0</v>
      </c>
      <c r="BD39" s="61">
        <f t="shared" si="16"/>
        <v>0</v>
      </c>
      <c r="BE39" s="61">
        <f t="shared" si="16"/>
        <v>0</v>
      </c>
      <c r="BF39" s="61">
        <f t="shared" si="16"/>
        <v>0</v>
      </c>
      <c r="BG39" s="61">
        <f t="shared" si="16"/>
        <v>0</v>
      </c>
      <c r="BH39" s="61">
        <f t="shared" si="16"/>
        <v>0</v>
      </c>
      <c r="BI39" s="61">
        <f t="shared" si="16"/>
        <v>0</v>
      </c>
      <c r="BJ39" s="61">
        <f t="shared" si="16"/>
        <v>0</v>
      </c>
      <c r="BK39" s="61">
        <f t="shared" si="16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7">E27*($B42*$B43)</f>
        <v>0</v>
      </c>
      <c r="F42" s="61">
        <f t="shared" si="17"/>
        <v>0</v>
      </c>
      <c r="G42" s="61">
        <f t="shared" si="17"/>
        <v>0</v>
      </c>
      <c r="H42" s="61">
        <f t="shared" si="17"/>
        <v>0</v>
      </c>
      <c r="I42" s="61">
        <f t="shared" si="17"/>
        <v>0</v>
      </c>
      <c r="J42" s="61">
        <f t="shared" si="17"/>
        <v>0</v>
      </c>
      <c r="K42" s="61">
        <f t="shared" si="17"/>
        <v>0</v>
      </c>
      <c r="L42" s="61">
        <f t="shared" si="17"/>
        <v>0</v>
      </c>
      <c r="M42" s="61">
        <f t="shared" si="17"/>
        <v>0</v>
      </c>
      <c r="N42" s="61">
        <f t="shared" si="17"/>
        <v>0</v>
      </c>
      <c r="O42" s="61">
        <f t="shared" si="17"/>
        <v>0</v>
      </c>
      <c r="P42" s="61">
        <f t="shared" si="17"/>
        <v>0</v>
      </c>
      <c r="Q42" s="61">
        <f t="shared" si="17"/>
        <v>0</v>
      </c>
      <c r="R42" s="61">
        <f t="shared" si="17"/>
        <v>0</v>
      </c>
      <c r="S42" s="61">
        <f t="shared" si="17"/>
        <v>0</v>
      </c>
      <c r="T42" s="61">
        <f t="shared" si="17"/>
        <v>0</v>
      </c>
      <c r="U42" s="61">
        <f t="shared" si="17"/>
        <v>0</v>
      </c>
      <c r="V42" s="61">
        <f t="shared" si="17"/>
        <v>0</v>
      </c>
      <c r="W42" s="61">
        <f t="shared" si="17"/>
        <v>0</v>
      </c>
      <c r="X42" s="61">
        <f t="shared" si="17"/>
        <v>0</v>
      </c>
      <c r="Y42" s="61">
        <f t="shared" si="17"/>
        <v>0</v>
      </c>
      <c r="Z42" s="61">
        <f t="shared" si="17"/>
        <v>0</v>
      </c>
      <c r="AA42" s="61">
        <f t="shared" si="17"/>
        <v>0</v>
      </c>
      <c r="AB42" s="61">
        <f t="shared" si="17"/>
        <v>0</v>
      </c>
      <c r="AC42" s="61">
        <f t="shared" si="17"/>
        <v>0</v>
      </c>
      <c r="AD42" s="61">
        <f t="shared" si="17"/>
        <v>0</v>
      </c>
      <c r="AE42" s="61">
        <f t="shared" si="17"/>
        <v>0</v>
      </c>
      <c r="AF42" s="61">
        <f t="shared" si="17"/>
        <v>0</v>
      </c>
      <c r="AG42" s="61">
        <f t="shared" si="17"/>
        <v>0</v>
      </c>
      <c r="AH42" s="61">
        <f t="shared" si="17"/>
        <v>0</v>
      </c>
      <c r="AI42" s="61">
        <f t="shared" si="17"/>
        <v>0</v>
      </c>
      <c r="AJ42" s="61">
        <f t="shared" si="17"/>
        <v>0</v>
      </c>
      <c r="AK42" s="61">
        <f t="shared" ref="AK42:BK42" si="18">AK27*($B42*$B43)</f>
        <v>0</v>
      </c>
      <c r="AL42" s="61">
        <f t="shared" si="18"/>
        <v>0</v>
      </c>
      <c r="AM42" s="61">
        <f t="shared" si="18"/>
        <v>0</v>
      </c>
      <c r="AN42" s="61">
        <f t="shared" si="18"/>
        <v>0</v>
      </c>
      <c r="AO42" s="61">
        <f t="shared" si="18"/>
        <v>0</v>
      </c>
      <c r="AP42" s="61">
        <f t="shared" si="18"/>
        <v>0</v>
      </c>
      <c r="AQ42" s="61">
        <f t="shared" si="18"/>
        <v>0</v>
      </c>
      <c r="AR42" s="61">
        <f t="shared" si="18"/>
        <v>0</v>
      </c>
      <c r="AS42" s="61">
        <f t="shared" si="18"/>
        <v>0</v>
      </c>
      <c r="AT42" s="61">
        <f t="shared" si="18"/>
        <v>0</v>
      </c>
      <c r="AU42" s="61">
        <f t="shared" si="18"/>
        <v>0</v>
      </c>
      <c r="AV42" s="61">
        <f t="shared" si="18"/>
        <v>0</v>
      </c>
      <c r="AW42" s="61">
        <f t="shared" si="18"/>
        <v>0</v>
      </c>
      <c r="AX42" s="61">
        <f t="shared" si="18"/>
        <v>0</v>
      </c>
      <c r="AY42" s="61">
        <f t="shared" si="18"/>
        <v>0</v>
      </c>
      <c r="AZ42" s="61">
        <f t="shared" si="18"/>
        <v>0</v>
      </c>
      <c r="BA42" s="61">
        <f t="shared" si="18"/>
        <v>0</v>
      </c>
      <c r="BB42" s="61">
        <f t="shared" si="18"/>
        <v>0</v>
      </c>
      <c r="BC42" s="61">
        <f t="shared" si="18"/>
        <v>0</v>
      </c>
      <c r="BD42" s="61">
        <f t="shared" si="18"/>
        <v>0</v>
      </c>
      <c r="BE42" s="61">
        <f t="shared" si="18"/>
        <v>0</v>
      </c>
      <c r="BF42" s="61">
        <f t="shared" si="18"/>
        <v>0</v>
      </c>
      <c r="BG42" s="61">
        <f t="shared" si="18"/>
        <v>0</v>
      </c>
      <c r="BH42" s="61">
        <f t="shared" si="18"/>
        <v>0</v>
      </c>
      <c r="BI42" s="61">
        <f t="shared" si="18"/>
        <v>0</v>
      </c>
      <c r="BJ42" s="61">
        <f t="shared" si="18"/>
        <v>0</v>
      </c>
      <c r="BK42" s="61">
        <f t="shared" si="18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19">C42</f>
        <v>0</v>
      </c>
      <c r="D44" s="61">
        <f t="shared" si="19"/>
        <v>0</v>
      </c>
      <c r="E44" s="61">
        <f t="shared" si="19"/>
        <v>0</v>
      </c>
      <c r="F44" s="61">
        <f t="shared" si="19"/>
        <v>0</v>
      </c>
      <c r="G44" s="61">
        <f t="shared" si="19"/>
        <v>0</v>
      </c>
      <c r="H44" s="61">
        <f t="shared" si="19"/>
        <v>0</v>
      </c>
      <c r="I44" s="61">
        <f t="shared" si="19"/>
        <v>0</v>
      </c>
      <c r="J44" s="61">
        <f t="shared" si="19"/>
        <v>0</v>
      </c>
      <c r="K44" s="61">
        <f t="shared" si="19"/>
        <v>0</v>
      </c>
      <c r="L44" s="61">
        <f t="shared" si="19"/>
        <v>0</v>
      </c>
      <c r="M44" s="61">
        <f t="shared" si="19"/>
        <v>0</v>
      </c>
      <c r="N44" s="61">
        <f t="shared" si="19"/>
        <v>0</v>
      </c>
      <c r="O44" s="61">
        <f t="shared" si="19"/>
        <v>0</v>
      </c>
      <c r="P44" s="61">
        <f t="shared" si="19"/>
        <v>0</v>
      </c>
      <c r="Q44" s="61">
        <f t="shared" si="19"/>
        <v>0</v>
      </c>
      <c r="R44" s="61">
        <f t="shared" si="19"/>
        <v>0</v>
      </c>
      <c r="S44" s="61">
        <f t="shared" si="19"/>
        <v>0</v>
      </c>
      <c r="T44" s="61">
        <f t="shared" si="19"/>
        <v>0</v>
      </c>
      <c r="U44" s="61">
        <f t="shared" si="19"/>
        <v>0</v>
      </c>
      <c r="V44" s="61">
        <f t="shared" si="19"/>
        <v>0</v>
      </c>
      <c r="W44" s="61">
        <f t="shared" si="19"/>
        <v>0</v>
      </c>
      <c r="X44" s="61">
        <f t="shared" si="19"/>
        <v>0</v>
      </c>
      <c r="Y44" s="61">
        <f t="shared" si="19"/>
        <v>0</v>
      </c>
      <c r="Z44" s="61">
        <f t="shared" si="19"/>
        <v>0</v>
      </c>
      <c r="AA44" s="61">
        <f t="shared" si="19"/>
        <v>0</v>
      </c>
      <c r="AB44" s="61">
        <f t="shared" si="19"/>
        <v>0</v>
      </c>
      <c r="AC44" s="61">
        <f t="shared" si="19"/>
        <v>0</v>
      </c>
      <c r="AD44" s="61">
        <f t="shared" si="19"/>
        <v>0</v>
      </c>
      <c r="AE44" s="61">
        <f t="shared" si="19"/>
        <v>0</v>
      </c>
      <c r="AF44" s="61">
        <f t="shared" si="19"/>
        <v>0</v>
      </c>
      <c r="AG44" s="61">
        <f t="shared" si="19"/>
        <v>0</v>
      </c>
      <c r="AH44" s="61">
        <f t="shared" si="19"/>
        <v>0</v>
      </c>
      <c r="AI44" s="61">
        <f t="shared" ref="AI44:BK44" si="20">AI42</f>
        <v>0</v>
      </c>
      <c r="AJ44" s="61">
        <f t="shared" si="20"/>
        <v>0</v>
      </c>
      <c r="AK44" s="61">
        <f t="shared" si="20"/>
        <v>0</v>
      </c>
      <c r="AL44" s="61">
        <f t="shared" si="20"/>
        <v>0</v>
      </c>
      <c r="AM44" s="61">
        <f t="shared" si="20"/>
        <v>0</v>
      </c>
      <c r="AN44" s="61">
        <f t="shared" si="20"/>
        <v>0</v>
      </c>
      <c r="AO44" s="61">
        <f t="shared" si="20"/>
        <v>0</v>
      </c>
      <c r="AP44" s="61">
        <f t="shared" si="20"/>
        <v>0</v>
      </c>
      <c r="AQ44" s="61">
        <f t="shared" si="20"/>
        <v>0</v>
      </c>
      <c r="AR44" s="61">
        <f t="shared" si="20"/>
        <v>0</v>
      </c>
      <c r="AS44" s="61">
        <f t="shared" si="20"/>
        <v>0</v>
      </c>
      <c r="AT44" s="61">
        <f t="shared" si="20"/>
        <v>0</v>
      </c>
      <c r="AU44" s="61">
        <f t="shared" si="20"/>
        <v>0</v>
      </c>
      <c r="AV44" s="61">
        <f t="shared" si="20"/>
        <v>0</v>
      </c>
      <c r="AW44" s="61">
        <f t="shared" si="20"/>
        <v>0</v>
      </c>
      <c r="AX44" s="61">
        <f t="shared" si="20"/>
        <v>0</v>
      </c>
      <c r="AY44" s="61">
        <f t="shared" si="20"/>
        <v>0</v>
      </c>
      <c r="AZ44" s="61">
        <f t="shared" si="20"/>
        <v>0</v>
      </c>
      <c r="BA44" s="61">
        <f t="shared" si="20"/>
        <v>0</v>
      </c>
      <c r="BB44" s="61">
        <f t="shared" si="20"/>
        <v>0</v>
      </c>
      <c r="BC44" s="61">
        <f t="shared" si="20"/>
        <v>0</v>
      </c>
      <c r="BD44" s="61">
        <f t="shared" si="20"/>
        <v>0</v>
      </c>
      <c r="BE44" s="61">
        <f t="shared" si="20"/>
        <v>0</v>
      </c>
      <c r="BF44" s="61">
        <f t="shared" si="20"/>
        <v>0</v>
      </c>
      <c r="BG44" s="61">
        <f t="shared" si="20"/>
        <v>0</v>
      </c>
      <c r="BH44" s="61">
        <f t="shared" si="20"/>
        <v>0</v>
      </c>
      <c r="BI44" s="61">
        <f t="shared" si="20"/>
        <v>0</v>
      </c>
      <c r="BJ44" s="61">
        <f t="shared" si="20"/>
        <v>0</v>
      </c>
      <c r="BK44" s="61">
        <f t="shared" si="20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1">$B47*C28</f>
        <v>0</v>
      </c>
      <c r="D47" s="57">
        <f t="shared" si="21"/>
        <v>0</v>
      </c>
      <c r="E47" s="57">
        <f t="shared" si="21"/>
        <v>0</v>
      </c>
      <c r="F47" s="57">
        <f t="shared" si="21"/>
        <v>0</v>
      </c>
      <c r="G47" s="57">
        <f t="shared" si="21"/>
        <v>0</v>
      </c>
      <c r="H47" s="57">
        <f t="shared" si="21"/>
        <v>0</v>
      </c>
      <c r="I47" s="57">
        <f t="shared" si="21"/>
        <v>0</v>
      </c>
      <c r="J47" s="57">
        <f t="shared" si="21"/>
        <v>0</v>
      </c>
      <c r="K47" s="57">
        <f t="shared" si="21"/>
        <v>0</v>
      </c>
      <c r="L47" s="57">
        <f t="shared" si="21"/>
        <v>0</v>
      </c>
      <c r="M47" s="57">
        <f t="shared" si="21"/>
        <v>0</v>
      </c>
      <c r="N47" s="57">
        <f t="shared" si="21"/>
        <v>0</v>
      </c>
      <c r="O47" s="57">
        <f t="shared" si="21"/>
        <v>0</v>
      </c>
      <c r="P47" s="57">
        <f t="shared" si="21"/>
        <v>0</v>
      </c>
      <c r="Q47" s="57">
        <f t="shared" si="21"/>
        <v>0</v>
      </c>
      <c r="R47" s="57">
        <f t="shared" si="21"/>
        <v>0</v>
      </c>
      <c r="S47" s="57">
        <f t="shared" si="21"/>
        <v>0</v>
      </c>
      <c r="T47" s="57">
        <f t="shared" si="21"/>
        <v>0</v>
      </c>
      <c r="U47" s="57">
        <f t="shared" si="21"/>
        <v>0</v>
      </c>
      <c r="V47" s="57">
        <f t="shared" si="21"/>
        <v>0</v>
      </c>
      <c r="W47" s="57">
        <f t="shared" si="21"/>
        <v>0</v>
      </c>
      <c r="X47" s="57">
        <f t="shared" si="21"/>
        <v>0</v>
      </c>
      <c r="Y47" s="57">
        <f t="shared" si="21"/>
        <v>0</v>
      </c>
      <c r="Z47" s="57">
        <f t="shared" si="21"/>
        <v>0</v>
      </c>
      <c r="AA47" s="57">
        <f t="shared" si="21"/>
        <v>0</v>
      </c>
      <c r="AB47" s="57">
        <f t="shared" si="21"/>
        <v>0</v>
      </c>
      <c r="AC47" s="57">
        <f t="shared" si="21"/>
        <v>0</v>
      </c>
      <c r="AD47" s="57">
        <f t="shared" si="21"/>
        <v>0</v>
      </c>
      <c r="AE47" s="57">
        <f t="shared" si="21"/>
        <v>0</v>
      </c>
      <c r="AF47" s="57">
        <f t="shared" si="21"/>
        <v>0</v>
      </c>
      <c r="AG47" s="57">
        <f t="shared" si="21"/>
        <v>0</v>
      </c>
      <c r="AH47" s="57">
        <f t="shared" si="21"/>
        <v>0</v>
      </c>
      <c r="AI47" s="57">
        <f t="shared" ref="AI47:BK47" si="22">$B47*AI28</f>
        <v>0</v>
      </c>
      <c r="AJ47" s="57">
        <f t="shared" si="22"/>
        <v>0</v>
      </c>
      <c r="AK47" s="57">
        <f t="shared" si="22"/>
        <v>0</v>
      </c>
      <c r="AL47" s="57">
        <f t="shared" si="22"/>
        <v>0</v>
      </c>
      <c r="AM47" s="57">
        <f t="shared" si="22"/>
        <v>0</v>
      </c>
      <c r="AN47" s="57">
        <f t="shared" si="22"/>
        <v>0</v>
      </c>
      <c r="AO47" s="57">
        <f t="shared" si="22"/>
        <v>0</v>
      </c>
      <c r="AP47" s="57">
        <f t="shared" si="22"/>
        <v>0</v>
      </c>
      <c r="AQ47" s="57">
        <f t="shared" si="22"/>
        <v>0</v>
      </c>
      <c r="AR47" s="57">
        <f t="shared" si="22"/>
        <v>0</v>
      </c>
      <c r="AS47" s="57">
        <f t="shared" si="22"/>
        <v>0</v>
      </c>
      <c r="AT47" s="57">
        <f t="shared" si="22"/>
        <v>0</v>
      </c>
      <c r="AU47" s="57">
        <f t="shared" si="22"/>
        <v>0</v>
      </c>
      <c r="AV47" s="57">
        <f t="shared" si="22"/>
        <v>0</v>
      </c>
      <c r="AW47" s="57">
        <f t="shared" si="22"/>
        <v>0</v>
      </c>
      <c r="AX47" s="57">
        <f t="shared" si="22"/>
        <v>0</v>
      </c>
      <c r="AY47" s="57">
        <f t="shared" si="22"/>
        <v>0</v>
      </c>
      <c r="AZ47" s="57">
        <f t="shared" si="22"/>
        <v>0</v>
      </c>
      <c r="BA47" s="57">
        <f t="shared" si="22"/>
        <v>0</v>
      </c>
      <c r="BB47" s="57">
        <f t="shared" si="22"/>
        <v>0</v>
      </c>
      <c r="BC47" s="57">
        <f t="shared" si="22"/>
        <v>0</v>
      </c>
      <c r="BD47" s="57">
        <f t="shared" si="22"/>
        <v>0</v>
      </c>
      <c r="BE47" s="57">
        <f t="shared" si="22"/>
        <v>0</v>
      </c>
      <c r="BF47" s="57">
        <f t="shared" si="22"/>
        <v>0</v>
      </c>
      <c r="BG47" s="57">
        <f t="shared" si="22"/>
        <v>0</v>
      </c>
      <c r="BH47" s="57">
        <f t="shared" si="22"/>
        <v>0</v>
      </c>
      <c r="BI47" s="57">
        <f t="shared" si="22"/>
        <v>0</v>
      </c>
      <c r="BJ47" s="57">
        <f t="shared" si="22"/>
        <v>0</v>
      </c>
      <c r="BK47" s="57">
        <f t="shared" si="22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3">SUM(D47)</f>
        <v>0</v>
      </c>
      <c r="E48" s="57">
        <f t="shared" si="23"/>
        <v>0</v>
      </c>
      <c r="F48" s="57">
        <f t="shared" si="23"/>
        <v>0</v>
      </c>
      <c r="G48" s="57">
        <f t="shared" si="23"/>
        <v>0</v>
      </c>
      <c r="H48" s="57">
        <f t="shared" si="23"/>
        <v>0</v>
      </c>
      <c r="I48" s="57">
        <f t="shared" si="23"/>
        <v>0</v>
      </c>
      <c r="J48" s="57">
        <f t="shared" si="23"/>
        <v>0</v>
      </c>
      <c r="K48" s="57">
        <f t="shared" si="23"/>
        <v>0</v>
      </c>
      <c r="L48" s="57">
        <f t="shared" si="23"/>
        <v>0</v>
      </c>
      <c r="M48" s="57">
        <f t="shared" si="23"/>
        <v>0</v>
      </c>
      <c r="N48" s="57">
        <f t="shared" si="23"/>
        <v>0</v>
      </c>
      <c r="O48" s="57">
        <f t="shared" si="23"/>
        <v>0</v>
      </c>
      <c r="P48" s="57">
        <f t="shared" si="23"/>
        <v>0</v>
      </c>
      <c r="Q48" s="57">
        <f t="shared" si="23"/>
        <v>0</v>
      </c>
      <c r="R48" s="57">
        <f t="shared" si="23"/>
        <v>0</v>
      </c>
      <c r="S48" s="57">
        <f t="shared" si="23"/>
        <v>0</v>
      </c>
      <c r="T48" s="57">
        <f t="shared" si="23"/>
        <v>0</v>
      </c>
      <c r="U48" s="57">
        <f t="shared" si="23"/>
        <v>0</v>
      </c>
      <c r="V48" s="57">
        <f t="shared" si="23"/>
        <v>0</v>
      </c>
      <c r="W48" s="57">
        <f t="shared" si="23"/>
        <v>0</v>
      </c>
      <c r="X48" s="57">
        <f t="shared" si="23"/>
        <v>0</v>
      </c>
      <c r="Y48" s="57">
        <f t="shared" si="23"/>
        <v>0</v>
      </c>
      <c r="Z48" s="57">
        <f t="shared" si="23"/>
        <v>0</v>
      </c>
      <c r="AA48" s="57">
        <f t="shared" si="23"/>
        <v>0</v>
      </c>
      <c r="AB48" s="57">
        <f t="shared" si="23"/>
        <v>0</v>
      </c>
      <c r="AC48" s="57">
        <f t="shared" si="23"/>
        <v>0</v>
      </c>
      <c r="AD48" s="57">
        <f t="shared" si="23"/>
        <v>0</v>
      </c>
      <c r="AE48" s="57">
        <f t="shared" si="23"/>
        <v>0</v>
      </c>
      <c r="AF48" s="57">
        <f t="shared" si="23"/>
        <v>0</v>
      </c>
      <c r="AG48" s="57">
        <f t="shared" si="23"/>
        <v>0</v>
      </c>
      <c r="AH48" s="57">
        <f t="shared" si="23"/>
        <v>0</v>
      </c>
      <c r="AI48" s="57">
        <f t="shared" si="23"/>
        <v>0</v>
      </c>
      <c r="AJ48" s="57">
        <f t="shared" si="23"/>
        <v>0</v>
      </c>
      <c r="AK48" s="57">
        <f t="shared" si="23"/>
        <v>0</v>
      </c>
      <c r="AL48" s="57">
        <f t="shared" si="23"/>
        <v>0</v>
      </c>
      <c r="AM48" s="57">
        <f t="shared" si="23"/>
        <v>0</v>
      </c>
      <c r="AN48" s="57">
        <f t="shared" si="23"/>
        <v>0</v>
      </c>
      <c r="AO48" s="57">
        <f t="shared" si="23"/>
        <v>0</v>
      </c>
      <c r="AP48" s="57">
        <f t="shared" si="23"/>
        <v>0</v>
      </c>
      <c r="AQ48" s="57">
        <f t="shared" si="23"/>
        <v>0</v>
      </c>
      <c r="AR48" s="57">
        <f t="shared" si="23"/>
        <v>0</v>
      </c>
      <c r="AS48" s="57">
        <f t="shared" si="23"/>
        <v>0</v>
      </c>
      <c r="AT48" s="57">
        <f t="shared" si="23"/>
        <v>0</v>
      </c>
      <c r="AU48" s="57">
        <f t="shared" si="23"/>
        <v>0</v>
      </c>
      <c r="AV48" s="57">
        <f t="shared" si="23"/>
        <v>0</v>
      </c>
      <c r="AW48" s="57">
        <f t="shared" si="23"/>
        <v>0</v>
      </c>
      <c r="AX48" s="57">
        <f t="shared" si="23"/>
        <v>0</v>
      </c>
      <c r="AY48" s="57">
        <f t="shared" si="23"/>
        <v>0</v>
      </c>
      <c r="AZ48" s="57">
        <f t="shared" si="23"/>
        <v>0</v>
      </c>
      <c r="BA48" s="57">
        <f t="shared" si="23"/>
        <v>0</v>
      </c>
      <c r="BB48" s="57">
        <f t="shared" si="23"/>
        <v>0</v>
      </c>
      <c r="BC48" s="57">
        <f t="shared" si="23"/>
        <v>0</v>
      </c>
      <c r="BD48" s="57">
        <f t="shared" si="23"/>
        <v>0</v>
      </c>
      <c r="BE48" s="57">
        <f t="shared" si="23"/>
        <v>0</v>
      </c>
      <c r="BF48" s="57">
        <f t="shared" si="23"/>
        <v>0</v>
      </c>
      <c r="BG48" s="57">
        <f t="shared" si="23"/>
        <v>0</v>
      </c>
      <c r="BH48" s="57">
        <f t="shared" si="23"/>
        <v>0</v>
      </c>
      <c r="BI48" s="57">
        <f t="shared" si="23"/>
        <v>0</v>
      </c>
      <c r="BJ48" s="57">
        <f t="shared" si="23"/>
        <v>0</v>
      </c>
      <c r="BK48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tabSelected="1" topLeftCell="A10" workbookViewId="2">
      <pane ySplit="5120" topLeftCell="A188" activePane="bottomLeft"/>
      <selection activeCell="A10" sqref="A10"/>
      <selection pane="bottomLeft" activeCell="A199" sqref="A199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2023-04-17T22:21:29Z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