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FED3025-7AF8-AB45-BBAC-10EC3A8A83F9}" xr6:coauthVersionLast="47" xr6:coauthVersionMax="47" xr10:uidLastSave="{00000000-0000-0000-0000-000000000000}"/>
  <bookViews>
    <workbookView xWindow="120" yWindow="500" windowWidth="16940" windowHeight="20500" tabRatio="890" firstSheet="54" activeTab="56" xr2:uid="{00000000-000D-0000-FFFF-FFFF00000000}"/>
    <workbookView xWindow="7320" yWindow="1720" windowWidth="26280" windowHeight="16940" firstSheet="52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O463" i="6" l="1"/>
  <c r="BN463" i="6"/>
  <c r="BM463" i="6"/>
  <c r="BL463" i="6"/>
  <c r="BK463" i="6"/>
  <c r="BJ463" i="6"/>
  <c r="BI463" i="6"/>
  <c r="BH463" i="6"/>
  <c r="BG463" i="6"/>
  <c r="BF463" i="6"/>
  <c r="BE463" i="6"/>
  <c r="BD463" i="6"/>
  <c r="BC463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BO457" i="6"/>
  <c r="BN457" i="6"/>
  <c r="BM457" i="6"/>
  <c r="BL457" i="6"/>
  <c r="BK457" i="6"/>
  <c r="BJ457" i="6"/>
  <c r="BI457" i="6"/>
  <c r="BH457" i="6"/>
  <c r="BG457" i="6"/>
  <c r="BF457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BO454" i="6"/>
  <c r="BN454" i="6"/>
  <c r="BM454" i="6"/>
  <c r="BL454" i="6"/>
  <c r="BK454" i="6"/>
  <c r="BJ454" i="6"/>
  <c r="BI454" i="6"/>
  <c r="BH454" i="6"/>
  <c r="BG454" i="6"/>
  <c r="BF454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BO448" i="6"/>
  <c r="BN448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I280" i="97" s="1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D526" i="6"/>
  <c r="Z349" i="97" s="1"/>
  <c r="AB174" i="60"/>
  <c r="AA195" i="97"/>
  <c r="AC174" i="60"/>
  <c r="AB195" i="97"/>
  <c r="AD174" i="60"/>
  <c r="AC195" i="97"/>
  <c r="AG526" i="6"/>
  <c r="AC349" i="97" s="1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M526" i="6"/>
  <c r="AI349" i="97" s="1"/>
  <c r="AK174" i="60"/>
  <c r="AJ195" i="97"/>
  <c r="AL174" i="60"/>
  <c r="AK195" i="97"/>
  <c r="AM174" i="60"/>
  <c r="AL195" i="97"/>
  <c r="AP526" i="6"/>
  <c r="AL349" i="97" s="1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BA526" i="6"/>
  <c r="AW349" i="97" s="1"/>
  <c r="AY174" i="60"/>
  <c r="AX195" i="97"/>
  <c r="AZ174" i="60"/>
  <c r="AY195" i="97"/>
  <c r="BA174" i="60"/>
  <c r="AZ195" i="97"/>
  <c r="BD526" i="6"/>
  <c r="AZ349" i="97" s="1"/>
  <c r="BB174" i="60"/>
  <c r="BA195" i="97"/>
  <c r="BC174" i="60"/>
  <c r="BB195" i="97"/>
  <c r="BD174" i="60"/>
  <c r="BC195" i="97"/>
  <c r="BG526" i="6"/>
  <c r="BC349" i="97" s="1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B292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E60" i="9"/>
  <c r="AY197" i="97"/>
  <c r="G176" i="60"/>
  <c r="AP201" i="97"/>
  <c r="AH201" i="97"/>
  <c r="Z201" i="97"/>
  <c r="R201" i="97"/>
  <c r="AX202" i="97"/>
  <c r="AO203" i="97"/>
  <c r="AK203" i="97"/>
  <c r="AG203" i="97"/>
  <c r="AC203" i="97"/>
  <c r="Y203" i="97"/>
  <c r="U203" i="97"/>
  <c r="G270" i="6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AO190" i="6"/>
  <c r="AO192" i="6" s="1"/>
  <c r="I190" i="6"/>
  <c r="I192" i="6" s="1"/>
  <c r="BJ163" i="6"/>
  <c r="BJ165" i="6" s="1"/>
  <c r="AD163" i="6"/>
  <c r="AD165" i="6" s="1"/>
  <c r="D95" i="116"/>
  <c r="BG16" i="29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X198" i="97"/>
  <c r="Y177" i="60"/>
  <c r="P198" i="97"/>
  <c r="Q177" i="60"/>
  <c r="BG543" i="6"/>
  <c r="BC366" i="97" s="1"/>
  <c r="BC197" i="97"/>
  <c r="BD176" i="60"/>
  <c r="AT8" i="29"/>
  <c r="AT201" i="97"/>
  <c r="AL8" i="29"/>
  <c r="AL201" i="97"/>
  <c r="BB17" i="29"/>
  <c r="BB202" i="97"/>
  <c r="BA289" i="97"/>
  <c r="AD8" i="29"/>
  <c r="AD201" i="97"/>
  <c r="V8" i="29"/>
  <c r="V201" i="97"/>
  <c r="BE317" i="6"/>
  <c r="BA127" i="91" s="1"/>
  <c r="BN190" i="6"/>
  <c r="BN192" i="6" s="1"/>
  <c r="O252" i="6"/>
  <c r="BH317" i="6"/>
  <c r="BD127" i="91" s="1"/>
  <c r="X317" i="6"/>
  <c r="T127" i="91" s="1"/>
  <c r="N317" i="6"/>
  <c r="J127" i="91" s="1"/>
  <c r="H353" i="6"/>
  <c r="D155" i="91" s="1"/>
  <c r="AL353" i="6"/>
  <c r="AH155" i="91" s="1"/>
  <c r="BJ353" i="6"/>
  <c r="BF155" i="91" s="1"/>
  <c r="AH418" i="6"/>
  <c r="BO418" i="6"/>
  <c r="BK241" i="97" s="1"/>
  <c r="Z490" i="6"/>
  <c r="V313" i="97" s="1"/>
  <c r="BF490" i="6"/>
  <c r="BB313" i="97" s="1"/>
  <c r="O526" i="6"/>
  <c r="K349" i="97" s="1"/>
  <c r="S526" i="6"/>
  <c r="O349" i="97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V187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227" i="6"/>
  <c r="AL227" i="6"/>
  <c r="AQ227" i="6"/>
  <c r="K205" i="6"/>
  <c r="AA205" i="6"/>
  <c r="AQ205" i="6"/>
  <c r="BG205" i="6"/>
  <c r="G335" i="6"/>
  <c r="C141" i="91" s="1"/>
  <c r="Q178" i="6"/>
  <c r="AG178" i="6"/>
  <c r="AW178" i="6"/>
  <c r="BM178" i="6"/>
  <c r="I181" i="6"/>
  <c r="I183" i="6" s="1"/>
  <c r="AC199" i="6"/>
  <c r="AC201" i="6" s="1"/>
  <c r="AC203" i="6" s="1"/>
  <c r="W243" i="6"/>
  <c r="V252" i="6"/>
  <c r="AL252" i="6"/>
  <c r="BB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AD347" i="6"/>
  <c r="AD349" i="6" s="1"/>
  <c r="G511" i="6"/>
  <c r="J511" i="6"/>
  <c r="F334" i="97" s="1"/>
  <c r="K511" i="6"/>
  <c r="G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E292" i="6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Y493" i="6" l="1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AR89" i="68"/>
  <c r="AR94" i="68" s="1"/>
  <c r="AT332" i="6" s="1"/>
  <c r="T89" i="68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B227" i="6"/>
  <c r="BJ252" i="6"/>
  <c r="AT252" i="6"/>
  <c r="AD252" i="6"/>
  <c r="BF526" i="6"/>
  <c r="BB349" i="97" s="1"/>
  <c r="AU526" i="6"/>
  <c r="AQ349" i="97" s="1"/>
  <c r="AU490" i="6"/>
  <c r="AQ313" i="97" s="1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9" i="6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AL176" i="60"/>
  <c r="BI493" i="6"/>
  <c r="BI495" i="6" s="1"/>
  <c r="BE318" i="97" s="1"/>
  <c r="AS493" i="6"/>
  <c r="AC493" i="6"/>
  <c r="M493" i="6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Q493" i="6"/>
  <c r="Q495" i="6" s="1"/>
  <c r="M318" i="97" s="1"/>
  <c r="AG187" i="6"/>
  <c r="Y396" i="6"/>
  <c r="BA493" i="6"/>
  <c r="BA495" i="6" s="1"/>
  <c r="AW318" i="97" s="1"/>
  <c r="AK493" i="6"/>
  <c r="AG316" i="97" s="1"/>
  <c r="U493" i="6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V493" i="6"/>
  <c r="T493" i="6"/>
  <c r="R493" i="6"/>
  <c r="P493" i="6"/>
  <c r="L316" i="97" s="1"/>
  <c r="N493" i="6"/>
  <c r="L493" i="6"/>
  <c r="J493" i="6"/>
  <c r="H493" i="6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W459" i="6"/>
  <c r="W461" i="6" s="1"/>
  <c r="S284" i="97" s="1"/>
  <c r="BH412" i="6"/>
  <c r="BH414" i="6" s="1"/>
  <c r="BE412" i="6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O484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I280" i="97"/>
  <c r="AS280" i="97"/>
  <c r="Q459" i="6"/>
  <c r="M282" i="97" s="1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M484" i="6"/>
  <c r="BM486" i="6" s="1"/>
  <c r="BE484" i="6"/>
  <c r="AW484" i="6"/>
  <c r="AO484" i="6"/>
  <c r="AG484" i="6"/>
  <c r="AC307" i="97" s="1"/>
  <c r="Y484" i="6"/>
  <c r="Q484" i="6"/>
  <c r="I484" i="6"/>
  <c r="E307" i="97" s="1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9" i="6"/>
  <c r="AU280" i="97"/>
  <c r="AQ459" i="6"/>
  <c r="AE280" i="97"/>
  <c r="AA459" i="6"/>
  <c r="O280" i="97"/>
  <c r="G280" i="97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O280" i="97"/>
  <c r="U459" i="6"/>
  <c r="AR412" i="6"/>
  <c r="AN235" i="97" s="1"/>
  <c r="E202" i="97"/>
  <c r="M202" i="97"/>
  <c r="Q202" i="97"/>
  <c r="AO202" i="97"/>
  <c r="R17" i="29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 s="1"/>
  <c r="K520" i="6"/>
  <c r="R520" i="6"/>
  <c r="Z520" i="6"/>
  <c r="AH520" i="6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AS495" i="6"/>
  <c r="AO318" i="97" s="1"/>
  <c r="AO316" i="97"/>
  <c r="AG495" i="6"/>
  <c r="AC318" i="97" s="1"/>
  <c r="AC316" i="97"/>
  <c r="O316" i="97"/>
  <c r="S495" i="6"/>
  <c r="O318" i="97" s="1"/>
  <c r="M495" i="6"/>
  <c r="I318" i="97" s="1"/>
  <c r="I316" i="97"/>
  <c r="K495" i="6"/>
  <c r="G318" i="97" s="1"/>
  <c r="G316" i="97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L244" i="97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AL481" i="6"/>
  <c r="AH304" i="97" s="1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AQ481" i="6"/>
  <c r="AM304" i="97" s="1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AK450" i="6"/>
  <c r="AG273" i="97" s="1"/>
  <c r="AR475" i="6"/>
  <c r="AR477" i="6" s="1"/>
  <c r="G450" i="6"/>
  <c r="AD475" i="6"/>
  <c r="AD477" i="6" s="1"/>
  <c r="AA475" i="6"/>
  <c r="BL450" i="6"/>
  <c r="BH273" i="97" s="1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R271" i="97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R351" i="6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X515" i="6"/>
  <c r="T338" i="97" s="1"/>
  <c r="BD423" i="6"/>
  <c r="AZ246" i="97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J423" i="6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AF522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I414" i="6"/>
  <c r="E235" i="97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BC414" i="6"/>
  <c r="AY235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BD271" i="97"/>
  <c r="BK475" i="6"/>
  <c r="BG298" i="97" s="1"/>
  <c r="BJ271" i="97"/>
  <c r="M475" i="6"/>
  <c r="R475" i="6"/>
  <c r="R477" i="6" s="1"/>
  <c r="W475" i="6"/>
  <c r="S298" i="97" s="1"/>
  <c r="AA271" i="97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F280" i="97"/>
  <c r="L459" i="6"/>
  <c r="J280" i="97"/>
  <c r="L280" i="97"/>
  <c r="R459" i="6"/>
  <c r="N282" i="97" s="1"/>
  <c r="P280" i="97"/>
  <c r="V459" i="6"/>
  <c r="R282" i="97" s="1"/>
  <c r="T280" i="97"/>
  <c r="V280" i="97"/>
  <c r="X280" i="97"/>
  <c r="AD459" i="6"/>
  <c r="AH459" i="6"/>
  <c r="AF280" i="97"/>
  <c r="AN459" i="6"/>
  <c r="AJ282" i="97" s="1"/>
  <c r="AT459" i="6"/>
  <c r="AV459" i="6"/>
  <c r="AT280" i="97"/>
  <c r="AZ459" i="6"/>
  <c r="BB459" i="6"/>
  <c r="BD459" i="6"/>
  <c r="BB280" i="97"/>
  <c r="BD280" i="97"/>
  <c r="BL459" i="6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R227" i="6"/>
  <c r="R230" i="6" s="1"/>
  <c r="BF481" i="6"/>
  <c r="BB304" i="97" s="1"/>
  <c r="T481" i="6"/>
  <c r="P304" i="97" s="1"/>
  <c r="Q481" i="6"/>
  <c r="M304" i="97" s="1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L513" i="6"/>
  <c r="L515" i="6" s="1"/>
  <c r="H338" i="97" s="1"/>
  <c r="Q12" i="71"/>
  <c r="S22" i="60"/>
  <c r="Q16" i="12"/>
  <c r="T151" i="91"/>
  <c r="T153" i="91" s="1"/>
  <c r="O309" i="97"/>
  <c r="AF504" i="6"/>
  <c r="AF506" i="6" s="1"/>
  <c r="AB329" i="97" s="1"/>
  <c r="AB325" i="97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H153" i="91" s="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AT7" i="29"/>
  <c r="AT9" i="29" s="1"/>
  <c r="AT33" i="29" s="1"/>
  <c r="AN144" i="6"/>
  <c r="AE292" i="6"/>
  <c r="BH287" i="6"/>
  <c r="L59" i="60"/>
  <c r="C33" i="9"/>
  <c r="P235" i="97"/>
  <c r="AH253" i="97"/>
  <c r="AZ253" i="97"/>
  <c r="BD289" i="97"/>
  <c r="S316" i="97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Y513" i="6"/>
  <c r="V414" i="6"/>
  <c r="R237" i="97" s="1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F343" i="97"/>
  <c r="C235" i="97"/>
  <c r="G414" i="6"/>
  <c r="C237" i="97" s="1"/>
  <c r="BM434" i="6"/>
  <c r="BI257" i="97" s="1"/>
  <c r="BI255" i="97"/>
  <c r="H325" i="97"/>
  <c r="L504" i="6"/>
  <c r="Q378" i="6"/>
  <c r="N60" i="60"/>
  <c r="Y219" i="97"/>
  <c r="E9" i="29"/>
  <c r="E33" i="29" s="1"/>
  <c r="AF434" i="6"/>
  <c r="AB257" i="97" s="1"/>
  <c r="AI488" i="6"/>
  <c r="AE311" i="97" s="1"/>
  <c r="G486" i="6"/>
  <c r="C307" i="97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AR18" i="92" s="1"/>
  <c r="AR27" i="92" s="1"/>
  <c r="AR28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F481" i="6"/>
  <c r="AB304" i="97" s="1"/>
  <c r="Y481" i="6"/>
  <c r="U304" i="97" s="1"/>
  <c r="P481" i="6"/>
  <c r="L304" i="97" s="1"/>
  <c r="I481" i="6"/>
  <c r="E304" i="97" s="1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I226" i="97"/>
  <c r="AM405" i="6"/>
  <c r="AI228" i="97" s="1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BA19" i="12"/>
  <c r="AD151" i="91"/>
  <c r="AD153" i="91" s="1"/>
  <c r="E334" i="97"/>
  <c r="AJ241" i="97"/>
  <c r="AE19" i="12"/>
  <c r="X199" i="97"/>
  <c r="Y178" i="60"/>
  <c r="AL199" i="97"/>
  <c r="AK19" i="12"/>
  <c r="T14" i="71"/>
  <c r="T18" i="12"/>
  <c r="BI351" i="6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T96" i="68"/>
  <c r="AW96" i="68"/>
  <c r="AL351" i="6"/>
  <c r="X22" i="60"/>
  <c r="H22" i="60"/>
  <c r="AE327" i="97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BM548" i="6"/>
  <c r="BI371" i="97" s="1"/>
  <c r="AU151" i="91"/>
  <c r="AU153" i="91" s="1"/>
  <c r="AY351" i="6"/>
  <c r="S18" i="12"/>
  <c r="U104" i="60"/>
  <c r="AJ524" i="6"/>
  <c r="AF347" i="97" s="1"/>
  <c r="AF345" i="97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L60" i="60"/>
  <c r="AS434" i="6"/>
  <c r="AO257" i="97" s="1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F524" i="6"/>
  <c r="AB347" i="97" s="1"/>
  <c r="AB345" i="97"/>
  <c r="AJ67" i="68"/>
  <c r="AW27" i="29"/>
  <c r="AW41" i="29" s="1"/>
  <c r="AW43" i="29" s="1"/>
  <c r="AY6" i="28" s="1"/>
  <c r="AL178" i="60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U298" i="97"/>
  <c r="AA244" i="97"/>
  <c r="AE423" i="6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N360" i="6" s="1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V217" i="97"/>
  <c r="E223" i="97"/>
  <c r="BH141" i="91"/>
  <c r="K18" i="29"/>
  <c r="BG351" i="6"/>
  <c r="M223" i="97"/>
  <c r="C289" i="97"/>
  <c r="G468" i="6"/>
  <c r="G27" i="29"/>
  <c r="AC277" i="6"/>
  <c r="S141" i="91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BE17" i="12"/>
  <c r="AP513" i="6"/>
  <c r="AL334" i="97"/>
  <c r="G165" i="91"/>
  <c r="K378" i="6"/>
  <c r="BC9" i="29"/>
  <c r="BJ18" i="29"/>
  <c r="AL9" i="29"/>
  <c r="AE9" i="29"/>
  <c r="U27" i="29"/>
  <c r="BE13" i="71"/>
  <c r="N504" i="6"/>
  <c r="AO504" i="6"/>
  <c r="AK325" i="97"/>
  <c r="AH325" i="97"/>
  <c r="AL504" i="6"/>
  <c r="AC459" i="6"/>
  <c r="Y280" i="97"/>
  <c r="AA307" i="97"/>
  <c r="AE486" i="6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AO9" i="29"/>
  <c r="Q9" i="29"/>
  <c r="BA9" i="29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G336" i="97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D19" i="12"/>
  <c r="E199" i="97"/>
  <c r="F178" i="60"/>
  <c r="F23" i="97"/>
  <c r="D15" i="71"/>
  <c r="K22" i="60"/>
  <c r="I12" i="71"/>
  <c r="AR219" i="97"/>
  <c r="BL522" i="6"/>
  <c r="BH343" i="97"/>
  <c r="BB522" i="6"/>
  <c r="AG343" i="97"/>
  <c r="X522" i="6"/>
  <c r="T343" i="97"/>
  <c r="BJ334" i="97"/>
  <c r="BN513" i="6"/>
  <c r="BF459" i="6"/>
  <c r="BA486" i="6"/>
  <c r="AW307" i="97"/>
  <c r="AR325" i="97"/>
  <c r="AV504" i="6"/>
  <c r="BD307" i="97"/>
  <c r="R425" i="6"/>
  <c r="N248" i="97" s="1"/>
  <c r="Z178" i="60"/>
  <c r="X19" i="12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BL452" i="6" l="1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E155" i="91"/>
  <c r="I360" i="6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N360" i="6"/>
  <c r="AI155" i="91"/>
  <c r="AM360" i="6"/>
  <c r="S360" i="6"/>
  <c r="X360" i="6"/>
  <c r="K155" i="91"/>
  <c r="O360" i="6"/>
  <c r="AL360" i="6"/>
  <c r="AX155" i="91"/>
  <c r="BB360" i="6"/>
  <c r="AG155" i="91"/>
  <c r="AK360" i="6"/>
  <c r="BD155" i="91"/>
  <c r="BH360" i="6"/>
  <c r="AU155" i="91"/>
  <c r="AY360" i="6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AZ155" i="91"/>
  <c r="BD360" i="6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T360" i="6"/>
  <c r="AF155" i="91"/>
  <c r="AJ360" i="6"/>
  <c r="AN155" i="91"/>
  <c r="AR360" i="6"/>
  <c r="U360" i="6"/>
  <c r="C155" i="91"/>
  <c r="C16" i="91" s="1"/>
  <c r="G360" i="6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333" i="6"/>
  <c r="BJ343" i="97"/>
  <c r="AS104" i="60"/>
  <c r="AL237" i="97"/>
  <c r="T277" i="6"/>
  <c r="AI93" i="68"/>
  <c r="BB93" i="68"/>
  <c r="BD323" i="6" s="1"/>
  <c r="AZ131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J138" i="91"/>
  <c r="J139" i="91" s="1"/>
  <c r="X71" i="68"/>
  <c r="Z166" i="6" s="1"/>
  <c r="Z167" i="6" s="1"/>
  <c r="BA343" i="97"/>
  <c r="AH425" i="6"/>
  <c r="AD248" i="97" s="1"/>
  <c r="AA495" i="6"/>
  <c r="W318" i="97" s="1"/>
  <c r="V416" i="6"/>
  <c r="R239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AR160" i="59" s="1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Z132" i="91"/>
  <c r="AD262" i="97"/>
  <c r="AQ159" i="59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D159" i="59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K162" i="91" s="1"/>
  <c r="K36" i="92" s="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A159" i="59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V159" i="59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V488" i="6"/>
  <c r="R311" i="97" s="1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K159" i="59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E162" i="91" s="1"/>
  <c r="AE36" i="92" s="1"/>
  <c r="AF159" i="59"/>
  <c r="AH134" i="91"/>
  <c r="AH162" i="91" s="1"/>
  <c r="AH36" i="92" s="1"/>
  <c r="AI159" i="59"/>
  <c r="P134" i="91"/>
  <c r="P162" i="91" s="1"/>
  <c r="P36" i="92" s="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H159" i="59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R159" i="59"/>
  <c r="W159" i="59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BE159" i="59"/>
  <c r="AW159" i="59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X159" i="59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F159" i="59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R162" i="91" s="1"/>
  <c r="R36" i="92" s="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W286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F162" i="91" s="1"/>
  <c r="AF36" i="92" s="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X306" i="6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J153" i="91"/>
  <c r="H208" i="6"/>
  <c r="BL250" i="6"/>
  <c r="BL273" i="6"/>
  <c r="AK148" i="91"/>
  <c r="AK162" i="91" s="1"/>
  <c r="AK36" i="92" s="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S461" i="6" l="1"/>
  <c r="O284" i="97" s="1"/>
  <c r="AY452" i="6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BB237" i="97"/>
  <c r="AR357" i="6"/>
  <c r="U34" i="29"/>
  <c r="W12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F161" i="59" s="1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H5" i="31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BC561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BB352" i="97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AS561" i="6" l="1"/>
  <c r="AQ352" i="97"/>
  <c r="BJ561" i="6"/>
  <c r="P561" i="6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AC9" i="12" s="1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S177" i="59"/>
  <c r="AE24" i="36"/>
  <c r="BO561" i="6"/>
  <c r="BJ9" i="12" s="1"/>
  <c r="AK369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F363" i="97" s="1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0" i="6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0" i="6"/>
  <c r="BM214" i="6"/>
  <c r="D9" i="12"/>
  <c r="AP9" i="12"/>
  <c r="AJ289" i="6"/>
  <c r="AT561" i="6"/>
  <c r="AK9" i="12"/>
  <c r="Y26" i="33"/>
  <c r="J542" i="6"/>
  <c r="F365" i="97" s="1"/>
  <c r="F354" i="97"/>
  <c r="J540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35" i="6"/>
  <c r="AD358" i="97" s="1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P540" i="6" l="1"/>
  <c r="J544" i="6"/>
  <c r="F367" i="97" s="1"/>
  <c r="BC542" i="6"/>
  <c r="AY365" i="97" s="1"/>
  <c r="U549" i="6"/>
  <c r="BC544" i="6"/>
  <c r="AY367" i="97" s="1"/>
  <c r="BJ541" i="6"/>
  <c r="BF364" i="97" s="1"/>
  <c r="BJ544" i="6"/>
  <c r="BF367" i="97" s="1"/>
  <c r="K11" i="12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BH59" i="33"/>
  <c r="BI59" i="33" s="1"/>
  <c r="BJ59" i="33" s="1"/>
  <c r="BK59" i="33" s="1"/>
  <c r="BL59" i="33" s="1"/>
  <c r="BM59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AZ363" i="97" s="1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B372" i="97" s="1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BC545" i="6" l="1"/>
  <c r="AE154" i="59"/>
  <c r="BJ372" i="97"/>
  <c r="P545" i="6"/>
  <c r="BB551" i="6"/>
  <c r="BJ545" i="6"/>
  <c r="BF368" i="97" s="1"/>
  <c r="E41" i="9"/>
  <c r="C41" i="9"/>
  <c r="BM224" i="6"/>
  <c r="AK372" i="6"/>
  <c r="G74" i="59"/>
  <c r="F84" i="116" s="1"/>
  <c r="AS551" i="6"/>
  <c r="W372" i="97"/>
  <c r="AV378" i="6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AA553" i="6" l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AA568" i="6" l="1"/>
  <c r="AM232" i="6"/>
  <c r="E55" i="9"/>
  <c r="AJ164" i="59"/>
  <c r="BF570" i="6"/>
  <c r="BA7" i="71" s="1"/>
  <c r="Z167" i="59"/>
  <c r="Z169" i="59" s="1"/>
  <c r="AT566" i="6"/>
  <c r="AT568" i="6" s="1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BL571" i="6" l="1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R78" i="63" s="1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<sst xmlns="http://schemas.openxmlformats.org/spreadsheetml/2006/main" count="7534" uniqueCount="1240">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</sst>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-9791069.9999999981</c:v>
                </c:pt>
                <c:pt idx="2">
                  <c:v>-9763761.666666666</c:v>
                </c:pt>
                <c:pt idx="3">
                  <c:v>-9766818.3333333321</c:v>
                </c:pt>
                <c:pt idx="4">
                  <c:v>-9765344.9999999981</c:v>
                </c:pt>
                <c:pt idx="5">
                  <c:v>-9800984.9999999981</c:v>
                </c:pt>
                <c:pt idx="6">
                  <c:v>-9802094.9999999981</c:v>
                </c:pt>
                <c:pt idx="7">
                  <c:v>-9834884.9999999981</c:v>
                </c:pt>
                <c:pt idx="8">
                  <c:v>-9802544.9999999981</c:v>
                </c:pt>
                <c:pt idx="9">
                  <c:v>-9796934.9999999981</c:v>
                </c:pt>
                <c:pt idx="10">
                  <c:v>-9769461.6779999994</c:v>
                </c:pt>
                <c:pt idx="11">
                  <c:v>-9755486.6779999994</c:v>
                </c:pt>
                <c:pt idx="12">
                  <c:v>-9789406.4924999997</c:v>
                </c:pt>
                <c:pt idx="13">
                  <c:v>-11700490.392099999</c:v>
                </c:pt>
                <c:pt idx="14">
                  <c:v>-11652315.20985</c:v>
                </c:pt>
                <c:pt idx="15">
                  <c:v>-11519678.7947</c:v>
                </c:pt>
                <c:pt idx="16">
                  <c:v>-11539243.7947</c:v>
                </c:pt>
                <c:pt idx="17">
                  <c:v>-11523278.7947</c:v>
                </c:pt>
                <c:pt idx="18">
                  <c:v>-7527497.1280333335</c:v>
                </c:pt>
                <c:pt idx="19">
                  <c:v>-5529246.2947000004</c:v>
                </c:pt>
                <c:pt idx="20">
                  <c:v>-5495731.1124499999</c:v>
                </c:pt>
                <c:pt idx="21">
                  <c:v>-5459002.7562000006</c:v>
                </c:pt>
                <c:pt idx="22">
                  <c:v>-5476642.2812000001</c:v>
                </c:pt>
                <c:pt idx="23">
                  <c:v>-5393773.9129875004</c:v>
                </c:pt>
                <c:pt idx="24">
                  <c:v>-5450325.5677500004</c:v>
                </c:pt>
                <c:pt idx="25">
                  <c:v>-7679627.706441666</c:v>
                </c:pt>
                <c:pt idx="26">
                  <c:v>-7361502.5687449994</c:v>
                </c:pt>
                <c:pt idx="27">
                  <c:v>-7246116.9269599989</c:v>
                </c:pt>
                <c:pt idx="28">
                  <c:v>-7268221.9269599989</c:v>
                </c:pt>
                <c:pt idx="29">
                  <c:v>-7140387.2314250004</c:v>
                </c:pt>
                <c:pt idx="30">
                  <c:v>-7146687.2314250004</c:v>
                </c:pt>
                <c:pt idx="31">
                  <c:v>-7141768.3456749991</c:v>
                </c:pt>
                <c:pt idx="32">
                  <c:v>-7249079.089209999</c:v>
                </c:pt>
                <c:pt idx="33">
                  <c:v>-7244389.6979599996</c:v>
                </c:pt>
                <c:pt idx="34">
                  <c:v>-7369810.9965074994</c:v>
                </c:pt>
                <c:pt idx="35">
                  <c:v>-7453321.4754799996</c:v>
                </c:pt>
                <c:pt idx="36">
                  <c:v>-7681627.0310025001</c:v>
                </c:pt>
                <c:pt idx="37">
                  <c:v>-11484688.605927624</c:v>
                </c:pt>
                <c:pt idx="38">
                  <c:v>-10888766.550235625</c:v>
                </c:pt>
                <c:pt idx="39">
                  <c:v>-10680280.512745125</c:v>
                </c:pt>
                <c:pt idx="40">
                  <c:v>-10702467.031400125</c:v>
                </c:pt>
                <c:pt idx="41">
                  <c:v>-10484671.051096873</c:v>
                </c:pt>
                <c:pt idx="42">
                  <c:v>-10490971.051096873</c:v>
                </c:pt>
                <c:pt idx="43">
                  <c:v>-10485945.218691874</c:v>
                </c:pt>
                <c:pt idx="44">
                  <c:v>-10683089.680245126</c:v>
                </c:pt>
                <c:pt idx="45">
                  <c:v>-10678216.699090125</c:v>
                </c:pt>
                <c:pt idx="46">
                  <c:v>-10898398.345425626</c:v>
                </c:pt>
                <c:pt idx="47">
                  <c:v>-11071778.913636375</c:v>
                </c:pt>
                <c:pt idx="48">
                  <c:v>-11389152.978883374</c:v>
                </c:pt>
                <c:pt idx="49">
                  <c:v>-11776824.541264268</c:v>
                </c:pt>
                <c:pt idx="50">
                  <c:v>-10758145.279957214</c:v>
                </c:pt>
                <c:pt idx="51">
                  <c:v>-10411888.948484363</c:v>
                </c:pt>
                <c:pt idx="52">
                  <c:v>-10434144.828191614</c:v>
                </c:pt>
                <c:pt idx="53">
                  <c:v>-10073759.026093764</c:v>
                </c:pt>
                <c:pt idx="54">
                  <c:v>-10080059.026093764</c:v>
                </c:pt>
                <c:pt idx="55">
                  <c:v>-10074963.911386514</c:v>
                </c:pt>
                <c:pt idx="56">
                  <c:v>-10414698.273484364</c:v>
                </c:pt>
                <c:pt idx="57">
                  <c:v>-10409752.130997863</c:v>
                </c:pt>
                <c:pt idx="58">
                  <c:v>-10767634.717763463</c:v>
                </c:pt>
                <c:pt idx="59">
                  <c:v>-11083531.937999815</c:v>
                </c:pt>
                <c:pt idx="60">
                  <c:v>-11443215.429211665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-9836303.3333333321</c:v>
                </c:pt>
                <c:pt idx="2">
                  <c:v>-9797903.3333333321</c:v>
                </c:pt>
                <c:pt idx="3">
                  <c:v>-9775293.3333333321</c:v>
                </c:pt>
                <c:pt idx="4">
                  <c:v>-9773653.3333333321</c:v>
                </c:pt>
                <c:pt idx="5">
                  <c:v>-9799293.3333333321</c:v>
                </c:pt>
                <c:pt idx="6">
                  <c:v>-9800403.3333333321</c:v>
                </c:pt>
                <c:pt idx="7">
                  <c:v>-9833193.3333333321</c:v>
                </c:pt>
                <c:pt idx="8">
                  <c:v>-9800853.3333333321</c:v>
                </c:pt>
                <c:pt idx="9">
                  <c:v>-9804993.3333333321</c:v>
                </c:pt>
                <c:pt idx="10">
                  <c:v>-9795355.0113333333</c:v>
                </c:pt>
                <c:pt idx="11">
                  <c:v>-9762795.0113333333</c:v>
                </c:pt>
                <c:pt idx="12">
                  <c:v>-9816184.8258333337</c:v>
                </c:pt>
                <c:pt idx="13">
                  <c:v>-11780981.225433333</c:v>
                </c:pt>
                <c:pt idx="14">
                  <c:v>-11726098.543183334</c:v>
                </c:pt>
                <c:pt idx="15">
                  <c:v>-11686849.628033334</c:v>
                </c:pt>
                <c:pt idx="16">
                  <c:v>-11537552.128033334</c:v>
                </c:pt>
                <c:pt idx="17">
                  <c:v>-11521587.128033334</c:v>
                </c:pt>
                <c:pt idx="18">
                  <c:v>-7520397.1280333335</c:v>
                </c:pt>
                <c:pt idx="19">
                  <c:v>-5540942.1280333335</c:v>
                </c:pt>
                <c:pt idx="20">
                  <c:v>-5543976.9457833329</c:v>
                </c:pt>
                <c:pt idx="21">
                  <c:v>-5500498.5895333337</c:v>
                </c:pt>
                <c:pt idx="22">
                  <c:v>-5488563.1145333331</c:v>
                </c:pt>
                <c:pt idx="23">
                  <c:v>-5474250.9963208335</c:v>
                </c:pt>
                <c:pt idx="24">
                  <c:v>-5451277.6510833334</c:v>
                </c:pt>
                <c:pt idx="25">
                  <c:v>-7865271.873108333</c:v>
                </c:pt>
                <c:pt idx="26">
                  <c:v>-7773138.4020783324</c:v>
                </c:pt>
                <c:pt idx="27">
                  <c:v>-7375750.2602933319</c:v>
                </c:pt>
                <c:pt idx="28">
                  <c:v>-7280997.7602933319</c:v>
                </c:pt>
                <c:pt idx="29">
                  <c:v>-7266385.5647583334</c:v>
                </c:pt>
                <c:pt idx="30">
                  <c:v>-7144883.0647583334</c:v>
                </c:pt>
                <c:pt idx="31">
                  <c:v>-7125384.1790083321</c:v>
                </c:pt>
                <c:pt idx="32">
                  <c:v>-7120387.422543332</c:v>
                </c:pt>
                <c:pt idx="33">
                  <c:v>-7228920.5312933326</c:v>
                </c:pt>
                <c:pt idx="34">
                  <c:v>-7226614.3298408324</c:v>
                </c:pt>
                <c:pt idx="35">
                  <c:v>-7310794.8088133326</c:v>
                </c:pt>
                <c:pt idx="36">
                  <c:v>-7579549.1143358331</c:v>
                </c:pt>
                <c:pt idx="37">
                  <c:v>-11949454.189260958</c:v>
                </c:pt>
                <c:pt idx="38">
                  <c:v>-11622679.883568959</c:v>
                </c:pt>
                <c:pt idx="39">
                  <c:v>-10917508.846078459</c:v>
                </c:pt>
                <c:pt idx="40">
                  <c:v>-10720892.614733459</c:v>
                </c:pt>
                <c:pt idx="41">
                  <c:v>-10711899.384430207</c:v>
                </c:pt>
                <c:pt idx="42">
                  <c:v>-10489166.884430207</c:v>
                </c:pt>
                <c:pt idx="43">
                  <c:v>-10463911.302025208</c:v>
                </c:pt>
                <c:pt idx="44">
                  <c:v>-10453273.01357846</c:v>
                </c:pt>
                <c:pt idx="45">
                  <c:v>-10656656.032423459</c:v>
                </c:pt>
                <c:pt idx="46">
                  <c:v>-10642501.92875896</c:v>
                </c:pt>
                <c:pt idx="47">
                  <c:v>-10821835.746969709</c:v>
                </c:pt>
                <c:pt idx="48">
                  <c:v>-11177887.562216708</c:v>
                </c:pt>
                <c:pt idx="49">
                  <c:v>-12349418.624597602</c:v>
                </c:pt>
                <c:pt idx="50">
                  <c:v>-11935087.713290548</c:v>
                </c:pt>
                <c:pt idx="51">
                  <c:v>-10789084.781817697</c:v>
                </c:pt>
                <c:pt idx="52">
                  <c:v>-10458912.711524947</c:v>
                </c:pt>
                <c:pt idx="53">
                  <c:v>-10446662.359427098</c:v>
                </c:pt>
                <c:pt idx="54">
                  <c:v>-10078254.859427098</c:v>
                </c:pt>
                <c:pt idx="55">
                  <c:v>-10046587.694719847</c:v>
                </c:pt>
                <c:pt idx="56">
                  <c:v>-10039206.606817698</c:v>
                </c:pt>
                <c:pt idx="57">
                  <c:v>-10382395.914331196</c:v>
                </c:pt>
                <c:pt idx="58">
                  <c:v>-10365428.501096796</c:v>
                </c:pt>
                <c:pt idx="59">
                  <c:v>-10682118.221333148</c:v>
                </c:pt>
                <c:pt idx="60">
                  <c:v>-11153983.962544998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-9791069.9999999981</c:v>
                </c:pt>
                <c:pt idx="2">
                  <c:v>-9763761.666666666</c:v>
                </c:pt>
                <c:pt idx="3">
                  <c:v>-9766818.3333333321</c:v>
                </c:pt>
                <c:pt idx="4">
                  <c:v>-9765344.9999999981</c:v>
                </c:pt>
                <c:pt idx="5">
                  <c:v>-9800984.9999999981</c:v>
                </c:pt>
                <c:pt idx="6">
                  <c:v>-9802094.9999999981</c:v>
                </c:pt>
                <c:pt idx="7">
                  <c:v>-9834884.9999999981</c:v>
                </c:pt>
                <c:pt idx="8">
                  <c:v>-9802544.9999999981</c:v>
                </c:pt>
                <c:pt idx="9">
                  <c:v>-9796934.9999999981</c:v>
                </c:pt>
                <c:pt idx="10">
                  <c:v>-9769461.6779999994</c:v>
                </c:pt>
                <c:pt idx="11">
                  <c:v>-9755486.6779999994</c:v>
                </c:pt>
                <c:pt idx="12">
                  <c:v>-9789406.4924999997</c:v>
                </c:pt>
                <c:pt idx="13">
                  <c:v>-11700490.392099999</c:v>
                </c:pt>
                <c:pt idx="14">
                  <c:v>-11652315.20985</c:v>
                </c:pt>
                <c:pt idx="15">
                  <c:v>-11519678.7947</c:v>
                </c:pt>
                <c:pt idx="16">
                  <c:v>-11539243.7947</c:v>
                </c:pt>
                <c:pt idx="17">
                  <c:v>-11523278.7947</c:v>
                </c:pt>
                <c:pt idx="18">
                  <c:v>-7527497.1280333335</c:v>
                </c:pt>
                <c:pt idx="19">
                  <c:v>-5529246.2947000004</c:v>
                </c:pt>
                <c:pt idx="20">
                  <c:v>-5495731.1124499999</c:v>
                </c:pt>
                <c:pt idx="21">
                  <c:v>-5459002.7562000006</c:v>
                </c:pt>
                <c:pt idx="22">
                  <c:v>-5476642.2812000001</c:v>
                </c:pt>
                <c:pt idx="23">
                  <c:v>-5393773.9129875004</c:v>
                </c:pt>
                <c:pt idx="24">
                  <c:v>-5450325.5677500004</c:v>
                </c:pt>
                <c:pt idx="25">
                  <c:v>-7679627.706441666</c:v>
                </c:pt>
                <c:pt idx="26">
                  <c:v>-7361502.5687449994</c:v>
                </c:pt>
                <c:pt idx="27">
                  <c:v>-7246116.9269599989</c:v>
                </c:pt>
                <c:pt idx="28">
                  <c:v>-7268221.9269599989</c:v>
                </c:pt>
                <c:pt idx="29">
                  <c:v>-7140387.2314250004</c:v>
                </c:pt>
                <c:pt idx="30">
                  <c:v>-7146687.2314250004</c:v>
                </c:pt>
                <c:pt idx="31">
                  <c:v>-7141768.3456749991</c:v>
                </c:pt>
                <c:pt idx="32">
                  <c:v>-7249079.089209999</c:v>
                </c:pt>
                <c:pt idx="33">
                  <c:v>-7244389.6979599996</c:v>
                </c:pt>
                <c:pt idx="34">
                  <c:v>-7369810.9965074994</c:v>
                </c:pt>
                <c:pt idx="35">
                  <c:v>-7453321.4754799996</c:v>
                </c:pt>
                <c:pt idx="36">
                  <c:v>-7681627.0310025001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-9819661.9999999981</c:v>
                </c:pt>
                <c:pt idx="2">
                  <c:v>-19583423.666666664</c:v>
                </c:pt>
                <c:pt idx="3">
                  <c:v>-29350241.999999996</c:v>
                </c:pt>
                <c:pt idx="4">
                  <c:v>-39115586.999999993</c:v>
                </c:pt>
                <c:pt idx="5">
                  <c:v>-48916571.999999993</c:v>
                </c:pt>
                <c:pt idx="6">
                  <c:v>-58718666.999999993</c:v>
                </c:pt>
                <c:pt idx="7">
                  <c:v>-68553551.999999985</c:v>
                </c:pt>
                <c:pt idx="8">
                  <c:v>-78356096.999999985</c:v>
                </c:pt>
                <c:pt idx="9">
                  <c:v>-88153031.999999985</c:v>
                </c:pt>
                <c:pt idx="10">
                  <c:v>-97922493.677999988</c:v>
                </c:pt>
                <c:pt idx="11">
                  <c:v>-107677980.35599999</c:v>
                </c:pt>
                <c:pt idx="12">
                  <c:v>-117467386.84849998</c:v>
                </c:pt>
                <c:pt idx="13">
                  <c:v>-129167877.24059999</c:v>
                </c:pt>
                <c:pt idx="14">
                  <c:v>-140820192.45045</c:v>
                </c:pt>
                <c:pt idx="15">
                  <c:v>-152339871.24515</c:v>
                </c:pt>
                <c:pt idx="16">
                  <c:v>-163879115.03985</c:v>
                </c:pt>
                <c:pt idx="17">
                  <c:v>-175402393.83454999</c:v>
                </c:pt>
                <c:pt idx="18">
                  <c:v>-182929890.96258333</c:v>
                </c:pt>
                <c:pt idx="19">
                  <c:v>-188459137.25728333</c:v>
                </c:pt>
                <c:pt idx="20">
                  <c:v>-193954868.36973333</c:v>
                </c:pt>
                <c:pt idx="21">
                  <c:v>-199413871.12593335</c:v>
                </c:pt>
                <c:pt idx="22">
                  <c:v>-204890513.40713334</c:v>
                </c:pt>
                <c:pt idx="23">
                  <c:v>-210284287.32012084</c:v>
                </c:pt>
                <c:pt idx="24">
                  <c:v>-215734612.88787085</c:v>
                </c:pt>
                <c:pt idx="25">
                  <c:v>-223414240.59431252</c:v>
                </c:pt>
                <c:pt idx="26">
                  <c:v>-230775743.16305751</c:v>
                </c:pt>
                <c:pt idx="27">
                  <c:v>-238021860.0900175</c:v>
                </c:pt>
                <c:pt idx="28">
                  <c:v>-245290082.01697749</c:v>
                </c:pt>
                <c:pt idx="29">
                  <c:v>-252430469.24840248</c:v>
                </c:pt>
                <c:pt idx="30">
                  <c:v>-259577156.47982746</c:v>
                </c:pt>
                <c:pt idx="31">
                  <c:v>-266718924.82550246</c:v>
                </c:pt>
                <c:pt idx="32">
                  <c:v>-273968003.91471243</c:v>
                </c:pt>
                <c:pt idx="33">
                  <c:v>-281212393.61267245</c:v>
                </c:pt>
                <c:pt idx="34">
                  <c:v>-288582204.60917997</c:v>
                </c:pt>
                <c:pt idx="35">
                  <c:v>-296035526.08465999</c:v>
                </c:pt>
                <c:pt idx="36">
                  <c:v>-303717153.11566252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-9836303.3333333321</c:v>
                </c:pt>
                <c:pt idx="2">
                  <c:v>-9797903.3333333321</c:v>
                </c:pt>
                <c:pt idx="3">
                  <c:v>-9775293.3333333321</c:v>
                </c:pt>
                <c:pt idx="4">
                  <c:v>-9773653.3333333321</c:v>
                </c:pt>
                <c:pt idx="5">
                  <c:v>-9799293.3333333321</c:v>
                </c:pt>
                <c:pt idx="6">
                  <c:v>-9800403.3333333321</c:v>
                </c:pt>
                <c:pt idx="7">
                  <c:v>-9833193.3333333321</c:v>
                </c:pt>
                <c:pt idx="8">
                  <c:v>-9800853.3333333321</c:v>
                </c:pt>
                <c:pt idx="9">
                  <c:v>-9804993.3333333321</c:v>
                </c:pt>
                <c:pt idx="10">
                  <c:v>-9795355.0113333333</c:v>
                </c:pt>
                <c:pt idx="11">
                  <c:v>-9762795.0113333333</c:v>
                </c:pt>
                <c:pt idx="12">
                  <c:v>-9816184.8258333337</c:v>
                </c:pt>
                <c:pt idx="13">
                  <c:v>-11780981.225433333</c:v>
                </c:pt>
                <c:pt idx="14">
                  <c:v>-11726098.543183334</c:v>
                </c:pt>
                <c:pt idx="15">
                  <c:v>-11686849.628033334</c:v>
                </c:pt>
                <c:pt idx="16">
                  <c:v>-11537552.128033334</c:v>
                </c:pt>
                <c:pt idx="17">
                  <c:v>-11521587.128033334</c:v>
                </c:pt>
                <c:pt idx="18">
                  <c:v>-7520397.1280333335</c:v>
                </c:pt>
                <c:pt idx="19">
                  <c:v>-5540942.1280333335</c:v>
                </c:pt>
                <c:pt idx="20">
                  <c:v>-5543976.9457833329</c:v>
                </c:pt>
                <c:pt idx="21">
                  <c:v>-5500498.5895333337</c:v>
                </c:pt>
                <c:pt idx="22">
                  <c:v>-5488563.1145333331</c:v>
                </c:pt>
                <c:pt idx="23">
                  <c:v>-5474250.9963208335</c:v>
                </c:pt>
                <c:pt idx="24">
                  <c:v>-5451277.6510833334</c:v>
                </c:pt>
                <c:pt idx="25">
                  <c:v>-7865271.873108333</c:v>
                </c:pt>
                <c:pt idx="26">
                  <c:v>-7773138.4020783324</c:v>
                </c:pt>
                <c:pt idx="27">
                  <c:v>-7375750.2602933319</c:v>
                </c:pt>
                <c:pt idx="28">
                  <c:v>-7280997.7602933319</c:v>
                </c:pt>
                <c:pt idx="29">
                  <c:v>-7266385.5647583334</c:v>
                </c:pt>
                <c:pt idx="30">
                  <c:v>-7144883.0647583334</c:v>
                </c:pt>
                <c:pt idx="31">
                  <c:v>-7125384.1790083321</c:v>
                </c:pt>
                <c:pt idx="32">
                  <c:v>-7120387.422543332</c:v>
                </c:pt>
                <c:pt idx="33">
                  <c:v>-7228920.5312933326</c:v>
                </c:pt>
                <c:pt idx="34">
                  <c:v>-7226614.3298408324</c:v>
                </c:pt>
                <c:pt idx="35">
                  <c:v>-7310794.8088133326</c:v>
                </c:pt>
                <c:pt idx="36">
                  <c:v>-7579549.1143358331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-9864895.3333333321</c:v>
                </c:pt>
                <c:pt idx="2">
                  <c:v>-19662798.666666664</c:v>
                </c:pt>
                <c:pt idx="3">
                  <c:v>-29438091.999999996</c:v>
                </c:pt>
                <c:pt idx="4">
                  <c:v>-39211745.333333328</c:v>
                </c:pt>
                <c:pt idx="5">
                  <c:v>-49011038.666666657</c:v>
                </c:pt>
                <c:pt idx="6">
                  <c:v>-58811441.999999985</c:v>
                </c:pt>
                <c:pt idx="7">
                  <c:v>-68644635.333333313</c:v>
                </c:pt>
                <c:pt idx="8">
                  <c:v>-78445488.666666642</c:v>
                </c:pt>
                <c:pt idx="9">
                  <c:v>-88250481.99999997</c:v>
                </c:pt>
                <c:pt idx="10">
                  <c:v>-98045837.011333302</c:v>
                </c:pt>
                <c:pt idx="11">
                  <c:v>-107808632.02266663</c:v>
                </c:pt>
                <c:pt idx="12">
                  <c:v>-117624816.84849997</c:v>
                </c:pt>
                <c:pt idx="13">
                  <c:v>-129405798.0739333</c:v>
                </c:pt>
                <c:pt idx="14">
                  <c:v>-141131896.61711663</c:v>
                </c:pt>
                <c:pt idx="15">
                  <c:v>-152818746.24514997</c:v>
                </c:pt>
                <c:pt idx="16">
                  <c:v>-164356298.37318331</c:v>
                </c:pt>
                <c:pt idx="17">
                  <c:v>-175877885.50121665</c:v>
                </c:pt>
                <c:pt idx="18">
                  <c:v>-183398282.62924999</c:v>
                </c:pt>
                <c:pt idx="19">
                  <c:v>-188939224.75728333</c:v>
                </c:pt>
                <c:pt idx="20">
                  <c:v>-194483201.70306668</c:v>
                </c:pt>
                <c:pt idx="21">
                  <c:v>-199983700.29260001</c:v>
                </c:pt>
                <c:pt idx="22">
                  <c:v>-205472263.40713334</c:v>
                </c:pt>
                <c:pt idx="23">
                  <c:v>-210946514.40345418</c:v>
                </c:pt>
                <c:pt idx="24">
                  <c:v>-216397792.0545375</c:v>
                </c:pt>
                <c:pt idx="25">
                  <c:v>-224263063.92764583</c:v>
                </c:pt>
                <c:pt idx="26">
                  <c:v>-232036202.32972416</c:v>
                </c:pt>
                <c:pt idx="27">
                  <c:v>-239411952.5900175</c:v>
                </c:pt>
                <c:pt idx="28">
                  <c:v>-246692950.35031083</c:v>
                </c:pt>
                <c:pt idx="29">
                  <c:v>-253959335.91506916</c:v>
                </c:pt>
                <c:pt idx="30">
                  <c:v>-261104218.97982749</c:v>
                </c:pt>
                <c:pt idx="31">
                  <c:v>-268229603.15883583</c:v>
                </c:pt>
                <c:pt idx="32">
                  <c:v>-275349990.58137918</c:v>
                </c:pt>
                <c:pt idx="33">
                  <c:v>-282578911.11267251</c:v>
                </c:pt>
                <c:pt idx="34">
                  <c:v>-289805525.44251335</c:v>
                </c:pt>
                <c:pt idx="35">
                  <c:v>-297116320.25132668</c:v>
                </c:pt>
                <c:pt idx="36">
                  <c:v>-304695869.36566252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-9791069.9999999981</c:v>
                </c:pt>
                <c:pt idx="2">
                  <c:v>-9763761.666666666</c:v>
                </c:pt>
                <c:pt idx="3">
                  <c:v>-9766818.3333333321</c:v>
                </c:pt>
                <c:pt idx="4">
                  <c:v>-9765344.9999999981</c:v>
                </c:pt>
                <c:pt idx="5">
                  <c:v>-9800984.9999999981</c:v>
                </c:pt>
                <c:pt idx="6">
                  <c:v>-9802094.9999999981</c:v>
                </c:pt>
                <c:pt idx="7">
                  <c:v>-9834884.9999999981</c:v>
                </c:pt>
                <c:pt idx="8">
                  <c:v>-9802544.9999999981</c:v>
                </c:pt>
                <c:pt idx="9">
                  <c:v>-9796934.9999999981</c:v>
                </c:pt>
                <c:pt idx="10">
                  <c:v>-9769461.6779999994</c:v>
                </c:pt>
                <c:pt idx="11">
                  <c:v>-9755486.6779999994</c:v>
                </c:pt>
                <c:pt idx="12">
                  <c:v>-9789406.4924999997</c:v>
                </c:pt>
                <c:pt idx="13">
                  <c:v>-11700490.392099999</c:v>
                </c:pt>
                <c:pt idx="14">
                  <c:v>-11652315.20985</c:v>
                </c:pt>
                <c:pt idx="15">
                  <c:v>-11519678.7947</c:v>
                </c:pt>
                <c:pt idx="16">
                  <c:v>-11539243.7947</c:v>
                </c:pt>
                <c:pt idx="17">
                  <c:v>-11523278.7947</c:v>
                </c:pt>
                <c:pt idx="18">
                  <c:v>-7527497.1280333335</c:v>
                </c:pt>
                <c:pt idx="19">
                  <c:v>-5529246.2947000004</c:v>
                </c:pt>
                <c:pt idx="20">
                  <c:v>-5495731.1124499999</c:v>
                </c:pt>
                <c:pt idx="21">
                  <c:v>-5459002.7562000006</c:v>
                </c:pt>
                <c:pt idx="22">
                  <c:v>-5476642.2812000001</c:v>
                </c:pt>
                <c:pt idx="23">
                  <c:v>-5393773.9129875004</c:v>
                </c:pt>
                <c:pt idx="24">
                  <c:v>-5450325.5677500004</c:v>
                </c:pt>
                <c:pt idx="25">
                  <c:v>-7679627.706441666</c:v>
                </c:pt>
                <c:pt idx="26">
                  <c:v>-7361502.5687449994</c:v>
                </c:pt>
                <c:pt idx="27">
                  <c:v>-7246116.9269599989</c:v>
                </c:pt>
                <c:pt idx="28">
                  <c:v>-7268221.9269599989</c:v>
                </c:pt>
                <c:pt idx="29">
                  <c:v>-7140387.2314250004</c:v>
                </c:pt>
                <c:pt idx="30">
                  <c:v>-7146687.2314250004</c:v>
                </c:pt>
                <c:pt idx="31">
                  <c:v>-7141768.3456749991</c:v>
                </c:pt>
                <c:pt idx="32">
                  <c:v>-7249079.089209999</c:v>
                </c:pt>
                <c:pt idx="33">
                  <c:v>-7244389.6979599996</c:v>
                </c:pt>
                <c:pt idx="34">
                  <c:v>-7369810.9965074994</c:v>
                </c:pt>
                <c:pt idx="35">
                  <c:v>-7453321.4754799996</c:v>
                </c:pt>
                <c:pt idx="36">
                  <c:v>-7681627.0310025001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-9819661.9999999981</c:v>
                </c:pt>
                <c:pt idx="2">
                  <c:v>-19583423.666666664</c:v>
                </c:pt>
                <c:pt idx="3">
                  <c:v>-29350241.999999996</c:v>
                </c:pt>
                <c:pt idx="4">
                  <c:v>-39115586.999999993</c:v>
                </c:pt>
                <c:pt idx="5">
                  <c:v>-48916571.999999993</c:v>
                </c:pt>
                <c:pt idx="6">
                  <c:v>-58718666.999999993</c:v>
                </c:pt>
                <c:pt idx="7">
                  <c:v>-68553551.999999985</c:v>
                </c:pt>
                <c:pt idx="8">
                  <c:v>-78356096.999999985</c:v>
                </c:pt>
                <c:pt idx="9">
                  <c:v>-88153031.999999985</c:v>
                </c:pt>
                <c:pt idx="10">
                  <c:v>-97922493.677999988</c:v>
                </c:pt>
                <c:pt idx="11">
                  <c:v>-107677980.35599999</c:v>
                </c:pt>
                <c:pt idx="12">
                  <c:v>-117467386.84849998</c:v>
                </c:pt>
                <c:pt idx="13">
                  <c:v>-129167877.24059999</c:v>
                </c:pt>
                <c:pt idx="14">
                  <c:v>-140820192.45045</c:v>
                </c:pt>
                <c:pt idx="15">
                  <c:v>-152339871.24515</c:v>
                </c:pt>
                <c:pt idx="16">
                  <c:v>-163879115.03985</c:v>
                </c:pt>
                <c:pt idx="17">
                  <c:v>-175402393.83454999</c:v>
                </c:pt>
                <c:pt idx="18">
                  <c:v>-182929890.96258333</c:v>
                </c:pt>
                <c:pt idx="19">
                  <c:v>-188459137.25728333</c:v>
                </c:pt>
                <c:pt idx="20">
                  <c:v>-193954868.36973333</c:v>
                </c:pt>
                <c:pt idx="21">
                  <c:v>-199413871.12593335</c:v>
                </c:pt>
                <c:pt idx="22">
                  <c:v>-204890513.40713334</c:v>
                </c:pt>
                <c:pt idx="23">
                  <c:v>-210284287.32012084</c:v>
                </c:pt>
                <c:pt idx="24">
                  <c:v>-215734612.88787085</c:v>
                </c:pt>
                <c:pt idx="25">
                  <c:v>-223414240.59431252</c:v>
                </c:pt>
                <c:pt idx="26">
                  <c:v>-230775743.16305751</c:v>
                </c:pt>
                <c:pt idx="27">
                  <c:v>-238021860.0900175</c:v>
                </c:pt>
                <c:pt idx="28">
                  <c:v>-245290082.01697749</c:v>
                </c:pt>
                <c:pt idx="29">
                  <c:v>-252430469.24840248</c:v>
                </c:pt>
                <c:pt idx="30">
                  <c:v>-259577156.47982746</c:v>
                </c:pt>
                <c:pt idx="31">
                  <c:v>-266718924.82550246</c:v>
                </c:pt>
                <c:pt idx="32">
                  <c:v>-273968003.91471243</c:v>
                </c:pt>
                <c:pt idx="33">
                  <c:v>-281212393.61267245</c:v>
                </c:pt>
                <c:pt idx="34">
                  <c:v>-288582204.60917997</c:v>
                </c:pt>
                <c:pt idx="35">
                  <c:v>-296035526.08465999</c:v>
                </c:pt>
                <c:pt idx="36">
                  <c:v>-303717153.11566252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-9836303.3333333321</c:v>
                </c:pt>
                <c:pt idx="2">
                  <c:v>-9797903.3333333321</c:v>
                </c:pt>
                <c:pt idx="3">
                  <c:v>-9775293.3333333321</c:v>
                </c:pt>
                <c:pt idx="4">
                  <c:v>-9773653.3333333321</c:v>
                </c:pt>
                <c:pt idx="5">
                  <c:v>-9799293.3333333321</c:v>
                </c:pt>
                <c:pt idx="6">
                  <c:v>-9800403.3333333321</c:v>
                </c:pt>
                <c:pt idx="7">
                  <c:v>-9833193.3333333321</c:v>
                </c:pt>
                <c:pt idx="8">
                  <c:v>-9800853.3333333321</c:v>
                </c:pt>
                <c:pt idx="9">
                  <c:v>-9804993.3333333321</c:v>
                </c:pt>
                <c:pt idx="10">
                  <c:v>-9795355.0113333333</c:v>
                </c:pt>
                <c:pt idx="11">
                  <c:v>-9762795.0113333333</c:v>
                </c:pt>
                <c:pt idx="12">
                  <c:v>-9816184.8258333337</c:v>
                </c:pt>
                <c:pt idx="13">
                  <c:v>-11780981.225433333</c:v>
                </c:pt>
                <c:pt idx="14">
                  <c:v>-11726098.543183334</c:v>
                </c:pt>
                <c:pt idx="15">
                  <c:v>-11686849.628033334</c:v>
                </c:pt>
                <c:pt idx="16">
                  <c:v>-11537552.128033334</c:v>
                </c:pt>
                <c:pt idx="17">
                  <c:v>-11521587.128033334</c:v>
                </c:pt>
                <c:pt idx="18">
                  <c:v>-7520397.1280333335</c:v>
                </c:pt>
                <c:pt idx="19">
                  <c:v>-5540942.1280333335</c:v>
                </c:pt>
                <c:pt idx="20">
                  <c:v>-5543976.9457833329</c:v>
                </c:pt>
                <c:pt idx="21">
                  <c:v>-5500498.5895333337</c:v>
                </c:pt>
                <c:pt idx="22">
                  <c:v>-5488563.1145333331</c:v>
                </c:pt>
                <c:pt idx="23">
                  <c:v>-5474250.9963208335</c:v>
                </c:pt>
                <c:pt idx="24">
                  <c:v>-5451277.6510833334</c:v>
                </c:pt>
                <c:pt idx="25">
                  <c:v>-7865271.873108333</c:v>
                </c:pt>
                <c:pt idx="26">
                  <c:v>-7773138.4020783324</c:v>
                </c:pt>
                <c:pt idx="27">
                  <c:v>-7375750.2602933319</c:v>
                </c:pt>
                <c:pt idx="28">
                  <c:v>-7280997.7602933319</c:v>
                </c:pt>
                <c:pt idx="29">
                  <c:v>-7266385.5647583334</c:v>
                </c:pt>
                <c:pt idx="30">
                  <c:v>-7144883.0647583334</c:v>
                </c:pt>
                <c:pt idx="31">
                  <c:v>-7125384.1790083321</c:v>
                </c:pt>
                <c:pt idx="32">
                  <c:v>-7120387.422543332</c:v>
                </c:pt>
                <c:pt idx="33">
                  <c:v>-7228920.5312933326</c:v>
                </c:pt>
                <c:pt idx="34">
                  <c:v>-7226614.3298408324</c:v>
                </c:pt>
                <c:pt idx="35">
                  <c:v>-7310794.8088133326</c:v>
                </c:pt>
                <c:pt idx="36">
                  <c:v>-7579549.1143358331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-9864895.3333333321</c:v>
                </c:pt>
                <c:pt idx="2">
                  <c:v>-19662798.666666664</c:v>
                </c:pt>
                <c:pt idx="3">
                  <c:v>-29438091.999999996</c:v>
                </c:pt>
                <c:pt idx="4">
                  <c:v>-39211745.333333328</c:v>
                </c:pt>
                <c:pt idx="5">
                  <c:v>-49011038.666666657</c:v>
                </c:pt>
                <c:pt idx="6">
                  <c:v>-58811441.999999985</c:v>
                </c:pt>
                <c:pt idx="7">
                  <c:v>-68644635.333333313</c:v>
                </c:pt>
                <c:pt idx="8">
                  <c:v>-78445488.666666642</c:v>
                </c:pt>
                <c:pt idx="9">
                  <c:v>-88250481.99999997</c:v>
                </c:pt>
                <c:pt idx="10">
                  <c:v>-98045837.011333302</c:v>
                </c:pt>
                <c:pt idx="11">
                  <c:v>-107808632.02266663</c:v>
                </c:pt>
                <c:pt idx="12">
                  <c:v>-117624816.84849997</c:v>
                </c:pt>
                <c:pt idx="13">
                  <c:v>-129405798.0739333</c:v>
                </c:pt>
                <c:pt idx="14">
                  <c:v>-141131896.61711663</c:v>
                </c:pt>
                <c:pt idx="15">
                  <c:v>-152818746.24514997</c:v>
                </c:pt>
                <c:pt idx="16">
                  <c:v>-164356298.37318331</c:v>
                </c:pt>
                <c:pt idx="17">
                  <c:v>-175877885.50121665</c:v>
                </c:pt>
                <c:pt idx="18">
                  <c:v>-183398282.62924999</c:v>
                </c:pt>
                <c:pt idx="19">
                  <c:v>-188939224.75728333</c:v>
                </c:pt>
                <c:pt idx="20">
                  <c:v>-194483201.70306668</c:v>
                </c:pt>
                <c:pt idx="21">
                  <c:v>-199983700.29260001</c:v>
                </c:pt>
                <c:pt idx="22">
                  <c:v>-205472263.40713334</c:v>
                </c:pt>
                <c:pt idx="23">
                  <c:v>-210946514.40345418</c:v>
                </c:pt>
                <c:pt idx="24">
                  <c:v>-216397792.0545375</c:v>
                </c:pt>
                <c:pt idx="25">
                  <c:v>-224263063.92764583</c:v>
                </c:pt>
                <c:pt idx="26">
                  <c:v>-232036202.32972416</c:v>
                </c:pt>
                <c:pt idx="27">
                  <c:v>-239411952.5900175</c:v>
                </c:pt>
                <c:pt idx="28">
                  <c:v>-246692950.35031083</c:v>
                </c:pt>
                <c:pt idx="29">
                  <c:v>-253959335.91506916</c:v>
                </c:pt>
                <c:pt idx="30">
                  <c:v>-261104218.97982749</c:v>
                </c:pt>
                <c:pt idx="31">
                  <c:v>-268229603.15883583</c:v>
                </c:pt>
                <c:pt idx="32">
                  <c:v>-275349990.58137918</c:v>
                </c:pt>
                <c:pt idx="33">
                  <c:v>-282578911.11267251</c:v>
                </c:pt>
                <c:pt idx="34">
                  <c:v>-289805525.44251335</c:v>
                </c:pt>
                <c:pt idx="35">
                  <c:v>-297116320.25132668</c:v>
                </c:pt>
                <c:pt idx="36">
                  <c:v>-304695869.36566252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48982446.666666657</c:v>
                </c:pt>
                <c:pt idx="1">
                  <c:v>39146143.333333328</c:v>
                </c:pt>
                <c:pt idx="2">
                  <c:v>29348239.999999996</c:v>
                </c:pt>
                <c:pt idx="3">
                  <c:v>19572946.666666664</c:v>
                </c:pt>
                <c:pt idx="4">
                  <c:v>9799293.3333333321</c:v>
                </c:pt>
                <c:pt idx="5">
                  <c:v>58797593.355999976</c:v>
                </c:pt>
                <c:pt idx="6">
                  <c:v>48997190.022666648</c:v>
                </c:pt>
                <c:pt idx="7">
                  <c:v>39163996.68933332</c:v>
                </c:pt>
                <c:pt idx="8">
                  <c:v>29363143.355999988</c:v>
                </c:pt>
                <c:pt idx="9">
                  <c:v>19558150.022666655</c:v>
                </c:pt>
                <c:pt idx="10">
                  <c:v>9762795.0113333222</c:v>
                </c:pt>
                <c:pt idx="11">
                  <c:v>56547666.350516669</c:v>
                </c:pt>
                <c:pt idx="12">
                  <c:v>46731481.524683334</c:v>
                </c:pt>
                <c:pt idx="13">
                  <c:v>34950500.299249999</c:v>
                </c:pt>
                <c:pt idx="14">
                  <c:v>23224401.756066665</c:v>
                </c:pt>
                <c:pt idx="15">
                  <c:v>11537552.128033331</c:v>
                </c:pt>
                <c:pt idx="16">
                  <c:v>0</c:v>
                </c:pt>
                <c:pt idx="17">
                  <c:v>-11521587.128033334</c:v>
                </c:pt>
                <c:pt idx="18">
                  <c:v>-19041984.256066669</c:v>
                </c:pt>
                <c:pt idx="19">
                  <c:v>-24582926.384100001</c:v>
                </c:pt>
                <c:pt idx="20">
                  <c:v>-30126903.329883333</c:v>
                </c:pt>
                <c:pt idx="21">
                  <c:v>-35627401.919416666</c:v>
                </c:pt>
                <c:pt idx="22">
                  <c:v>-41115965.033950001</c:v>
                </c:pt>
                <c:pt idx="23">
                  <c:v>-46590216.030270837</c:v>
                </c:pt>
                <c:pt idx="24">
                  <c:v>-52041493.681354173</c:v>
                </c:pt>
                <c:pt idx="25">
                  <c:v>-59906765.554462507</c:v>
                </c:pt>
                <c:pt idx="26">
                  <c:v>-67679903.956540838</c:v>
                </c:pt>
                <c:pt idx="27">
                  <c:v>-75055654.216834173</c:v>
                </c:pt>
                <c:pt idx="28">
                  <c:v>-82336651.977127507</c:v>
                </c:pt>
                <c:pt idx="29">
                  <c:v>-89603037.541885838</c:v>
                </c:pt>
                <c:pt idx="30">
                  <c:v>-96747920.606644168</c:v>
                </c:pt>
                <c:pt idx="31">
                  <c:v>-103873304.7856525</c:v>
                </c:pt>
                <c:pt idx="32">
                  <c:v>-110993692.20819584</c:v>
                </c:pt>
                <c:pt idx="33">
                  <c:v>-118222612.73948917</c:v>
                </c:pt>
                <c:pt idx="34">
                  <c:v>-125449227.06933001</c:v>
                </c:pt>
                <c:pt idx="35">
                  <c:v>-132760021.87814334</c:v>
                </c:pt>
                <c:pt idx="36">
                  <c:v>-140339570.99247918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1600000</c:v>
                </c:pt>
                <c:pt idx="1">
                  <c:v>1600000</c:v>
                </c:pt>
                <c:pt idx="2">
                  <c:v>1600000</c:v>
                </c:pt>
                <c:pt idx="3">
                  <c:v>1600000</c:v>
                </c:pt>
                <c:pt idx="4">
                  <c:v>1600000</c:v>
                </c:pt>
                <c:pt idx="5">
                  <c:v>1600000</c:v>
                </c:pt>
                <c:pt idx="6">
                  <c:v>1600000</c:v>
                </c:pt>
                <c:pt idx="7">
                  <c:v>1600000</c:v>
                </c:pt>
                <c:pt idx="8">
                  <c:v>1600000</c:v>
                </c:pt>
                <c:pt idx="9">
                  <c:v>1600000</c:v>
                </c:pt>
                <c:pt idx="10">
                  <c:v>1600000</c:v>
                </c:pt>
                <c:pt idx="11">
                  <c:v>1600000</c:v>
                </c:pt>
                <c:pt idx="12">
                  <c:v>3400000</c:v>
                </c:pt>
                <c:pt idx="13">
                  <c:v>3400000</c:v>
                </c:pt>
                <c:pt idx="14">
                  <c:v>3400000</c:v>
                </c:pt>
                <c:pt idx="15">
                  <c:v>3400000</c:v>
                </c:pt>
                <c:pt idx="16">
                  <c:v>3400000</c:v>
                </c:pt>
                <c:pt idx="17">
                  <c:v>3400000</c:v>
                </c:pt>
                <c:pt idx="18">
                  <c:v>3400000</c:v>
                </c:pt>
                <c:pt idx="19">
                  <c:v>3400000</c:v>
                </c:pt>
                <c:pt idx="20">
                  <c:v>3400000</c:v>
                </c:pt>
                <c:pt idx="21">
                  <c:v>3400000</c:v>
                </c:pt>
                <c:pt idx="22">
                  <c:v>3400000</c:v>
                </c:pt>
                <c:pt idx="23">
                  <c:v>3400000</c:v>
                </c:pt>
                <c:pt idx="24">
                  <c:v>7400000</c:v>
                </c:pt>
                <c:pt idx="25">
                  <c:v>7400000</c:v>
                </c:pt>
                <c:pt idx="26">
                  <c:v>7400000</c:v>
                </c:pt>
                <c:pt idx="27">
                  <c:v>7400000</c:v>
                </c:pt>
                <c:pt idx="28">
                  <c:v>7400000</c:v>
                </c:pt>
                <c:pt idx="29">
                  <c:v>7400000</c:v>
                </c:pt>
                <c:pt idx="30">
                  <c:v>7400000</c:v>
                </c:pt>
                <c:pt idx="31">
                  <c:v>7400000</c:v>
                </c:pt>
                <c:pt idx="32">
                  <c:v>7400000</c:v>
                </c:pt>
                <c:pt idx="33">
                  <c:v>7400000</c:v>
                </c:pt>
                <c:pt idx="34">
                  <c:v>7400000</c:v>
                </c:pt>
                <c:pt idx="35">
                  <c:v>7400000</c:v>
                </c:pt>
                <c:pt idx="36">
                  <c:v>11200000</c:v>
                </c:pt>
                <c:pt idx="37">
                  <c:v>11200000</c:v>
                </c:pt>
                <c:pt idx="38">
                  <c:v>11200000</c:v>
                </c:pt>
                <c:pt idx="39">
                  <c:v>11200000</c:v>
                </c:pt>
                <c:pt idx="40">
                  <c:v>11200000</c:v>
                </c:pt>
                <c:pt idx="41">
                  <c:v>11200000</c:v>
                </c:pt>
                <c:pt idx="42">
                  <c:v>11200000</c:v>
                </c:pt>
                <c:pt idx="43">
                  <c:v>11200000</c:v>
                </c:pt>
                <c:pt idx="44">
                  <c:v>11200000</c:v>
                </c:pt>
                <c:pt idx="45">
                  <c:v>11200000</c:v>
                </c:pt>
                <c:pt idx="46">
                  <c:v>11200000</c:v>
                </c:pt>
                <c:pt idx="47">
                  <c:v>11200000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1600000</c:v>
                </c:pt>
                <c:pt idx="1">
                  <c:v>1600000</c:v>
                </c:pt>
                <c:pt idx="2">
                  <c:v>1600000</c:v>
                </c:pt>
                <c:pt idx="3">
                  <c:v>1600000</c:v>
                </c:pt>
                <c:pt idx="4">
                  <c:v>1600000</c:v>
                </c:pt>
                <c:pt idx="5">
                  <c:v>1600000</c:v>
                </c:pt>
                <c:pt idx="6">
                  <c:v>1600000</c:v>
                </c:pt>
                <c:pt idx="7">
                  <c:v>1600000</c:v>
                </c:pt>
                <c:pt idx="8">
                  <c:v>1600000</c:v>
                </c:pt>
                <c:pt idx="9">
                  <c:v>1600394.2</c:v>
                </c:pt>
                <c:pt idx="10">
                  <c:v>1600394.2</c:v>
                </c:pt>
                <c:pt idx="11">
                  <c:v>1600758.25</c:v>
                </c:pt>
                <c:pt idx="12">
                  <c:v>3402524.19</c:v>
                </c:pt>
                <c:pt idx="13">
                  <c:v>3403394.665</c:v>
                </c:pt>
                <c:pt idx="14">
                  <c:v>3406789.33</c:v>
                </c:pt>
                <c:pt idx="15">
                  <c:v>3406789.33</c:v>
                </c:pt>
                <c:pt idx="16">
                  <c:v>3406789.33</c:v>
                </c:pt>
                <c:pt idx="17">
                  <c:v>3406789.33</c:v>
                </c:pt>
                <c:pt idx="18">
                  <c:v>3406789.33</c:v>
                </c:pt>
                <c:pt idx="19">
                  <c:v>3407659.8050000002</c:v>
                </c:pt>
                <c:pt idx="20">
                  <c:v>3408530.28</c:v>
                </c:pt>
                <c:pt idx="21">
                  <c:v>3408552.78</c:v>
                </c:pt>
                <c:pt idx="22">
                  <c:v>3410206.9637500001</c:v>
                </c:pt>
                <c:pt idx="23">
                  <c:v>3410225.2450000001</c:v>
                </c:pt>
                <c:pt idx="24">
                  <c:v>7413653.3799999999</c:v>
                </c:pt>
                <c:pt idx="25">
                  <c:v>7421827.0580000002</c:v>
                </c:pt>
                <c:pt idx="26">
                  <c:v>7424635.2215</c:v>
                </c:pt>
                <c:pt idx="27">
                  <c:v>7424635.2215</c:v>
                </c:pt>
                <c:pt idx="28">
                  <c:v>7427352.5099999998</c:v>
                </c:pt>
                <c:pt idx="29">
                  <c:v>7427352.5099999998</c:v>
                </c:pt>
                <c:pt idx="30">
                  <c:v>7427352.5099999998</c:v>
                </c:pt>
                <c:pt idx="31">
                  <c:v>7424658.0965</c:v>
                </c:pt>
                <c:pt idx="32">
                  <c:v>7424680.9715</c:v>
                </c:pt>
                <c:pt idx="33">
                  <c:v>7421988.4330000002</c:v>
                </c:pt>
                <c:pt idx="34">
                  <c:v>7419312.6445000004</c:v>
                </c:pt>
                <c:pt idx="35">
                  <c:v>7416615.3247499997</c:v>
                </c:pt>
                <c:pt idx="36">
                  <c:v>11225620.7708</c:v>
                </c:pt>
                <c:pt idx="37">
                  <c:v>11240872.6675</c:v>
                </c:pt>
                <c:pt idx="38">
                  <c:v>11246133.16705</c:v>
                </c:pt>
                <c:pt idx="39">
                  <c:v>11246133.16705</c:v>
                </c:pt>
                <c:pt idx="40">
                  <c:v>11251162.490625</c:v>
                </c:pt>
                <c:pt idx="41">
                  <c:v>11251162.490625</c:v>
                </c:pt>
                <c:pt idx="42">
                  <c:v>11251162.490625</c:v>
                </c:pt>
                <c:pt idx="43">
                  <c:v>11246158.66705</c:v>
                </c:pt>
                <c:pt idx="44">
                  <c:v>11246184.16705</c:v>
                </c:pt>
                <c:pt idx="45">
                  <c:v>11241052.9175</c:v>
                </c:pt>
                <c:pt idx="46">
                  <c:v>11236065.343924999</c:v>
                </c:pt>
                <c:pt idx="47">
                  <c:v>11230929.031874999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1600000</c:v>
                </c:pt>
                <c:pt idx="1">
                  <c:v>1600000</c:v>
                </c:pt>
                <c:pt idx="2">
                  <c:v>1600000</c:v>
                </c:pt>
                <c:pt idx="3">
                  <c:v>1600000</c:v>
                </c:pt>
                <c:pt idx="4">
                  <c:v>1600000</c:v>
                </c:pt>
                <c:pt idx="5">
                  <c:v>1600000</c:v>
                </c:pt>
                <c:pt idx="6">
                  <c:v>1600000</c:v>
                </c:pt>
                <c:pt idx="7">
                  <c:v>1600000</c:v>
                </c:pt>
                <c:pt idx="8">
                  <c:v>1600000</c:v>
                </c:pt>
                <c:pt idx="9">
                  <c:v>1600000</c:v>
                </c:pt>
                <c:pt idx="10">
                  <c:v>1600000</c:v>
                </c:pt>
                <c:pt idx="11">
                  <c:v>1600000</c:v>
                </c:pt>
                <c:pt idx="12">
                  <c:v>3400000</c:v>
                </c:pt>
                <c:pt idx="13">
                  <c:v>3400000</c:v>
                </c:pt>
                <c:pt idx="14">
                  <c:v>3400000</c:v>
                </c:pt>
                <c:pt idx="15">
                  <c:v>3400000</c:v>
                </c:pt>
                <c:pt idx="16">
                  <c:v>3400000</c:v>
                </c:pt>
                <c:pt idx="17">
                  <c:v>3400000</c:v>
                </c:pt>
                <c:pt idx="18">
                  <c:v>3400000</c:v>
                </c:pt>
                <c:pt idx="19">
                  <c:v>3400000</c:v>
                </c:pt>
                <c:pt idx="20">
                  <c:v>3400000</c:v>
                </c:pt>
                <c:pt idx="21">
                  <c:v>3400000</c:v>
                </c:pt>
                <c:pt idx="22">
                  <c:v>3400000</c:v>
                </c:pt>
                <c:pt idx="23">
                  <c:v>3400000</c:v>
                </c:pt>
                <c:pt idx="24">
                  <c:v>7400000</c:v>
                </c:pt>
                <c:pt idx="25">
                  <c:v>7400000</c:v>
                </c:pt>
                <c:pt idx="26">
                  <c:v>7400000</c:v>
                </c:pt>
                <c:pt idx="27">
                  <c:v>7400000</c:v>
                </c:pt>
                <c:pt idx="28">
                  <c:v>7400000</c:v>
                </c:pt>
                <c:pt idx="29">
                  <c:v>7400000</c:v>
                </c:pt>
                <c:pt idx="30">
                  <c:v>7400000</c:v>
                </c:pt>
                <c:pt idx="31">
                  <c:v>7400000</c:v>
                </c:pt>
                <c:pt idx="32">
                  <c:v>7400000</c:v>
                </c:pt>
                <c:pt idx="33">
                  <c:v>7400000</c:v>
                </c:pt>
                <c:pt idx="34">
                  <c:v>7400000</c:v>
                </c:pt>
                <c:pt idx="35">
                  <c:v>7400000</c:v>
                </c:pt>
                <c:pt idx="36">
                  <c:v>11200000</c:v>
                </c:pt>
                <c:pt idx="37">
                  <c:v>11200000</c:v>
                </c:pt>
                <c:pt idx="38">
                  <c:v>11200000</c:v>
                </c:pt>
                <c:pt idx="39">
                  <c:v>11200000</c:v>
                </c:pt>
                <c:pt idx="40">
                  <c:v>11200000</c:v>
                </c:pt>
                <c:pt idx="41">
                  <c:v>11200000</c:v>
                </c:pt>
                <c:pt idx="42">
                  <c:v>11200000</c:v>
                </c:pt>
                <c:pt idx="43">
                  <c:v>11200000</c:v>
                </c:pt>
                <c:pt idx="44">
                  <c:v>11200000</c:v>
                </c:pt>
                <c:pt idx="45">
                  <c:v>11200000</c:v>
                </c:pt>
                <c:pt idx="46">
                  <c:v>11200000</c:v>
                </c:pt>
                <c:pt idx="47">
                  <c:v>11200000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1600000</c:v>
                </c:pt>
                <c:pt idx="1">
                  <c:v>1600000</c:v>
                </c:pt>
                <c:pt idx="2">
                  <c:v>1600000</c:v>
                </c:pt>
                <c:pt idx="3">
                  <c:v>1600000</c:v>
                </c:pt>
                <c:pt idx="4">
                  <c:v>1600000</c:v>
                </c:pt>
                <c:pt idx="5">
                  <c:v>1600000</c:v>
                </c:pt>
                <c:pt idx="6">
                  <c:v>1600000</c:v>
                </c:pt>
                <c:pt idx="7">
                  <c:v>1600000</c:v>
                </c:pt>
                <c:pt idx="8">
                  <c:v>1600000</c:v>
                </c:pt>
                <c:pt idx="9">
                  <c:v>1600394.2</c:v>
                </c:pt>
                <c:pt idx="10">
                  <c:v>1600394.2</c:v>
                </c:pt>
                <c:pt idx="11">
                  <c:v>1600758.25</c:v>
                </c:pt>
                <c:pt idx="12">
                  <c:v>3402524.19</c:v>
                </c:pt>
                <c:pt idx="13">
                  <c:v>3403394.665</c:v>
                </c:pt>
                <c:pt idx="14">
                  <c:v>3406789.33</c:v>
                </c:pt>
                <c:pt idx="15">
                  <c:v>3406789.33</c:v>
                </c:pt>
                <c:pt idx="16">
                  <c:v>3406789.33</c:v>
                </c:pt>
                <c:pt idx="17">
                  <c:v>3406789.33</c:v>
                </c:pt>
                <c:pt idx="18">
                  <c:v>3406789.33</c:v>
                </c:pt>
                <c:pt idx="19">
                  <c:v>3407659.8050000002</c:v>
                </c:pt>
                <c:pt idx="20">
                  <c:v>3408530.28</c:v>
                </c:pt>
                <c:pt idx="21">
                  <c:v>3408552.78</c:v>
                </c:pt>
                <c:pt idx="22">
                  <c:v>3410206.9637500001</c:v>
                </c:pt>
                <c:pt idx="23">
                  <c:v>3410225.2450000001</c:v>
                </c:pt>
                <c:pt idx="24">
                  <c:v>7413653.3799999999</c:v>
                </c:pt>
                <c:pt idx="25">
                  <c:v>7421827.0580000002</c:v>
                </c:pt>
                <c:pt idx="26">
                  <c:v>7424635.2215</c:v>
                </c:pt>
                <c:pt idx="27">
                  <c:v>7424635.2215</c:v>
                </c:pt>
                <c:pt idx="28">
                  <c:v>7427352.5099999998</c:v>
                </c:pt>
                <c:pt idx="29">
                  <c:v>7427352.5099999998</c:v>
                </c:pt>
                <c:pt idx="30">
                  <c:v>7427352.5099999998</c:v>
                </c:pt>
                <c:pt idx="31">
                  <c:v>7424658.0965</c:v>
                </c:pt>
                <c:pt idx="32">
                  <c:v>7424680.9715</c:v>
                </c:pt>
                <c:pt idx="33">
                  <c:v>7421988.4330000002</c:v>
                </c:pt>
                <c:pt idx="34">
                  <c:v>7419312.6445000004</c:v>
                </c:pt>
                <c:pt idx="35">
                  <c:v>7416615.3247499997</c:v>
                </c:pt>
                <c:pt idx="36">
                  <c:v>11225620.7708</c:v>
                </c:pt>
                <c:pt idx="37">
                  <c:v>11240872.6675</c:v>
                </c:pt>
                <c:pt idx="38">
                  <c:v>11246133.16705</c:v>
                </c:pt>
                <c:pt idx="39">
                  <c:v>11246133.16705</c:v>
                </c:pt>
                <c:pt idx="40">
                  <c:v>11251162.490625</c:v>
                </c:pt>
                <c:pt idx="41">
                  <c:v>11251162.490625</c:v>
                </c:pt>
                <c:pt idx="42">
                  <c:v>11251162.490625</c:v>
                </c:pt>
                <c:pt idx="43">
                  <c:v>11246158.66705</c:v>
                </c:pt>
                <c:pt idx="44">
                  <c:v>11246184.16705</c:v>
                </c:pt>
                <c:pt idx="45">
                  <c:v>11241052.9175</c:v>
                </c:pt>
                <c:pt idx="46">
                  <c:v>11236065.343924999</c:v>
                </c:pt>
                <c:pt idx="47">
                  <c:v>11230929.031874999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1210</v>
      </c>
      <c r="C1" s="328"/>
    </row>
    <row r="2" spans="1:3" ht="19" x14ac:dyDescent="0.25">
      <c r="A2" s="329" t="s">
        <v>1209</v>
      </c>
      <c r="C2" s="329" t="s">
        <v>1208</v>
      </c>
    </row>
    <row r="3" spans="1:3" ht="3" customHeight="1" x14ac:dyDescent="0.2"/>
    <row r="4" spans="1:3" ht="15" x14ac:dyDescent="0.2">
      <c r="A4" s="330" t="s">
        <v>1190</v>
      </c>
      <c r="C4" s="330" t="s">
        <v>1146</v>
      </c>
    </row>
    <row r="5" spans="1:3" ht="15" x14ac:dyDescent="0.2">
      <c r="A5" s="331" t="s">
        <v>1195</v>
      </c>
      <c r="C5" s="330" t="s">
        <v>1147</v>
      </c>
    </row>
    <row r="6" spans="1:3" ht="15" x14ac:dyDescent="0.2">
      <c r="A6" s="330" t="s">
        <v>1193</v>
      </c>
      <c r="C6" s="330" t="s">
        <v>1148</v>
      </c>
    </row>
    <row r="7" spans="1:3" ht="15" x14ac:dyDescent="0.2">
      <c r="A7" s="330" t="s">
        <v>1191</v>
      </c>
      <c r="C7" s="330" t="s">
        <v>1149</v>
      </c>
    </row>
    <row r="8" spans="1:3" ht="15" x14ac:dyDescent="0.2">
      <c r="A8" s="330" t="s">
        <v>1192</v>
      </c>
      <c r="C8" s="330" t="s">
        <v>1150</v>
      </c>
    </row>
    <row r="9" spans="1:3" ht="15" x14ac:dyDescent="0.2">
      <c r="A9" s="330" t="s">
        <v>1148</v>
      </c>
      <c r="C9" s="330" t="s">
        <v>1151</v>
      </c>
    </row>
    <row r="10" spans="1:3" ht="15" x14ac:dyDescent="0.2">
      <c r="A10" s="330" t="s">
        <v>1146</v>
      </c>
      <c r="C10" s="330" t="s">
        <v>1152</v>
      </c>
    </row>
    <row r="11" spans="1:3" ht="15" x14ac:dyDescent="0.2">
      <c r="A11" s="331" t="s">
        <v>1197</v>
      </c>
      <c r="C11" s="330" t="s">
        <v>1153</v>
      </c>
    </row>
    <row r="12" spans="1:3" ht="15" x14ac:dyDescent="0.2">
      <c r="A12" s="331" t="s">
        <v>1204</v>
      </c>
      <c r="C12" s="330" t="s">
        <v>1154</v>
      </c>
    </row>
    <row r="13" spans="1:3" ht="15" x14ac:dyDescent="0.2">
      <c r="A13" s="331" t="s">
        <v>1182</v>
      </c>
      <c r="C13" s="330" t="s">
        <v>1155</v>
      </c>
    </row>
    <row r="14" spans="1:3" ht="15" x14ac:dyDescent="0.2">
      <c r="A14" s="331" t="s">
        <v>1178</v>
      </c>
      <c r="C14" s="331" t="s">
        <v>1156</v>
      </c>
    </row>
    <row r="15" spans="1:3" ht="15" x14ac:dyDescent="0.2">
      <c r="A15" s="330" t="s">
        <v>1181</v>
      </c>
      <c r="C15" s="331" t="s">
        <v>1157</v>
      </c>
    </row>
    <row r="16" spans="1:3" ht="15" x14ac:dyDescent="0.2">
      <c r="A16" s="330" t="s">
        <v>1179</v>
      </c>
      <c r="C16" s="331" t="s">
        <v>1158</v>
      </c>
    </row>
    <row r="17" spans="1:3" ht="15" x14ac:dyDescent="0.2">
      <c r="A17" s="330" t="s">
        <v>1180</v>
      </c>
      <c r="C17" s="330" t="s">
        <v>1159</v>
      </c>
    </row>
    <row r="18" spans="1:3" ht="15" x14ac:dyDescent="0.2">
      <c r="A18" s="330" t="s">
        <v>1170</v>
      </c>
      <c r="C18" s="331" t="s">
        <v>1160</v>
      </c>
    </row>
    <row r="19" spans="1:3" ht="15" x14ac:dyDescent="0.2">
      <c r="A19" s="331" t="s">
        <v>1167</v>
      </c>
      <c r="C19" s="331" t="s">
        <v>1161</v>
      </c>
    </row>
    <row r="20" spans="1:3" ht="15" x14ac:dyDescent="0.2">
      <c r="A20" s="331" t="s">
        <v>1169</v>
      </c>
      <c r="C20" s="330" t="s">
        <v>1162</v>
      </c>
    </row>
    <row r="21" spans="1:3" ht="15" x14ac:dyDescent="0.2">
      <c r="A21" s="331" t="s">
        <v>1168</v>
      </c>
      <c r="C21" s="330" t="s">
        <v>1163</v>
      </c>
    </row>
    <row r="22" spans="1:3" ht="15" x14ac:dyDescent="0.2">
      <c r="A22" s="330" t="s">
        <v>1173</v>
      </c>
      <c r="C22" s="331" t="s">
        <v>1164</v>
      </c>
    </row>
    <row r="23" spans="1:3" ht="15" x14ac:dyDescent="0.2">
      <c r="A23" s="330" t="s">
        <v>1172</v>
      </c>
      <c r="C23" s="331" t="s">
        <v>1165</v>
      </c>
    </row>
    <row r="24" spans="1:3" ht="15" x14ac:dyDescent="0.2">
      <c r="A24" s="330" t="s">
        <v>1171</v>
      </c>
      <c r="C24" s="330" t="s">
        <v>1166</v>
      </c>
    </row>
    <row r="25" spans="1:3" ht="15" x14ac:dyDescent="0.2">
      <c r="A25" s="330" t="s">
        <v>1176</v>
      </c>
      <c r="C25" s="331" t="s">
        <v>1167</v>
      </c>
    </row>
    <row r="26" spans="1:3" ht="15" x14ac:dyDescent="0.2">
      <c r="A26" s="330" t="s">
        <v>1177</v>
      </c>
      <c r="C26" s="331" t="s">
        <v>1168</v>
      </c>
    </row>
    <row r="27" spans="1:3" ht="15" x14ac:dyDescent="0.2">
      <c r="A27" s="330" t="s">
        <v>1162</v>
      </c>
      <c r="C27" s="331" t="s">
        <v>1169</v>
      </c>
    </row>
    <row r="28" spans="1:3" ht="15" x14ac:dyDescent="0.2">
      <c r="A28" s="331" t="s">
        <v>1165</v>
      </c>
      <c r="C28" s="330" t="s">
        <v>1170</v>
      </c>
    </row>
    <row r="29" spans="1:3" ht="15" x14ac:dyDescent="0.2">
      <c r="A29" s="331" t="s">
        <v>1161</v>
      </c>
      <c r="C29" s="330" t="s">
        <v>1171</v>
      </c>
    </row>
    <row r="30" spans="1:3" ht="15" x14ac:dyDescent="0.2">
      <c r="A30" s="331" t="s">
        <v>1164</v>
      </c>
      <c r="C30" s="330" t="s">
        <v>1172</v>
      </c>
    </row>
    <row r="31" spans="1:3" ht="15" x14ac:dyDescent="0.2">
      <c r="A31" s="330" t="s">
        <v>1166</v>
      </c>
      <c r="C31" s="330" t="s">
        <v>1173</v>
      </c>
    </row>
    <row r="32" spans="1:3" ht="15" x14ac:dyDescent="0.2">
      <c r="A32" s="330" t="s">
        <v>1163</v>
      </c>
      <c r="C32" s="330" t="s">
        <v>1174</v>
      </c>
    </row>
    <row r="33" spans="1:3" ht="15" x14ac:dyDescent="0.2">
      <c r="A33" s="331" t="s">
        <v>1156</v>
      </c>
      <c r="C33" s="330" t="s">
        <v>1175</v>
      </c>
    </row>
    <row r="34" spans="1:3" ht="15" x14ac:dyDescent="0.2">
      <c r="A34" s="330" t="s">
        <v>1159</v>
      </c>
      <c r="C34" s="330" t="s">
        <v>1176</v>
      </c>
    </row>
    <row r="35" spans="1:3" ht="15" x14ac:dyDescent="0.2">
      <c r="A35" s="331" t="s">
        <v>1157</v>
      </c>
      <c r="C35" s="330" t="s">
        <v>1177</v>
      </c>
    </row>
    <row r="36" spans="1:3" ht="15" x14ac:dyDescent="0.2">
      <c r="A36" s="331" t="s">
        <v>1158</v>
      </c>
      <c r="C36" s="331" t="s">
        <v>1178</v>
      </c>
    </row>
    <row r="37" spans="1:3" ht="15" x14ac:dyDescent="0.2">
      <c r="A37" s="330" t="s">
        <v>1153</v>
      </c>
      <c r="C37" s="330" t="s">
        <v>1179</v>
      </c>
    </row>
    <row r="38" spans="1:3" ht="15" x14ac:dyDescent="0.2">
      <c r="A38" s="330" t="s">
        <v>1152</v>
      </c>
      <c r="C38" s="330" t="s">
        <v>1180</v>
      </c>
    </row>
    <row r="39" spans="1:3" ht="15" x14ac:dyDescent="0.2">
      <c r="A39" s="330" t="s">
        <v>1150</v>
      </c>
      <c r="C39" s="330" t="s">
        <v>1181</v>
      </c>
    </row>
    <row r="40" spans="1:3" ht="15" x14ac:dyDescent="0.2">
      <c r="A40" s="330" t="s">
        <v>1151</v>
      </c>
      <c r="C40" s="331" t="s">
        <v>1182</v>
      </c>
    </row>
    <row r="41" spans="1:3" ht="15" x14ac:dyDescent="0.2">
      <c r="A41" s="330" t="s">
        <v>1149</v>
      </c>
      <c r="C41" s="331" t="s">
        <v>1183</v>
      </c>
    </row>
    <row r="42" spans="1:3" ht="15" x14ac:dyDescent="0.2">
      <c r="A42" s="330" t="s">
        <v>1155</v>
      </c>
      <c r="C42" s="330" t="s">
        <v>1184</v>
      </c>
    </row>
    <row r="43" spans="1:3" ht="15" x14ac:dyDescent="0.2">
      <c r="A43" s="330" t="s">
        <v>1154</v>
      </c>
      <c r="C43" s="330" t="s">
        <v>1185</v>
      </c>
    </row>
    <row r="44" spans="1:3" ht="15" x14ac:dyDescent="0.2">
      <c r="A44" s="330" t="s">
        <v>1147</v>
      </c>
      <c r="C44" s="331" t="s">
        <v>1186</v>
      </c>
    </row>
    <row r="45" spans="1:3" ht="15" x14ac:dyDescent="0.2">
      <c r="A45" s="331" t="s">
        <v>1194</v>
      </c>
      <c r="C45" s="330" t="s">
        <v>1187</v>
      </c>
    </row>
    <row r="46" spans="1:3" ht="15" x14ac:dyDescent="0.2">
      <c r="A46" s="330" t="s">
        <v>1200</v>
      </c>
      <c r="C46" s="330" t="s">
        <v>1188</v>
      </c>
    </row>
    <row r="47" spans="1:3" ht="15" x14ac:dyDescent="0.2">
      <c r="A47" s="330" t="s">
        <v>1198</v>
      </c>
      <c r="C47" s="331" t="s">
        <v>1189</v>
      </c>
    </row>
    <row r="48" spans="1:3" ht="15" x14ac:dyDescent="0.2">
      <c r="A48" s="330" t="s">
        <v>1199</v>
      </c>
      <c r="C48" s="330" t="s">
        <v>1190</v>
      </c>
    </row>
    <row r="49" spans="1:3" ht="15" x14ac:dyDescent="0.2">
      <c r="A49" s="330" t="s">
        <v>1196</v>
      </c>
      <c r="C49" s="330" t="s">
        <v>1191</v>
      </c>
    </row>
    <row r="50" spans="1:3" ht="15" x14ac:dyDescent="0.2">
      <c r="A50" s="331" t="s">
        <v>1183</v>
      </c>
      <c r="C50" s="330" t="s">
        <v>1192</v>
      </c>
    </row>
    <row r="51" spans="1:3" ht="15" x14ac:dyDescent="0.2">
      <c r="A51" s="331" t="s">
        <v>1189</v>
      </c>
      <c r="C51" s="330" t="s">
        <v>1193</v>
      </c>
    </row>
    <row r="52" spans="1:3" ht="15" x14ac:dyDescent="0.2">
      <c r="A52" s="331" t="s">
        <v>1160</v>
      </c>
      <c r="C52" s="331" t="s">
        <v>1194</v>
      </c>
    </row>
    <row r="53" spans="1:3" ht="15" x14ac:dyDescent="0.2">
      <c r="A53" s="331" t="s">
        <v>1186</v>
      </c>
      <c r="C53" s="331" t="s">
        <v>1195</v>
      </c>
    </row>
    <row r="54" spans="1:3" ht="15" x14ac:dyDescent="0.2">
      <c r="A54" s="330" t="s">
        <v>1175</v>
      </c>
      <c r="C54" s="330" t="s">
        <v>1196</v>
      </c>
    </row>
    <row r="55" spans="1:3" ht="15" x14ac:dyDescent="0.2">
      <c r="A55" s="330" t="s">
        <v>1188</v>
      </c>
      <c r="C55" s="331" t="s">
        <v>1197</v>
      </c>
    </row>
    <row r="56" spans="1:3" ht="15" x14ac:dyDescent="0.2">
      <c r="A56" s="330" t="s">
        <v>1184</v>
      </c>
      <c r="C56" s="330" t="s">
        <v>1198</v>
      </c>
    </row>
    <row r="57" spans="1:3" ht="15" x14ac:dyDescent="0.2">
      <c r="A57" s="330" t="s">
        <v>1187</v>
      </c>
      <c r="C57" s="330" t="s">
        <v>1199</v>
      </c>
    </row>
    <row r="58" spans="1:3" ht="15" x14ac:dyDescent="0.2">
      <c r="A58" s="330" t="s">
        <v>1185</v>
      </c>
      <c r="C58" s="330" t="s">
        <v>1200</v>
      </c>
    </row>
    <row r="59" spans="1:3" ht="15" x14ac:dyDescent="0.2">
      <c r="A59" s="330" t="s">
        <v>1174</v>
      </c>
      <c r="C59" s="330" t="s">
        <v>1201</v>
      </c>
    </row>
    <row r="60" spans="1:3" ht="15" x14ac:dyDescent="0.2">
      <c r="A60" s="331" t="s">
        <v>1206</v>
      </c>
      <c r="C60" s="330" t="s">
        <v>1202</v>
      </c>
    </row>
    <row r="61" spans="1:3" ht="15" x14ac:dyDescent="0.2">
      <c r="A61" s="331" t="s">
        <v>1207</v>
      </c>
      <c r="C61" s="330" t="s">
        <v>1203</v>
      </c>
    </row>
    <row r="62" spans="1:3" ht="15" x14ac:dyDescent="0.2">
      <c r="A62" s="330" t="s">
        <v>1205</v>
      </c>
      <c r="C62" s="331" t="s">
        <v>1204</v>
      </c>
    </row>
    <row r="63" spans="1:3" ht="15" x14ac:dyDescent="0.2">
      <c r="A63" s="330" t="s">
        <v>1201</v>
      </c>
      <c r="C63" s="330" t="s">
        <v>1205</v>
      </c>
    </row>
    <row r="64" spans="1:3" ht="15" x14ac:dyDescent="0.2">
      <c r="A64" s="330" t="s">
        <v>1203</v>
      </c>
      <c r="C64" s="331" t="s">
        <v>1206</v>
      </c>
    </row>
    <row r="65" spans="1:3" ht="15" x14ac:dyDescent="0.2">
      <c r="A65" s="330" t="s">
        <v>1202</v>
      </c>
      <c r="C65" s="331" t="s">
        <v>1207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970</v>
      </c>
      <c r="E2" s="6" t="s">
        <v>878</v>
      </c>
      <c r="F2" s="6" t="s">
        <v>942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973</v>
      </c>
      <c r="D9" s="6" t="s">
        <v>970</v>
      </c>
      <c r="E9" s="6" t="s">
        <v>878</v>
      </c>
      <c r="F9" s="6" t="s">
        <v>942</v>
      </c>
    </row>
    <row r="10" spans="2:6" x14ac:dyDescent="0.15">
      <c r="D10" s="6"/>
      <c r="E10" s="6"/>
    </row>
    <row r="11" spans="2:6" x14ac:dyDescent="0.15">
      <c r="B11" t="s">
        <v>971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972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1076</v>
      </c>
      <c r="D22" s="6" t="s">
        <v>1077</v>
      </c>
      <c r="E22" s="6" t="s">
        <v>1078</v>
      </c>
      <c r="F22" s="6" t="s">
        <v>1082</v>
      </c>
    </row>
    <row r="23" spans="2:7" x14ac:dyDescent="0.15">
      <c r="B23" s="21" t="s">
        <v>891</v>
      </c>
      <c r="C23" s="9"/>
      <c r="D23" s="9"/>
      <c r="F23"/>
    </row>
    <row r="24" spans="2:7" x14ac:dyDescent="0.15">
      <c r="B24" t="s">
        <v>977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978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979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980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981</v>
      </c>
      <c r="D29" s="254">
        <f>NPV(D27,C19:G19)</f>
        <v>785408.06015043741</v>
      </c>
      <c r="F29"/>
    </row>
    <row r="30" spans="2:7" x14ac:dyDescent="0.15">
      <c r="B30" t="s">
        <v>982</v>
      </c>
      <c r="E30" s="254">
        <f>NPV(E27,D19:G19)</f>
        <v>2486810.2746222913</v>
      </c>
      <c r="F30"/>
    </row>
    <row r="31" spans="2:7" x14ac:dyDescent="0.15">
      <c r="B31" t="s">
        <v>983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1081</v>
      </c>
      <c r="C34" s="6"/>
      <c r="D34" s="6">
        <f>+C20</f>
        <v>150000</v>
      </c>
      <c r="E34" s="6">
        <f>+D20</f>
        <v>250000</v>
      </c>
      <c r="F34" s="6" t="s">
        <v>1080</v>
      </c>
      <c r="G34" s="6" t="s">
        <v>1083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1103</v>
      </c>
      <c r="D36" s="298"/>
      <c r="E36" s="298"/>
      <c r="G36" s="6"/>
    </row>
    <row r="37" spans="2:7" x14ac:dyDescent="0.15">
      <c r="B37" t="s">
        <v>960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1079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1079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222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810</v>
      </c>
      <c r="D1" s="33" t="s">
        <v>812</v>
      </c>
      <c r="E1" s="33" t="s">
        <v>814</v>
      </c>
      <c r="F1" s="33" t="s">
        <v>813</v>
      </c>
      <c r="H1" s="34" t="s">
        <v>815</v>
      </c>
      <c r="I1" s="34" t="s">
        <v>1049</v>
      </c>
      <c r="J1" s="34" t="s">
        <v>1050</v>
      </c>
      <c r="K1" s="34" t="s">
        <v>325</v>
      </c>
    </row>
    <row r="2" spans="1:11" x14ac:dyDescent="0.15">
      <c r="C2" s="33" t="s">
        <v>811</v>
      </c>
    </row>
    <row r="3" spans="1:11" x14ac:dyDescent="0.15">
      <c r="A3" s="273">
        <v>1</v>
      </c>
      <c r="B3" s="273">
        <v>1</v>
      </c>
      <c r="C3" s="186" t="s">
        <v>805</v>
      </c>
      <c r="D3" s="186" t="s">
        <v>628</v>
      </c>
      <c r="E3" s="186" t="s">
        <v>702</v>
      </c>
      <c r="F3" s="186" t="s">
        <v>793</v>
      </c>
      <c r="G3" s="274">
        <v>1</v>
      </c>
      <c r="H3" s="263" t="s">
        <v>1048</v>
      </c>
      <c r="I3" s="10"/>
      <c r="J3" s="10"/>
    </row>
    <row r="4" spans="1:11" x14ac:dyDescent="0.15">
      <c r="A4" s="273" t="s">
        <v>1052</v>
      </c>
      <c r="B4" s="273">
        <v>1</v>
      </c>
      <c r="C4" s="186" t="s">
        <v>805</v>
      </c>
      <c r="D4" s="186" t="s">
        <v>1051</v>
      </c>
      <c r="E4" s="186" t="s">
        <v>787</v>
      </c>
      <c r="F4" s="186" t="s">
        <v>793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805</v>
      </c>
      <c r="D5" s="186" t="s">
        <v>629</v>
      </c>
      <c r="E5" s="186" t="s">
        <v>786</v>
      </c>
      <c r="F5" s="186" t="s">
        <v>796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805</v>
      </c>
      <c r="D6" s="186" t="s">
        <v>627</v>
      </c>
      <c r="E6" s="186" t="s">
        <v>785</v>
      </c>
      <c r="F6" s="186" t="s">
        <v>794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806</v>
      </c>
      <c r="D7" s="186" t="s">
        <v>623</v>
      </c>
      <c r="E7" s="186" t="s">
        <v>637</v>
      </c>
      <c r="F7" s="186" t="s">
        <v>793</v>
      </c>
      <c r="G7" s="274">
        <v>1</v>
      </c>
      <c r="H7" s="10"/>
      <c r="I7" s="10" t="s">
        <v>1048</v>
      </c>
      <c r="J7" s="10" t="s">
        <v>1048</v>
      </c>
    </row>
    <row r="8" spans="1:11" x14ac:dyDescent="0.15">
      <c r="A8" s="273">
        <v>0</v>
      </c>
      <c r="B8" s="273">
        <v>2</v>
      </c>
      <c r="C8" s="186" t="s">
        <v>806</v>
      </c>
      <c r="D8" s="186" t="s">
        <v>625</v>
      </c>
      <c r="E8" s="186" t="s">
        <v>634</v>
      </c>
      <c r="F8" s="186" t="s">
        <v>793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806</v>
      </c>
      <c r="D9" s="186" t="s">
        <v>638</v>
      </c>
      <c r="E9" s="186" t="s">
        <v>639</v>
      </c>
      <c r="F9" s="186" t="s">
        <v>793</v>
      </c>
      <c r="G9" s="274">
        <v>1</v>
      </c>
      <c r="H9" s="263" t="s">
        <v>1048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806</v>
      </c>
      <c r="D10" s="186" t="s">
        <v>626</v>
      </c>
      <c r="E10" s="186" t="s">
        <v>632</v>
      </c>
      <c r="F10" s="186" t="s">
        <v>793</v>
      </c>
      <c r="G10" s="274">
        <v>1</v>
      </c>
      <c r="H10" s="10"/>
      <c r="I10" s="10"/>
      <c r="J10" s="10"/>
    </row>
    <row r="11" spans="1:11" x14ac:dyDescent="0.15">
      <c r="A11" s="273" t="s">
        <v>1052</v>
      </c>
      <c r="B11" s="273">
        <v>2</v>
      </c>
      <c r="C11" s="186" t="s">
        <v>806</v>
      </c>
      <c r="D11" s="186" t="s">
        <v>622</v>
      </c>
      <c r="E11" s="186" t="s">
        <v>636</v>
      </c>
      <c r="F11" s="186" t="s">
        <v>796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806</v>
      </c>
      <c r="D12" s="186" t="s">
        <v>624</v>
      </c>
      <c r="E12" s="186" t="s">
        <v>631</v>
      </c>
      <c r="F12" s="186" t="s">
        <v>794</v>
      </c>
      <c r="G12" s="274">
        <v>3</v>
      </c>
      <c r="H12" s="10"/>
      <c r="I12" s="10"/>
      <c r="J12" s="10"/>
    </row>
    <row r="13" spans="1:11" x14ac:dyDescent="0.15">
      <c r="A13" s="273" t="s">
        <v>1053</v>
      </c>
      <c r="B13" s="273">
        <v>2</v>
      </c>
      <c r="C13" s="186" t="s">
        <v>806</v>
      </c>
      <c r="D13" s="186" t="s">
        <v>791</v>
      </c>
      <c r="E13" s="186" t="s">
        <v>792</v>
      </c>
      <c r="F13" s="186" t="s">
        <v>798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348</v>
      </c>
      <c r="D14" s="186" t="s">
        <v>640</v>
      </c>
      <c r="E14" s="186" t="s">
        <v>635</v>
      </c>
      <c r="F14" s="186" t="s">
        <v>793</v>
      </c>
      <c r="G14" s="274">
        <v>1</v>
      </c>
      <c r="H14" s="10"/>
      <c r="I14" s="10" t="s">
        <v>1048</v>
      </c>
      <c r="J14" s="10" t="s">
        <v>1048</v>
      </c>
    </row>
    <row r="15" spans="1:11" x14ac:dyDescent="0.15">
      <c r="A15" s="273">
        <v>0</v>
      </c>
      <c r="B15" s="273">
        <v>3</v>
      </c>
      <c r="C15" s="186" t="s">
        <v>348</v>
      </c>
      <c r="D15" s="186" t="s">
        <v>641</v>
      </c>
      <c r="E15" s="186" t="s">
        <v>633</v>
      </c>
      <c r="F15" s="186" t="s">
        <v>793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348</v>
      </c>
      <c r="D16" s="186" t="s">
        <v>802</v>
      </c>
      <c r="E16" s="186" t="s">
        <v>803</v>
      </c>
      <c r="F16" s="186" t="s">
        <v>796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804</v>
      </c>
      <c r="D17" s="186" t="s">
        <v>611</v>
      </c>
      <c r="E17" s="186" t="s">
        <v>706</v>
      </c>
      <c r="F17" s="186" t="s">
        <v>793</v>
      </c>
      <c r="G17" s="274">
        <v>1</v>
      </c>
      <c r="H17" s="10" t="s">
        <v>1048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804</v>
      </c>
      <c r="D18" s="186" t="s">
        <v>630</v>
      </c>
      <c r="E18" s="186" t="s">
        <v>750</v>
      </c>
      <c r="F18" s="186" t="s">
        <v>793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804</v>
      </c>
      <c r="D19" s="186" t="s">
        <v>612</v>
      </c>
      <c r="E19" s="186" t="s">
        <v>704</v>
      </c>
      <c r="F19" s="186" t="s">
        <v>793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804</v>
      </c>
      <c r="D20" s="186" t="s">
        <v>613</v>
      </c>
      <c r="E20" s="186" t="s">
        <v>705</v>
      </c>
      <c r="F20" s="186" t="s">
        <v>793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804</v>
      </c>
      <c r="D21" s="186" t="s">
        <v>700</v>
      </c>
      <c r="E21" s="186" t="s">
        <v>701</v>
      </c>
      <c r="F21" s="186" t="s">
        <v>796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804</v>
      </c>
      <c r="D22" s="186" t="s">
        <v>751</v>
      </c>
      <c r="E22" s="186" t="s">
        <v>756</v>
      </c>
      <c r="F22" s="186" t="s">
        <v>794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809</v>
      </c>
      <c r="D23" s="186" t="s">
        <v>752</v>
      </c>
      <c r="E23" s="186" t="s">
        <v>755</v>
      </c>
      <c r="F23" s="186" t="s">
        <v>793</v>
      </c>
      <c r="G23" s="274">
        <v>1</v>
      </c>
      <c r="H23" s="10" t="s">
        <v>1048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809</v>
      </c>
      <c r="D24" s="186" t="s">
        <v>753</v>
      </c>
      <c r="E24" s="186" t="s">
        <v>754</v>
      </c>
      <c r="F24" s="186" t="s">
        <v>796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809</v>
      </c>
      <c r="D25" s="186" t="s">
        <v>777</v>
      </c>
      <c r="E25" s="186" t="s">
        <v>778</v>
      </c>
      <c r="F25" s="186" t="s">
        <v>794</v>
      </c>
      <c r="G25" s="274">
        <v>3</v>
      </c>
      <c r="H25" s="10"/>
      <c r="I25" s="10"/>
      <c r="J25" s="10"/>
    </row>
    <row r="26" spans="1:10" x14ac:dyDescent="0.15">
      <c r="A26" s="273" t="s">
        <v>1053</v>
      </c>
      <c r="B26" s="273">
        <v>5</v>
      </c>
      <c r="C26" s="186" t="s">
        <v>809</v>
      </c>
      <c r="D26" s="186" t="s">
        <v>789</v>
      </c>
      <c r="E26" s="186" t="s">
        <v>790</v>
      </c>
      <c r="F26" s="186" t="s">
        <v>799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807</v>
      </c>
      <c r="D27" s="186" t="s">
        <v>618</v>
      </c>
      <c r="E27" s="186" t="s">
        <v>782</v>
      </c>
      <c r="F27" s="186" t="s">
        <v>797</v>
      </c>
      <c r="G27" s="274">
        <v>1</v>
      </c>
      <c r="H27" s="10"/>
      <c r="I27" s="10"/>
      <c r="J27" s="10"/>
    </row>
    <row r="28" spans="1:10" x14ac:dyDescent="0.15">
      <c r="A28" s="273" t="s">
        <v>1055</v>
      </c>
      <c r="B28" s="273">
        <v>6</v>
      </c>
      <c r="C28" s="186" t="s">
        <v>807</v>
      </c>
      <c r="D28" s="186" t="s">
        <v>620</v>
      </c>
      <c r="E28" s="186" t="s">
        <v>782</v>
      </c>
      <c r="F28" s="186" t="s">
        <v>793</v>
      </c>
      <c r="G28" s="274">
        <v>1</v>
      </c>
      <c r="H28" s="10" t="s">
        <v>1048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807</v>
      </c>
      <c r="D29" s="186" t="s">
        <v>788</v>
      </c>
      <c r="E29" s="186" t="s">
        <v>639</v>
      </c>
      <c r="F29" s="186" t="s">
        <v>793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807</v>
      </c>
      <c r="D30" s="186" t="s">
        <v>621</v>
      </c>
      <c r="E30" s="186" t="s">
        <v>784</v>
      </c>
      <c r="F30" s="186" t="s">
        <v>796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807</v>
      </c>
      <c r="D31" s="186" t="s">
        <v>619</v>
      </c>
      <c r="E31" s="186" t="s">
        <v>783</v>
      </c>
      <c r="F31" s="186" t="s">
        <v>794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284</v>
      </c>
      <c r="D32" s="186" t="s">
        <v>608</v>
      </c>
      <c r="E32" s="186" t="s">
        <v>865</v>
      </c>
      <c r="F32" s="186" t="s">
        <v>793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284</v>
      </c>
      <c r="D33" s="186" t="s">
        <v>609</v>
      </c>
      <c r="E33" s="186" t="s">
        <v>779</v>
      </c>
      <c r="F33" s="186" t="s">
        <v>793</v>
      </c>
      <c r="G33" s="274">
        <v>1</v>
      </c>
      <c r="H33" s="10"/>
      <c r="I33" s="10"/>
      <c r="J33" s="10" t="s">
        <v>1048</v>
      </c>
    </row>
    <row r="34" spans="1:10" x14ac:dyDescent="0.15">
      <c r="A34" s="273">
        <v>0</v>
      </c>
      <c r="B34" s="273">
        <v>7</v>
      </c>
      <c r="C34" s="186" t="s">
        <v>284</v>
      </c>
      <c r="D34" s="186" t="s">
        <v>610</v>
      </c>
      <c r="E34" s="186" t="s">
        <v>780</v>
      </c>
      <c r="F34" s="186" t="s">
        <v>796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284</v>
      </c>
      <c r="D35" s="186" t="s">
        <v>802</v>
      </c>
      <c r="E35" s="186" t="s">
        <v>803</v>
      </c>
      <c r="F35" s="186" t="s">
        <v>796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284</v>
      </c>
      <c r="D36" s="186" t="s">
        <v>800</v>
      </c>
      <c r="E36" s="186" t="s">
        <v>801</v>
      </c>
      <c r="F36" s="186" t="s">
        <v>795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808</v>
      </c>
      <c r="D37" s="186" t="s">
        <v>614</v>
      </c>
      <c r="E37" s="186" t="s">
        <v>775</v>
      </c>
      <c r="F37" s="186" t="s">
        <v>793</v>
      </c>
      <c r="G37" s="274">
        <v>1</v>
      </c>
      <c r="H37" s="10"/>
      <c r="I37" s="10"/>
      <c r="J37" s="10" t="s">
        <v>1048</v>
      </c>
    </row>
    <row r="38" spans="1:10" x14ac:dyDescent="0.15">
      <c r="A38" s="273">
        <v>0</v>
      </c>
      <c r="B38" s="273">
        <v>8</v>
      </c>
      <c r="C38" s="186" t="s">
        <v>808</v>
      </c>
      <c r="D38" s="186" t="s">
        <v>615</v>
      </c>
      <c r="E38" s="186" t="s">
        <v>864</v>
      </c>
      <c r="F38" s="186" t="s">
        <v>793</v>
      </c>
      <c r="G38" s="274">
        <v>1</v>
      </c>
      <c r="H38" s="10"/>
      <c r="I38" s="10" t="s">
        <v>1048</v>
      </c>
      <c r="J38" s="10" t="s">
        <v>1048</v>
      </c>
    </row>
    <row r="39" spans="1:10" x14ac:dyDescent="0.15">
      <c r="A39" s="273">
        <v>5</v>
      </c>
      <c r="B39" s="273">
        <v>8</v>
      </c>
      <c r="C39" s="186" t="s">
        <v>808</v>
      </c>
      <c r="D39" s="186" t="s">
        <v>616</v>
      </c>
      <c r="E39" s="186" t="s">
        <v>776</v>
      </c>
      <c r="F39" s="186" t="s">
        <v>793</v>
      </c>
      <c r="G39" s="274">
        <v>1</v>
      </c>
      <c r="H39" s="10" t="s">
        <v>1048</v>
      </c>
      <c r="I39" s="10" t="s">
        <v>1048</v>
      </c>
      <c r="J39" s="10"/>
    </row>
    <row r="40" spans="1:10" x14ac:dyDescent="0.15">
      <c r="A40" s="273">
        <v>0</v>
      </c>
      <c r="B40" s="273">
        <v>8</v>
      </c>
      <c r="C40" s="186" t="s">
        <v>808</v>
      </c>
      <c r="D40" s="186" t="s">
        <v>816</v>
      </c>
      <c r="E40" s="186" t="s">
        <v>817</v>
      </c>
      <c r="F40" s="186" t="s">
        <v>793</v>
      </c>
      <c r="G40" s="274">
        <v>1</v>
      </c>
      <c r="H40" s="10"/>
      <c r="I40" s="10" t="s">
        <v>1048</v>
      </c>
      <c r="J40" s="10"/>
    </row>
    <row r="41" spans="1:10" x14ac:dyDescent="0.15">
      <c r="A41" s="273">
        <v>0</v>
      </c>
      <c r="B41" s="273">
        <v>8</v>
      </c>
      <c r="C41" s="186" t="s">
        <v>808</v>
      </c>
      <c r="D41" s="186" t="s">
        <v>818</v>
      </c>
      <c r="E41" s="186" t="s">
        <v>819</v>
      </c>
      <c r="F41" s="186" t="s">
        <v>793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808</v>
      </c>
      <c r="D42" s="186" t="s">
        <v>985</v>
      </c>
      <c r="E42" s="186" t="s">
        <v>986</v>
      </c>
      <c r="F42" s="186" t="s">
        <v>796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808</v>
      </c>
      <c r="D43" s="186" t="s">
        <v>1040</v>
      </c>
      <c r="E43" s="186" t="s">
        <v>1026</v>
      </c>
      <c r="F43" s="186" t="s">
        <v>794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808</v>
      </c>
      <c r="D44" s="186" t="s">
        <v>617</v>
      </c>
      <c r="E44" s="186" t="s">
        <v>781</v>
      </c>
      <c r="F44" s="186" t="s">
        <v>795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607</v>
      </c>
      <c r="E45" s="186" t="s">
        <v>703</v>
      </c>
      <c r="F45" s="186" t="s">
        <v>793</v>
      </c>
      <c r="G45" s="172">
        <v>1</v>
      </c>
      <c r="H45" s="10"/>
      <c r="I45" s="10" t="s">
        <v>1048</v>
      </c>
      <c r="J45" s="10"/>
    </row>
    <row r="46" spans="1:10" x14ac:dyDescent="0.15">
      <c r="B46" s="181">
        <v>1</v>
      </c>
      <c r="C46" s="186" t="s">
        <v>805</v>
      </c>
      <c r="G46" s="274"/>
    </row>
    <row r="47" spans="1:10" x14ac:dyDescent="0.15">
      <c r="E47" s="186" t="s">
        <v>1054</v>
      </c>
    </row>
    <row r="48" spans="1:10" x14ac:dyDescent="0.15">
      <c r="E48" s="186"/>
    </row>
    <row r="49" spans="3:6" x14ac:dyDescent="0.15">
      <c r="C49" s="275" t="s">
        <v>811</v>
      </c>
      <c r="D49" s="275" t="s">
        <v>1056</v>
      </c>
      <c r="E49" s="275" t="s">
        <v>814</v>
      </c>
      <c r="F49" s="275" t="s">
        <v>813</v>
      </c>
    </row>
    <row r="51" spans="3:6" x14ac:dyDescent="0.15">
      <c r="C51" s="186" t="s">
        <v>805</v>
      </c>
      <c r="D51" s="186" t="s">
        <v>628</v>
      </c>
      <c r="E51" s="186" t="s">
        <v>702</v>
      </c>
      <c r="F51" s="186" t="s">
        <v>793</v>
      </c>
    </row>
    <row r="52" spans="3:6" x14ac:dyDescent="0.15">
      <c r="C52" s="186" t="s">
        <v>805</v>
      </c>
      <c r="D52" s="186" t="s">
        <v>1051</v>
      </c>
      <c r="E52" s="186" t="s">
        <v>787</v>
      </c>
      <c r="F52" s="186" t="s">
        <v>793</v>
      </c>
    </row>
    <row r="53" spans="3:6" x14ac:dyDescent="0.15">
      <c r="C53" s="186" t="s">
        <v>805</v>
      </c>
      <c r="D53" s="186" t="s">
        <v>629</v>
      </c>
      <c r="E53" s="186" t="s">
        <v>786</v>
      </c>
      <c r="F53" s="186" t="s">
        <v>796</v>
      </c>
    </row>
    <row r="54" spans="3:6" x14ac:dyDescent="0.15">
      <c r="C54" s="186" t="s">
        <v>805</v>
      </c>
      <c r="D54" s="186" t="s">
        <v>627</v>
      </c>
      <c r="E54" s="186" t="s">
        <v>785</v>
      </c>
      <c r="F54" s="186" t="s">
        <v>794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806</v>
      </c>
      <c r="D56" s="186" t="s">
        <v>623</v>
      </c>
      <c r="E56" s="186" t="s">
        <v>637</v>
      </c>
      <c r="F56" s="186" t="s">
        <v>793</v>
      </c>
    </row>
    <row r="57" spans="3:6" x14ac:dyDescent="0.15">
      <c r="C57" s="186" t="s">
        <v>806</v>
      </c>
      <c r="D57" s="186" t="s">
        <v>625</v>
      </c>
      <c r="E57" s="186" t="s">
        <v>634</v>
      </c>
      <c r="F57" s="186" t="s">
        <v>793</v>
      </c>
    </row>
    <row r="58" spans="3:6" x14ac:dyDescent="0.15">
      <c r="C58" s="186" t="s">
        <v>806</v>
      </c>
      <c r="D58" s="186" t="s">
        <v>638</v>
      </c>
      <c r="E58" s="186" t="s">
        <v>639</v>
      </c>
      <c r="F58" s="186" t="s">
        <v>793</v>
      </c>
    </row>
    <row r="59" spans="3:6" x14ac:dyDescent="0.15">
      <c r="C59" s="186" t="s">
        <v>806</v>
      </c>
      <c r="D59" s="186" t="s">
        <v>626</v>
      </c>
      <c r="E59" s="186" t="s">
        <v>632</v>
      </c>
      <c r="F59" s="186" t="s">
        <v>793</v>
      </c>
    </row>
    <row r="60" spans="3:6" x14ac:dyDescent="0.15">
      <c r="C60" s="186" t="s">
        <v>806</v>
      </c>
      <c r="D60" s="186" t="s">
        <v>622</v>
      </c>
      <c r="E60" s="186" t="s">
        <v>636</v>
      </c>
      <c r="F60" s="186" t="s">
        <v>796</v>
      </c>
    </row>
    <row r="61" spans="3:6" x14ac:dyDescent="0.15">
      <c r="C61" s="186" t="s">
        <v>806</v>
      </c>
      <c r="D61" s="186" t="s">
        <v>624</v>
      </c>
      <c r="E61" s="186" t="s">
        <v>631</v>
      </c>
      <c r="F61" s="186" t="s">
        <v>794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348</v>
      </c>
      <c r="D63" s="186" t="s">
        <v>640</v>
      </c>
      <c r="E63" s="186" t="s">
        <v>635</v>
      </c>
      <c r="F63" s="186" t="s">
        <v>793</v>
      </c>
    </row>
    <row r="64" spans="3:6" x14ac:dyDescent="0.15">
      <c r="C64" s="186" t="s">
        <v>348</v>
      </c>
      <c r="D64" s="186" t="s">
        <v>641</v>
      </c>
      <c r="E64" s="186" t="s">
        <v>633</v>
      </c>
      <c r="F64" s="186" t="s">
        <v>793</v>
      </c>
    </row>
    <row r="65" spans="3:6" x14ac:dyDescent="0.15">
      <c r="C65" s="186" t="s">
        <v>348</v>
      </c>
      <c r="D65" s="186" t="s">
        <v>802</v>
      </c>
      <c r="E65" s="186" t="s">
        <v>803</v>
      </c>
      <c r="F65" s="186" t="s">
        <v>796</v>
      </c>
    </row>
    <row r="66" spans="3:6" x14ac:dyDescent="0.15">
      <c r="C66" s="186" t="s">
        <v>806</v>
      </c>
      <c r="D66" s="186" t="s">
        <v>624</v>
      </c>
      <c r="E66" s="186" t="s">
        <v>631</v>
      </c>
      <c r="F66" s="186" t="s">
        <v>794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804</v>
      </c>
      <c r="D68" s="186" t="s">
        <v>611</v>
      </c>
      <c r="E68" s="186" t="s">
        <v>706</v>
      </c>
      <c r="F68" s="186" t="s">
        <v>793</v>
      </c>
    </row>
    <row r="69" spans="3:6" x14ac:dyDescent="0.15">
      <c r="C69" s="186" t="s">
        <v>804</v>
      </c>
      <c r="D69" s="186" t="s">
        <v>630</v>
      </c>
      <c r="E69" s="186" t="s">
        <v>750</v>
      </c>
      <c r="F69" s="186" t="s">
        <v>793</v>
      </c>
    </row>
    <row r="70" spans="3:6" x14ac:dyDescent="0.15">
      <c r="C70" s="186" t="s">
        <v>804</v>
      </c>
      <c r="D70" s="186" t="s">
        <v>612</v>
      </c>
      <c r="E70" s="186" t="s">
        <v>704</v>
      </c>
      <c r="F70" s="186" t="s">
        <v>793</v>
      </c>
    </row>
    <row r="71" spans="3:6" x14ac:dyDescent="0.15">
      <c r="C71" s="186" t="s">
        <v>804</v>
      </c>
      <c r="D71" s="186" t="s">
        <v>613</v>
      </c>
      <c r="E71" s="186" t="s">
        <v>705</v>
      </c>
      <c r="F71" s="186" t="s">
        <v>793</v>
      </c>
    </row>
    <row r="72" spans="3:6" x14ac:dyDescent="0.15">
      <c r="C72" s="186" t="s">
        <v>804</v>
      </c>
      <c r="D72" s="186" t="s">
        <v>700</v>
      </c>
      <c r="E72" s="186" t="s">
        <v>701</v>
      </c>
      <c r="F72" s="186" t="s">
        <v>796</v>
      </c>
    </row>
    <row r="73" spans="3:6" x14ac:dyDescent="0.15">
      <c r="C73" s="186" t="s">
        <v>804</v>
      </c>
      <c r="D73" s="186" t="s">
        <v>1129</v>
      </c>
      <c r="E73" s="186" t="s">
        <v>1130</v>
      </c>
      <c r="F73" s="186" t="s">
        <v>794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809</v>
      </c>
      <c r="D75" s="186" t="s">
        <v>752</v>
      </c>
      <c r="E75" s="186" t="s">
        <v>755</v>
      </c>
      <c r="F75" s="186" t="s">
        <v>793</v>
      </c>
    </row>
    <row r="76" spans="3:6" x14ac:dyDescent="0.15">
      <c r="C76" s="186" t="s">
        <v>809</v>
      </c>
      <c r="D76" s="186" t="s">
        <v>753</v>
      </c>
      <c r="E76" s="186" t="s">
        <v>754</v>
      </c>
      <c r="F76" s="186" t="s">
        <v>796</v>
      </c>
    </row>
    <row r="77" spans="3:6" x14ac:dyDescent="0.15">
      <c r="C77" s="186" t="s">
        <v>809</v>
      </c>
      <c r="D77" s="186" t="s">
        <v>751</v>
      </c>
      <c r="E77" s="186" t="s">
        <v>756</v>
      </c>
      <c r="F77" s="186" t="s">
        <v>794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807</v>
      </c>
      <c r="D79" s="186" t="s">
        <v>618</v>
      </c>
      <c r="E79" s="186" t="s">
        <v>782</v>
      </c>
      <c r="F79" s="186" t="s">
        <v>797</v>
      </c>
    </row>
    <row r="80" spans="3:6" x14ac:dyDescent="0.15">
      <c r="C80" s="186" t="s">
        <v>807</v>
      </c>
      <c r="D80" s="186" t="s">
        <v>1131</v>
      </c>
      <c r="E80" s="186" t="s">
        <v>782</v>
      </c>
      <c r="F80" s="186" t="s">
        <v>793</v>
      </c>
    </row>
    <row r="81" spans="3:6" x14ac:dyDescent="0.15">
      <c r="C81" s="186" t="s">
        <v>807</v>
      </c>
      <c r="D81" s="186" t="s">
        <v>621</v>
      </c>
      <c r="E81" s="186" t="s">
        <v>784</v>
      </c>
      <c r="F81" s="186" t="s">
        <v>796</v>
      </c>
    </row>
    <row r="82" spans="3:6" x14ac:dyDescent="0.15">
      <c r="C82" s="186" t="s">
        <v>807</v>
      </c>
      <c r="D82" s="186" t="s">
        <v>619</v>
      </c>
      <c r="E82" s="186" t="s">
        <v>783</v>
      </c>
      <c r="F82" s="186" t="s">
        <v>794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284</v>
      </c>
      <c r="D84" s="186" t="s">
        <v>607</v>
      </c>
      <c r="E84" s="186" t="s">
        <v>703</v>
      </c>
      <c r="F84" s="186" t="s">
        <v>793</v>
      </c>
    </row>
    <row r="85" spans="3:6" x14ac:dyDescent="0.15">
      <c r="C85" s="186" t="s">
        <v>284</v>
      </c>
      <c r="D85" s="186" t="s">
        <v>608</v>
      </c>
      <c r="E85" s="186" t="s">
        <v>865</v>
      </c>
      <c r="F85" s="186" t="s">
        <v>793</v>
      </c>
    </row>
    <row r="86" spans="3:6" x14ac:dyDescent="0.15">
      <c r="C86" s="186" t="s">
        <v>284</v>
      </c>
      <c r="D86" s="186" t="s">
        <v>609</v>
      </c>
      <c r="E86" s="186" t="s">
        <v>779</v>
      </c>
      <c r="F86" s="186" t="s">
        <v>793</v>
      </c>
    </row>
    <row r="87" spans="3:6" x14ac:dyDescent="0.15">
      <c r="C87" s="186" t="s">
        <v>284</v>
      </c>
      <c r="D87" s="186" t="s">
        <v>610</v>
      </c>
      <c r="E87" s="186" t="s">
        <v>780</v>
      </c>
      <c r="F87" s="186" t="s">
        <v>796</v>
      </c>
    </row>
    <row r="88" spans="3:6" x14ac:dyDescent="0.15">
      <c r="C88" s="186" t="s">
        <v>284</v>
      </c>
      <c r="D88" s="186" t="s">
        <v>802</v>
      </c>
      <c r="E88" s="186" t="s">
        <v>803</v>
      </c>
      <c r="F88" s="186" t="s">
        <v>796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808</v>
      </c>
      <c r="D90" s="186" t="s">
        <v>614</v>
      </c>
      <c r="E90" s="186" t="s">
        <v>775</v>
      </c>
      <c r="F90" s="186" t="s">
        <v>793</v>
      </c>
    </row>
    <row r="91" spans="3:6" x14ac:dyDescent="0.15">
      <c r="C91" s="186" t="s">
        <v>808</v>
      </c>
      <c r="D91" s="186" t="s">
        <v>615</v>
      </c>
      <c r="E91" s="186" t="s">
        <v>864</v>
      </c>
      <c r="F91" s="186" t="s">
        <v>793</v>
      </c>
    </row>
    <row r="92" spans="3:6" x14ac:dyDescent="0.15">
      <c r="C92" s="186" t="s">
        <v>808</v>
      </c>
      <c r="D92" s="186" t="s">
        <v>616</v>
      </c>
      <c r="E92" s="186" t="s">
        <v>776</v>
      </c>
      <c r="F92" s="186" t="s">
        <v>793</v>
      </c>
    </row>
    <row r="93" spans="3:6" x14ac:dyDescent="0.15">
      <c r="C93" s="186" t="s">
        <v>808</v>
      </c>
      <c r="D93" s="186" t="s">
        <v>816</v>
      </c>
      <c r="E93" s="186" t="s">
        <v>817</v>
      </c>
      <c r="F93" s="186" t="s">
        <v>793</v>
      </c>
    </row>
    <row r="94" spans="3:6" x14ac:dyDescent="0.15">
      <c r="C94" s="186" t="s">
        <v>808</v>
      </c>
      <c r="D94" s="186" t="s">
        <v>818</v>
      </c>
      <c r="E94" s="186" t="s">
        <v>819</v>
      </c>
      <c r="F94" s="186" t="s">
        <v>793</v>
      </c>
    </row>
    <row r="95" spans="3:6" x14ac:dyDescent="0.15">
      <c r="C95" s="186" t="s">
        <v>808</v>
      </c>
      <c r="D95" s="186" t="s">
        <v>985</v>
      </c>
      <c r="E95" s="186" t="s">
        <v>986</v>
      </c>
      <c r="F95" s="186" t="s">
        <v>796</v>
      </c>
    </row>
    <row r="96" spans="3:6" x14ac:dyDescent="0.15">
      <c r="C96" s="186" t="s">
        <v>808</v>
      </c>
      <c r="D96" s="186" t="s">
        <v>1040</v>
      </c>
      <c r="E96" s="186" t="s">
        <v>1026</v>
      </c>
      <c r="F96" s="186" t="s">
        <v>796</v>
      </c>
    </row>
    <row r="97" spans="3:6" x14ac:dyDescent="0.15">
      <c r="C97" s="186" t="s">
        <v>808</v>
      </c>
      <c r="D97" s="186" t="s">
        <v>1128</v>
      </c>
      <c r="E97" s="186" t="s">
        <v>778</v>
      </c>
      <c r="F97" s="186" t="s">
        <v>794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847</v>
      </c>
      <c r="C2" s="10" t="s">
        <v>831</v>
      </c>
      <c r="D2" s="10" t="s">
        <v>832</v>
      </c>
      <c r="E2" s="34"/>
      <c r="F2" s="344" t="s">
        <v>841</v>
      </c>
      <c r="G2" s="344"/>
      <c r="H2" s="344"/>
      <c r="J2" s="344" t="s">
        <v>473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831</v>
      </c>
      <c r="H3" s="10" t="s">
        <v>832</v>
      </c>
      <c r="K3" s="10" t="s">
        <v>831</v>
      </c>
      <c r="L3" s="10" t="s">
        <v>832</v>
      </c>
      <c r="M3" s="10"/>
      <c r="N3" s="10" t="s">
        <v>1117</v>
      </c>
      <c r="O3" s="10" t="s">
        <v>1118</v>
      </c>
    </row>
    <row r="4" spans="2:15" x14ac:dyDescent="0.15">
      <c r="B4" s="33" t="s">
        <v>846</v>
      </c>
      <c r="C4" s="9">
        <v>15000</v>
      </c>
      <c r="D4" s="9">
        <v>25000</v>
      </c>
      <c r="E4" s="33"/>
      <c r="G4" s="34"/>
      <c r="H4" s="33"/>
      <c r="J4" s="136" t="s">
        <v>474</v>
      </c>
    </row>
    <row r="5" spans="2:15" x14ac:dyDescent="0.15">
      <c r="B5" s="48" t="s">
        <v>833</v>
      </c>
      <c r="C5" s="9">
        <v>3500</v>
      </c>
      <c r="D5" s="9">
        <v>5000</v>
      </c>
      <c r="E5" s="67"/>
      <c r="F5" s="33" t="s">
        <v>822</v>
      </c>
      <c r="G5" s="9">
        <v>0</v>
      </c>
      <c r="H5" s="9">
        <f>+G8</f>
        <v>12500</v>
      </c>
      <c r="J5" s="136" t="s">
        <v>475</v>
      </c>
    </row>
    <row r="6" spans="2:15" x14ac:dyDescent="0.15">
      <c r="B6" s="33" t="s">
        <v>825</v>
      </c>
      <c r="C6" s="9">
        <f>+C4-C5</f>
        <v>11500</v>
      </c>
      <c r="D6" s="9">
        <f>+D4-D5</f>
        <v>20000</v>
      </c>
      <c r="E6" s="67"/>
      <c r="F6" s="33" t="s">
        <v>846</v>
      </c>
      <c r="G6" s="9">
        <f>+C4</f>
        <v>15000</v>
      </c>
      <c r="H6" s="9">
        <f>+D4</f>
        <v>25000</v>
      </c>
      <c r="J6" s="128" t="s">
        <v>471</v>
      </c>
      <c r="K6" s="9">
        <f>+C45</f>
        <v>14625</v>
      </c>
      <c r="L6" s="67">
        <f>+D45</f>
        <v>12825</v>
      </c>
      <c r="M6" s="67"/>
      <c r="N6" t="s">
        <v>314</v>
      </c>
      <c r="O6" s="33" t="s">
        <v>1126</v>
      </c>
    </row>
    <row r="7" spans="2:15" x14ac:dyDescent="0.15">
      <c r="C7" s="9"/>
      <c r="D7" s="9"/>
      <c r="F7" s="33" t="s">
        <v>823</v>
      </c>
      <c r="G7" s="9">
        <v>2500</v>
      </c>
      <c r="H7" s="9">
        <v>9000</v>
      </c>
      <c r="J7" s="128" t="s">
        <v>476</v>
      </c>
      <c r="K7" s="9">
        <f>+G8</f>
        <v>12500</v>
      </c>
      <c r="L7" s="67">
        <f>+H8</f>
        <v>28500</v>
      </c>
      <c r="M7" s="67"/>
      <c r="N7" t="s">
        <v>841</v>
      </c>
      <c r="O7" s="33" t="s">
        <v>1121</v>
      </c>
    </row>
    <row r="8" spans="2:15" x14ac:dyDescent="0.15">
      <c r="B8" s="48" t="s">
        <v>826</v>
      </c>
      <c r="C8" s="9">
        <v>1500</v>
      </c>
      <c r="D8" s="9">
        <v>2000</v>
      </c>
      <c r="E8" s="67"/>
      <c r="F8" s="33" t="s">
        <v>824</v>
      </c>
      <c r="G8" s="9">
        <f>+G5+G6-G7</f>
        <v>12500</v>
      </c>
      <c r="H8" s="9">
        <f>+H5+H6-H7</f>
        <v>28500</v>
      </c>
      <c r="J8" s="128" t="s">
        <v>477</v>
      </c>
      <c r="K8" s="9">
        <f>+G33</f>
        <v>500</v>
      </c>
      <c r="L8" s="67">
        <f>+H30</f>
        <v>1500</v>
      </c>
      <c r="M8" s="67"/>
      <c r="N8" t="s">
        <v>477</v>
      </c>
      <c r="O8" s="33" t="s">
        <v>1122</v>
      </c>
    </row>
    <row r="9" spans="2:15" x14ac:dyDescent="0.15">
      <c r="B9" s="48" t="s">
        <v>827</v>
      </c>
      <c r="C9" s="9">
        <v>1000</v>
      </c>
      <c r="D9" s="9">
        <v>1000</v>
      </c>
      <c r="G9" s="9"/>
      <c r="H9" s="9"/>
      <c r="J9" s="136" t="s">
        <v>478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828</v>
      </c>
      <c r="C10" s="9">
        <v>2500</v>
      </c>
      <c r="D10" s="9">
        <v>2500</v>
      </c>
      <c r="F10" s="33" t="s">
        <v>1089</v>
      </c>
      <c r="G10" s="9">
        <f>+G7</f>
        <v>2500</v>
      </c>
      <c r="H10" s="9">
        <f>+H7</f>
        <v>9000</v>
      </c>
      <c r="J10" s="137" t="s">
        <v>472</v>
      </c>
    </row>
    <row r="11" spans="2:15" x14ac:dyDescent="0.15">
      <c r="B11" s="48" t="s">
        <v>829</v>
      </c>
      <c r="C11" s="9">
        <v>1500</v>
      </c>
      <c r="D11" s="9">
        <v>2500</v>
      </c>
      <c r="E11" s="67"/>
      <c r="F11" s="33" t="s">
        <v>1090</v>
      </c>
      <c r="G11" s="9">
        <f>+G8-G5</f>
        <v>12500</v>
      </c>
      <c r="H11" s="9">
        <f>+H8-H5</f>
        <v>16000</v>
      </c>
      <c r="J11" s="136" t="s">
        <v>479</v>
      </c>
    </row>
    <row r="12" spans="2:15" x14ac:dyDescent="0.15">
      <c r="B12" s="48" t="s">
        <v>1101</v>
      </c>
      <c r="C12" s="67">
        <f>SUM(C8:C11)</f>
        <v>6500</v>
      </c>
      <c r="D12" s="67">
        <f>SUM(D8:D11)</f>
        <v>8000</v>
      </c>
      <c r="J12" s="128" t="s">
        <v>283</v>
      </c>
      <c r="K12" s="9">
        <f>+G58</f>
        <v>30000</v>
      </c>
      <c r="L12" s="67">
        <f>+H58</f>
        <v>30000</v>
      </c>
      <c r="M12" s="67"/>
      <c r="N12" t="s">
        <v>297</v>
      </c>
      <c r="O12" s="33" t="s">
        <v>1125</v>
      </c>
    </row>
    <row r="13" spans="2:15" x14ac:dyDescent="0.15">
      <c r="B13" s="48" t="s">
        <v>171</v>
      </c>
      <c r="C13" s="9">
        <v>500</v>
      </c>
      <c r="D13" s="9">
        <v>500</v>
      </c>
      <c r="F13" s="344" t="s">
        <v>1102</v>
      </c>
      <c r="G13" s="344"/>
      <c r="H13" s="344"/>
      <c r="J13" s="128" t="s">
        <v>287</v>
      </c>
      <c r="K13" s="9">
        <f>+G61</f>
        <v>500</v>
      </c>
      <c r="L13" s="67">
        <f>+H61</f>
        <v>1000</v>
      </c>
      <c r="M13" s="67"/>
      <c r="N13" t="s">
        <v>297</v>
      </c>
      <c r="O13" s="33" t="s">
        <v>1125</v>
      </c>
    </row>
    <row r="14" spans="2:15" x14ac:dyDescent="0.15">
      <c r="B14" s="45" t="s">
        <v>830</v>
      </c>
      <c r="C14" s="67">
        <f>+C13+C12</f>
        <v>7000</v>
      </c>
      <c r="D14" s="67">
        <f>+D13+D12</f>
        <v>8500</v>
      </c>
      <c r="E14" s="9"/>
      <c r="F14" s="14"/>
      <c r="G14" s="10" t="s">
        <v>831</v>
      </c>
      <c r="H14" s="14" t="s">
        <v>832</v>
      </c>
      <c r="J14" s="136" t="s">
        <v>480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489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822</v>
      </c>
      <c r="G16" s="9">
        <v>0</v>
      </c>
      <c r="H16" s="67">
        <f>+G19</f>
        <v>1000</v>
      </c>
      <c r="J16" s="136" t="s">
        <v>481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314</v>
      </c>
      <c r="E17" s="9"/>
      <c r="F17" s="33" t="s">
        <v>834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843</v>
      </c>
      <c r="G18" s="9">
        <f>+G17*0.75</f>
        <v>3000</v>
      </c>
      <c r="H18" s="9">
        <f>+H17*0.8</f>
        <v>4800</v>
      </c>
      <c r="J18" s="136" t="s">
        <v>1084</v>
      </c>
    </row>
    <row r="19" spans="2:15" x14ac:dyDescent="0.15">
      <c r="B19" s="14" t="s">
        <v>820</v>
      </c>
      <c r="E19" s="9"/>
      <c r="F19" s="33" t="s">
        <v>824</v>
      </c>
      <c r="G19" s="9">
        <f>+G16+G17-G18</f>
        <v>1000</v>
      </c>
      <c r="H19" s="67">
        <f>+H16+H17-H18</f>
        <v>2200</v>
      </c>
      <c r="J19" s="136" t="s">
        <v>482</v>
      </c>
    </row>
    <row r="20" spans="2:15" x14ac:dyDescent="0.15">
      <c r="B20" s="137" t="s">
        <v>489</v>
      </c>
      <c r="C20" s="67">
        <f>+C15</f>
        <v>4500</v>
      </c>
      <c r="D20" s="67">
        <f>+D15</f>
        <v>11500</v>
      </c>
      <c r="E20" s="9"/>
      <c r="J20" s="128" t="s">
        <v>389</v>
      </c>
      <c r="K20" s="9">
        <f>+G19+G42</f>
        <v>2625</v>
      </c>
      <c r="L20" s="67">
        <f>+H19+H42</f>
        <v>5825</v>
      </c>
      <c r="M20" s="67"/>
      <c r="N20" s="33" t="s">
        <v>1120</v>
      </c>
      <c r="O20" s="33" t="s">
        <v>1123</v>
      </c>
    </row>
    <row r="21" spans="2:15" x14ac:dyDescent="0.15">
      <c r="E21" s="9"/>
      <c r="F21" s="33" t="s">
        <v>1092</v>
      </c>
      <c r="G21" s="67">
        <f>+G18*-1</f>
        <v>-3000</v>
      </c>
      <c r="H21" s="67">
        <f>+H18*-1</f>
        <v>-4800</v>
      </c>
      <c r="J21" s="136" t="s">
        <v>483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850</v>
      </c>
      <c r="E22" s="9"/>
      <c r="F22" s="33" t="s">
        <v>1091</v>
      </c>
      <c r="G22" s="67">
        <f>+G19-G16</f>
        <v>1000</v>
      </c>
      <c r="H22" s="67">
        <f>+H19-H16</f>
        <v>1200</v>
      </c>
      <c r="J22" s="137" t="s">
        <v>472</v>
      </c>
    </row>
    <row r="23" spans="2:15" x14ac:dyDescent="0.15">
      <c r="B23" s="128" t="s">
        <v>504</v>
      </c>
      <c r="C23" s="9">
        <f>+C13</f>
        <v>500</v>
      </c>
      <c r="D23" s="9">
        <f>+D13</f>
        <v>500</v>
      </c>
      <c r="E23" s="9"/>
      <c r="J23" s="136" t="s">
        <v>484</v>
      </c>
    </row>
    <row r="24" spans="2:15" x14ac:dyDescent="0.15">
      <c r="B24" s="128" t="s">
        <v>491</v>
      </c>
      <c r="C24" s="71">
        <f>+G11*-1</f>
        <v>-12500</v>
      </c>
      <c r="D24" s="71">
        <f>+H11*-1</f>
        <v>-16000</v>
      </c>
      <c r="F24" s="344" t="s">
        <v>477</v>
      </c>
      <c r="G24" s="344"/>
      <c r="H24" s="344"/>
      <c r="J24" s="128" t="s">
        <v>485</v>
      </c>
      <c r="K24" s="9">
        <v>0</v>
      </c>
      <c r="L24" s="9">
        <v>0</v>
      </c>
      <c r="M24" s="9"/>
      <c r="N24" t="s">
        <v>1119</v>
      </c>
      <c r="O24" s="33" t="s">
        <v>1124</v>
      </c>
    </row>
    <row r="25" spans="2:15" x14ac:dyDescent="0.15">
      <c r="B25" s="128" t="s">
        <v>492</v>
      </c>
      <c r="C25" s="9">
        <f>+G33*-1</f>
        <v>-500</v>
      </c>
      <c r="D25" s="9">
        <f>+H33*-1</f>
        <v>-1000</v>
      </c>
      <c r="E25" s="67"/>
      <c r="F25" s="14"/>
      <c r="G25" s="10" t="s">
        <v>831</v>
      </c>
      <c r="H25" s="10" t="s">
        <v>832</v>
      </c>
      <c r="J25" s="136" t="s">
        <v>486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837</v>
      </c>
      <c r="C26" s="9">
        <f>+G22</f>
        <v>1000</v>
      </c>
      <c r="D26" s="9">
        <f>+H22</f>
        <v>1200</v>
      </c>
      <c r="G26" s="34"/>
      <c r="H26" s="33"/>
      <c r="J26" s="137" t="s">
        <v>472</v>
      </c>
    </row>
    <row r="27" spans="2:15" x14ac:dyDescent="0.15">
      <c r="B27" s="128" t="s">
        <v>838</v>
      </c>
      <c r="C27" s="9">
        <f>+G45</f>
        <v>1625</v>
      </c>
      <c r="D27" s="9">
        <f>+H45</f>
        <v>2000</v>
      </c>
      <c r="F27" s="33" t="s">
        <v>822</v>
      </c>
      <c r="G27" s="9">
        <v>0</v>
      </c>
      <c r="H27" s="67">
        <f>+G30</f>
        <v>500</v>
      </c>
      <c r="J27" s="136" t="s">
        <v>1108</v>
      </c>
    </row>
    <row r="28" spans="2:15" x14ac:dyDescent="0.15">
      <c r="B28" s="137" t="s">
        <v>851</v>
      </c>
      <c r="C28" s="9">
        <f>SUM(C23:C27)</f>
        <v>-9875</v>
      </c>
      <c r="D28" s="9">
        <f>SUM(D23:D27)</f>
        <v>-13300</v>
      </c>
      <c r="F28" s="33" t="s">
        <v>834</v>
      </c>
      <c r="G28" s="9">
        <v>4000</v>
      </c>
      <c r="H28" s="67">
        <v>6000</v>
      </c>
      <c r="J28" s="128" t="s">
        <v>1086</v>
      </c>
      <c r="K28" s="9">
        <f>+C38</f>
        <v>50000</v>
      </c>
      <c r="L28" s="67">
        <f>+K28</f>
        <v>50000</v>
      </c>
      <c r="M28" s="67"/>
      <c r="N28" t="s">
        <v>314</v>
      </c>
      <c r="O28" s="33" t="s">
        <v>1126</v>
      </c>
    </row>
    <row r="29" spans="2:15" x14ac:dyDescent="0.15">
      <c r="B29" s="138"/>
      <c r="F29" s="33" t="s">
        <v>844</v>
      </c>
      <c r="G29" s="9">
        <f>+C5</f>
        <v>3500</v>
      </c>
      <c r="H29" s="9">
        <f>+D5</f>
        <v>5000</v>
      </c>
      <c r="J29" s="128" t="s">
        <v>1005</v>
      </c>
      <c r="L29" s="67">
        <f>+K30</f>
        <v>4500</v>
      </c>
      <c r="M29" s="67"/>
      <c r="N29" s="45" t="s">
        <v>847</v>
      </c>
      <c r="O29" s="33" t="s">
        <v>1126</v>
      </c>
    </row>
    <row r="30" spans="2:15" x14ac:dyDescent="0.15">
      <c r="B30" s="137" t="s">
        <v>1070</v>
      </c>
      <c r="C30" s="67">
        <f>+C20+C28</f>
        <v>-5375</v>
      </c>
      <c r="D30" s="67">
        <f>+D20+D28</f>
        <v>-1800</v>
      </c>
      <c r="F30" s="33" t="s">
        <v>824</v>
      </c>
      <c r="G30" s="9">
        <f>+G27+G28-G29</f>
        <v>500</v>
      </c>
      <c r="H30" s="67">
        <f>+H27+H28-H29</f>
        <v>1500</v>
      </c>
      <c r="J30" s="163" t="s">
        <v>489</v>
      </c>
      <c r="K30" s="9">
        <f>+C15</f>
        <v>4500</v>
      </c>
      <c r="L30" s="67">
        <f>+D15</f>
        <v>11500</v>
      </c>
      <c r="M30" s="67"/>
      <c r="N30" s="45" t="s">
        <v>847</v>
      </c>
      <c r="O30" s="33" t="s">
        <v>1126</v>
      </c>
    </row>
    <row r="31" spans="2:15" x14ac:dyDescent="0.15">
      <c r="J31" s="136" t="s">
        <v>1087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849</v>
      </c>
      <c r="F32" s="33" t="s">
        <v>1092</v>
      </c>
      <c r="G32" s="67">
        <v>0</v>
      </c>
      <c r="H32" s="67">
        <v>0</v>
      </c>
    </row>
    <row r="33" spans="2:14" x14ac:dyDescent="0.15">
      <c r="B33" s="137" t="s">
        <v>494</v>
      </c>
      <c r="C33" s="9">
        <f>+G57*-1</f>
        <v>-30000</v>
      </c>
      <c r="D33" s="9">
        <v>0</v>
      </c>
      <c r="F33" s="33" t="s">
        <v>1093</v>
      </c>
      <c r="G33" s="67">
        <f>+G30-G27</f>
        <v>500</v>
      </c>
      <c r="H33" s="67">
        <f>+H30-H27</f>
        <v>1000</v>
      </c>
      <c r="J33" s="136" t="s">
        <v>1088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848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842</v>
      </c>
      <c r="H36" s="10"/>
    </row>
    <row r="37" spans="2:14" x14ac:dyDescent="0.15">
      <c r="B37" s="136" t="s">
        <v>821</v>
      </c>
      <c r="C37" s="9"/>
      <c r="D37" s="9"/>
      <c r="F37" s="14"/>
      <c r="G37" s="10" t="s">
        <v>831</v>
      </c>
      <c r="H37" s="10" t="s">
        <v>832</v>
      </c>
    </row>
    <row r="38" spans="2:14" x14ac:dyDescent="0.15">
      <c r="B38" s="137" t="s">
        <v>1086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1071</v>
      </c>
      <c r="C39" s="9">
        <f>+C38</f>
        <v>50000</v>
      </c>
      <c r="D39" s="9">
        <f>+D38</f>
        <v>0</v>
      </c>
      <c r="F39" s="33" t="s">
        <v>822</v>
      </c>
      <c r="G39" s="9">
        <v>0</v>
      </c>
      <c r="H39" s="67">
        <f>+G42</f>
        <v>1625</v>
      </c>
    </row>
    <row r="40" spans="2:14" x14ac:dyDescent="0.15">
      <c r="F40" s="33" t="s">
        <v>836</v>
      </c>
      <c r="G40" s="9">
        <f>+C12</f>
        <v>6500</v>
      </c>
      <c r="H40" s="9">
        <f>+D12</f>
        <v>8000</v>
      </c>
    </row>
    <row r="41" spans="2:14" x14ac:dyDescent="0.15">
      <c r="F41" s="33" t="s">
        <v>835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495</v>
      </c>
      <c r="C42" s="9">
        <f>+C39+C35+C30</f>
        <v>14625</v>
      </c>
      <c r="D42" s="9">
        <f>+D39+D35+D30</f>
        <v>-1800</v>
      </c>
      <c r="F42" s="33" t="s">
        <v>824</v>
      </c>
      <c r="G42" s="9">
        <f>+G39+G40-G41</f>
        <v>1625</v>
      </c>
      <c r="H42" s="67">
        <f>+H39+H40-H41</f>
        <v>3625</v>
      </c>
      <c r="J42" s="14" t="s">
        <v>1006</v>
      </c>
    </row>
    <row r="43" spans="2:14" x14ac:dyDescent="0.15">
      <c r="B43" s="138"/>
      <c r="C43" s="9"/>
      <c r="D43" s="9"/>
    </row>
    <row r="44" spans="2:14" x14ac:dyDescent="0.15">
      <c r="B44" s="137" t="s">
        <v>497</v>
      </c>
      <c r="C44" s="9">
        <v>0</v>
      </c>
      <c r="D44" s="9">
        <f>+C45</f>
        <v>14625</v>
      </c>
      <c r="F44" s="33" t="s">
        <v>1089</v>
      </c>
      <c r="G44" s="67">
        <f>+G41*-1</f>
        <v>-4875</v>
      </c>
      <c r="H44" s="67">
        <f>+H41*-1</f>
        <v>-6000</v>
      </c>
      <c r="J44" s="33" t="s">
        <v>1007</v>
      </c>
    </row>
    <row r="45" spans="2:14" x14ac:dyDescent="0.15">
      <c r="B45" s="137" t="s">
        <v>496</v>
      </c>
      <c r="C45" s="9">
        <f>+C44+C42</f>
        <v>14625</v>
      </c>
      <c r="D45" s="9">
        <f>+D44+D42</f>
        <v>12825</v>
      </c>
      <c r="F45" s="33" t="s">
        <v>1094</v>
      </c>
      <c r="G45" s="67">
        <f>+G42-G39</f>
        <v>1625</v>
      </c>
      <c r="H45" s="67">
        <f>+H42-H39</f>
        <v>2000</v>
      </c>
      <c r="J45" s="48" t="s">
        <v>1009</v>
      </c>
      <c r="K45" s="103">
        <f>+K16/K21</f>
        <v>21.761904761904763</v>
      </c>
      <c r="L45" s="103">
        <f>+L16/L21</f>
        <v>12.330472103004292</v>
      </c>
      <c r="M45" s="103"/>
      <c r="N45" s="33" t="s">
        <v>1012</v>
      </c>
    </row>
    <row r="46" spans="2:14" x14ac:dyDescent="0.15">
      <c r="F46" s="33"/>
      <c r="G46" s="67"/>
      <c r="H46" s="67"/>
      <c r="J46" s="48" t="s">
        <v>1010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1013</v>
      </c>
    </row>
    <row r="47" spans="2:14" x14ac:dyDescent="0.15">
      <c r="F47" s="14" t="s">
        <v>845</v>
      </c>
      <c r="G47" s="343" t="s">
        <v>471</v>
      </c>
      <c r="H47" s="343"/>
      <c r="J47" s="48" t="s">
        <v>1011</v>
      </c>
      <c r="N47" s="33" t="s">
        <v>1014</v>
      </c>
    </row>
    <row r="48" spans="2:14" x14ac:dyDescent="0.15">
      <c r="B48" s="10" t="s">
        <v>847</v>
      </c>
      <c r="C48" s="10" t="s">
        <v>831</v>
      </c>
      <c r="D48" s="10" t="s">
        <v>832</v>
      </c>
      <c r="G48" s="10" t="s">
        <v>831</v>
      </c>
      <c r="H48" s="10" t="s">
        <v>832</v>
      </c>
    </row>
    <row r="49" spans="2:14" x14ac:dyDescent="0.15">
      <c r="F49" s="33" t="s">
        <v>260</v>
      </c>
      <c r="G49" s="9">
        <f>+G7</f>
        <v>2500</v>
      </c>
      <c r="H49" s="9">
        <f>+H7</f>
        <v>9000</v>
      </c>
      <c r="J49" s="45" t="s">
        <v>1015</v>
      </c>
    </row>
    <row r="50" spans="2:14" x14ac:dyDescent="0.15">
      <c r="B50" s="33" t="s">
        <v>846</v>
      </c>
      <c r="C50" s="9">
        <v>15000</v>
      </c>
      <c r="D50" s="9">
        <v>25000</v>
      </c>
      <c r="F50" s="33" t="s">
        <v>839</v>
      </c>
      <c r="G50" s="9">
        <f>+G21</f>
        <v>-3000</v>
      </c>
      <c r="H50" s="9">
        <f>+H21</f>
        <v>-4800</v>
      </c>
      <c r="J50" s="48" t="s">
        <v>1016</v>
      </c>
      <c r="N50" s="33" t="s">
        <v>1017</v>
      </c>
    </row>
    <row r="51" spans="2:14" x14ac:dyDescent="0.15">
      <c r="B51" s="48" t="s">
        <v>833</v>
      </c>
      <c r="C51" s="9">
        <v>3500</v>
      </c>
      <c r="D51" s="9">
        <v>5000</v>
      </c>
      <c r="F51" s="33" t="s">
        <v>477</v>
      </c>
      <c r="G51" s="9">
        <f>+G32</f>
        <v>0</v>
      </c>
      <c r="H51" s="9">
        <f>+H32</f>
        <v>0</v>
      </c>
      <c r="J51" s="48" t="s">
        <v>1018</v>
      </c>
      <c r="N51" s="33" t="s">
        <v>1019</v>
      </c>
    </row>
    <row r="52" spans="2:14" x14ac:dyDescent="0.15">
      <c r="B52" s="33" t="s">
        <v>825</v>
      </c>
      <c r="C52" s="9">
        <f>+C50-C51</f>
        <v>11500</v>
      </c>
      <c r="D52" s="9">
        <f>+D50-D51</f>
        <v>20000</v>
      </c>
      <c r="F52" s="33" t="s">
        <v>840</v>
      </c>
      <c r="G52" s="9">
        <f>+G44</f>
        <v>-4875</v>
      </c>
      <c r="H52" s="9">
        <f>+H44</f>
        <v>-6000</v>
      </c>
      <c r="J52" s="48" t="s">
        <v>1020</v>
      </c>
      <c r="N52" s="33" t="s">
        <v>1021</v>
      </c>
    </row>
    <row r="53" spans="2:14" x14ac:dyDescent="0.15">
      <c r="B53" s="48" t="s">
        <v>830</v>
      </c>
      <c r="C53" s="67">
        <f>+C14</f>
        <v>7000</v>
      </c>
      <c r="D53" s="67">
        <f>+D14</f>
        <v>8500</v>
      </c>
      <c r="F53" s="33" t="s">
        <v>1072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489</v>
      </c>
      <c r="C54" s="67">
        <f>+C52-C53</f>
        <v>4500</v>
      </c>
      <c r="D54" s="67">
        <f>+D52-D53</f>
        <v>11500</v>
      </c>
      <c r="F54" s="74" t="s">
        <v>297</v>
      </c>
      <c r="G54" s="10" t="s">
        <v>831</v>
      </c>
      <c r="H54" s="10" t="s">
        <v>832</v>
      </c>
      <c r="J54" s="33" t="s">
        <v>1008</v>
      </c>
    </row>
    <row r="55" spans="2:14" x14ac:dyDescent="0.15">
      <c r="B55" s="48"/>
      <c r="C55" s="9"/>
      <c r="D55" s="9"/>
      <c r="F55" s="74"/>
      <c r="G55" s="6"/>
      <c r="H55" s="6"/>
      <c r="J55" s="48" t="s">
        <v>1022</v>
      </c>
      <c r="N55" s="33" t="s">
        <v>1023</v>
      </c>
    </row>
    <row r="56" spans="2:14" x14ac:dyDescent="0.15">
      <c r="B56" s="48"/>
      <c r="C56" s="9"/>
      <c r="D56" s="9"/>
      <c r="F56" s="17" t="s">
        <v>283</v>
      </c>
      <c r="G56" s="3">
        <v>0</v>
      </c>
      <c r="H56" s="3">
        <f>+G58</f>
        <v>30000</v>
      </c>
      <c r="J56" s="48" t="s">
        <v>1024</v>
      </c>
      <c r="N56" s="33" t="s">
        <v>1025</v>
      </c>
    </row>
    <row r="57" spans="2:14" x14ac:dyDescent="0.15">
      <c r="B57" s="48"/>
      <c r="C57" s="9"/>
      <c r="D57" s="9"/>
      <c r="F57" s="17" t="s">
        <v>284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285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286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171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288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1028</v>
      </c>
      <c r="J2" s="49" t="s">
        <v>1031</v>
      </c>
    </row>
    <row r="4" spans="2:10" x14ac:dyDescent="0.15">
      <c r="B4" s="14" t="s">
        <v>1007</v>
      </c>
    </row>
    <row r="5" spans="2:10" x14ac:dyDescent="0.15">
      <c r="B5" s="48" t="s">
        <v>1009</v>
      </c>
      <c r="C5" s="76" t="s">
        <v>300</v>
      </c>
      <c r="D5" s="258">
        <f>D153/D168</f>
        <v>534.40497464026589</v>
      </c>
      <c r="E5" s="258">
        <f>E153/E168</f>
        <v>-185.78760414435067</v>
      </c>
      <c r="F5" s="258">
        <f>F153/F168</f>
        <v>-358.66173160075641</v>
      </c>
      <c r="G5" s="258">
        <f>G153/G168</f>
        <v>-535.57584255738539</v>
      </c>
      <c r="H5" s="258">
        <f>H153/H168</f>
        <v>-700.59548307081616</v>
      </c>
      <c r="I5" s="258"/>
      <c r="J5" s="49" t="s">
        <v>1036</v>
      </c>
    </row>
    <row r="6" spans="2:10" x14ac:dyDescent="0.15">
      <c r="B6" s="48" t="s">
        <v>1038</v>
      </c>
      <c r="C6" s="76" t="s">
        <v>300</v>
      </c>
      <c r="D6" s="258">
        <f>(D150+D151)/D168</f>
        <v>533.15711139240261</v>
      </c>
      <c r="E6" s="258">
        <f>(E150+E151)/E168</f>
        <v>-187.12148213999336</v>
      </c>
      <c r="F6" s="258">
        <f>(F150+F151)/F168</f>
        <v>-360.07660833747224</v>
      </c>
      <c r="G6" s="258">
        <f>(G150+G151)/G168</f>
        <v>-537.06276020205337</v>
      </c>
      <c r="H6" s="258">
        <f>(H150+H151)/H168</f>
        <v>-702.31605350347809</v>
      </c>
      <c r="I6" s="258"/>
      <c r="J6" s="49" t="s">
        <v>1043</v>
      </c>
    </row>
    <row r="7" spans="2:10" x14ac:dyDescent="0.15">
      <c r="C7" s="76"/>
    </row>
    <row r="8" spans="2:10" x14ac:dyDescent="0.15">
      <c r="B8" s="14" t="s">
        <v>1029</v>
      </c>
      <c r="C8" s="76"/>
    </row>
    <row r="9" spans="2:10" x14ac:dyDescent="0.15">
      <c r="B9" s="48" t="s">
        <v>1044</v>
      </c>
      <c r="C9" s="76" t="s">
        <v>300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1045</v>
      </c>
    </row>
    <row r="10" spans="2:10" x14ac:dyDescent="0.15">
      <c r="B10" s="48" t="s">
        <v>1018</v>
      </c>
      <c r="C10" s="76" t="s">
        <v>300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1035</v>
      </c>
    </row>
    <row r="11" spans="2:10" x14ac:dyDescent="0.15">
      <c r="B11" s="48" t="s">
        <v>1020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1034</v>
      </c>
    </row>
    <row r="12" spans="2:10" x14ac:dyDescent="0.15">
      <c r="C12" s="76"/>
    </row>
    <row r="13" spans="2:10" x14ac:dyDescent="0.15">
      <c r="B13" s="14" t="s">
        <v>1008</v>
      </c>
      <c r="C13" s="76"/>
    </row>
    <row r="14" spans="2:10" x14ac:dyDescent="0.15">
      <c r="B14" s="48" t="s">
        <v>1022</v>
      </c>
      <c r="C14" s="76" t="s">
        <v>300</v>
      </c>
      <c r="D14" s="260">
        <f>D113/(D20+D28+D33)</f>
        <v>-1085.1355495356893</v>
      </c>
      <c r="E14" s="260">
        <f t="shared" ref="E14:H14" si="0">E113/(E20+E28+E33)</f>
        <v>-23.234490026288402</v>
      </c>
      <c r="F14" s="260">
        <f t="shared" si="0"/>
        <v>-6.8343113013716037</v>
      </c>
      <c r="G14" s="260">
        <f t="shared" si="0"/>
        <v>-5.5692613101691464</v>
      </c>
      <c r="H14" s="260">
        <f t="shared" si="0"/>
        <v>-3.3974883783036032</v>
      </c>
      <c r="J14" s="49" t="s">
        <v>1032</v>
      </c>
    </row>
    <row r="15" spans="2:10" x14ac:dyDescent="0.15">
      <c r="B15" s="48" t="s">
        <v>1030</v>
      </c>
      <c r="C15" s="76" t="s">
        <v>300</v>
      </c>
      <c r="D15" s="260">
        <f>D113/(+D180/2)</f>
        <v>-5.0092352767318005</v>
      </c>
      <c r="E15" s="260">
        <f>E113/((D180+E180)/2)</f>
        <v>43.777413726576</v>
      </c>
      <c r="F15" s="260">
        <f>F113/((E180+F180)/2)</f>
        <v>0.92254297395170048</v>
      </c>
      <c r="G15" s="260">
        <f>G113/((F180+G180)/2)</f>
        <v>0.63592415874509323</v>
      </c>
      <c r="H15" s="260">
        <f>H113/((G180+H180)/2)</f>
        <v>0.38338108283415839</v>
      </c>
      <c r="J15" s="49" t="s">
        <v>1033</v>
      </c>
    </row>
    <row r="17" spans="1:55" ht="12.75" customHeight="1" x14ac:dyDescent="0.2">
      <c r="A17" s="222"/>
      <c r="B17" s="257" t="s">
        <v>1037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508</v>
      </c>
      <c r="BC19" s="66"/>
    </row>
    <row r="20" spans="1:55" s="33" customFormat="1" x14ac:dyDescent="0.15">
      <c r="B20" s="48" t="s">
        <v>508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316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349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331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378</v>
      </c>
      <c r="BC25" s="66"/>
    </row>
    <row r="26" spans="1:55" s="33" customFormat="1" x14ac:dyDescent="0.15">
      <c r="B26" s="48" t="s">
        <v>378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379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383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507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382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381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384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385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505</v>
      </c>
    </row>
    <row r="38" spans="1:55" x14ac:dyDescent="0.15">
      <c r="B38" s="45"/>
    </row>
    <row r="39" spans="1:55" s="51" customFormat="1" x14ac:dyDescent="0.15">
      <c r="A39" s="75"/>
      <c r="B39" s="129" t="s">
        <v>421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422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448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468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469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437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438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439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441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442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509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403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528</v>
      </c>
    </row>
    <row r="56" spans="1:55" s="158" customFormat="1" x14ac:dyDescent="0.15">
      <c r="A56" s="157"/>
      <c r="B56" s="48" t="s">
        <v>175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176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409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19200000</v>
      </c>
      <c r="E59" s="71">
        <f>'FIN-P&amp;L_CWS'!F49</f>
        <v>40800000</v>
      </c>
      <c r="F59" s="71">
        <f>'FIN-P&amp;L_CWS'!G49</f>
        <v>40800000</v>
      </c>
      <c r="G59" s="71">
        <f>'FIN-P&amp;L_CWS'!H49</f>
        <v>43200000</v>
      </c>
      <c r="H59" s="71">
        <f>'FIN-P&amp;L_CWS'!I49</f>
        <v>48000000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529</v>
      </c>
      <c r="C60" s="71">
        <f>'FIN-P&amp;L_CWS'!D50</f>
        <v>0</v>
      </c>
      <c r="D60" s="71">
        <f>'FIN-P&amp;L_CWS'!E50</f>
        <v>19201546.649999999</v>
      </c>
      <c r="E60" s="71">
        <f>'FIN-P&amp;L_CWS'!F50</f>
        <v>40885040.578749992</v>
      </c>
      <c r="F60" s="71">
        <f>'FIN-P&amp;L_CWS'!G50</f>
        <v>89074063.881250009</v>
      </c>
      <c r="G60" s="71">
        <f>'FIN-P&amp;L_CWS'!H50</f>
        <v>134912637.37167501</v>
      </c>
      <c r="H60" s="71">
        <f>'FIN-P&amp;L_CWS'!I50</f>
        <v>144872499.52599999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512</v>
      </c>
    </row>
    <row r="63" spans="1:55" s="158" customFormat="1" x14ac:dyDescent="0.15">
      <c r="A63" s="157"/>
      <c r="B63" s="48" t="s">
        <v>175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176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409</v>
      </c>
      <c r="C65" s="71">
        <f>'FIN-P&amp;L_CWS'!D55</f>
        <v>0</v>
      </c>
      <c r="D65" s="71">
        <f>'FIN-P&amp;L_CWS'!E55</f>
        <v>48000000</v>
      </c>
      <c r="E65" s="71">
        <f>'FIN-P&amp;L_CWS'!F55</f>
        <v>36000000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513</v>
      </c>
      <c r="C67" s="71">
        <f>'FIN-P&amp;L_CWS'!D57</f>
        <v>0</v>
      </c>
      <c r="D67" s="71">
        <f>'FIN-P&amp;L_CWS'!E57</f>
        <v>96000000</v>
      </c>
      <c r="E67" s="71">
        <f>'FIN-P&amp;L_CWS'!F57</f>
        <v>56000000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514</v>
      </c>
      <c r="BC69" s="168"/>
    </row>
    <row r="70" spans="1:55" x14ac:dyDescent="0.15">
      <c r="B70" s="48" t="s">
        <v>410</v>
      </c>
      <c r="C70" s="71">
        <f>'FIN-P&amp;L_CWS'!D60</f>
        <v>0</v>
      </c>
      <c r="D70" s="71">
        <f>'FIN-P&amp;L_CWS'!E60</f>
        <v>1729379.1984999997</v>
      </c>
      <c r="E70" s="71">
        <f>'FIN-P&amp;L_CWS'!F60</f>
        <v>3680893.6520875008</v>
      </c>
      <c r="F70" s="71">
        <f>'FIN-P&amp;L_CWS'!G60</f>
        <v>8017905.7493125005</v>
      </c>
      <c r="G70" s="71">
        <f>'FIN-P&amp;L_CWS'!H60</f>
        <v>12143377.363450749</v>
      </c>
      <c r="H70" s="71">
        <f>'FIN-P&amp;L_CWS'!I60</f>
        <v>13039764.957339998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510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48000</v>
      </c>
      <c r="E72" s="71">
        <f>'FIN-P&amp;L_CWS'!F62</f>
        <v>630122.12520000001</v>
      </c>
      <c r="F72" s="71">
        <f>'FIN-P&amp;L_CWS'!G62</f>
        <v>1346885.0930625</v>
      </c>
      <c r="G72" s="71">
        <f>'FIN-P&amp;L_CWS'!H62</f>
        <v>2786580.9381614998</v>
      </c>
      <c r="H72" s="71">
        <f>'FIN-P&amp;L_CWS'!I62</f>
        <v>4071917.6643464994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515</v>
      </c>
      <c r="C73" s="71">
        <f>'FIN-P&amp;L_CWS'!D63</f>
        <v>0</v>
      </c>
      <c r="D73" s="71">
        <f>'FIN-P&amp;L_CWS'!E63</f>
        <v>1799879.1984999997</v>
      </c>
      <c r="E73" s="71">
        <f>'FIN-P&amp;L_CWS'!F63</f>
        <v>4344015.7772875009</v>
      </c>
      <c r="F73" s="71">
        <f>'FIN-P&amp;L_CWS'!G63</f>
        <v>9401090.8423750009</v>
      </c>
      <c r="G73" s="71">
        <f>'FIN-P&amp;L_CWS'!H63</f>
        <v>14969888.301612251</v>
      </c>
      <c r="H73" s="71">
        <f>'FIN-P&amp;L_CWS'!I63</f>
        <v>17155605.6216865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511</v>
      </c>
      <c r="C75" s="71">
        <f>'FIN-P&amp;L_CWS'!D65</f>
        <v>0</v>
      </c>
      <c r="D75" s="71">
        <f>'FIN-P&amp;L_CWS'!E65</f>
        <v>117001425.84849997</v>
      </c>
      <c r="E75" s="71">
        <f>'FIN-P&amp;L_CWS'!F65</f>
        <v>101229056.3560375</v>
      </c>
      <c r="F75" s="71">
        <f>'FIN-P&amp;L_CWS'!G65</f>
        <v>98475154.723625004</v>
      </c>
      <c r="G75" s="71">
        <f>'FIN-P&amp;L_CWS'!H65</f>
        <v>149882525.67328727</v>
      </c>
      <c r="H75" s="71">
        <f>'FIN-P&amp;L_CWS'!I65</f>
        <v>162028105.14768648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324</v>
      </c>
    </row>
    <row r="78" spans="1:55" s="158" customFormat="1" x14ac:dyDescent="0.15">
      <c r="A78" s="157"/>
      <c r="B78" s="14" t="s">
        <v>166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183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181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302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168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169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182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315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170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299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186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179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172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309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303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304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173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308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310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184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1041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180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311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178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174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171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301</v>
      </c>
      <c r="C111" s="71">
        <f>'FIN-P&amp;L_CWS'!D101</f>
        <v>28592</v>
      </c>
      <c r="D111" s="71">
        <f>'FIN-P&amp;L_CWS'!E101</f>
        <v>117500660.84849998</v>
      </c>
      <c r="E111" s="71">
        <f>'FIN-P&amp;L_CWS'!F101</f>
        <v>101668849.18937084</v>
      </c>
      <c r="F111" s="71">
        <f>'FIN-P&amp;L_CWS'!G101</f>
        <v>98945095.477791667</v>
      </c>
      <c r="G111" s="71">
        <f>'FIN-P&amp;L_CWS'!H101</f>
        <v>150443921.50547472</v>
      </c>
      <c r="H111" s="71">
        <f>'FIN-P&amp;L_CWS'!I101</f>
        <v>162628599.0909287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489</v>
      </c>
      <c r="C113" s="71">
        <f>'FIN-P&amp;L_CWS'!D103</f>
        <v>-28592</v>
      </c>
      <c r="D113" s="71">
        <f>'FIN-P&amp;L_CWS'!E103</f>
        <v>-117438794.84849998</v>
      </c>
      <c r="E113" s="71">
        <f>'FIN-P&amp;L_CWS'!F103</f>
        <v>-98267226.03937085</v>
      </c>
      <c r="F113" s="71">
        <f>'FIN-P&amp;L_CWS'!G103</f>
        <v>-87982540.227791667</v>
      </c>
      <c r="G113" s="71">
        <f>'FIN-P&amp;L_CWS'!H103</f>
        <v>-129938426.63847473</v>
      </c>
      <c r="H113" s="71">
        <f>'FIN-P&amp;L_CWS'!I103</f>
        <v>-127728618.05092868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1039</v>
      </c>
      <c r="C114" s="71">
        <f>'FIN-P&amp;L_CWS'!D104</f>
        <v>-28592</v>
      </c>
      <c r="D114" s="71">
        <f>'FIN-P&amp;L_CWS'!E104</f>
        <v>-117467386.84849998</v>
      </c>
      <c r="E114" s="71">
        <f>'FIN-P&amp;L_CWS'!F104</f>
        <v>-215734612.88787085</v>
      </c>
      <c r="F114" s="71">
        <f>'FIN-P&amp;L_CWS'!G104</f>
        <v>-303717153.11566252</v>
      </c>
      <c r="G114" s="71">
        <f>'FIN-P&amp;L_CWS'!H104</f>
        <v>-433655579.75413728</v>
      </c>
      <c r="H114" s="71">
        <f>'FIN-P&amp;L_CWS'!I104</f>
        <v>-561384197.80506599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151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866</v>
      </c>
    </row>
    <row r="118" spans="2:54" x14ac:dyDescent="0.15">
      <c r="B118" s="137" t="s">
        <v>472</v>
      </c>
    </row>
    <row r="119" spans="2:54" x14ac:dyDescent="0.15">
      <c r="B119" s="136" t="s">
        <v>867</v>
      </c>
    </row>
    <row r="120" spans="2:54" x14ac:dyDescent="0.15">
      <c r="B120" s="137" t="s">
        <v>489</v>
      </c>
      <c r="C120" s="122">
        <f>'FIN-CASHFLOW_CWS'!C5</f>
        <v>-28592</v>
      </c>
      <c r="D120" s="122">
        <f>'FIN-CASHFLOW_CWS'!D5</f>
        <v>-117438794.84849998</v>
      </c>
      <c r="E120" s="122">
        <f>'FIN-CASHFLOW_CWS'!E5</f>
        <v>-98267226.03937085</v>
      </c>
      <c r="F120" s="122">
        <f>'FIN-CASHFLOW_CWS'!F5</f>
        <v>-87982540.227791667</v>
      </c>
      <c r="G120" s="122">
        <f>'FIN-CASHFLOW_CWS'!G5</f>
        <v>-129938426.63847473</v>
      </c>
      <c r="H120" s="122">
        <f>'FIN-CASHFLOW_CWS'!H5</f>
        <v>-127728618.05092868</v>
      </c>
      <c r="I120" s="122"/>
    </row>
    <row r="121" spans="2:54" x14ac:dyDescent="0.15">
      <c r="B121" s="137" t="s">
        <v>472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1027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504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491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492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493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851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869</v>
      </c>
      <c r="C130" s="122">
        <f>'FIN-CASHFLOW_CWS'!C15</f>
        <v>-28592</v>
      </c>
      <c r="D130" s="122">
        <f>'FIN-CASHFLOW_CWS'!D15</f>
        <v>-117494724.84849998</v>
      </c>
      <c r="E130" s="122">
        <f>'FIN-CASHFLOW_CWS'!E15</f>
        <v>-98771725.206037521</v>
      </c>
      <c r="F130" s="122">
        <f>'FIN-CASHFLOW_CWS'!F15</f>
        <v>-88300827.311124995</v>
      </c>
      <c r="G130" s="122">
        <f>'FIN-CASHFLOW_CWS'!G15</f>
        <v>-130627667.38847473</v>
      </c>
      <c r="H130" s="122">
        <f>'FIN-CASHFLOW_CWS'!H15</f>
        <v>-128727141.95092869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870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494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871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872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487</v>
      </c>
      <c r="C138" s="122">
        <f>'FIN-CASHFLOW_CWS'!C23</f>
        <v>49011038.666666657</v>
      </c>
      <c r="D138" s="122">
        <f>'FIN-CASHFLOW_CWS'!D23</f>
        <v>115345259.70651665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472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495</v>
      </c>
      <c r="C140" s="122">
        <f>'FIN-CASHFLOW_CWS'!C25</f>
        <v>48982446.666666657</v>
      </c>
      <c r="D140" s="122">
        <f>'FIN-CASHFLOW_CWS'!D25</f>
        <v>-2250965.1419833302</v>
      </c>
      <c r="E140" s="122">
        <f>'FIN-CASHFLOW_CWS'!E25</f>
        <v>-98772975.206037521</v>
      </c>
      <c r="F140" s="122">
        <f>'FIN-CASHFLOW_CWS'!F25</f>
        <v>-88298077.311124995</v>
      </c>
      <c r="G140" s="122">
        <f>'FIN-CASHFLOW_CWS'!G25</f>
        <v>-130627667.38847473</v>
      </c>
      <c r="H140" s="122">
        <f>'FIN-CASHFLOW_CWS'!H25</f>
        <v>-128727141.95092869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497</v>
      </c>
      <c r="C142" s="122">
        <f>'FIN-CASHFLOW_CWS'!C27</f>
        <v>0</v>
      </c>
      <c r="D142" s="122">
        <f>'FIN-CASHFLOW_CWS'!D27</f>
        <v>48982446.666666657</v>
      </c>
      <c r="E142" s="122">
        <f>'FIN-CASHFLOW_CWS'!E27</f>
        <v>46731481.524683326</v>
      </c>
      <c r="F142" s="122">
        <f>'FIN-CASHFLOW_CWS'!F27</f>
        <v>-52041493.681354195</v>
      </c>
      <c r="G142" s="122">
        <f>'FIN-CASHFLOW_CWS'!G27</f>
        <v>-140339570.99247921</v>
      </c>
      <c r="H142" s="122">
        <f>'FIN-CASHFLOW_CWS'!H27</f>
        <v>-270967238.38095391</v>
      </c>
      <c r="I142" s="122"/>
    </row>
    <row r="143" spans="2:9" x14ac:dyDescent="0.15">
      <c r="B143" s="137" t="s">
        <v>496</v>
      </c>
      <c r="C143" s="122">
        <f>'FIN-CASHFLOW_CWS'!C28</f>
        <v>48982446.666666657</v>
      </c>
      <c r="D143" s="122">
        <f>'FIN-CASHFLOW_CWS'!D28</f>
        <v>46731481.524683326</v>
      </c>
      <c r="E143" s="122">
        <f>'FIN-CASHFLOW_CWS'!E28</f>
        <v>-52041493.681354195</v>
      </c>
      <c r="F143" s="122">
        <f>'FIN-CASHFLOW_CWS'!F28</f>
        <v>-140339570.99247921</v>
      </c>
      <c r="G143" s="122">
        <f>'FIN-CASHFLOW_CWS'!G28</f>
        <v>-270967238.38095391</v>
      </c>
      <c r="H143" s="122">
        <f>'FIN-CASHFLOW_CWS'!H28</f>
        <v>-399694380.3318826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473</v>
      </c>
    </row>
    <row r="146" spans="2:9" x14ac:dyDescent="0.15">
      <c r="B146" s="135"/>
    </row>
    <row r="147" spans="2:9" x14ac:dyDescent="0.15">
      <c r="B147" s="136" t="s">
        <v>474</v>
      </c>
    </row>
    <row r="148" spans="2:9" x14ac:dyDescent="0.15">
      <c r="B148" s="136"/>
    </row>
    <row r="149" spans="2:9" x14ac:dyDescent="0.15">
      <c r="B149" s="136" t="s">
        <v>475</v>
      </c>
    </row>
    <row r="150" spans="2:9" x14ac:dyDescent="0.15">
      <c r="B150" s="137" t="s">
        <v>471</v>
      </c>
      <c r="C150" s="122">
        <f>'FIN-BALANCE_CWS'!D7</f>
        <v>48982446.666666657</v>
      </c>
      <c r="D150" s="122">
        <f>'FIN-BALANCE_CWS'!E7</f>
        <v>46731481.524683334</v>
      </c>
      <c r="E150" s="122">
        <f>'FIN-BALANCE_CWS'!F7</f>
        <v>-52041493.681354173</v>
      </c>
      <c r="F150" s="122">
        <f>'FIN-BALANCE_CWS'!G7</f>
        <v>-140339570.99247918</v>
      </c>
      <c r="G150" s="122">
        <f>'FIN-BALANCE_CWS'!H7</f>
        <v>-270967238.38095391</v>
      </c>
      <c r="H150" s="122">
        <f>'FIN-BALANCE_CWS'!I7</f>
        <v>-399694380.3318826</v>
      </c>
      <c r="I150" s="122"/>
    </row>
    <row r="151" spans="2:9" x14ac:dyDescent="0.15">
      <c r="B151" s="137" t="s">
        <v>476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477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478</v>
      </c>
      <c r="C153" s="122">
        <f>'FIN-BALANCE_CWS'!D10</f>
        <v>48982446.666666657</v>
      </c>
      <c r="D153" s="122">
        <f>'FIN-BALANCE_CWS'!E10</f>
        <v>46894036.524683334</v>
      </c>
      <c r="E153" s="122">
        <f>'FIN-BALANCE_CWS'!F10</f>
        <v>-51165906.181354173</v>
      </c>
      <c r="F153" s="122">
        <f>'FIN-BALANCE_CWS'!G10</f>
        <v>-139011907.24247918</v>
      </c>
      <c r="G153" s="122">
        <f>'FIN-BALANCE_CWS'!H10</f>
        <v>-268814352.38095391</v>
      </c>
      <c r="H153" s="122">
        <f>'FIN-BALANCE_CWS'!I10</f>
        <v>-396457350.68188262</v>
      </c>
      <c r="I153" s="122"/>
    </row>
    <row r="154" spans="2:9" x14ac:dyDescent="0.15">
      <c r="B154" s="137" t="s">
        <v>472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479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283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287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480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472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481</v>
      </c>
      <c r="C160" s="122">
        <f>'FIN-BALANCE_CWS'!D17</f>
        <v>48982446.666666657</v>
      </c>
      <c r="D160" s="122">
        <f>'FIN-BALANCE_CWS'!E17</f>
        <v>46976661.524683334</v>
      </c>
      <c r="E160" s="122">
        <f>'FIN-BALANCE_CWS'!F17</f>
        <v>-51102914.514687508</v>
      </c>
      <c r="F160" s="122">
        <f>'FIN-BALANCE_CWS'!G17</f>
        <v>-138973269.74247918</v>
      </c>
      <c r="G160" s="122">
        <f>'FIN-BALANCE_CWS'!H17</f>
        <v>-268797364.88095391</v>
      </c>
      <c r="H160" s="122">
        <f>'FIN-BALANCE_CWS'!I17</f>
        <v>-396462013.18188262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1084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482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389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483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472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484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485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486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472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1085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1086</v>
      </c>
      <c r="C177" s="122">
        <f>'FIN-BALANCE_CWS'!D34</f>
        <v>49011038.666666657</v>
      </c>
      <c r="D177" s="122">
        <f>'FIN-BALANCE_CWS'!E34</f>
        <v>164356298.37318331</v>
      </c>
      <c r="E177" s="122">
        <f>'FIN-BALANCE_CWS'!F34</f>
        <v>164356298.37318331</v>
      </c>
      <c r="F177" s="122">
        <f>'FIN-BALANCE_CWS'!G34</f>
        <v>164356298.37318331</v>
      </c>
      <c r="G177" s="122">
        <f>'FIN-BALANCE_CWS'!H34</f>
        <v>164356298.37318331</v>
      </c>
      <c r="H177" s="122">
        <f>'FIN-BALANCE_CWS'!I34</f>
        <v>164356298.37318331</v>
      </c>
      <c r="I177" s="122"/>
    </row>
    <row r="178" spans="2:9" x14ac:dyDescent="0.15">
      <c r="B178" s="137" t="s">
        <v>488</v>
      </c>
      <c r="C178" s="122">
        <f>'FIN-BALANCE_CWS'!D35</f>
        <v>0</v>
      </c>
      <c r="D178" s="122">
        <f>'FIN-BALANCE_CWS'!E35</f>
        <v>-107677980.35599999</v>
      </c>
      <c r="E178" s="122">
        <f>'FIN-BALANCE_CWS'!F35</f>
        <v>-210284287.32012084</v>
      </c>
      <c r="F178" s="122">
        <f>'FIN-BALANCE_CWS'!G35</f>
        <v>-296035526.08465999</v>
      </c>
      <c r="G178" s="122">
        <f>'FIN-BALANCE_CWS'!H35</f>
        <v>-422266426.77525389</v>
      </c>
      <c r="H178" s="122">
        <f>'FIN-BALANCE_CWS'!I35</f>
        <v>-549940982.37585437</v>
      </c>
      <c r="I178" s="122"/>
    </row>
    <row r="179" spans="2:9" x14ac:dyDescent="0.15">
      <c r="B179" s="138" t="s">
        <v>489</v>
      </c>
      <c r="C179" s="122">
        <f>'FIN-BALANCE_CWS'!D36</f>
        <v>-28592</v>
      </c>
      <c r="D179" s="122">
        <f>'FIN-BALANCE_CWS'!E36</f>
        <v>-9789406.4924999997</v>
      </c>
      <c r="E179" s="122">
        <f>'FIN-BALANCE_CWS'!F36</f>
        <v>-5450325.5677500004</v>
      </c>
      <c r="F179" s="122">
        <f>'FIN-BALANCE_CWS'!G36</f>
        <v>-7681627.0310025001</v>
      </c>
      <c r="G179" s="122">
        <f>'FIN-BALANCE_CWS'!H36</f>
        <v>-11389152.978883374</v>
      </c>
      <c r="H179" s="122">
        <f>'FIN-BALANCE_CWS'!I36</f>
        <v>-11443215.429211665</v>
      </c>
      <c r="I179" s="122"/>
    </row>
    <row r="180" spans="2:9" x14ac:dyDescent="0.15">
      <c r="B180" s="136" t="s">
        <v>1087</v>
      </c>
      <c r="C180" s="122">
        <f>'FIN-BALANCE_CWS'!D37</f>
        <v>48982446.666666657</v>
      </c>
      <c r="D180" s="122">
        <f>'FIN-BALANCE_CWS'!E37</f>
        <v>46888911.524683319</v>
      </c>
      <c r="E180" s="122">
        <f>'FIN-BALANCE_CWS'!F37</f>
        <v>-51378314.514687531</v>
      </c>
      <c r="F180" s="122">
        <f>'FIN-BALANCE_CWS'!G37</f>
        <v>-139360854.74247918</v>
      </c>
      <c r="G180" s="122">
        <f>'FIN-BALANCE_CWS'!H37</f>
        <v>-269299281.38095397</v>
      </c>
      <c r="H180" s="122">
        <f>'FIN-BALANCE_CWS'!I37</f>
        <v>-397027899.43188274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1088</v>
      </c>
      <c r="C182" s="122">
        <f>'FIN-BALANCE_CWS'!D39</f>
        <v>48982446.666666657</v>
      </c>
      <c r="D182" s="122">
        <f>'FIN-BALANCE_CWS'!E39</f>
        <v>46976661.524683319</v>
      </c>
      <c r="E182" s="122">
        <f>'FIN-BALANCE_CWS'!F39</f>
        <v>-51102914.514687531</v>
      </c>
      <c r="F182" s="122">
        <f>'FIN-BALANCE_CWS'!G39</f>
        <v>-138973269.74247918</v>
      </c>
      <c r="G182" s="122">
        <f>'FIN-BALANCE_CWS'!H39</f>
        <v>-268797364.88095397</v>
      </c>
      <c r="H182" s="122">
        <f>'FIN-BALANCE_CWS'!I39</f>
        <v>-396462013.18188274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151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1095</v>
      </c>
      <c r="C4" s="232" t="s">
        <v>328</v>
      </c>
      <c r="D4" s="27"/>
      <c r="E4" s="27"/>
      <c r="F4" s="27"/>
      <c r="G4" s="10"/>
      <c r="H4" s="232" t="s">
        <v>328</v>
      </c>
      <c r="I4" s="10"/>
      <c r="J4" s="10"/>
      <c r="K4" s="10"/>
      <c r="L4" s="10"/>
      <c r="M4" s="10"/>
      <c r="N4" s="232" t="s">
        <v>328</v>
      </c>
      <c r="O4" s="10"/>
      <c r="P4" s="10"/>
      <c r="Q4" s="10"/>
      <c r="R4" s="10"/>
      <c r="S4" s="232" t="s">
        <v>998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1096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859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1138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597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1107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551</v>
      </c>
      <c r="C12" s="235"/>
      <c r="H12" s="235"/>
      <c r="N12" s="235"/>
      <c r="S12" s="235"/>
      <c r="V12" s="235"/>
    </row>
    <row r="13" spans="1:37" x14ac:dyDescent="0.15">
      <c r="B13" s="48" t="s">
        <v>598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1097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857</v>
      </c>
      <c r="C17" s="235"/>
      <c r="H17" s="235"/>
      <c r="N17" s="235"/>
      <c r="S17" s="235"/>
      <c r="V17" s="235"/>
    </row>
    <row r="18" spans="2:23" x14ac:dyDescent="0.15">
      <c r="B18" s="16" t="s">
        <v>860</v>
      </c>
      <c r="C18" s="235"/>
      <c r="H18" s="235"/>
      <c r="N18" s="235"/>
      <c r="S18" s="235"/>
      <c r="V18" s="235"/>
    </row>
    <row r="19" spans="2:23" x14ac:dyDescent="0.15">
      <c r="B19" s="16" t="s">
        <v>858</v>
      </c>
      <c r="C19" s="235"/>
      <c r="H19" s="235"/>
      <c r="N19" s="235"/>
      <c r="S19" s="235"/>
      <c r="V19" s="235"/>
    </row>
    <row r="20" spans="2:23" x14ac:dyDescent="0.15">
      <c r="B20" s="48" t="s">
        <v>565</v>
      </c>
      <c r="C20" s="235"/>
      <c r="H20" s="235"/>
      <c r="N20" s="235"/>
      <c r="S20" s="235"/>
      <c r="V20" s="235"/>
    </row>
    <row r="21" spans="2:23" x14ac:dyDescent="0.15">
      <c r="B21" s="48" t="s">
        <v>852</v>
      </c>
      <c r="C21" s="235"/>
      <c r="H21" s="235"/>
      <c r="N21" s="235"/>
      <c r="S21" s="235"/>
      <c r="V21" s="235"/>
    </row>
    <row r="22" spans="2:23" x14ac:dyDescent="0.15">
      <c r="B22" s="48" t="s">
        <v>853</v>
      </c>
      <c r="C22" s="235"/>
      <c r="H22" s="235"/>
      <c r="N22" s="235"/>
      <c r="S22" s="235"/>
      <c r="V22" s="235"/>
    </row>
    <row r="23" spans="2:23" x14ac:dyDescent="0.15">
      <c r="B23" s="48" t="s">
        <v>854</v>
      </c>
      <c r="C23" s="235"/>
      <c r="H23" s="235"/>
      <c r="N23" s="235"/>
      <c r="S23" s="235"/>
      <c r="V23" s="235"/>
    </row>
    <row r="24" spans="2:23" x14ac:dyDescent="0.15">
      <c r="B24" s="48" t="s">
        <v>855</v>
      </c>
      <c r="C24" s="235"/>
      <c r="H24" s="235"/>
      <c r="N24" s="235"/>
      <c r="S24" s="235"/>
      <c r="V24" s="235"/>
    </row>
    <row r="25" spans="2:23" x14ac:dyDescent="0.15">
      <c r="B25" s="48" t="s">
        <v>856</v>
      </c>
      <c r="C25" s="235"/>
      <c r="H25" s="235"/>
      <c r="N25" s="235"/>
      <c r="S25" s="235"/>
      <c r="V25" s="235"/>
    </row>
    <row r="26" spans="2:23" ht="18" x14ac:dyDescent="0.2">
      <c r="B26" s="14" t="s">
        <v>861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589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548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549</v>
      </c>
      <c r="C29" s="235"/>
      <c r="H29" s="235"/>
      <c r="N29" s="235"/>
      <c r="S29" s="234"/>
      <c r="V29" s="235"/>
    </row>
    <row r="30" spans="2:23" x14ac:dyDescent="0.15">
      <c r="B30" s="48" t="s">
        <v>550</v>
      </c>
      <c r="C30" s="235"/>
      <c r="H30" s="235"/>
      <c r="N30" s="235"/>
      <c r="S30" s="234"/>
      <c r="V30" s="235"/>
    </row>
    <row r="31" spans="2:23" x14ac:dyDescent="0.15">
      <c r="B31" s="14" t="s">
        <v>862</v>
      </c>
      <c r="C31" s="235"/>
      <c r="H31" s="235"/>
      <c r="N31" s="235"/>
      <c r="S31" s="234"/>
      <c r="V31" s="235"/>
    </row>
    <row r="32" spans="2:23" x14ac:dyDescent="0.15">
      <c r="B32" s="48" t="s">
        <v>574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737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738</v>
      </c>
      <c r="C34" s="235"/>
      <c r="H34" s="235"/>
      <c r="N34" s="235"/>
      <c r="S34" s="234"/>
      <c r="V34" s="235"/>
    </row>
    <row r="35" spans="2:22" x14ac:dyDescent="0.15">
      <c r="B35" s="48" t="s">
        <v>739</v>
      </c>
      <c r="C35" s="235"/>
      <c r="H35" s="235"/>
      <c r="N35" s="235"/>
      <c r="S35" s="235"/>
      <c r="V35" s="234"/>
    </row>
    <row r="36" spans="2:22" x14ac:dyDescent="0.15">
      <c r="B36" s="48" t="s">
        <v>740</v>
      </c>
      <c r="C36" s="235"/>
      <c r="H36" s="235"/>
      <c r="N36" s="235"/>
      <c r="S36" s="235"/>
      <c r="V36" s="234"/>
    </row>
    <row r="37" spans="2:22" x14ac:dyDescent="0.15">
      <c r="B37" s="16" t="s">
        <v>863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559</v>
      </c>
      <c r="C39" s="234"/>
      <c r="H39" s="235"/>
      <c r="N39" s="235"/>
      <c r="S39" s="235"/>
      <c r="V39" s="235"/>
    </row>
    <row r="40" spans="2:22" x14ac:dyDescent="0.15">
      <c r="B40" s="107" t="s">
        <v>341</v>
      </c>
      <c r="C40" s="234"/>
      <c r="H40" s="235"/>
      <c r="N40" s="235"/>
      <c r="S40" s="235"/>
      <c r="V40" s="235"/>
    </row>
    <row r="41" spans="2:22" x14ac:dyDescent="0.15">
      <c r="B41" s="107" t="s">
        <v>342</v>
      </c>
      <c r="C41" s="234"/>
      <c r="H41" s="235"/>
      <c r="N41" s="235"/>
      <c r="S41" s="235"/>
      <c r="V41" s="235"/>
    </row>
    <row r="42" spans="2:22" x14ac:dyDescent="0.15">
      <c r="B42" s="107" t="s">
        <v>572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560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571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774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596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591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586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190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561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562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563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564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569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586</v>
      </c>
      <c r="C61" s="235"/>
      <c r="H61" s="235"/>
      <c r="N61" s="235"/>
      <c r="S61" s="235"/>
      <c r="V61" s="235"/>
    </row>
    <row r="62" spans="2:22" x14ac:dyDescent="0.15">
      <c r="B62" s="107" t="s">
        <v>566</v>
      </c>
      <c r="C62" s="235"/>
      <c r="H62" s="235"/>
      <c r="N62" s="235"/>
      <c r="S62" s="235"/>
      <c r="V62" s="235"/>
    </row>
    <row r="63" spans="2:22" x14ac:dyDescent="0.15">
      <c r="B63" s="107" t="s">
        <v>552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570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586</v>
      </c>
      <c r="C66" s="235"/>
      <c r="H66" s="235"/>
      <c r="N66" s="235"/>
      <c r="S66" s="235"/>
      <c r="V66" s="235"/>
    </row>
    <row r="67" spans="2:22" x14ac:dyDescent="0.15">
      <c r="B67" s="107" t="s">
        <v>566</v>
      </c>
      <c r="C67" s="235"/>
      <c r="H67" s="235"/>
      <c r="N67" s="235"/>
      <c r="S67" s="235"/>
      <c r="V67" s="235"/>
    </row>
    <row r="68" spans="2:22" x14ac:dyDescent="0.15">
      <c r="B68" s="107" t="s">
        <v>552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567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540</v>
      </c>
      <c r="C72" s="235"/>
      <c r="H72" s="235"/>
      <c r="N72" s="235"/>
      <c r="S72" s="235"/>
      <c r="V72" s="235"/>
    </row>
    <row r="73" spans="2:22" x14ac:dyDescent="0.15">
      <c r="B73" s="48" t="s">
        <v>568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1143</v>
      </c>
      <c r="C76" s="235"/>
      <c r="H76" s="235"/>
      <c r="N76" s="235"/>
      <c r="S76" s="235"/>
      <c r="V76" s="235"/>
    </row>
    <row r="77" spans="2:22" x14ac:dyDescent="0.15">
      <c r="B77" s="48" t="s">
        <v>1144</v>
      </c>
      <c r="C77" s="235"/>
      <c r="H77" s="235"/>
      <c r="N77" s="235"/>
      <c r="S77" s="235"/>
      <c r="V77" s="235"/>
    </row>
    <row r="78" spans="2:22" x14ac:dyDescent="0.15">
      <c r="B78" s="16" t="s">
        <v>426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559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770</v>
      </c>
      <c r="C82" s="235"/>
      <c r="H82" s="235"/>
      <c r="N82" s="235"/>
      <c r="S82" s="235"/>
      <c r="V82" s="235"/>
    </row>
    <row r="83" spans="2:22" x14ac:dyDescent="0.15">
      <c r="B83" s="107" t="s">
        <v>539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536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537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538</v>
      </c>
      <c r="C86" s="235"/>
      <c r="H86" s="235"/>
      <c r="N86" s="235"/>
      <c r="S86" s="235"/>
      <c r="V86" s="235"/>
    </row>
    <row r="87" spans="2:22" x14ac:dyDescent="0.15">
      <c r="B87" s="107" t="s">
        <v>546</v>
      </c>
      <c r="C87" s="235"/>
      <c r="H87" s="235"/>
      <c r="N87" s="235"/>
      <c r="S87" s="235"/>
      <c r="V87" s="235"/>
    </row>
    <row r="88" spans="2:22" x14ac:dyDescent="0.15">
      <c r="B88" s="107" t="s">
        <v>547</v>
      </c>
      <c r="C88" s="235"/>
      <c r="H88" s="235"/>
      <c r="N88" s="235"/>
      <c r="S88" s="235"/>
      <c r="V88" s="235"/>
    </row>
    <row r="89" spans="2:22" x14ac:dyDescent="0.15">
      <c r="B89" s="107" t="s">
        <v>443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444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771</v>
      </c>
      <c r="C92" s="235"/>
      <c r="H92" s="235"/>
      <c r="N92" s="235"/>
      <c r="S92" s="235"/>
      <c r="V92" s="235"/>
    </row>
    <row r="93" spans="2:22" x14ac:dyDescent="0.15">
      <c r="B93" s="107" t="s">
        <v>539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536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537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538</v>
      </c>
      <c r="C96" s="235"/>
      <c r="H96" s="235"/>
      <c r="N96" s="235"/>
      <c r="S96" s="235"/>
      <c r="V96" s="235"/>
    </row>
    <row r="97" spans="2:22" x14ac:dyDescent="0.15">
      <c r="B97" s="107" t="s">
        <v>546</v>
      </c>
      <c r="C97" s="235"/>
      <c r="H97" s="235"/>
      <c r="N97" s="235"/>
      <c r="S97" s="235"/>
      <c r="V97" s="235"/>
    </row>
    <row r="98" spans="2:22" x14ac:dyDescent="0.15">
      <c r="B98" s="107" t="s">
        <v>547</v>
      </c>
      <c r="C98" s="235"/>
      <c r="H98" s="235"/>
      <c r="N98" s="235"/>
      <c r="S98" s="235"/>
      <c r="V98" s="235"/>
    </row>
    <row r="99" spans="2:22" x14ac:dyDescent="0.15">
      <c r="B99" s="107" t="s">
        <v>592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191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192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193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187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588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573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593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449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594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579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587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541</v>
      </c>
      <c r="C116" s="235"/>
      <c r="H116" s="235"/>
      <c r="N116" s="235"/>
      <c r="S116" s="235"/>
      <c r="V116" s="235"/>
    </row>
    <row r="117" spans="2:25" x14ac:dyDescent="0.15">
      <c r="B117" s="48" t="s">
        <v>542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595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404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188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578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579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544</v>
      </c>
      <c r="C124" s="235"/>
      <c r="H124" s="235"/>
      <c r="N124" s="235"/>
      <c r="S124" s="235"/>
      <c r="V124" s="235"/>
    </row>
    <row r="125" spans="2:25" x14ac:dyDescent="0.15">
      <c r="B125" s="48" t="s">
        <v>589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548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549</v>
      </c>
      <c r="C127" s="235"/>
      <c r="H127" s="235"/>
      <c r="N127" s="235"/>
      <c r="S127" s="234"/>
      <c r="V127" s="235"/>
    </row>
    <row r="128" spans="2:25" x14ac:dyDescent="0.15">
      <c r="B128" s="48" t="s">
        <v>550</v>
      </c>
      <c r="C128" s="235"/>
      <c r="H128" s="235"/>
      <c r="N128" s="235"/>
      <c r="S128" s="234"/>
      <c r="V128" s="235"/>
    </row>
    <row r="129" spans="2:22" x14ac:dyDescent="0.15">
      <c r="B129" s="48" t="s">
        <v>574</v>
      </c>
      <c r="C129" s="235"/>
      <c r="H129" s="235"/>
      <c r="N129" s="235"/>
      <c r="S129" s="235"/>
      <c r="V129" s="235"/>
    </row>
    <row r="130" spans="2:22" x14ac:dyDescent="0.15">
      <c r="B130" s="48" t="s">
        <v>737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738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739</v>
      </c>
      <c r="C132" s="235"/>
      <c r="H132" s="235"/>
      <c r="N132" s="235"/>
      <c r="S132" s="234"/>
      <c r="V132" s="235"/>
    </row>
    <row r="133" spans="2:22" x14ac:dyDescent="0.15">
      <c r="B133" s="48" t="s">
        <v>740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577</v>
      </c>
      <c r="C136" s="235"/>
      <c r="H136" s="235"/>
      <c r="N136" s="235"/>
      <c r="S136" s="235"/>
      <c r="V136" s="235"/>
    </row>
    <row r="137" spans="2:22" x14ac:dyDescent="0.15">
      <c r="B137" s="48" t="s">
        <v>576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543</v>
      </c>
      <c r="C138" s="235"/>
      <c r="H138" s="234"/>
      <c r="N138" s="235"/>
      <c r="S138" s="235"/>
      <c r="V138" s="235"/>
    </row>
    <row r="139" spans="2:22" x14ac:dyDescent="0.15">
      <c r="B139" s="48" t="s">
        <v>545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575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580</v>
      </c>
      <c r="C143" s="235"/>
      <c r="H143" s="235"/>
      <c r="N143" s="235"/>
      <c r="S143" s="235"/>
      <c r="V143" s="235"/>
    </row>
    <row r="144" spans="2:22" x14ac:dyDescent="0.15">
      <c r="B144" s="107" t="s">
        <v>582</v>
      </c>
      <c r="C144" s="234"/>
      <c r="H144" s="235"/>
      <c r="N144" s="235"/>
      <c r="S144" s="235"/>
      <c r="V144" s="235"/>
    </row>
    <row r="145" spans="2:22" x14ac:dyDescent="0.15">
      <c r="B145" s="107" t="s">
        <v>583</v>
      </c>
      <c r="C145" s="234"/>
      <c r="H145" s="235"/>
      <c r="N145" s="235"/>
      <c r="S145" s="235"/>
      <c r="V145" s="235"/>
    </row>
    <row r="146" spans="2:22" x14ac:dyDescent="0.15">
      <c r="B146" s="107" t="s">
        <v>584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581</v>
      </c>
      <c r="C148" s="235"/>
      <c r="H148" s="235"/>
      <c r="N148" s="235"/>
      <c r="S148" s="235"/>
      <c r="V148" s="235"/>
    </row>
    <row r="149" spans="2:22" x14ac:dyDescent="0.15">
      <c r="B149" s="107" t="s">
        <v>195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590</v>
      </c>
      <c r="C151" s="235"/>
      <c r="H151" s="235"/>
      <c r="N151" s="235"/>
      <c r="S151" s="235"/>
      <c r="V151" s="235"/>
    </row>
    <row r="152" spans="2:22" x14ac:dyDescent="0.15">
      <c r="B152" s="107" t="s">
        <v>195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585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1140</v>
      </c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557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161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606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161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506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508</v>
      </c>
      <c r="J9" s="38"/>
      <c r="K9" s="38"/>
      <c r="BM9" s="66"/>
    </row>
    <row r="10" spans="1:65" s="33" customFormat="1" x14ac:dyDescent="0.15">
      <c r="B10" s="48" t="s">
        <v>508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638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316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349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331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378</v>
      </c>
      <c r="J15" s="38"/>
      <c r="K15" s="38"/>
      <c r="BM15" s="66"/>
    </row>
    <row r="16" spans="1:65" s="33" customFormat="1" x14ac:dyDescent="0.15">
      <c r="B16" s="48" t="s">
        <v>378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379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383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507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382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381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384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385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505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421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422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448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468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469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611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437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438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439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441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442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509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403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752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528</v>
      </c>
      <c r="K45" s="38"/>
    </row>
    <row r="46" spans="1:65" s="158" customFormat="1" hidden="1" x14ac:dyDescent="0.15">
      <c r="A46" s="157"/>
      <c r="B46" s="48" t="s">
        <v>175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176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409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19200000</v>
      </c>
      <c r="F49" s="159">
        <f>SUM(Q153:AB153)</f>
        <v>40800000</v>
      </c>
      <c r="G49" s="159">
        <f>SUM(AC153:AN153)</f>
        <v>40800000</v>
      </c>
      <c r="H49" s="159">
        <f>SUM(AO153:AZ153)</f>
        <v>43200000</v>
      </c>
      <c r="I49" s="159">
        <f>SUM(BA153:BL153)</f>
        <v>48000000</v>
      </c>
      <c r="J49" s="160">
        <f>SUM(D49:I49)</f>
        <v>192000000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529</v>
      </c>
      <c r="D50" s="161">
        <f>D154</f>
        <v>0</v>
      </c>
      <c r="E50" s="161">
        <f>SUM(E154:P154)</f>
        <v>19201546.649999999</v>
      </c>
      <c r="F50" s="161">
        <f>SUM(Q154:AB154)</f>
        <v>40885040.578749992</v>
      </c>
      <c r="G50" s="161">
        <f>SUM(AC154:AN154)</f>
        <v>89074063.881250009</v>
      </c>
      <c r="H50" s="161">
        <f>SUM(AO154:AZ154)</f>
        <v>134912637.37167501</v>
      </c>
      <c r="I50" s="161">
        <f>SUM(BA154:BL154)</f>
        <v>144872499.52599999</v>
      </c>
      <c r="J50" s="145">
        <f>SUM(D50:I50)</f>
        <v>428945788.00767505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512</v>
      </c>
      <c r="K52" s="38"/>
    </row>
    <row r="53" spans="1:65" s="158" customFormat="1" hidden="1" x14ac:dyDescent="0.15">
      <c r="A53" s="157"/>
      <c r="B53" s="48" t="s">
        <v>175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176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409</v>
      </c>
      <c r="D55" s="159">
        <f>D159</f>
        <v>0</v>
      </c>
      <c r="E55" s="159">
        <f>SUM(E159:P159)</f>
        <v>48000000</v>
      </c>
      <c r="F55" s="159">
        <f>SUM(Q159:AB159)</f>
        <v>36000000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84000000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513</v>
      </c>
      <c r="D57" s="161">
        <f>D161</f>
        <v>0</v>
      </c>
      <c r="E57" s="161">
        <f>SUM(E161:P161)</f>
        <v>96000000</v>
      </c>
      <c r="F57" s="161">
        <f>SUM(Q161:AB161)</f>
        <v>56000000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152000000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514</v>
      </c>
      <c r="J59" s="36"/>
      <c r="K59" s="36"/>
      <c r="BM59" s="168"/>
    </row>
    <row r="60" spans="1:65" hidden="1" x14ac:dyDescent="0.15">
      <c r="B60" s="48" t="s">
        <v>410</v>
      </c>
      <c r="D60" s="162">
        <f>D164</f>
        <v>0</v>
      </c>
      <c r="E60" s="162">
        <f>SUM(E164:P164)</f>
        <v>1729379.1984999997</v>
      </c>
      <c r="F60" s="162">
        <f>SUM(Q164:AB164)</f>
        <v>3680893.6520875008</v>
      </c>
      <c r="G60" s="162">
        <f>SUM(AC164:AN164)</f>
        <v>8017905.7493125005</v>
      </c>
      <c r="H60" s="162">
        <f>SUM(AO164:AZ164)</f>
        <v>12143377.363450749</v>
      </c>
      <c r="I60" s="162">
        <f>SUM(BA164:BL164)</f>
        <v>13039764.957339998</v>
      </c>
      <c r="J60" s="160">
        <f>SUM(D60:I60)</f>
        <v>38611320.920690745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510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48000</v>
      </c>
      <c r="F62" s="162">
        <f>SUM(Q166:AB166)</f>
        <v>630122.12520000001</v>
      </c>
      <c r="G62" s="162">
        <f>SUM(AC166:AN166)</f>
        <v>1346885.0930625</v>
      </c>
      <c r="H62" s="162">
        <f>SUM(AO166:AZ166)</f>
        <v>2786580.9381614998</v>
      </c>
      <c r="I62" s="162">
        <f>SUM(BA166:BL166)</f>
        <v>4071917.6643464994</v>
      </c>
      <c r="J62" s="160">
        <f>SUM(D62:I62)</f>
        <v>8883505.8207704984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515</v>
      </c>
      <c r="D63" s="162">
        <f>D167</f>
        <v>0</v>
      </c>
      <c r="E63" s="162">
        <f>SUM(E167:P167)</f>
        <v>1799879.1984999997</v>
      </c>
      <c r="F63" s="162">
        <f>SUM(Q167:AB167)</f>
        <v>4344015.7772875009</v>
      </c>
      <c r="G63" s="162">
        <f>SUM(AC167:AN167)</f>
        <v>9401090.8423750009</v>
      </c>
      <c r="H63" s="162">
        <f>SUM(AO167:AZ167)</f>
        <v>14969888.301612251</v>
      </c>
      <c r="I63" s="162">
        <f>SUM(BA167:BL167)</f>
        <v>17155605.6216865</v>
      </c>
      <c r="J63" s="160">
        <f>SUM(D63:I63)</f>
        <v>47670479.741461247</v>
      </c>
      <c r="K63" s="145">
        <f>J63-BM167</f>
        <v>0</v>
      </c>
      <c r="L63" s="162" t="s">
        <v>628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511</v>
      </c>
      <c r="D65" s="131">
        <f>D169</f>
        <v>0</v>
      </c>
      <c r="E65" s="131">
        <f>SUM(E169:P169)</f>
        <v>117001425.84849997</v>
      </c>
      <c r="F65" s="131">
        <f>SUM(Q169:AB169)</f>
        <v>101229056.3560375</v>
      </c>
      <c r="G65" s="131">
        <f>SUM(AC169:AN169)</f>
        <v>98475154.723625004</v>
      </c>
      <c r="H65" s="131">
        <f>SUM(AO169:AZ169)</f>
        <v>149882525.67328727</v>
      </c>
      <c r="I65" s="131">
        <f>SUM(BA169:BL169)</f>
        <v>162028105.14768648</v>
      </c>
      <c r="J65" s="39">
        <f>SUM(D65:I65)</f>
        <v>628616267.74913621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324</v>
      </c>
      <c r="C67" s="14"/>
      <c r="K67" s="38"/>
    </row>
    <row r="68" spans="1:65" s="158" customFormat="1" hidden="1" x14ac:dyDescent="0.15">
      <c r="A68" s="157"/>
      <c r="B68" s="14" t="s">
        <v>166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183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181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302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168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169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182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315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170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299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186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179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172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309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303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304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173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308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310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184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1041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180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311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620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178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174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171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1101</v>
      </c>
      <c r="C101" s="33"/>
      <c r="D101" s="131">
        <f>D205</f>
        <v>28592</v>
      </c>
      <c r="E101" s="131">
        <f>SUM(E205:P205)</f>
        <v>117500660.84849998</v>
      </c>
      <c r="F101" s="131">
        <f>SUM(Q205:AB205)</f>
        <v>101668849.18937084</v>
      </c>
      <c r="G101" s="131">
        <f>SUM(AC205:AN205)</f>
        <v>98945095.477791667</v>
      </c>
      <c r="H101" s="131">
        <f>SUM(AO205:AZ205)</f>
        <v>150443921.50547472</v>
      </c>
      <c r="I101" s="131">
        <f>SUM(BA205:BL205)</f>
        <v>162628599.0909287</v>
      </c>
      <c r="J101" s="39">
        <f>SUM(D101:I101)</f>
        <v>631215718.11206591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489</v>
      </c>
      <c r="D103" s="131">
        <f>D207</f>
        <v>-28592</v>
      </c>
      <c r="E103" s="131">
        <f>SUM(E207:P207)</f>
        <v>-117438794.84849998</v>
      </c>
      <c r="F103" s="131">
        <f>SUM(Q207:AB207)</f>
        <v>-98267226.03937085</v>
      </c>
      <c r="G103" s="131">
        <f>SUM(AC207:AN207)</f>
        <v>-87982540.227791667</v>
      </c>
      <c r="H103" s="131">
        <f>SUM(AO207:AZ207)</f>
        <v>-129938426.63847473</v>
      </c>
      <c r="I103" s="131">
        <f>SUM(BA207:BL207)</f>
        <v>-127728618.05092868</v>
      </c>
      <c r="J103" s="39">
        <f>SUM(D103:I103)</f>
        <v>-561384197.80506599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1039</v>
      </c>
      <c r="D104" s="131">
        <f>D103</f>
        <v>-28592</v>
      </c>
      <c r="E104" s="131">
        <f>E103+D104</f>
        <v>-117467386.84849998</v>
      </c>
      <c r="F104" s="131">
        <f>F103+E104</f>
        <v>-215734612.88787085</v>
      </c>
      <c r="G104" s="131">
        <f>G103+F104</f>
        <v>-303717153.11566252</v>
      </c>
      <c r="H104" s="131">
        <f>H103+G104</f>
        <v>-433655579.75413728</v>
      </c>
      <c r="I104" s="131">
        <f>I103+H104</f>
        <v>-561384197.80506599</v>
      </c>
      <c r="J104" s="39">
        <f>SUM(D104:I104)</f>
        <v>-1631987522.4112368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151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506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508</v>
      </c>
      <c r="BM113" s="66"/>
    </row>
    <row r="114" spans="2:65" s="33" customFormat="1" x14ac:dyDescent="0.15">
      <c r="B114" s="48" t="s">
        <v>508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316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349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331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378</v>
      </c>
      <c r="BM119" s="66"/>
    </row>
    <row r="120" spans="2:65" s="33" customFormat="1" x14ac:dyDescent="0.15">
      <c r="B120" s="48" t="s">
        <v>378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379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383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507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382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381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384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385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505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421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422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448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468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469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437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438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439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441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442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509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403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528</v>
      </c>
      <c r="J149" s="33"/>
    </row>
    <row r="150" spans="1:65" s="158" customFormat="1" x14ac:dyDescent="0.15">
      <c r="A150" s="157"/>
      <c r="B150" s="48" t="s">
        <v>175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176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409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1600000</v>
      </c>
      <c r="F153" s="159">
        <f>STAFF_CWS!I531</f>
        <v>1600000</v>
      </c>
      <c r="G153" s="159">
        <f>STAFF_CWS!J531</f>
        <v>1600000</v>
      </c>
      <c r="H153" s="159">
        <f>STAFF_CWS!K531</f>
        <v>1600000</v>
      </c>
      <c r="I153" s="159">
        <f>STAFF_CWS!L531</f>
        <v>1600000</v>
      </c>
      <c r="J153" s="159">
        <f>STAFF_CWS!M531</f>
        <v>1600000</v>
      </c>
      <c r="K153" s="159">
        <f>STAFF_CWS!N531</f>
        <v>1600000</v>
      </c>
      <c r="L153" s="159">
        <f>STAFF_CWS!O531</f>
        <v>1600000</v>
      </c>
      <c r="M153" s="159">
        <f>STAFF_CWS!P531</f>
        <v>1600000</v>
      </c>
      <c r="N153" s="159">
        <f>STAFF_CWS!Q531</f>
        <v>1600000</v>
      </c>
      <c r="O153" s="159">
        <f>STAFF_CWS!R531</f>
        <v>1600000</v>
      </c>
      <c r="P153" s="159">
        <f>STAFF_CWS!S531</f>
        <v>1600000</v>
      </c>
      <c r="Q153" s="159">
        <f>STAFF_CWS!T531</f>
        <v>3400000</v>
      </c>
      <c r="R153" s="159">
        <f>STAFF_CWS!U531</f>
        <v>3400000</v>
      </c>
      <c r="S153" s="159">
        <f>STAFF_CWS!V531</f>
        <v>3400000</v>
      </c>
      <c r="T153" s="159">
        <f>STAFF_CWS!W531</f>
        <v>3400000</v>
      </c>
      <c r="U153" s="159">
        <f>STAFF_CWS!X531</f>
        <v>3400000</v>
      </c>
      <c r="V153" s="159">
        <f>STAFF_CWS!Y531</f>
        <v>3400000</v>
      </c>
      <c r="W153" s="159">
        <f>STAFF_CWS!Z531</f>
        <v>3400000</v>
      </c>
      <c r="X153" s="159">
        <f>STAFF_CWS!AA531</f>
        <v>3400000</v>
      </c>
      <c r="Y153" s="159">
        <f>STAFF_CWS!AB531</f>
        <v>3400000</v>
      </c>
      <c r="Z153" s="159">
        <f>STAFF_CWS!AC531</f>
        <v>3400000</v>
      </c>
      <c r="AA153" s="159">
        <f>STAFF_CWS!AD531</f>
        <v>3400000</v>
      </c>
      <c r="AB153" s="159">
        <f>STAFF_CWS!AE531</f>
        <v>3400000</v>
      </c>
      <c r="AC153" s="159">
        <f>STAFF_CWS!AF531</f>
        <v>3400000</v>
      </c>
      <c r="AD153" s="159">
        <f>STAFF_CWS!AG531</f>
        <v>3400000</v>
      </c>
      <c r="AE153" s="159">
        <f>STAFF_CWS!AH531</f>
        <v>3400000</v>
      </c>
      <c r="AF153" s="159">
        <f>STAFF_CWS!AI531</f>
        <v>3400000</v>
      </c>
      <c r="AG153" s="159">
        <f>STAFF_CWS!AJ531</f>
        <v>3400000</v>
      </c>
      <c r="AH153" s="159">
        <f>STAFF_CWS!AK531</f>
        <v>3400000</v>
      </c>
      <c r="AI153" s="159">
        <f>STAFF_CWS!AL531</f>
        <v>3400000</v>
      </c>
      <c r="AJ153" s="159">
        <f>STAFF_CWS!AM531</f>
        <v>3400000</v>
      </c>
      <c r="AK153" s="159">
        <f>STAFF_CWS!AN531</f>
        <v>3400000</v>
      </c>
      <c r="AL153" s="159">
        <f>STAFF_CWS!AO531</f>
        <v>3400000</v>
      </c>
      <c r="AM153" s="159">
        <f>STAFF_CWS!AP531</f>
        <v>3400000</v>
      </c>
      <c r="AN153" s="159">
        <f>STAFF_CWS!AQ531</f>
        <v>3400000</v>
      </c>
      <c r="AO153" s="159">
        <f>STAFF_CWS!AR531</f>
        <v>3600000</v>
      </c>
      <c r="AP153" s="159">
        <f>STAFF_CWS!AS531</f>
        <v>3600000</v>
      </c>
      <c r="AQ153" s="159">
        <f>STAFF_CWS!AT531</f>
        <v>3600000</v>
      </c>
      <c r="AR153" s="159">
        <f>STAFF_CWS!AU531</f>
        <v>3600000</v>
      </c>
      <c r="AS153" s="159">
        <f>STAFF_CWS!AV531</f>
        <v>3600000</v>
      </c>
      <c r="AT153" s="159">
        <f>STAFF_CWS!AW531</f>
        <v>3600000</v>
      </c>
      <c r="AU153" s="159">
        <f>STAFF_CWS!AX531</f>
        <v>3600000</v>
      </c>
      <c r="AV153" s="159">
        <f>STAFF_CWS!AY531</f>
        <v>3600000</v>
      </c>
      <c r="AW153" s="159">
        <f>STAFF_CWS!AZ531</f>
        <v>3600000</v>
      </c>
      <c r="AX153" s="159">
        <f>STAFF_CWS!BA531</f>
        <v>3600000</v>
      </c>
      <c r="AY153" s="159">
        <f>STAFF_CWS!BB531</f>
        <v>3600000</v>
      </c>
      <c r="AZ153" s="159">
        <f>STAFF_CWS!BC531</f>
        <v>3600000</v>
      </c>
      <c r="BA153" s="159">
        <f>STAFF_CWS!BD531</f>
        <v>4000000</v>
      </c>
      <c r="BB153" s="159">
        <f>STAFF_CWS!BE531</f>
        <v>4000000</v>
      </c>
      <c r="BC153" s="159">
        <f>STAFF_CWS!BF531</f>
        <v>4000000</v>
      </c>
      <c r="BD153" s="159">
        <f>STAFF_CWS!BG531</f>
        <v>4000000</v>
      </c>
      <c r="BE153" s="159">
        <f>STAFF_CWS!BH531</f>
        <v>4000000</v>
      </c>
      <c r="BF153" s="159">
        <f>STAFF_CWS!BI531</f>
        <v>4000000</v>
      </c>
      <c r="BG153" s="159">
        <f>STAFF_CWS!BJ531</f>
        <v>4000000</v>
      </c>
      <c r="BH153" s="159">
        <f>STAFF_CWS!BK531</f>
        <v>4000000</v>
      </c>
      <c r="BI153" s="159">
        <f>STAFF_CWS!BL531</f>
        <v>4000000</v>
      </c>
      <c r="BJ153" s="159">
        <f>STAFF_CWS!BM531</f>
        <v>4000000</v>
      </c>
      <c r="BK153" s="159">
        <f>STAFF_CWS!BN531</f>
        <v>4000000</v>
      </c>
      <c r="BL153" s="159">
        <f>STAFF_CWS!BO531</f>
        <v>4000000</v>
      </c>
      <c r="BM153" s="168">
        <f>SUM(D153:BL153)</f>
        <v>192000000</v>
      </c>
    </row>
    <row r="154" spans="1:65" s="51" customFormat="1" x14ac:dyDescent="0.15">
      <c r="A154" s="75"/>
      <c r="B154" s="14" t="s">
        <v>529</v>
      </c>
      <c r="D154" s="161">
        <f>SUM(D150:D153)</f>
        <v>0</v>
      </c>
      <c r="E154" s="161">
        <f>SUM(E150:E153)</f>
        <v>1600000</v>
      </c>
      <c r="F154" s="161">
        <f t="shared" ref="F154:BL154" si="17">SUM(F150:F153)</f>
        <v>1600000</v>
      </c>
      <c r="G154" s="161">
        <f t="shared" si="17"/>
        <v>1600000</v>
      </c>
      <c r="H154" s="161">
        <f t="shared" si="17"/>
        <v>1600000</v>
      </c>
      <c r="I154" s="161">
        <f t="shared" si="17"/>
        <v>1600000</v>
      </c>
      <c r="J154" s="169">
        <f t="shared" si="17"/>
        <v>1600000</v>
      </c>
      <c r="K154" s="161">
        <f t="shared" si="17"/>
        <v>1600000</v>
      </c>
      <c r="L154" s="161">
        <f t="shared" si="17"/>
        <v>1600000</v>
      </c>
      <c r="M154" s="161">
        <f t="shared" si="17"/>
        <v>1600000</v>
      </c>
      <c r="N154" s="161">
        <f t="shared" si="17"/>
        <v>1600394.2</v>
      </c>
      <c r="O154" s="161">
        <f t="shared" si="17"/>
        <v>1600394.2</v>
      </c>
      <c r="P154" s="161">
        <f t="shared" si="17"/>
        <v>1600758.25</v>
      </c>
      <c r="Q154" s="161">
        <f t="shared" si="17"/>
        <v>3402524.19</v>
      </c>
      <c r="R154" s="161">
        <f t="shared" si="17"/>
        <v>3403394.665</v>
      </c>
      <c r="S154" s="161">
        <f t="shared" si="17"/>
        <v>3406789.33</v>
      </c>
      <c r="T154" s="161">
        <f t="shared" si="17"/>
        <v>3406789.33</v>
      </c>
      <c r="U154" s="161">
        <f t="shared" si="17"/>
        <v>3406789.33</v>
      </c>
      <c r="V154" s="161">
        <f t="shared" si="17"/>
        <v>3406789.33</v>
      </c>
      <c r="W154" s="161">
        <f t="shared" si="17"/>
        <v>3406789.33</v>
      </c>
      <c r="X154" s="161">
        <f t="shared" si="17"/>
        <v>3407659.8050000002</v>
      </c>
      <c r="Y154" s="161">
        <f t="shared" si="17"/>
        <v>3408530.28</v>
      </c>
      <c r="Z154" s="161">
        <f t="shared" si="17"/>
        <v>3408552.78</v>
      </c>
      <c r="AA154" s="161">
        <f t="shared" si="17"/>
        <v>3410206.9637500001</v>
      </c>
      <c r="AB154" s="161">
        <f t="shared" si="17"/>
        <v>3410225.2450000001</v>
      </c>
      <c r="AC154" s="161">
        <f t="shared" si="17"/>
        <v>7413653.3799999999</v>
      </c>
      <c r="AD154" s="161">
        <f t="shared" si="17"/>
        <v>7421827.0580000002</v>
      </c>
      <c r="AE154" s="161">
        <f t="shared" si="17"/>
        <v>7424635.2215</v>
      </c>
      <c r="AF154" s="161">
        <f t="shared" si="17"/>
        <v>7424635.2215</v>
      </c>
      <c r="AG154" s="161">
        <f t="shared" si="17"/>
        <v>7427352.5099999998</v>
      </c>
      <c r="AH154" s="161">
        <f t="shared" si="17"/>
        <v>7427352.5099999998</v>
      </c>
      <c r="AI154" s="161">
        <f t="shared" si="17"/>
        <v>7427352.5099999998</v>
      </c>
      <c r="AJ154" s="161">
        <f t="shared" si="17"/>
        <v>7424658.0965</v>
      </c>
      <c r="AK154" s="161">
        <f t="shared" si="17"/>
        <v>7424680.9715</v>
      </c>
      <c r="AL154" s="161">
        <f t="shared" si="17"/>
        <v>7421988.4330000002</v>
      </c>
      <c r="AM154" s="161">
        <f t="shared" si="17"/>
        <v>7419312.6445000004</v>
      </c>
      <c r="AN154" s="161">
        <f t="shared" si="17"/>
        <v>7416615.3247500006</v>
      </c>
      <c r="AO154" s="161">
        <f t="shared" si="17"/>
        <v>11225620.7708</v>
      </c>
      <c r="AP154" s="161">
        <f t="shared" si="17"/>
        <v>11240872.6675</v>
      </c>
      <c r="AQ154" s="161">
        <f t="shared" si="17"/>
        <v>11246133.16705</v>
      </c>
      <c r="AR154" s="161">
        <f t="shared" si="17"/>
        <v>11246133.16705</v>
      </c>
      <c r="AS154" s="161">
        <f t="shared" si="17"/>
        <v>11251162.490625</v>
      </c>
      <c r="AT154" s="161">
        <f t="shared" si="17"/>
        <v>11251162.490625</v>
      </c>
      <c r="AU154" s="161">
        <f t="shared" si="17"/>
        <v>11251162.490625</v>
      </c>
      <c r="AV154" s="161">
        <f t="shared" si="17"/>
        <v>11246158.66705</v>
      </c>
      <c r="AW154" s="161">
        <f t="shared" si="17"/>
        <v>11246184.16705</v>
      </c>
      <c r="AX154" s="161">
        <f t="shared" si="17"/>
        <v>11241052.9175</v>
      </c>
      <c r="AY154" s="161">
        <f t="shared" si="17"/>
        <v>11236065.343924999</v>
      </c>
      <c r="AZ154" s="161">
        <f t="shared" si="17"/>
        <v>11230929.031874999</v>
      </c>
      <c r="BA154" s="161">
        <f t="shared" si="17"/>
        <v>12043572.210675001</v>
      </c>
      <c r="BB154" s="161">
        <f t="shared" si="17"/>
        <v>12069690.99958</v>
      </c>
      <c r="BC154" s="161">
        <f t="shared" si="17"/>
        <v>12078492.241714999</v>
      </c>
      <c r="BD154" s="161">
        <f t="shared" si="17"/>
        <v>12078492.241714999</v>
      </c>
      <c r="BE154" s="161">
        <f t="shared" si="17"/>
        <v>12087186.17135</v>
      </c>
      <c r="BF154" s="161">
        <f t="shared" si="17"/>
        <v>12087186.17135</v>
      </c>
      <c r="BG154" s="161">
        <f t="shared" si="17"/>
        <v>12087186.17135</v>
      </c>
      <c r="BH154" s="161">
        <f t="shared" si="17"/>
        <v>12078517.741714999</v>
      </c>
      <c r="BI154" s="161">
        <f t="shared" si="17"/>
        <v>12078543.241714999</v>
      </c>
      <c r="BJ154" s="161">
        <f t="shared" si="17"/>
        <v>12069871.24958</v>
      </c>
      <c r="BK154" s="161">
        <f t="shared" si="17"/>
        <v>12061219.069945</v>
      </c>
      <c r="BL154" s="161">
        <f t="shared" si="17"/>
        <v>12052542.015310001</v>
      </c>
      <c r="BM154" s="168">
        <f>SUM(D154:BL154)</f>
        <v>428945788.00767505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512</v>
      </c>
      <c r="J156" s="33"/>
    </row>
    <row r="157" spans="1:65" s="158" customFormat="1" x14ac:dyDescent="0.15">
      <c r="A157" s="157"/>
      <c r="B157" s="48" t="s">
        <v>175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176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409</v>
      </c>
      <c r="D159" s="159">
        <f>STAFF_CWS!G360</f>
        <v>0</v>
      </c>
      <c r="E159" s="159">
        <f>STAFF_CWS!H360</f>
        <v>4000000</v>
      </c>
      <c r="F159" s="159">
        <f>STAFF_CWS!I360</f>
        <v>4000000</v>
      </c>
      <c r="G159" s="159">
        <f>STAFF_CWS!J360</f>
        <v>4000000</v>
      </c>
      <c r="H159" s="159">
        <f>STAFF_CWS!K360</f>
        <v>4000000</v>
      </c>
      <c r="I159" s="159">
        <f>STAFF_CWS!L360</f>
        <v>4000000</v>
      </c>
      <c r="J159" s="159">
        <f>STAFF_CWS!M360</f>
        <v>4000000</v>
      </c>
      <c r="K159" s="159">
        <f>STAFF_CWS!N360</f>
        <v>4000000</v>
      </c>
      <c r="L159" s="159">
        <f>STAFF_CWS!O360</f>
        <v>4000000</v>
      </c>
      <c r="M159" s="159">
        <f>STAFF_CWS!P360</f>
        <v>4000000</v>
      </c>
      <c r="N159" s="159">
        <f>STAFF_CWS!Q360</f>
        <v>4000000</v>
      </c>
      <c r="O159" s="159">
        <f>STAFF_CWS!R360</f>
        <v>4000000</v>
      </c>
      <c r="P159" s="159">
        <f>STAFF_CWS!S360</f>
        <v>4000000</v>
      </c>
      <c r="Q159" s="159">
        <f>STAFF_CWS!T360</f>
        <v>4000000</v>
      </c>
      <c r="R159" s="159">
        <f>STAFF_CWS!U360</f>
        <v>4000000</v>
      </c>
      <c r="S159" s="159">
        <f>STAFF_CWS!V360</f>
        <v>4000000</v>
      </c>
      <c r="T159" s="159">
        <f>STAFF_CWS!W360</f>
        <v>4000000</v>
      </c>
      <c r="U159" s="159">
        <f>STAFF_CWS!X360</f>
        <v>4000000</v>
      </c>
      <c r="V159" s="159">
        <f>STAFF_CWS!Y360</f>
        <v>4000000</v>
      </c>
      <c r="W159" s="159">
        <f>STAFF_CWS!Z360</f>
        <v>2000000</v>
      </c>
      <c r="X159" s="159">
        <f>STAFF_CWS!AA360</f>
        <v>2000000</v>
      </c>
      <c r="Y159" s="159">
        <f>STAFF_CWS!AB360</f>
        <v>2000000</v>
      </c>
      <c r="Z159" s="159">
        <f>STAFF_CWS!AC360</f>
        <v>2000000</v>
      </c>
      <c r="AA159" s="159">
        <f>STAFF_CWS!AD360</f>
        <v>2000000</v>
      </c>
      <c r="AB159" s="159">
        <f>STAFF_CWS!AE360</f>
        <v>2000000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84000000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513</v>
      </c>
      <c r="D161" s="161">
        <f>SUM(D157:D160)</f>
        <v>0</v>
      </c>
      <c r="E161" s="161">
        <f>SUM(E157:E160)</f>
        <v>8000000</v>
      </c>
      <c r="F161" s="161">
        <f t="shared" ref="F161:BL161" si="18">SUM(F157:F160)</f>
        <v>8000000</v>
      </c>
      <c r="G161" s="161">
        <f t="shared" si="18"/>
        <v>8000000</v>
      </c>
      <c r="H161" s="161">
        <f t="shared" si="18"/>
        <v>8000000</v>
      </c>
      <c r="I161" s="161">
        <f t="shared" si="18"/>
        <v>8000000</v>
      </c>
      <c r="J161" s="169">
        <f t="shared" si="18"/>
        <v>8000000</v>
      </c>
      <c r="K161" s="161">
        <f t="shared" si="18"/>
        <v>8000000</v>
      </c>
      <c r="L161" s="161">
        <f t="shared" si="18"/>
        <v>8000000</v>
      </c>
      <c r="M161" s="161">
        <f t="shared" si="18"/>
        <v>8000000</v>
      </c>
      <c r="N161" s="161">
        <f t="shared" si="18"/>
        <v>8000000</v>
      </c>
      <c r="O161" s="161">
        <f t="shared" si="18"/>
        <v>8000000</v>
      </c>
      <c r="P161" s="161">
        <f t="shared" si="18"/>
        <v>8000000</v>
      </c>
      <c r="Q161" s="161">
        <f t="shared" si="18"/>
        <v>8000000</v>
      </c>
      <c r="R161" s="161">
        <f t="shared" si="18"/>
        <v>8000000</v>
      </c>
      <c r="S161" s="161">
        <f t="shared" si="18"/>
        <v>8000000</v>
      </c>
      <c r="T161" s="161">
        <f t="shared" si="18"/>
        <v>8000000</v>
      </c>
      <c r="U161" s="161">
        <f t="shared" si="18"/>
        <v>8000000</v>
      </c>
      <c r="V161" s="161">
        <f t="shared" si="18"/>
        <v>4000000</v>
      </c>
      <c r="W161" s="161">
        <f t="shared" si="18"/>
        <v>2000000</v>
      </c>
      <c r="X161" s="161">
        <f t="shared" si="18"/>
        <v>2000000</v>
      </c>
      <c r="Y161" s="161">
        <f t="shared" si="18"/>
        <v>2000000</v>
      </c>
      <c r="Z161" s="161">
        <f t="shared" si="18"/>
        <v>2000000</v>
      </c>
      <c r="AA161" s="161">
        <f t="shared" si="18"/>
        <v>2000000</v>
      </c>
      <c r="AB161" s="161">
        <f t="shared" si="18"/>
        <v>2000000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152000000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514</v>
      </c>
      <c r="J163" s="14"/>
      <c r="BM163" s="168"/>
    </row>
    <row r="164" spans="1:65" x14ac:dyDescent="0.15">
      <c r="B164" s="48" t="s">
        <v>410</v>
      </c>
      <c r="D164" s="162">
        <f>STAFF_CWS!G224+STAFF_CWS!G289+STAFF_CWS!G372+STAFF_CWS!G545</f>
        <v>0</v>
      </c>
      <c r="E164" s="162">
        <f>STAFF_CWS!H224+STAFF_CWS!H289+STAFF_CWS!H372+STAFF_CWS!H545</f>
        <v>144103.33333333331</v>
      </c>
      <c r="F164" s="162">
        <f>STAFF_CWS!I224+STAFF_CWS!I289+STAFF_CWS!I372+STAFF_CWS!I545</f>
        <v>144103.33333333331</v>
      </c>
      <c r="G164" s="162">
        <f>STAFF_CWS!J224+STAFF_CWS!J289+STAFF_CWS!J372+STAFF_CWS!J545</f>
        <v>144103.33333333331</v>
      </c>
      <c r="H164" s="162">
        <f>STAFF_CWS!K224+STAFF_CWS!K289+STAFF_CWS!K372+STAFF_CWS!K545</f>
        <v>144103.33333333331</v>
      </c>
      <c r="I164" s="162">
        <f>STAFF_CWS!L224+STAFF_CWS!L289+STAFF_CWS!L372+STAFF_CWS!L545</f>
        <v>144103.33333333331</v>
      </c>
      <c r="J164" s="159">
        <f>STAFF_CWS!M224+STAFF_CWS!M289+STAFF_CWS!M372+STAFF_CWS!M545</f>
        <v>144103.33333333331</v>
      </c>
      <c r="K164" s="162">
        <f>STAFF_CWS!N224+STAFF_CWS!N289+STAFF_CWS!N372+STAFF_CWS!N545</f>
        <v>144103.33333333331</v>
      </c>
      <c r="L164" s="162">
        <f>STAFF_CWS!O224+STAFF_CWS!O289+STAFF_CWS!O372+STAFF_CWS!O545</f>
        <v>144103.33333333331</v>
      </c>
      <c r="M164" s="162">
        <f>STAFF_CWS!P224+STAFF_CWS!P289+STAFF_CWS!P372+STAFF_CWS!P545</f>
        <v>144103.33333333331</v>
      </c>
      <c r="N164" s="162">
        <f>STAFF_CWS!Q224+STAFF_CWS!Q289+STAFF_CWS!Q372+STAFF_CWS!Q545</f>
        <v>144138.81133333332</v>
      </c>
      <c r="O164" s="162">
        <f>STAFF_CWS!R224+STAFF_CWS!R289+STAFF_CWS!R372+STAFF_CWS!R545</f>
        <v>144138.81133333332</v>
      </c>
      <c r="P164" s="162">
        <f>STAFF_CWS!S224+STAFF_CWS!S289+STAFF_CWS!S372+STAFF_CWS!S545</f>
        <v>144171.57583333334</v>
      </c>
      <c r="Q164" s="162">
        <f>STAFF_CWS!T224+STAFF_CWS!T289+STAFF_CWS!T372+STAFF_CWS!T545</f>
        <v>306330.51043333334</v>
      </c>
      <c r="R164" s="162">
        <f>STAFF_CWS!U224+STAFF_CWS!U289+STAFF_CWS!U372+STAFF_CWS!U545</f>
        <v>306408.85318333335</v>
      </c>
      <c r="S164" s="162">
        <f>STAFF_CWS!V224+STAFF_CWS!V289+STAFF_CWS!V372+STAFF_CWS!V545</f>
        <v>306714.37303333334</v>
      </c>
      <c r="T164" s="162">
        <f>STAFF_CWS!W224+STAFF_CWS!W289+STAFF_CWS!W372+STAFF_CWS!W545</f>
        <v>306714.37303333334</v>
      </c>
      <c r="U164" s="162">
        <f>STAFF_CWS!X224+STAFF_CWS!X289+STAFF_CWS!X372+STAFF_CWS!X545</f>
        <v>306714.37303333334</v>
      </c>
      <c r="V164" s="162">
        <f>STAFF_CWS!Y224+STAFF_CWS!Y289+STAFF_CWS!Y372+STAFF_CWS!Y545</f>
        <v>306714.37303333334</v>
      </c>
      <c r="W164" s="162">
        <f>STAFF_CWS!Z224+STAFF_CWS!Z289+STAFF_CWS!Z372+STAFF_CWS!Z545</f>
        <v>306714.37303333334</v>
      </c>
      <c r="X164" s="162">
        <f>STAFF_CWS!AA224+STAFF_CWS!AA289+STAFF_CWS!AA372+STAFF_CWS!AA545</f>
        <v>306792.71578333335</v>
      </c>
      <c r="Y164" s="162">
        <f>STAFF_CWS!AB224+STAFF_CWS!AB289+STAFF_CWS!AB372+STAFF_CWS!AB545</f>
        <v>306871.05853333336</v>
      </c>
      <c r="Z164" s="162">
        <f>STAFF_CWS!AC224+STAFF_CWS!AC289+STAFF_CWS!AC372+STAFF_CWS!AC545</f>
        <v>306873.08353333338</v>
      </c>
      <c r="AA164" s="162">
        <f>STAFF_CWS!AD224+STAFF_CWS!AD289+STAFF_CWS!AD372+STAFF_CWS!AD545</f>
        <v>307021.96007083333</v>
      </c>
      <c r="AB164" s="162">
        <f>STAFF_CWS!AE224+STAFF_CWS!AE289+STAFF_CWS!AE372+STAFF_CWS!AE545</f>
        <v>307023.60538333334</v>
      </c>
      <c r="AC164" s="162">
        <f>STAFF_CWS!AF224+STAFF_CWS!AF289+STAFF_CWS!AF372+STAFF_CWS!AF545</f>
        <v>667332.13753333339</v>
      </c>
      <c r="AD164" s="162">
        <f>STAFF_CWS!AG224+STAFF_CWS!AG289+STAFF_CWS!AG372+STAFF_CWS!AG545</f>
        <v>668067.76855333336</v>
      </c>
      <c r="AE164" s="162">
        <f>STAFF_CWS!AH224+STAFF_CWS!AH289+STAFF_CWS!AH372+STAFF_CWS!AH545</f>
        <v>668320.50326833338</v>
      </c>
      <c r="AF164" s="162">
        <f>STAFF_CWS!AI224+STAFF_CWS!AI289+STAFF_CWS!AI372+STAFF_CWS!AI545</f>
        <v>668320.50326833338</v>
      </c>
      <c r="AG164" s="162">
        <f>STAFF_CWS!AJ224+STAFF_CWS!AJ289+STAFF_CWS!AJ372+STAFF_CWS!AJ545</f>
        <v>668565.05923333333</v>
      </c>
      <c r="AH164" s="162">
        <f>STAFF_CWS!AK224+STAFF_CWS!AK289+STAFF_CWS!AK372+STAFF_CWS!AK545</f>
        <v>668565.05923333333</v>
      </c>
      <c r="AI164" s="162">
        <f>STAFF_CWS!AL224+STAFF_CWS!AL289+STAFF_CWS!AL372+STAFF_CWS!AL545</f>
        <v>668565.05923333333</v>
      </c>
      <c r="AJ164" s="162">
        <f>STAFF_CWS!AM224+STAFF_CWS!AM289+STAFF_CWS!AM372+STAFF_CWS!AM545</f>
        <v>668322.56201833335</v>
      </c>
      <c r="AK164" s="162">
        <f>STAFF_CWS!AN224+STAFF_CWS!AN289+STAFF_CWS!AN372+STAFF_CWS!AN545</f>
        <v>668324.62076833332</v>
      </c>
      <c r="AL164" s="162">
        <f>STAFF_CWS!AO224+STAFF_CWS!AO289+STAFF_CWS!AO372+STAFF_CWS!AO545</f>
        <v>668082.29230333329</v>
      </c>
      <c r="AM164" s="162">
        <f>STAFF_CWS!AP224+STAFF_CWS!AP289+STAFF_CWS!AP372+STAFF_CWS!AP545</f>
        <v>667841.47133833333</v>
      </c>
      <c r="AN164" s="162">
        <f>STAFF_CWS!AQ224+STAFF_CWS!AQ289+STAFF_CWS!AQ372+STAFF_CWS!AQ545</f>
        <v>667598.71256083343</v>
      </c>
      <c r="AO164" s="162">
        <f>STAFF_CWS!AR224+STAFF_CWS!AR289+STAFF_CWS!AR372+STAFF_CWS!AR545</f>
        <v>1010409.2027053332</v>
      </c>
      <c r="AP164" s="162">
        <f>STAFF_CWS!AS224+STAFF_CWS!AS289+STAFF_CWS!AS372+STAFF_CWS!AS545</f>
        <v>1011781.8734083334</v>
      </c>
      <c r="AQ164" s="162">
        <f>STAFF_CWS!AT224+STAFF_CWS!AT289+STAFF_CWS!AT372+STAFF_CWS!AT545</f>
        <v>1012255.3183678335</v>
      </c>
      <c r="AR164" s="162">
        <f>STAFF_CWS!AU224+STAFF_CWS!AU289+STAFF_CWS!AU372+STAFF_CWS!AU545</f>
        <v>1012255.3183678335</v>
      </c>
      <c r="AS164" s="162">
        <f>STAFF_CWS!AV224+STAFF_CWS!AV289+STAFF_CWS!AV372+STAFF_CWS!AV545</f>
        <v>1012707.9574895834</v>
      </c>
      <c r="AT164" s="162">
        <f>STAFF_CWS!AW224+STAFF_CWS!AW289+STAFF_CWS!AW372+STAFF_CWS!AW545</f>
        <v>1012707.9574895834</v>
      </c>
      <c r="AU164" s="162">
        <f>STAFF_CWS!AX224+STAFF_CWS!AX289+STAFF_CWS!AX372+STAFF_CWS!AX545</f>
        <v>1012707.9574895834</v>
      </c>
      <c r="AV164" s="162">
        <f>STAFF_CWS!AY224+STAFF_CWS!AY289+STAFF_CWS!AY372+STAFF_CWS!AY545</f>
        <v>1012257.6133678334</v>
      </c>
      <c r="AW164" s="162">
        <f>STAFF_CWS!AZ224+STAFF_CWS!AZ289+STAFF_CWS!AZ372+STAFF_CWS!AZ545</f>
        <v>1012259.9083678334</v>
      </c>
      <c r="AX164" s="162">
        <f>STAFF_CWS!BA224+STAFF_CWS!BA289+STAFF_CWS!BA372+STAFF_CWS!BA545</f>
        <v>1011798.0959083333</v>
      </c>
      <c r="AY164" s="162">
        <f>STAFF_CWS!BB224+STAFF_CWS!BB289+STAFF_CWS!BB372+STAFF_CWS!BB545</f>
        <v>1011349.2142865832</v>
      </c>
      <c r="AZ164" s="162">
        <f>STAFF_CWS!BC224+STAFF_CWS!BC289+STAFF_CWS!BC372+STAFF_CWS!BC545</f>
        <v>1010886.9462020833</v>
      </c>
      <c r="BA164" s="162">
        <f>STAFF_CWS!BD224+STAFF_CWS!BD289+STAFF_CWS!BD372+STAFF_CWS!BD545</f>
        <v>1084024.8322940834</v>
      </c>
      <c r="BB164" s="162">
        <f>STAFF_CWS!BE224+STAFF_CWS!BE289+STAFF_CWS!BE372+STAFF_CWS!BE545</f>
        <v>1086375.5232955331</v>
      </c>
      <c r="BC164" s="162">
        <f>STAFF_CWS!BF224+STAFF_CWS!BF289+STAFF_CWS!BF372+STAFF_CWS!BF545</f>
        <v>1087167.6350876833</v>
      </c>
      <c r="BD164" s="162">
        <f>STAFF_CWS!BG224+STAFF_CWS!BG289+STAFF_CWS!BG372+STAFF_CWS!BG545</f>
        <v>1087167.6350876833</v>
      </c>
      <c r="BE164" s="162">
        <f>STAFF_CWS!BH224+STAFF_CWS!BH289+STAFF_CWS!BH372+STAFF_CWS!BH545</f>
        <v>1087950.0887548334</v>
      </c>
      <c r="BF164" s="162">
        <f>STAFF_CWS!BI224+STAFF_CWS!BI289+STAFF_CWS!BI372+STAFF_CWS!BI545</f>
        <v>1087950.0887548334</v>
      </c>
      <c r="BG164" s="162">
        <f>STAFF_CWS!BJ224+STAFF_CWS!BJ289+STAFF_CWS!BJ372+STAFF_CWS!BJ545</f>
        <v>1087950.0887548334</v>
      </c>
      <c r="BH164" s="162">
        <f>STAFF_CWS!BK224+STAFF_CWS!BK289+STAFF_CWS!BK372+STAFF_CWS!BK545</f>
        <v>1087169.9300876833</v>
      </c>
      <c r="BI164" s="162">
        <f>STAFF_CWS!BL224+STAFF_CWS!BL289+STAFF_CWS!BL372+STAFF_CWS!BL545</f>
        <v>1087172.2250876832</v>
      </c>
      <c r="BJ164" s="162">
        <f>STAFF_CWS!BM224+STAFF_CWS!BM289+STAFF_CWS!BM372+STAFF_CWS!BM545</f>
        <v>1086391.7457955333</v>
      </c>
      <c r="BK164" s="162">
        <f>STAFF_CWS!BN224+STAFF_CWS!BN289+STAFF_CWS!BN372+STAFF_CWS!BN545</f>
        <v>1085613.0496283832</v>
      </c>
      <c r="BL164" s="162">
        <f>STAFF_CWS!BO224+STAFF_CWS!BO289+STAFF_CWS!BO372+STAFF_CWS!BO545</f>
        <v>1084832.1147112332</v>
      </c>
      <c r="BM164" s="168">
        <f>SUM(D164:BL164)</f>
        <v>38611320.920690753</v>
      </c>
    </row>
    <row r="165" spans="1:65" s="158" customFormat="1" x14ac:dyDescent="0.15">
      <c r="A165" s="157"/>
      <c r="B165" s="48" t="s">
        <v>510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48000</v>
      </c>
      <c r="Q166" s="162">
        <f>STAFF_CWS!T228+STAFF_CWS!T293+STAFF_CWS!T376+STAFF_CWS!T549</f>
        <v>48000</v>
      </c>
      <c r="R166" s="162">
        <f>STAFF_CWS!U228+STAFF_CWS!U293+STAFF_CWS!U376+STAFF_CWS!U549</f>
        <v>48000</v>
      </c>
      <c r="S166" s="162">
        <f>STAFF_CWS!V228+STAFF_CWS!V293+STAFF_CWS!V376+STAFF_CWS!V549</f>
        <v>48000</v>
      </c>
      <c r="T166" s="162">
        <f>STAFF_CWS!W228+STAFF_CWS!W293+STAFF_CWS!W376+STAFF_CWS!W549</f>
        <v>48000</v>
      </c>
      <c r="U166" s="162">
        <f>STAFF_CWS!X228+STAFF_CWS!X293+STAFF_CWS!X376+STAFF_CWS!X549</f>
        <v>48000</v>
      </c>
      <c r="V166" s="162">
        <f>STAFF_CWS!Y228+STAFF_CWS!Y293+STAFF_CWS!Y376+STAFF_CWS!Y549</f>
        <v>48000</v>
      </c>
      <c r="W166" s="162">
        <f>STAFF_CWS!Z228+STAFF_CWS!Z293+STAFF_CWS!Z376+STAFF_CWS!Z549</f>
        <v>48000</v>
      </c>
      <c r="X166" s="162">
        <f>STAFF_CWS!AA228+STAFF_CWS!AA293+STAFF_CWS!AA376+STAFF_CWS!AA549</f>
        <v>48000</v>
      </c>
      <c r="Y166" s="162">
        <f>STAFF_CWS!AB228+STAFF_CWS!AB293+STAFF_CWS!AB376+STAFF_CWS!AB549</f>
        <v>48011.826000000001</v>
      </c>
      <c r="Z166" s="162">
        <f>STAFF_CWS!AC228+STAFF_CWS!AC293+STAFF_CWS!AC376+STAFF_CWS!AC549</f>
        <v>48011.826000000001</v>
      </c>
      <c r="AA166" s="162">
        <f>STAFF_CWS!AD228+STAFF_CWS!AD293+STAFF_CWS!AD376+STAFF_CWS!AD549</f>
        <v>48022.747499999998</v>
      </c>
      <c r="AB166" s="162">
        <f>STAFF_CWS!AE228+STAFF_CWS!AE293+STAFF_CWS!AE376+STAFF_CWS!AE549</f>
        <v>102075.7257</v>
      </c>
      <c r="AC166" s="162">
        <f>STAFF_CWS!AF228+STAFF_CWS!AF293+STAFF_CWS!AF376+STAFF_CWS!AF549</f>
        <v>102101.83994999999</v>
      </c>
      <c r="AD166" s="162">
        <f>STAFF_CWS!AG228+STAFF_CWS!AG293+STAFF_CWS!AG376+STAFF_CWS!AG549</f>
        <v>102203.6799</v>
      </c>
      <c r="AE166" s="162">
        <f>STAFF_CWS!AH228+STAFF_CWS!AH293+STAFF_CWS!AH376+STAFF_CWS!AH549</f>
        <v>102203.6799</v>
      </c>
      <c r="AF166" s="162">
        <f>STAFF_CWS!AI228+STAFF_CWS!AI293+STAFF_CWS!AI376+STAFF_CWS!AI549</f>
        <v>102203.6799</v>
      </c>
      <c r="AG166" s="162">
        <f>STAFF_CWS!AJ228+STAFF_CWS!AJ293+STAFF_CWS!AJ376+STAFF_CWS!AJ549</f>
        <v>102203.6799</v>
      </c>
      <c r="AH166" s="162">
        <f>STAFF_CWS!AK228+STAFF_CWS!AK293+STAFF_CWS!AK376+STAFF_CWS!AK549</f>
        <v>102203.6799</v>
      </c>
      <c r="AI166" s="162">
        <f>STAFF_CWS!AL228+STAFF_CWS!AL293+STAFF_CWS!AL376+STAFF_CWS!AL549</f>
        <v>102229.79415</v>
      </c>
      <c r="AJ166" s="162">
        <f>STAFF_CWS!AM228+STAFF_CWS!AM293+STAFF_CWS!AM376+STAFF_CWS!AM549</f>
        <v>102255.9084</v>
      </c>
      <c r="AK166" s="162">
        <f>STAFF_CWS!AN228+STAFF_CWS!AN293+STAFF_CWS!AN376+STAFF_CWS!AN549</f>
        <v>102256.5834</v>
      </c>
      <c r="AL166" s="162">
        <f>STAFF_CWS!AO228+STAFF_CWS!AO293+STAFF_CWS!AO376+STAFF_CWS!AO549</f>
        <v>102306.20891250001</v>
      </c>
      <c r="AM166" s="162">
        <f>STAFF_CWS!AP228+STAFF_CWS!AP293+STAFF_CWS!AP376+STAFF_CWS!AP549</f>
        <v>102306.75735</v>
      </c>
      <c r="AN166" s="162">
        <f>STAFF_CWS!AQ228+STAFF_CWS!AQ293+STAFF_CWS!AQ376+STAFF_CWS!AQ549</f>
        <v>222409.60139999999</v>
      </c>
      <c r="AO166" s="162">
        <f>STAFF_CWS!AR228+STAFF_CWS!AR293+STAFF_CWS!AR376+STAFF_CWS!AR549</f>
        <v>222654.81174</v>
      </c>
      <c r="AP166" s="162">
        <f>STAFF_CWS!AS228+STAFF_CWS!AS293+STAFF_CWS!AS376+STAFF_CWS!AS549</f>
        <v>222739.056645</v>
      </c>
      <c r="AQ166" s="162">
        <f>STAFF_CWS!AT228+STAFF_CWS!AT293+STAFF_CWS!AT376+STAFF_CWS!AT549</f>
        <v>222739.056645</v>
      </c>
      <c r="AR166" s="162">
        <f>STAFF_CWS!AU228+STAFF_CWS!AU293+STAFF_CWS!AU376+STAFF_CWS!AU549</f>
        <v>222820.57529999997</v>
      </c>
      <c r="AS166" s="162">
        <f>STAFF_CWS!AV228+STAFF_CWS!AV293+STAFF_CWS!AV376+STAFF_CWS!AV549</f>
        <v>222820.57529999997</v>
      </c>
      <c r="AT166" s="162">
        <f>STAFF_CWS!AW228+STAFF_CWS!AW293+STAFF_CWS!AW376+STAFF_CWS!AW549</f>
        <v>222820.57529999997</v>
      </c>
      <c r="AU166" s="162">
        <f>STAFF_CWS!AX228+STAFF_CWS!AX293+STAFF_CWS!AX376+STAFF_CWS!AX549</f>
        <v>222739.74289499997</v>
      </c>
      <c r="AV166" s="162">
        <f>STAFF_CWS!AY228+STAFF_CWS!AY293+STAFF_CWS!AY376+STAFF_CWS!AY549</f>
        <v>222740.429145</v>
      </c>
      <c r="AW166" s="162">
        <f>STAFF_CWS!AZ228+STAFF_CWS!AZ293+STAFF_CWS!AZ376+STAFF_CWS!AZ549</f>
        <v>222659.65299</v>
      </c>
      <c r="AX166" s="162">
        <f>STAFF_CWS!BA228+STAFF_CWS!BA293+STAFF_CWS!BA376+STAFF_CWS!BA549</f>
        <v>222579.37933500001</v>
      </c>
      <c r="AY166" s="162">
        <f>STAFF_CWS!BB228+STAFF_CWS!BB293+STAFF_CWS!BB376+STAFF_CWS!BB549</f>
        <v>222498.45974249998</v>
      </c>
      <c r="AZ166" s="162">
        <f>STAFF_CWS!BC228+STAFF_CWS!BC293+STAFF_CWS!BC376+STAFF_CWS!BC549</f>
        <v>336768.62312400003</v>
      </c>
      <c r="BA166" s="162">
        <f>STAFF_CWS!BD228+STAFF_CWS!BD293+STAFF_CWS!BD376+STAFF_CWS!BD549</f>
        <v>337226.18002500001</v>
      </c>
      <c r="BB166" s="162">
        <f>STAFF_CWS!BE228+STAFF_CWS!BE293+STAFF_CWS!BE376+STAFF_CWS!BE549</f>
        <v>337383.99501149997</v>
      </c>
      <c r="BC166" s="162">
        <f>STAFF_CWS!BF228+STAFF_CWS!BF293+STAFF_CWS!BF376+STAFF_CWS!BF549</f>
        <v>337383.99501149997</v>
      </c>
      <c r="BD166" s="162">
        <f>STAFF_CWS!BG228+STAFF_CWS!BG293+STAFF_CWS!BG376+STAFF_CWS!BG549</f>
        <v>337534.87471875001</v>
      </c>
      <c r="BE166" s="162">
        <f>STAFF_CWS!BH228+STAFF_CWS!BH293+STAFF_CWS!BH376+STAFF_CWS!BH549</f>
        <v>337534.87471875001</v>
      </c>
      <c r="BF166" s="162">
        <f>STAFF_CWS!BI228+STAFF_CWS!BI293+STAFF_CWS!BI376+STAFF_CWS!BI549</f>
        <v>337534.87471875001</v>
      </c>
      <c r="BG166" s="162">
        <f>STAFF_CWS!BJ228+STAFF_CWS!BJ293+STAFF_CWS!BJ376+STAFF_CWS!BJ549</f>
        <v>337384.76001149998</v>
      </c>
      <c r="BH166" s="162">
        <f>STAFF_CWS!BK228+STAFF_CWS!BK293+STAFF_CWS!BK376+STAFF_CWS!BK549</f>
        <v>337385.52501149999</v>
      </c>
      <c r="BI166" s="162">
        <f>STAFF_CWS!BL228+STAFF_CWS!BL293+STAFF_CWS!BL376+STAFF_CWS!BL549</f>
        <v>337231.58752499998</v>
      </c>
      <c r="BJ166" s="162">
        <f>STAFF_CWS!BM228+STAFF_CWS!BM293+STAFF_CWS!BM376+STAFF_CWS!BM549</f>
        <v>337081.96031775</v>
      </c>
      <c r="BK166" s="162">
        <f>STAFF_CWS!BN228+STAFF_CWS!BN293+STAFF_CWS!BN376+STAFF_CWS!BN549</f>
        <v>336927.87095625</v>
      </c>
      <c r="BL166" s="162">
        <f>STAFF_CWS!BO228+STAFF_CWS!BO293+STAFF_CWS!BO376+STAFF_CWS!BO549</f>
        <v>361307.16632025002</v>
      </c>
      <c r="BM166" s="168">
        <f>SUM(D166:BL166)</f>
        <v>8883505.8207705002</v>
      </c>
    </row>
    <row r="167" spans="1:65" x14ac:dyDescent="0.15">
      <c r="B167" s="16" t="s">
        <v>515</v>
      </c>
      <c r="D167" s="162">
        <f>SUM(D164:D166)</f>
        <v>0</v>
      </c>
      <c r="E167" s="162">
        <f>SUM(E164:E166)</f>
        <v>144103.33333333331</v>
      </c>
      <c r="F167" s="162">
        <f t="shared" ref="F167:BL167" si="19">SUM(F164:F166)</f>
        <v>144103.33333333331</v>
      </c>
      <c r="G167" s="162">
        <f t="shared" si="19"/>
        <v>144103.33333333331</v>
      </c>
      <c r="H167" s="162">
        <f t="shared" si="19"/>
        <v>146603.33333333331</v>
      </c>
      <c r="I167" s="162">
        <f t="shared" si="19"/>
        <v>146603.33333333331</v>
      </c>
      <c r="J167" s="159">
        <f t="shared" si="19"/>
        <v>146603.33333333331</v>
      </c>
      <c r="K167" s="162">
        <f t="shared" si="19"/>
        <v>146603.33333333331</v>
      </c>
      <c r="L167" s="162">
        <f t="shared" si="19"/>
        <v>146603.33333333331</v>
      </c>
      <c r="M167" s="162">
        <f t="shared" si="19"/>
        <v>146603.33333333331</v>
      </c>
      <c r="N167" s="162">
        <f t="shared" si="19"/>
        <v>146638.81133333332</v>
      </c>
      <c r="O167" s="162">
        <f t="shared" si="19"/>
        <v>146638.81133333332</v>
      </c>
      <c r="P167" s="162">
        <f t="shared" si="19"/>
        <v>194671.57583333334</v>
      </c>
      <c r="Q167" s="162">
        <f t="shared" si="19"/>
        <v>357080.51043333334</v>
      </c>
      <c r="R167" s="162">
        <f t="shared" si="19"/>
        <v>357158.85318333335</v>
      </c>
      <c r="S167" s="162">
        <f t="shared" si="19"/>
        <v>357464.37303333334</v>
      </c>
      <c r="T167" s="162">
        <f t="shared" si="19"/>
        <v>357464.37303333334</v>
      </c>
      <c r="U167" s="162">
        <f t="shared" si="19"/>
        <v>357464.37303333334</v>
      </c>
      <c r="V167" s="162">
        <f t="shared" si="19"/>
        <v>357464.37303333334</v>
      </c>
      <c r="W167" s="162">
        <f t="shared" si="19"/>
        <v>357464.37303333334</v>
      </c>
      <c r="X167" s="162">
        <f t="shared" si="19"/>
        <v>357542.71578333335</v>
      </c>
      <c r="Y167" s="162">
        <f t="shared" si="19"/>
        <v>357632.88453333336</v>
      </c>
      <c r="Z167" s="162">
        <f t="shared" si="19"/>
        <v>357634.90953333338</v>
      </c>
      <c r="AA167" s="162">
        <f t="shared" si="19"/>
        <v>357794.70757083333</v>
      </c>
      <c r="AB167" s="162">
        <f t="shared" si="19"/>
        <v>411849.33108333335</v>
      </c>
      <c r="AC167" s="162">
        <f t="shared" si="19"/>
        <v>772458.97748333332</v>
      </c>
      <c r="AD167" s="162">
        <f t="shared" si="19"/>
        <v>773296.44845333335</v>
      </c>
      <c r="AE167" s="162">
        <f t="shared" si="19"/>
        <v>773549.18316833337</v>
      </c>
      <c r="AF167" s="162">
        <f t="shared" si="19"/>
        <v>773549.18316833337</v>
      </c>
      <c r="AG167" s="162">
        <f t="shared" si="19"/>
        <v>773793.73913333332</v>
      </c>
      <c r="AH167" s="162">
        <f t="shared" si="19"/>
        <v>773793.73913333332</v>
      </c>
      <c r="AI167" s="162">
        <f t="shared" si="19"/>
        <v>773819.85338333331</v>
      </c>
      <c r="AJ167" s="162">
        <f t="shared" si="19"/>
        <v>773603.47041833331</v>
      </c>
      <c r="AK167" s="162">
        <f t="shared" si="19"/>
        <v>773606.20416833332</v>
      </c>
      <c r="AL167" s="162">
        <f t="shared" si="19"/>
        <v>773413.50121583324</v>
      </c>
      <c r="AM167" s="162">
        <f t="shared" si="19"/>
        <v>773173.2286883333</v>
      </c>
      <c r="AN167" s="162">
        <f t="shared" si="19"/>
        <v>893033.31396083347</v>
      </c>
      <c r="AO167" s="162">
        <f t="shared" si="19"/>
        <v>1236391.5144453333</v>
      </c>
      <c r="AP167" s="162">
        <f t="shared" si="19"/>
        <v>1237848.4300533333</v>
      </c>
      <c r="AQ167" s="162">
        <f t="shared" si="19"/>
        <v>1238321.8750128336</v>
      </c>
      <c r="AR167" s="162">
        <f t="shared" si="19"/>
        <v>1238403.3936678334</v>
      </c>
      <c r="AS167" s="162">
        <f t="shared" si="19"/>
        <v>1238856.0327895833</v>
      </c>
      <c r="AT167" s="162">
        <f t="shared" si="19"/>
        <v>1238856.0327895833</v>
      </c>
      <c r="AU167" s="162">
        <f t="shared" si="19"/>
        <v>1238775.2003845833</v>
      </c>
      <c r="AV167" s="162">
        <f t="shared" si="19"/>
        <v>1238325.5425128334</v>
      </c>
      <c r="AW167" s="162">
        <f t="shared" si="19"/>
        <v>1238247.0613578334</v>
      </c>
      <c r="AX167" s="162">
        <f t="shared" si="19"/>
        <v>1237704.9752433333</v>
      </c>
      <c r="AY167" s="162">
        <f t="shared" si="19"/>
        <v>1237175.1740290832</v>
      </c>
      <c r="AZ167" s="162">
        <f t="shared" si="19"/>
        <v>1350983.0693260832</v>
      </c>
      <c r="BA167" s="162">
        <f t="shared" si="19"/>
        <v>1424911.2623190833</v>
      </c>
      <c r="BB167" s="162">
        <f t="shared" si="19"/>
        <v>1427419.768307033</v>
      </c>
      <c r="BC167" s="162">
        <f t="shared" si="19"/>
        <v>1428211.8800991834</v>
      </c>
      <c r="BD167" s="162">
        <f t="shared" si="19"/>
        <v>1428362.7598064332</v>
      </c>
      <c r="BE167" s="162">
        <f t="shared" si="19"/>
        <v>1429145.2134735836</v>
      </c>
      <c r="BF167" s="162">
        <f t="shared" si="19"/>
        <v>1429145.2134735836</v>
      </c>
      <c r="BG167" s="162">
        <f t="shared" si="19"/>
        <v>1428995.0987663334</v>
      </c>
      <c r="BH167" s="162">
        <f t="shared" si="19"/>
        <v>1428215.7050991831</v>
      </c>
      <c r="BI167" s="162">
        <f t="shared" si="19"/>
        <v>1428064.062612683</v>
      </c>
      <c r="BJ167" s="162">
        <f t="shared" si="19"/>
        <v>1427133.9561132833</v>
      </c>
      <c r="BK167" s="162">
        <f t="shared" si="19"/>
        <v>1426201.1705846332</v>
      </c>
      <c r="BL167" s="162">
        <f t="shared" si="19"/>
        <v>1449799.5310314833</v>
      </c>
      <c r="BM167" s="168">
        <f>SUM(D167:BL167)</f>
        <v>47670479.741461247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511</v>
      </c>
      <c r="D169" s="131">
        <f t="shared" ref="D169:AI169" si="20">D167+D161+D154</f>
        <v>0</v>
      </c>
      <c r="E169" s="131">
        <f t="shared" si="20"/>
        <v>9744103.3333333321</v>
      </c>
      <c r="F169" s="131">
        <f t="shared" si="20"/>
        <v>9744103.3333333321</v>
      </c>
      <c r="G169" s="131">
        <f t="shared" si="20"/>
        <v>9744103.3333333321</v>
      </c>
      <c r="H169" s="131">
        <f t="shared" si="20"/>
        <v>9746603.3333333321</v>
      </c>
      <c r="I169" s="131">
        <f t="shared" si="20"/>
        <v>9746603.3333333321</v>
      </c>
      <c r="J169" s="105">
        <f t="shared" si="20"/>
        <v>9746603.3333333321</v>
      </c>
      <c r="K169" s="131">
        <f t="shared" si="20"/>
        <v>9746603.3333333321</v>
      </c>
      <c r="L169" s="131">
        <f t="shared" si="20"/>
        <v>9746603.3333333321</v>
      </c>
      <c r="M169" s="131">
        <f t="shared" si="20"/>
        <v>9746603.3333333321</v>
      </c>
      <c r="N169" s="131">
        <f t="shared" si="20"/>
        <v>9747033.0113333333</v>
      </c>
      <c r="O169" s="131">
        <f t="shared" si="20"/>
        <v>9747033.0113333333</v>
      </c>
      <c r="P169" s="131">
        <f t="shared" si="20"/>
        <v>9795429.8258333337</v>
      </c>
      <c r="Q169" s="131">
        <f t="shared" si="20"/>
        <v>11759604.700433332</v>
      </c>
      <c r="R169" s="131">
        <f t="shared" si="20"/>
        <v>11760553.518183334</v>
      </c>
      <c r="S169" s="131">
        <f t="shared" si="20"/>
        <v>11764253.703033334</v>
      </c>
      <c r="T169" s="131">
        <f t="shared" si="20"/>
        <v>11764253.703033334</v>
      </c>
      <c r="U169" s="131">
        <f t="shared" si="20"/>
        <v>11764253.703033334</v>
      </c>
      <c r="V169" s="131">
        <f t="shared" si="20"/>
        <v>7764253.7030333336</v>
      </c>
      <c r="W169" s="131">
        <f t="shared" si="20"/>
        <v>5764253.7030333336</v>
      </c>
      <c r="X169" s="131">
        <f t="shared" si="20"/>
        <v>5765202.5207833331</v>
      </c>
      <c r="Y169" s="131">
        <f t="shared" si="20"/>
        <v>5766163.1645333339</v>
      </c>
      <c r="Z169" s="131">
        <f t="shared" si="20"/>
        <v>5766187.6895333333</v>
      </c>
      <c r="AA169" s="131">
        <f t="shared" si="20"/>
        <v>5768001.6713208333</v>
      </c>
      <c r="AB169" s="131">
        <f t="shared" si="20"/>
        <v>5822074.5760833332</v>
      </c>
      <c r="AC169" s="131">
        <f t="shared" si="20"/>
        <v>8186112.357483333</v>
      </c>
      <c r="AD169" s="131">
        <f t="shared" si="20"/>
        <v>8195123.5064533334</v>
      </c>
      <c r="AE169" s="131">
        <f t="shared" si="20"/>
        <v>8198184.404668333</v>
      </c>
      <c r="AF169" s="131">
        <f t="shared" si="20"/>
        <v>8198184.404668333</v>
      </c>
      <c r="AG169" s="131">
        <f t="shared" si="20"/>
        <v>8201146.2491333336</v>
      </c>
      <c r="AH169" s="131">
        <f t="shared" si="20"/>
        <v>8201146.2491333336</v>
      </c>
      <c r="AI169" s="131">
        <f t="shared" si="20"/>
        <v>8201172.3633833332</v>
      </c>
      <c r="AJ169" s="131">
        <f t="shared" ref="AJ169:BL169" si="21">AJ167+AJ161+AJ154</f>
        <v>8198261.5669183331</v>
      </c>
      <c r="AK169" s="131">
        <f t="shared" si="21"/>
        <v>8198287.1756683337</v>
      </c>
      <c r="AL169" s="131">
        <f t="shared" si="21"/>
        <v>8195401.9342158334</v>
      </c>
      <c r="AM169" s="131">
        <f t="shared" si="21"/>
        <v>8192485.8731883336</v>
      </c>
      <c r="AN169" s="131">
        <f t="shared" si="21"/>
        <v>8309648.6387108341</v>
      </c>
      <c r="AO169" s="131">
        <f t="shared" si="21"/>
        <v>12462012.285245333</v>
      </c>
      <c r="AP169" s="131">
        <f t="shared" si="21"/>
        <v>12478721.097553333</v>
      </c>
      <c r="AQ169" s="131">
        <f t="shared" si="21"/>
        <v>12484455.042062834</v>
      </c>
      <c r="AR169" s="131">
        <f t="shared" si="21"/>
        <v>12484536.560717834</v>
      </c>
      <c r="AS169" s="131">
        <f t="shared" si="21"/>
        <v>12490018.523414582</v>
      </c>
      <c r="AT169" s="131">
        <f t="shared" si="21"/>
        <v>12490018.523414582</v>
      </c>
      <c r="AU169" s="131">
        <f t="shared" si="21"/>
        <v>12489937.691009583</v>
      </c>
      <c r="AV169" s="131">
        <f t="shared" si="21"/>
        <v>12484484.209562834</v>
      </c>
      <c r="AW169" s="131">
        <f t="shared" si="21"/>
        <v>12484431.228407834</v>
      </c>
      <c r="AX169" s="131">
        <f t="shared" si="21"/>
        <v>12478757.892743334</v>
      </c>
      <c r="AY169" s="131">
        <f t="shared" si="21"/>
        <v>12473240.517954083</v>
      </c>
      <c r="AZ169" s="131">
        <f t="shared" si="21"/>
        <v>12581912.101201084</v>
      </c>
      <c r="BA169" s="131">
        <f t="shared" si="21"/>
        <v>13468483.472994085</v>
      </c>
      <c r="BB169" s="131">
        <f t="shared" si="21"/>
        <v>13497110.767887034</v>
      </c>
      <c r="BC169" s="131">
        <f t="shared" si="21"/>
        <v>13506704.121814182</v>
      </c>
      <c r="BD169" s="131">
        <f t="shared" si="21"/>
        <v>13506855.001521433</v>
      </c>
      <c r="BE169" s="131">
        <f t="shared" si="21"/>
        <v>13516331.384823583</v>
      </c>
      <c r="BF169" s="131">
        <f t="shared" si="21"/>
        <v>13516331.384823583</v>
      </c>
      <c r="BG169" s="131">
        <f t="shared" si="21"/>
        <v>13516181.270116333</v>
      </c>
      <c r="BH169" s="131">
        <f t="shared" si="21"/>
        <v>13506733.446814183</v>
      </c>
      <c r="BI169" s="131">
        <f t="shared" si="21"/>
        <v>13506607.304327682</v>
      </c>
      <c r="BJ169" s="131">
        <f t="shared" si="21"/>
        <v>13497005.205693282</v>
      </c>
      <c r="BK169" s="131">
        <f t="shared" si="21"/>
        <v>13487420.240529634</v>
      </c>
      <c r="BL169" s="131">
        <f t="shared" si="21"/>
        <v>13502341.546341484</v>
      </c>
      <c r="BM169" s="168">
        <f>SUM(D169:BL169)</f>
        <v>628616267.74913633</v>
      </c>
    </row>
    <row r="170" spans="1:65" x14ac:dyDescent="0.15">
      <c r="J170" s="33"/>
    </row>
    <row r="171" spans="1:65" x14ac:dyDescent="0.15">
      <c r="B171" s="14" t="s">
        <v>324</v>
      </c>
      <c r="C171" s="14"/>
      <c r="J171" s="33"/>
    </row>
    <row r="172" spans="1:65" s="158" customFormat="1" x14ac:dyDescent="0.15">
      <c r="A172" s="157"/>
      <c r="B172" s="14" t="s">
        <v>166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183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181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302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168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169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182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315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170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299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186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179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172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309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303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304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173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308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310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184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1041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180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311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178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174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171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301</v>
      </c>
      <c r="C205" s="33"/>
      <c r="D205" s="131">
        <f t="shared" ref="D205:AI205" si="22">D203+D201+D199+D197+D191+D185+D178+D172+D169+D147+D138</f>
        <v>28592</v>
      </c>
      <c r="E205" s="131">
        <f t="shared" si="22"/>
        <v>9791069.9999999981</v>
      </c>
      <c r="F205" s="131">
        <f t="shared" si="22"/>
        <v>9763761.666666666</v>
      </c>
      <c r="G205" s="131">
        <f t="shared" si="22"/>
        <v>9766818.3333333321</v>
      </c>
      <c r="H205" s="131">
        <f t="shared" si="22"/>
        <v>9765344.9999999981</v>
      </c>
      <c r="I205" s="131">
        <f t="shared" si="22"/>
        <v>9800984.9999999981</v>
      </c>
      <c r="J205" s="105">
        <f t="shared" si="22"/>
        <v>9802094.9999999981</v>
      </c>
      <c r="K205" s="131">
        <f t="shared" si="22"/>
        <v>9834884.9999999981</v>
      </c>
      <c r="L205" s="131">
        <f t="shared" si="22"/>
        <v>9802544.9999999981</v>
      </c>
      <c r="M205" s="131">
        <f t="shared" si="22"/>
        <v>9796934.9999999981</v>
      </c>
      <c r="N205" s="131">
        <f t="shared" si="22"/>
        <v>9785229.6779999994</v>
      </c>
      <c r="O205" s="131">
        <f t="shared" si="22"/>
        <v>9771254.6779999994</v>
      </c>
      <c r="P205" s="131">
        <f t="shared" si="22"/>
        <v>9819736.4924999997</v>
      </c>
      <c r="Q205" s="131">
        <f t="shared" si="22"/>
        <v>11801457.992099999</v>
      </c>
      <c r="R205" s="131">
        <f t="shared" si="22"/>
        <v>11788101.80985</v>
      </c>
      <c r="S205" s="131">
        <f t="shared" si="22"/>
        <v>11791251.9947</v>
      </c>
      <c r="T205" s="131">
        <f t="shared" si="22"/>
        <v>11810816.9947</v>
      </c>
      <c r="U205" s="131">
        <f t="shared" si="22"/>
        <v>11794851.9947</v>
      </c>
      <c r="V205" s="131">
        <f t="shared" si="22"/>
        <v>7799070.3280333336</v>
      </c>
      <c r="W205" s="131">
        <f t="shared" si="22"/>
        <v>5800819.4947000006</v>
      </c>
      <c r="X205" s="131">
        <f t="shared" si="22"/>
        <v>5802123.3124500001</v>
      </c>
      <c r="Y205" s="131">
        <f t="shared" si="22"/>
        <v>5800213.9562000008</v>
      </c>
      <c r="Z205" s="131">
        <f t="shared" si="22"/>
        <v>5818753.4812000003</v>
      </c>
      <c r="AA205" s="131">
        <f t="shared" si="22"/>
        <v>5802052.4629875002</v>
      </c>
      <c r="AB205" s="131">
        <f t="shared" si="22"/>
        <v>5859335.3677500002</v>
      </c>
      <c r="AC205" s="131">
        <f t="shared" si="22"/>
        <v>8225762.9064416662</v>
      </c>
      <c r="AD205" s="131">
        <f t="shared" si="22"/>
        <v>8234584.8887449997</v>
      </c>
      <c r="AE205" s="131">
        <f t="shared" si="22"/>
        <v>8231525.7869599992</v>
      </c>
      <c r="AF205" s="131">
        <f t="shared" si="22"/>
        <v>8253630.7869599992</v>
      </c>
      <c r="AG205" s="131">
        <f t="shared" si="22"/>
        <v>8234487.6314249998</v>
      </c>
      <c r="AH205" s="131">
        <f t="shared" si="22"/>
        <v>8240787.6314249998</v>
      </c>
      <c r="AI205" s="131">
        <f t="shared" si="22"/>
        <v>8235868.7456749994</v>
      </c>
      <c r="AJ205" s="131">
        <f t="shared" ref="AJ205:BL205" si="23">AJ203+AJ201+AJ199+AJ197+AJ191+AJ185+AJ178+AJ172+AJ169+AJ147+AJ138</f>
        <v>8235402.9492099993</v>
      </c>
      <c r="AK205" s="131">
        <f t="shared" si="23"/>
        <v>8231628.5579599999</v>
      </c>
      <c r="AL205" s="131">
        <f t="shared" si="23"/>
        <v>8249348.3165074997</v>
      </c>
      <c r="AM205" s="131">
        <f t="shared" si="23"/>
        <v>8225827.2554799998</v>
      </c>
      <c r="AN205" s="131">
        <f t="shared" si="23"/>
        <v>8346240.0210025003</v>
      </c>
      <c r="AO205" s="131">
        <f t="shared" si="23"/>
        <v>12509519.437927624</v>
      </c>
      <c r="AP205" s="131">
        <f t="shared" si="23"/>
        <v>12523673.250235625</v>
      </c>
      <c r="AQ205" s="131">
        <f t="shared" si="23"/>
        <v>12525607.194745125</v>
      </c>
      <c r="AR205" s="131">
        <f t="shared" si="23"/>
        <v>12547793.713400126</v>
      </c>
      <c r="AS205" s="131">
        <f t="shared" si="23"/>
        <v>12531170.676096873</v>
      </c>
      <c r="AT205" s="131">
        <f t="shared" si="23"/>
        <v>12537470.676096873</v>
      </c>
      <c r="AU205" s="131">
        <f t="shared" si="23"/>
        <v>12532444.843691874</v>
      </c>
      <c r="AV205" s="131">
        <f t="shared" si="23"/>
        <v>12529436.362245126</v>
      </c>
      <c r="AW205" s="131">
        <f t="shared" si="23"/>
        <v>12525583.381090125</v>
      </c>
      <c r="AX205" s="131">
        <f t="shared" si="23"/>
        <v>12540515.045425626</v>
      </c>
      <c r="AY205" s="131">
        <f t="shared" si="23"/>
        <v>12514392.670636375</v>
      </c>
      <c r="AZ205" s="131">
        <f t="shared" si="23"/>
        <v>12626314.253883375</v>
      </c>
      <c r="BA205" s="131">
        <f t="shared" si="23"/>
        <v>13519712.968264267</v>
      </c>
      <c r="BB205" s="131">
        <f t="shared" si="23"/>
        <v>13545785.263157215</v>
      </c>
      <c r="BC205" s="131">
        <f t="shared" si="23"/>
        <v>13551578.617084363</v>
      </c>
      <c r="BD205" s="131">
        <f t="shared" si="23"/>
        <v>13573834.496791614</v>
      </c>
      <c r="BE205" s="131">
        <f t="shared" si="23"/>
        <v>13561205.880093765</v>
      </c>
      <c r="BF205" s="131">
        <f t="shared" si="23"/>
        <v>13567505.880093765</v>
      </c>
      <c r="BG205" s="131">
        <f t="shared" si="23"/>
        <v>13562410.765386514</v>
      </c>
      <c r="BH205" s="131">
        <f t="shared" si="23"/>
        <v>13555407.942084365</v>
      </c>
      <c r="BI205" s="131">
        <f t="shared" si="23"/>
        <v>13551481.799597863</v>
      </c>
      <c r="BJ205" s="131">
        <f t="shared" si="23"/>
        <v>13562484.700963464</v>
      </c>
      <c r="BK205" s="131">
        <f t="shared" si="23"/>
        <v>13532294.735799816</v>
      </c>
      <c r="BL205" s="131">
        <f t="shared" si="23"/>
        <v>13544896.041611666</v>
      </c>
      <c r="BM205" s="168">
        <f>SUM(D205:BL205)</f>
        <v>631215718.11206579</v>
      </c>
    </row>
    <row r="206" spans="1:65" x14ac:dyDescent="0.15">
      <c r="J206" s="33"/>
    </row>
    <row r="207" spans="1:65" x14ac:dyDescent="0.15">
      <c r="B207" s="14" t="s">
        <v>489</v>
      </c>
      <c r="D207" s="131">
        <f t="shared" ref="D207:AI207" si="24">D129-D205</f>
        <v>-28592</v>
      </c>
      <c r="E207" s="131">
        <f t="shared" si="24"/>
        <v>-9791069.9999999981</v>
      </c>
      <c r="F207" s="131">
        <f t="shared" si="24"/>
        <v>-9763761.666666666</v>
      </c>
      <c r="G207" s="131">
        <f t="shared" si="24"/>
        <v>-9766818.3333333321</v>
      </c>
      <c r="H207" s="131">
        <f t="shared" si="24"/>
        <v>-9765344.9999999981</v>
      </c>
      <c r="I207" s="131">
        <f t="shared" si="24"/>
        <v>-9800984.9999999981</v>
      </c>
      <c r="J207" s="105">
        <f t="shared" si="24"/>
        <v>-9802094.9999999981</v>
      </c>
      <c r="K207" s="131">
        <f t="shared" si="24"/>
        <v>-9834884.9999999981</v>
      </c>
      <c r="L207" s="131">
        <f t="shared" si="24"/>
        <v>-9802544.9999999981</v>
      </c>
      <c r="M207" s="131">
        <f t="shared" si="24"/>
        <v>-9796934.9999999981</v>
      </c>
      <c r="N207" s="131">
        <f t="shared" si="24"/>
        <v>-9769461.6779999994</v>
      </c>
      <c r="O207" s="131">
        <f t="shared" si="24"/>
        <v>-9755486.6779999994</v>
      </c>
      <c r="P207" s="131">
        <f t="shared" si="24"/>
        <v>-9789406.4924999997</v>
      </c>
      <c r="Q207" s="131">
        <f t="shared" si="24"/>
        <v>-11700490.392099999</v>
      </c>
      <c r="R207" s="131">
        <f t="shared" si="24"/>
        <v>-11652315.20985</v>
      </c>
      <c r="S207" s="131">
        <f t="shared" si="24"/>
        <v>-11519678.7947</v>
      </c>
      <c r="T207" s="131">
        <f t="shared" si="24"/>
        <v>-11539243.7947</v>
      </c>
      <c r="U207" s="131">
        <f t="shared" si="24"/>
        <v>-11523278.7947</v>
      </c>
      <c r="V207" s="131">
        <f t="shared" si="24"/>
        <v>-7527497.1280333335</v>
      </c>
      <c r="W207" s="131">
        <f t="shared" si="24"/>
        <v>-5529246.2947000004</v>
      </c>
      <c r="X207" s="131">
        <f t="shared" si="24"/>
        <v>-5495731.1124499999</v>
      </c>
      <c r="Y207" s="131">
        <f t="shared" si="24"/>
        <v>-5459002.7562000006</v>
      </c>
      <c r="Z207" s="131">
        <f t="shared" si="24"/>
        <v>-5476642.2812000001</v>
      </c>
      <c r="AA207" s="131">
        <f t="shared" si="24"/>
        <v>-5393773.9129875004</v>
      </c>
      <c r="AB207" s="131">
        <f t="shared" si="24"/>
        <v>-5450325.5677500004</v>
      </c>
      <c r="AC207" s="131">
        <f t="shared" si="24"/>
        <v>-7679627.706441666</v>
      </c>
      <c r="AD207" s="131">
        <f t="shared" si="24"/>
        <v>-7361502.5687449994</v>
      </c>
      <c r="AE207" s="131">
        <f t="shared" si="24"/>
        <v>-7246116.9269599989</v>
      </c>
      <c r="AF207" s="131">
        <f t="shared" si="24"/>
        <v>-7268221.9269599989</v>
      </c>
      <c r="AG207" s="131">
        <f t="shared" si="24"/>
        <v>-7140387.2314250004</v>
      </c>
      <c r="AH207" s="131">
        <f t="shared" si="24"/>
        <v>-7146687.2314250004</v>
      </c>
      <c r="AI207" s="131">
        <f t="shared" si="24"/>
        <v>-7141768.3456749991</v>
      </c>
      <c r="AJ207" s="131">
        <f t="shared" ref="AJ207:BL207" si="25">AJ129-AJ205</f>
        <v>-7249079.089209999</v>
      </c>
      <c r="AK207" s="131">
        <f t="shared" si="25"/>
        <v>-7244389.6979599996</v>
      </c>
      <c r="AL207" s="131">
        <f t="shared" si="25"/>
        <v>-7369810.9965074994</v>
      </c>
      <c r="AM207" s="131">
        <f t="shared" si="25"/>
        <v>-7453321.4754799996</v>
      </c>
      <c r="AN207" s="131">
        <f t="shared" si="25"/>
        <v>-7681627.0310025001</v>
      </c>
      <c r="AO207" s="131">
        <f t="shared" si="25"/>
        <v>-11484688.605927624</v>
      </c>
      <c r="AP207" s="131">
        <f t="shared" si="25"/>
        <v>-10888766.550235625</v>
      </c>
      <c r="AQ207" s="131">
        <f t="shared" si="25"/>
        <v>-10680280.512745125</v>
      </c>
      <c r="AR207" s="131">
        <f t="shared" si="25"/>
        <v>-10702467.031400125</v>
      </c>
      <c r="AS207" s="131">
        <f t="shared" si="25"/>
        <v>-10484671.051096873</v>
      </c>
      <c r="AT207" s="131">
        <f t="shared" si="25"/>
        <v>-10490971.051096873</v>
      </c>
      <c r="AU207" s="131">
        <f t="shared" si="25"/>
        <v>-10485945.218691874</v>
      </c>
      <c r="AV207" s="131">
        <f t="shared" si="25"/>
        <v>-10683089.680245126</v>
      </c>
      <c r="AW207" s="131">
        <f t="shared" si="25"/>
        <v>-10678216.699090125</v>
      </c>
      <c r="AX207" s="131">
        <f t="shared" si="25"/>
        <v>-10898398.345425626</v>
      </c>
      <c r="AY207" s="131">
        <f t="shared" si="25"/>
        <v>-11071778.913636375</v>
      </c>
      <c r="AZ207" s="131">
        <f t="shared" si="25"/>
        <v>-11389152.978883374</v>
      </c>
      <c r="BA207" s="131">
        <f t="shared" si="25"/>
        <v>-11776824.541264268</v>
      </c>
      <c r="BB207" s="131">
        <f t="shared" si="25"/>
        <v>-10758145.279957214</v>
      </c>
      <c r="BC207" s="131">
        <f t="shared" si="25"/>
        <v>-10411888.948484363</v>
      </c>
      <c r="BD207" s="131">
        <f t="shared" si="25"/>
        <v>-10434144.828191614</v>
      </c>
      <c r="BE207" s="131">
        <f t="shared" si="25"/>
        <v>-10073759.026093764</v>
      </c>
      <c r="BF207" s="131">
        <f t="shared" si="25"/>
        <v>-10080059.026093764</v>
      </c>
      <c r="BG207" s="131">
        <f t="shared" si="25"/>
        <v>-10074963.911386514</v>
      </c>
      <c r="BH207" s="131">
        <f t="shared" si="25"/>
        <v>-10414698.273484364</v>
      </c>
      <c r="BI207" s="131">
        <f t="shared" si="25"/>
        <v>-10409752.130997863</v>
      </c>
      <c r="BJ207" s="131">
        <f t="shared" si="25"/>
        <v>-10767634.717763463</v>
      </c>
      <c r="BK207" s="131">
        <f t="shared" si="25"/>
        <v>-11083531.937999815</v>
      </c>
      <c r="BL207" s="131">
        <f t="shared" si="25"/>
        <v>-11443215.429211665</v>
      </c>
      <c r="BM207" s="168">
        <f>SUM(D207:BL207)</f>
        <v>-561384197.80506599</v>
      </c>
    </row>
    <row r="208" spans="1:65" x14ac:dyDescent="0.15">
      <c r="B208" s="14" t="s">
        <v>1039</v>
      </c>
      <c r="D208" s="131">
        <f>D207</f>
        <v>-28592</v>
      </c>
      <c r="E208" s="131">
        <f t="shared" ref="E208:AJ208" si="26">E207+D208</f>
        <v>-9819661.9999999981</v>
      </c>
      <c r="F208" s="131">
        <f t="shared" si="26"/>
        <v>-19583423.666666664</v>
      </c>
      <c r="G208" s="131">
        <f t="shared" si="26"/>
        <v>-29350241.999999996</v>
      </c>
      <c r="H208" s="131">
        <f t="shared" si="26"/>
        <v>-39115586.999999993</v>
      </c>
      <c r="I208" s="131">
        <f t="shared" si="26"/>
        <v>-48916571.999999993</v>
      </c>
      <c r="J208" s="105">
        <f t="shared" si="26"/>
        <v>-58718666.999999993</v>
      </c>
      <c r="K208" s="131">
        <f t="shared" si="26"/>
        <v>-68553551.999999985</v>
      </c>
      <c r="L208" s="131">
        <f t="shared" si="26"/>
        <v>-78356096.999999985</v>
      </c>
      <c r="M208" s="131">
        <f t="shared" si="26"/>
        <v>-88153031.999999985</v>
      </c>
      <c r="N208" s="131">
        <f t="shared" si="26"/>
        <v>-97922493.677999988</v>
      </c>
      <c r="O208" s="131">
        <f t="shared" si="26"/>
        <v>-107677980.35599999</v>
      </c>
      <c r="P208" s="131">
        <f t="shared" si="26"/>
        <v>-117467386.84849998</v>
      </c>
      <c r="Q208" s="131">
        <f t="shared" si="26"/>
        <v>-129167877.24059999</v>
      </c>
      <c r="R208" s="131">
        <f t="shared" si="26"/>
        <v>-140820192.45045</v>
      </c>
      <c r="S208" s="131">
        <f t="shared" si="26"/>
        <v>-152339871.24515</v>
      </c>
      <c r="T208" s="131">
        <f t="shared" si="26"/>
        <v>-163879115.03985</v>
      </c>
      <c r="U208" s="131">
        <f t="shared" si="26"/>
        <v>-175402393.83454999</v>
      </c>
      <c r="V208" s="131">
        <f t="shared" si="26"/>
        <v>-182929890.96258333</v>
      </c>
      <c r="W208" s="131">
        <f t="shared" si="26"/>
        <v>-188459137.25728333</v>
      </c>
      <c r="X208" s="131">
        <f t="shared" si="26"/>
        <v>-193954868.36973333</v>
      </c>
      <c r="Y208" s="131">
        <f t="shared" si="26"/>
        <v>-199413871.12593335</v>
      </c>
      <c r="Z208" s="131">
        <f t="shared" si="26"/>
        <v>-204890513.40713334</v>
      </c>
      <c r="AA208" s="131">
        <f t="shared" si="26"/>
        <v>-210284287.32012084</v>
      </c>
      <c r="AB208" s="131">
        <f t="shared" si="26"/>
        <v>-215734612.88787085</v>
      </c>
      <c r="AC208" s="131">
        <f t="shared" si="26"/>
        <v>-223414240.59431252</v>
      </c>
      <c r="AD208" s="131">
        <f t="shared" si="26"/>
        <v>-230775743.16305751</v>
      </c>
      <c r="AE208" s="131">
        <f t="shared" si="26"/>
        <v>-238021860.0900175</v>
      </c>
      <c r="AF208" s="131">
        <f t="shared" si="26"/>
        <v>-245290082.01697749</v>
      </c>
      <c r="AG208" s="131">
        <f t="shared" si="26"/>
        <v>-252430469.24840248</v>
      </c>
      <c r="AH208" s="131">
        <f t="shared" si="26"/>
        <v>-259577156.47982746</v>
      </c>
      <c r="AI208" s="131">
        <f t="shared" si="26"/>
        <v>-266718924.82550246</v>
      </c>
      <c r="AJ208" s="131">
        <f t="shared" si="26"/>
        <v>-273968003.91471243</v>
      </c>
      <c r="AK208" s="131">
        <f t="shared" ref="AK208:BL208" si="27">AK207+AJ208</f>
        <v>-281212393.61267245</v>
      </c>
      <c r="AL208" s="131">
        <f t="shared" si="27"/>
        <v>-288582204.60917997</v>
      </c>
      <c r="AM208" s="131">
        <f t="shared" si="27"/>
        <v>-296035526.08465999</v>
      </c>
      <c r="AN208" s="131">
        <f t="shared" si="27"/>
        <v>-303717153.11566252</v>
      </c>
      <c r="AO208" s="131">
        <f t="shared" si="27"/>
        <v>-315201841.72159016</v>
      </c>
      <c r="AP208" s="131">
        <f t="shared" si="27"/>
        <v>-326090608.27182579</v>
      </c>
      <c r="AQ208" s="131">
        <f t="shared" si="27"/>
        <v>-336770888.78457093</v>
      </c>
      <c r="AR208" s="131">
        <f t="shared" si="27"/>
        <v>-347473355.81597108</v>
      </c>
      <c r="AS208" s="131">
        <f t="shared" si="27"/>
        <v>-357958026.86706793</v>
      </c>
      <c r="AT208" s="131">
        <f t="shared" si="27"/>
        <v>-368448997.91816479</v>
      </c>
      <c r="AU208" s="131">
        <f t="shared" si="27"/>
        <v>-378934943.13685668</v>
      </c>
      <c r="AV208" s="131">
        <f t="shared" si="27"/>
        <v>-389618032.81710178</v>
      </c>
      <c r="AW208" s="131">
        <f t="shared" si="27"/>
        <v>-400296249.5161919</v>
      </c>
      <c r="AX208" s="131">
        <f t="shared" si="27"/>
        <v>-411194647.86161751</v>
      </c>
      <c r="AY208" s="131">
        <f t="shared" si="27"/>
        <v>-422266426.77525389</v>
      </c>
      <c r="AZ208" s="131">
        <f t="shared" si="27"/>
        <v>-433655579.75413728</v>
      </c>
      <c r="BA208" s="131">
        <f t="shared" si="27"/>
        <v>-445432404.29540157</v>
      </c>
      <c r="BB208" s="131">
        <f t="shared" si="27"/>
        <v>-456190549.57535881</v>
      </c>
      <c r="BC208" s="131">
        <f t="shared" si="27"/>
        <v>-466602438.52384317</v>
      </c>
      <c r="BD208" s="131">
        <f t="shared" si="27"/>
        <v>-477036583.35203481</v>
      </c>
      <c r="BE208" s="131">
        <f t="shared" si="27"/>
        <v>-487110342.37812859</v>
      </c>
      <c r="BF208" s="131">
        <f t="shared" si="27"/>
        <v>-497190401.40422237</v>
      </c>
      <c r="BG208" s="131">
        <f t="shared" si="27"/>
        <v>-507265365.31560886</v>
      </c>
      <c r="BH208" s="131">
        <f t="shared" si="27"/>
        <v>-517680063.58909321</v>
      </c>
      <c r="BI208" s="131">
        <f t="shared" si="27"/>
        <v>-528089815.72009104</v>
      </c>
      <c r="BJ208" s="131">
        <f t="shared" si="27"/>
        <v>-538857450.43785453</v>
      </c>
      <c r="BK208" s="131">
        <f t="shared" si="27"/>
        <v>-549940982.37585437</v>
      </c>
      <c r="BL208" s="131">
        <f t="shared" si="27"/>
        <v>-561384197.80506599</v>
      </c>
      <c r="BM208" s="168">
        <f>SUM(D208:BL208)</f>
        <v>-16601373870.458319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866</v>
      </c>
    </row>
    <row r="3" spans="2:63" x14ac:dyDescent="0.15">
      <c r="B3" s="137" t="s">
        <v>472</v>
      </c>
    </row>
    <row r="4" spans="2:63" x14ac:dyDescent="0.15">
      <c r="B4" s="136" t="s">
        <v>867</v>
      </c>
    </row>
    <row r="5" spans="2:63" x14ac:dyDescent="0.15">
      <c r="B5" s="137" t="s">
        <v>489</v>
      </c>
      <c r="C5" s="122">
        <f>C35</f>
        <v>-28592</v>
      </c>
      <c r="D5" s="122">
        <f>SUM(D35:O35)</f>
        <v>-117438794.84849998</v>
      </c>
      <c r="E5" s="122">
        <f>SUM(P35:AA35)</f>
        <v>-98267226.03937085</v>
      </c>
      <c r="F5" s="122">
        <f>SUM(AB35:AM35)</f>
        <v>-87982540.227791667</v>
      </c>
      <c r="G5" s="122">
        <f>SUM(AN35:AY35)</f>
        <v>-129938426.63847473</v>
      </c>
      <c r="H5" s="122">
        <f>SUM(AZ35:BK35)</f>
        <v>-127728618.05092868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472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868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504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491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492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493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851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1073</v>
      </c>
      <c r="C15" s="122">
        <f t="shared" ref="C15:H15" si="1">C5+C13</f>
        <v>-28592</v>
      </c>
      <c r="D15" s="122">
        <f t="shared" si="1"/>
        <v>-117494724.84849998</v>
      </c>
      <c r="E15" s="122">
        <f t="shared" si="1"/>
        <v>-98771725.206037521</v>
      </c>
      <c r="F15" s="122">
        <f t="shared" si="1"/>
        <v>-88300827.311124995</v>
      </c>
      <c r="G15" s="122">
        <f t="shared" si="1"/>
        <v>-130627667.38847473</v>
      </c>
      <c r="H15" s="122">
        <f t="shared" si="1"/>
        <v>-128727141.95092869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870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494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1075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872</v>
      </c>
      <c r="C22" s="122"/>
      <c r="D22" s="122"/>
      <c r="E22" s="122"/>
      <c r="F22" s="122"/>
      <c r="G22" s="122"/>
      <c r="H22" s="122"/>
      <c r="I22" s="122"/>
      <c r="J22" s="122">
        <f>+D23+C23</f>
        <v>164356298.37318331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1086</v>
      </c>
      <c r="C23" s="122">
        <f>C53</f>
        <v>49011038.666666657</v>
      </c>
      <c r="D23" s="122">
        <f>SUM(D53:O53)</f>
        <v>115345259.70651665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472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495</v>
      </c>
      <c r="C25" s="122">
        <f>+C23+C20+C15</f>
        <v>48982446.666666657</v>
      </c>
      <c r="D25" s="122">
        <f t="shared" ref="D25:H25" si="3">+D23+D20+D15</f>
        <v>-2250965.1419833302</v>
      </c>
      <c r="E25" s="122">
        <f t="shared" si="3"/>
        <v>-98772975.206037521</v>
      </c>
      <c r="F25" s="122">
        <f t="shared" si="3"/>
        <v>-88298077.311124995</v>
      </c>
      <c r="G25" s="122">
        <f t="shared" si="3"/>
        <v>-130627667.38847473</v>
      </c>
      <c r="H25" s="122">
        <f t="shared" si="3"/>
        <v>-128727141.95092869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497</v>
      </c>
      <c r="C27" s="122">
        <v>0</v>
      </c>
      <c r="D27" s="122">
        <f>+C28</f>
        <v>48982446.666666657</v>
      </c>
      <c r="E27" s="122">
        <f t="shared" ref="E27:H27" si="4">+D28</f>
        <v>46731481.524683326</v>
      </c>
      <c r="F27" s="122">
        <f t="shared" si="4"/>
        <v>-52041493.681354195</v>
      </c>
      <c r="G27" s="122">
        <f t="shared" si="4"/>
        <v>-140339570.99247921</v>
      </c>
      <c r="H27" s="122">
        <f t="shared" si="4"/>
        <v>-270967238.38095391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496</v>
      </c>
      <c r="C28" s="122">
        <f>C25</f>
        <v>48982446.666666657</v>
      </c>
      <c r="D28" s="122">
        <f>+D27+D25</f>
        <v>46731481.524683326</v>
      </c>
      <c r="E28" s="122">
        <f t="shared" ref="E28:H28" si="5">+E27+E25</f>
        <v>-52041493.681354195</v>
      </c>
      <c r="F28" s="122">
        <f t="shared" si="5"/>
        <v>-140339570.99247921</v>
      </c>
      <c r="G28" s="122">
        <f t="shared" si="5"/>
        <v>-270967238.38095391</v>
      </c>
      <c r="H28" s="122">
        <f t="shared" si="5"/>
        <v>-399694380.3318826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866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472</v>
      </c>
      <c r="C33" s="75" t="s">
        <v>151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867</v>
      </c>
    </row>
    <row r="35" spans="2:63" x14ac:dyDescent="0.15">
      <c r="B35" s="137" t="s">
        <v>489</v>
      </c>
      <c r="C35" s="122">
        <f>'FIN-P&amp;L_CWS'!D207</f>
        <v>-28592</v>
      </c>
      <c r="D35" s="122">
        <f>'FIN-P&amp;L_CWS'!E207</f>
        <v>-9791069.9999999981</v>
      </c>
      <c r="E35" s="122">
        <f>'FIN-P&amp;L_CWS'!F207</f>
        <v>-9763761.666666666</v>
      </c>
      <c r="F35" s="122">
        <f>'FIN-P&amp;L_CWS'!G207</f>
        <v>-9766818.3333333321</v>
      </c>
      <c r="G35" s="122">
        <f>'FIN-P&amp;L_CWS'!H207</f>
        <v>-9765344.9999999981</v>
      </c>
      <c r="H35" s="122">
        <f>'FIN-P&amp;L_CWS'!I207</f>
        <v>-9800984.9999999981</v>
      </c>
      <c r="I35" s="122">
        <f>'FIN-P&amp;L_CWS'!J207</f>
        <v>-9802094.9999999981</v>
      </c>
      <c r="J35" s="122">
        <f>'FIN-P&amp;L_CWS'!K207</f>
        <v>-9834884.9999999981</v>
      </c>
      <c r="K35" s="122">
        <f>'FIN-P&amp;L_CWS'!L207</f>
        <v>-9802544.9999999981</v>
      </c>
      <c r="L35" s="122">
        <f>'FIN-P&amp;L_CWS'!M207</f>
        <v>-9796934.9999999981</v>
      </c>
      <c r="M35" s="122">
        <f>'FIN-P&amp;L_CWS'!N207</f>
        <v>-9769461.6779999994</v>
      </c>
      <c r="N35" s="122">
        <f>'FIN-P&amp;L_CWS'!O207</f>
        <v>-9755486.6779999994</v>
      </c>
      <c r="O35" s="122">
        <f>'FIN-P&amp;L_CWS'!P207</f>
        <v>-9789406.4924999997</v>
      </c>
      <c r="P35" s="122">
        <f>'FIN-P&amp;L_CWS'!Q207</f>
        <v>-11700490.392099999</v>
      </c>
      <c r="Q35" s="122">
        <f>'FIN-P&amp;L_CWS'!R207</f>
        <v>-11652315.20985</v>
      </c>
      <c r="R35" s="122">
        <f>'FIN-P&amp;L_CWS'!S207</f>
        <v>-11519678.7947</v>
      </c>
      <c r="S35" s="122">
        <f>'FIN-P&amp;L_CWS'!T207</f>
        <v>-11539243.7947</v>
      </c>
      <c r="T35" s="122">
        <f>'FIN-P&amp;L_CWS'!U207</f>
        <v>-11523278.7947</v>
      </c>
      <c r="U35" s="122">
        <f>'FIN-P&amp;L_CWS'!V207</f>
        <v>-7527497.1280333335</v>
      </c>
      <c r="V35" s="122">
        <f>'FIN-P&amp;L_CWS'!W207</f>
        <v>-5529246.2947000004</v>
      </c>
      <c r="W35" s="122">
        <f>'FIN-P&amp;L_CWS'!X207</f>
        <v>-5495731.1124499999</v>
      </c>
      <c r="X35" s="122">
        <f>'FIN-P&amp;L_CWS'!Y207</f>
        <v>-5459002.7562000006</v>
      </c>
      <c r="Y35" s="122">
        <f>'FIN-P&amp;L_CWS'!Z207</f>
        <v>-5476642.2812000001</v>
      </c>
      <c r="Z35" s="122">
        <f>'FIN-P&amp;L_CWS'!AA207</f>
        <v>-5393773.9129875004</v>
      </c>
      <c r="AA35" s="122">
        <f>'FIN-P&amp;L_CWS'!AB207</f>
        <v>-5450325.5677500004</v>
      </c>
      <c r="AB35" s="122">
        <f>'FIN-P&amp;L_CWS'!AC207</f>
        <v>-7679627.706441666</v>
      </c>
      <c r="AC35" s="122">
        <f>'FIN-P&amp;L_CWS'!AD207</f>
        <v>-7361502.5687449994</v>
      </c>
      <c r="AD35" s="122">
        <f>'FIN-P&amp;L_CWS'!AE207</f>
        <v>-7246116.9269599989</v>
      </c>
      <c r="AE35" s="122">
        <f>'FIN-P&amp;L_CWS'!AF207</f>
        <v>-7268221.9269599989</v>
      </c>
      <c r="AF35" s="122">
        <f>'FIN-P&amp;L_CWS'!AG207</f>
        <v>-7140387.2314250004</v>
      </c>
      <c r="AG35" s="122">
        <f>'FIN-P&amp;L_CWS'!AH207</f>
        <v>-7146687.2314250004</v>
      </c>
      <c r="AH35" s="122">
        <f>'FIN-P&amp;L_CWS'!AI207</f>
        <v>-7141768.3456749991</v>
      </c>
      <c r="AI35" s="122">
        <f>'FIN-P&amp;L_CWS'!AJ207</f>
        <v>-7249079.089209999</v>
      </c>
      <c r="AJ35" s="122">
        <f>'FIN-P&amp;L_CWS'!AK207</f>
        <v>-7244389.6979599996</v>
      </c>
      <c r="AK35" s="122">
        <f>'FIN-P&amp;L_CWS'!AL207</f>
        <v>-7369810.9965074994</v>
      </c>
      <c r="AL35" s="122">
        <f>'FIN-P&amp;L_CWS'!AM207</f>
        <v>-7453321.4754799996</v>
      </c>
      <c r="AM35" s="122">
        <f>'FIN-P&amp;L_CWS'!AN207</f>
        <v>-7681627.0310025001</v>
      </c>
      <c r="AN35" s="122">
        <f>'FIN-P&amp;L_CWS'!AO207</f>
        <v>-11484688.605927624</v>
      </c>
      <c r="AO35" s="122">
        <f>'FIN-P&amp;L_CWS'!AP207</f>
        <v>-10888766.550235625</v>
      </c>
      <c r="AP35" s="122">
        <f>'FIN-P&amp;L_CWS'!AQ207</f>
        <v>-10680280.512745125</v>
      </c>
      <c r="AQ35" s="122">
        <f>'FIN-P&amp;L_CWS'!AR207</f>
        <v>-10702467.031400125</v>
      </c>
      <c r="AR35" s="122">
        <f>'FIN-P&amp;L_CWS'!AS207</f>
        <v>-10484671.051096873</v>
      </c>
      <c r="AS35" s="122">
        <f>'FIN-P&amp;L_CWS'!AT207</f>
        <v>-10490971.051096873</v>
      </c>
      <c r="AT35" s="122">
        <f>'FIN-P&amp;L_CWS'!AU207</f>
        <v>-10485945.218691874</v>
      </c>
      <c r="AU35" s="122">
        <f>'FIN-P&amp;L_CWS'!AV207</f>
        <v>-10683089.680245126</v>
      </c>
      <c r="AV35" s="122">
        <f>'FIN-P&amp;L_CWS'!AW207</f>
        <v>-10678216.699090125</v>
      </c>
      <c r="AW35" s="122">
        <f>'FIN-P&amp;L_CWS'!AX207</f>
        <v>-10898398.345425626</v>
      </c>
      <c r="AX35" s="122">
        <f>'FIN-P&amp;L_CWS'!AY207</f>
        <v>-11071778.913636375</v>
      </c>
      <c r="AY35" s="122">
        <f>'FIN-P&amp;L_CWS'!AZ207</f>
        <v>-11389152.978883374</v>
      </c>
      <c r="AZ35" s="122">
        <f>'FIN-P&amp;L_CWS'!BA207</f>
        <v>-11776824.541264268</v>
      </c>
      <c r="BA35" s="122">
        <f>'FIN-P&amp;L_CWS'!BB207</f>
        <v>-10758145.279957214</v>
      </c>
      <c r="BB35" s="122">
        <f>'FIN-P&amp;L_CWS'!BC207</f>
        <v>-10411888.948484363</v>
      </c>
      <c r="BC35" s="122">
        <f>'FIN-P&amp;L_CWS'!BD207</f>
        <v>-10434144.828191614</v>
      </c>
      <c r="BD35" s="122">
        <f>'FIN-P&amp;L_CWS'!BE207</f>
        <v>-10073759.026093764</v>
      </c>
      <c r="BE35" s="122">
        <f>'FIN-P&amp;L_CWS'!BF207</f>
        <v>-10080059.026093764</v>
      </c>
      <c r="BF35" s="122">
        <f>'FIN-P&amp;L_CWS'!BG207</f>
        <v>-10074963.911386514</v>
      </c>
      <c r="BG35" s="122">
        <f>'FIN-P&amp;L_CWS'!BH207</f>
        <v>-10414698.273484364</v>
      </c>
      <c r="BH35" s="122">
        <f>'FIN-P&amp;L_CWS'!BI207</f>
        <v>-10409752.130997863</v>
      </c>
      <c r="BI35" s="122">
        <f>'FIN-P&amp;L_CWS'!BJ207</f>
        <v>-10767634.717763463</v>
      </c>
      <c r="BJ35" s="122">
        <f>'FIN-P&amp;L_CWS'!BK207</f>
        <v>-11083531.937999815</v>
      </c>
      <c r="BK35" s="122">
        <f>'FIN-P&amp;L_CWS'!BL207</f>
        <v>-11443215.429211665</v>
      </c>
    </row>
    <row r="36" spans="2:63" x14ac:dyDescent="0.15">
      <c r="B36" s="137" t="s">
        <v>472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868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504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491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492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493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851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1073</v>
      </c>
      <c r="C45" s="122">
        <f t="shared" ref="C45:AH45" si="7">C35+C43</f>
        <v>-28592</v>
      </c>
      <c r="D45" s="122">
        <f t="shared" si="7"/>
        <v>-9790303.3333333321</v>
      </c>
      <c r="E45" s="122">
        <f t="shared" si="7"/>
        <v>-9762403.3333333321</v>
      </c>
      <c r="F45" s="122">
        <f t="shared" si="7"/>
        <v>-9765293.3333333321</v>
      </c>
      <c r="G45" s="122">
        <f t="shared" si="7"/>
        <v>-9763653.3333333321</v>
      </c>
      <c r="H45" s="122">
        <f t="shared" si="7"/>
        <v>-9799293.3333333321</v>
      </c>
      <c r="I45" s="122">
        <f t="shared" si="7"/>
        <v>-9800403.3333333321</v>
      </c>
      <c r="J45" s="122">
        <f t="shared" si="7"/>
        <v>-9833193.3333333321</v>
      </c>
      <c r="K45" s="122">
        <f t="shared" si="7"/>
        <v>-9800853.3333333321</v>
      </c>
      <c r="L45" s="122">
        <f t="shared" si="7"/>
        <v>-9804993.3333333321</v>
      </c>
      <c r="M45" s="122">
        <f t="shared" si="7"/>
        <v>-9795355.0113333333</v>
      </c>
      <c r="N45" s="122">
        <f t="shared" si="7"/>
        <v>-9762795.0113333333</v>
      </c>
      <c r="O45" s="122">
        <f t="shared" si="7"/>
        <v>-9816184.8258333337</v>
      </c>
      <c r="P45" s="122">
        <f t="shared" si="7"/>
        <v>-11780981.225433333</v>
      </c>
      <c r="Q45" s="122">
        <f t="shared" si="7"/>
        <v>-11726098.543183334</v>
      </c>
      <c r="R45" s="122">
        <f t="shared" si="7"/>
        <v>-11686849.628033334</v>
      </c>
      <c r="S45" s="122">
        <f t="shared" si="7"/>
        <v>-11537552.128033334</v>
      </c>
      <c r="T45" s="122">
        <f t="shared" si="7"/>
        <v>-11521587.128033334</v>
      </c>
      <c r="U45" s="122">
        <f t="shared" si="7"/>
        <v>-7525897.1280333335</v>
      </c>
      <c r="V45" s="122">
        <f t="shared" si="7"/>
        <v>-5534192.1280333335</v>
      </c>
      <c r="W45" s="122">
        <f t="shared" si="7"/>
        <v>-5543976.9457833329</v>
      </c>
      <c r="X45" s="122">
        <f t="shared" si="7"/>
        <v>-5500498.5895333337</v>
      </c>
      <c r="Y45" s="122">
        <f t="shared" si="7"/>
        <v>-5488563.1145333331</v>
      </c>
      <c r="Z45" s="122">
        <f t="shared" si="7"/>
        <v>-5474250.9963208335</v>
      </c>
      <c r="AA45" s="122">
        <f t="shared" si="7"/>
        <v>-5451277.6510833334</v>
      </c>
      <c r="AB45" s="122">
        <f t="shared" si="7"/>
        <v>-7868021.873108333</v>
      </c>
      <c r="AC45" s="122">
        <f t="shared" si="7"/>
        <v>-7773138.4020783324</v>
      </c>
      <c r="AD45" s="122">
        <f t="shared" si="7"/>
        <v>-7375750.2602933319</v>
      </c>
      <c r="AE45" s="122">
        <f t="shared" si="7"/>
        <v>-7280997.7602933319</v>
      </c>
      <c r="AF45" s="122">
        <f t="shared" si="7"/>
        <v>-7266385.5647583334</v>
      </c>
      <c r="AG45" s="122">
        <f t="shared" si="7"/>
        <v>-7144883.0647583334</v>
      </c>
      <c r="AH45" s="122">
        <f t="shared" si="7"/>
        <v>-7125384.1790083321</v>
      </c>
      <c r="AI45" s="122">
        <f t="shared" ref="AI45:BK45" si="8">AI35+AI43</f>
        <v>-7120387.422543332</v>
      </c>
      <c r="AJ45" s="122">
        <f t="shared" si="8"/>
        <v>-7228920.5312933326</v>
      </c>
      <c r="AK45" s="122">
        <f t="shared" si="8"/>
        <v>-7226614.3298408324</v>
      </c>
      <c r="AL45" s="122">
        <f t="shared" si="8"/>
        <v>-7310794.8088133326</v>
      </c>
      <c r="AM45" s="122">
        <f t="shared" si="8"/>
        <v>-7579549.1143358331</v>
      </c>
      <c r="AN45" s="122">
        <f t="shared" si="8"/>
        <v>-11949454.189260958</v>
      </c>
      <c r="AO45" s="122">
        <f t="shared" si="8"/>
        <v>-11622679.883568959</v>
      </c>
      <c r="AP45" s="122">
        <f t="shared" si="8"/>
        <v>-10917508.846078459</v>
      </c>
      <c r="AQ45" s="122">
        <f t="shared" si="8"/>
        <v>-10720892.614733459</v>
      </c>
      <c r="AR45" s="122">
        <f t="shared" si="8"/>
        <v>-10711899.384430207</v>
      </c>
      <c r="AS45" s="122">
        <f t="shared" si="8"/>
        <v>-10489166.884430207</v>
      </c>
      <c r="AT45" s="122">
        <f t="shared" si="8"/>
        <v>-10463911.302025208</v>
      </c>
      <c r="AU45" s="122">
        <f t="shared" si="8"/>
        <v>-10453273.01357846</v>
      </c>
      <c r="AV45" s="122">
        <f t="shared" si="8"/>
        <v>-10656656.032423459</v>
      </c>
      <c r="AW45" s="122">
        <f t="shared" si="8"/>
        <v>-10642501.92875896</v>
      </c>
      <c r="AX45" s="122">
        <f t="shared" si="8"/>
        <v>-10821835.746969709</v>
      </c>
      <c r="AY45" s="122">
        <f t="shared" si="8"/>
        <v>-11177887.562216708</v>
      </c>
      <c r="AZ45" s="122">
        <f t="shared" si="8"/>
        <v>-12349418.624597602</v>
      </c>
      <c r="BA45" s="122">
        <f t="shared" si="8"/>
        <v>-11935087.713290548</v>
      </c>
      <c r="BB45" s="122">
        <f t="shared" si="8"/>
        <v>-10789084.781817697</v>
      </c>
      <c r="BC45" s="122">
        <f t="shared" si="8"/>
        <v>-10458912.711524947</v>
      </c>
      <c r="BD45" s="122">
        <f t="shared" si="8"/>
        <v>-10446662.359427098</v>
      </c>
      <c r="BE45" s="122">
        <f t="shared" si="8"/>
        <v>-10078254.859427098</v>
      </c>
      <c r="BF45" s="122">
        <f t="shared" si="8"/>
        <v>-10046587.694719847</v>
      </c>
      <c r="BG45" s="122">
        <f t="shared" si="8"/>
        <v>-10039206.606817698</v>
      </c>
      <c r="BH45" s="122">
        <f t="shared" si="8"/>
        <v>-10382395.914331196</v>
      </c>
      <c r="BI45" s="122">
        <f t="shared" si="8"/>
        <v>-10365428.501096796</v>
      </c>
      <c r="BJ45" s="122">
        <f t="shared" si="8"/>
        <v>-10682118.221333148</v>
      </c>
      <c r="BK45" s="122">
        <f t="shared" si="8"/>
        <v>-11153983.962544998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870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494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1074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872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1086</v>
      </c>
      <c r="C53" s="122">
        <f>'FIN-VALUE_CWS'!C13</f>
        <v>49011038.666666657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58797593.355999976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56547666.350516677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472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495</v>
      </c>
      <c r="C55" s="122">
        <f>+C45+C50+C53</f>
        <v>48982446.666666657</v>
      </c>
      <c r="D55" s="122">
        <f t="shared" ref="D55:BK55" si="10">+D45+D50+D53</f>
        <v>-9836303.3333333321</v>
      </c>
      <c r="E55" s="122">
        <f t="shared" si="10"/>
        <v>-9797903.3333333321</v>
      </c>
      <c r="F55" s="122">
        <f t="shared" si="10"/>
        <v>-9775293.3333333321</v>
      </c>
      <c r="G55" s="122">
        <f t="shared" si="10"/>
        <v>-9773653.3333333321</v>
      </c>
      <c r="H55" s="122">
        <f t="shared" si="10"/>
        <v>48998300.022666648</v>
      </c>
      <c r="I55" s="122">
        <f t="shared" si="10"/>
        <v>-9800403.3333333321</v>
      </c>
      <c r="J55" s="122">
        <f t="shared" si="10"/>
        <v>-9833193.3333333321</v>
      </c>
      <c r="K55" s="122">
        <f t="shared" si="10"/>
        <v>-9800853.3333333321</v>
      </c>
      <c r="L55" s="122">
        <f t="shared" si="10"/>
        <v>-9804993.3333333321</v>
      </c>
      <c r="M55" s="122">
        <f t="shared" si="10"/>
        <v>-9795355.0113333333</v>
      </c>
      <c r="N55" s="122">
        <f t="shared" si="10"/>
        <v>46784871.339183345</v>
      </c>
      <c r="O55" s="122">
        <f t="shared" si="10"/>
        <v>-9816184.8258333337</v>
      </c>
      <c r="P55" s="122">
        <f t="shared" si="10"/>
        <v>-11780981.225433333</v>
      </c>
      <c r="Q55" s="122">
        <f t="shared" si="10"/>
        <v>-11726098.543183334</v>
      </c>
      <c r="R55" s="122">
        <f t="shared" si="10"/>
        <v>-11686849.628033334</v>
      </c>
      <c r="S55" s="122">
        <f t="shared" si="10"/>
        <v>-11537552.128033334</v>
      </c>
      <c r="T55" s="122">
        <f t="shared" si="10"/>
        <v>-11521587.128033334</v>
      </c>
      <c r="U55" s="122">
        <f t="shared" si="10"/>
        <v>-7520397.1280333335</v>
      </c>
      <c r="V55" s="122">
        <f t="shared" si="10"/>
        <v>-5540942.1280333335</v>
      </c>
      <c r="W55" s="122">
        <f t="shared" si="10"/>
        <v>-5543976.9457833329</v>
      </c>
      <c r="X55" s="122">
        <f t="shared" si="10"/>
        <v>-5500498.5895333337</v>
      </c>
      <c r="Y55" s="122">
        <f t="shared" si="10"/>
        <v>-5488563.1145333331</v>
      </c>
      <c r="Z55" s="122">
        <f t="shared" si="10"/>
        <v>-5474250.9963208335</v>
      </c>
      <c r="AA55" s="122">
        <f t="shared" si="10"/>
        <v>-5451277.6510833334</v>
      </c>
      <c r="AB55" s="122">
        <f t="shared" si="10"/>
        <v>-7865271.873108333</v>
      </c>
      <c r="AC55" s="122">
        <f t="shared" si="10"/>
        <v>-7773138.4020783324</v>
      </c>
      <c r="AD55" s="122">
        <f t="shared" si="10"/>
        <v>-7375750.2602933319</v>
      </c>
      <c r="AE55" s="122">
        <f t="shared" si="10"/>
        <v>-7280997.7602933319</v>
      </c>
      <c r="AF55" s="122">
        <f t="shared" si="10"/>
        <v>-7266385.5647583334</v>
      </c>
      <c r="AG55" s="122">
        <f t="shared" si="10"/>
        <v>-7144883.0647583334</v>
      </c>
      <c r="AH55" s="122">
        <f t="shared" si="10"/>
        <v>-7125384.1790083321</v>
      </c>
      <c r="AI55" s="122">
        <f t="shared" si="10"/>
        <v>-7120387.422543332</v>
      </c>
      <c r="AJ55" s="122">
        <f t="shared" si="10"/>
        <v>-7228920.5312933326</v>
      </c>
      <c r="AK55" s="122">
        <f t="shared" si="10"/>
        <v>-7226614.3298408324</v>
      </c>
      <c r="AL55" s="122">
        <f t="shared" si="10"/>
        <v>-7310794.8088133326</v>
      </c>
      <c r="AM55" s="122">
        <f t="shared" si="10"/>
        <v>-7579549.1143358331</v>
      </c>
      <c r="AN55" s="122">
        <f t="shared" si="10"/>
        <v>-11949454.189260958</v>
      </c>
      <c r="AO55" s="122">
        <f t="shared" si="10"/>
        <v>-11622679.883568959</v>
      </c>
      <c r="AP55" s="122">
        <f t="shared" si="10"/>
        <v>-10917508.846078459</v>
      </c>
      <c r="AQ55" s="122">
        <f t="shared" si="10"/>
        <v>-10720892.614733459</v>
      </c>
      <c r="AR55" s="122">
        <f t="shared" si="10"/>
        <v>-10711899.384430207</v>
      </c>
      <c r="AS55" s="122">
        <f t="shared" si="10"/>
        <v>-10489166.884430207</v>
      </c>
      <c r="AT55" s="122">
        <f t="shared" si="10"/>
        <v>-10463911.302025208</v>
      </c>
      <c r="AU55" s="122">
        <f t="shared" si="10"/>
        <v>-10453273.01357846</v>
      </c>
      <c r="AV55" s="122">
        <f t="shared" si="10"/>
        <v>-10656656.032423459</v>
      </c>
      <c r="AW55" s="122">
        <f t="shared" si="10"/>
        <v>-10642501.92875896</v>
      </c>
      <c r="AX55" s="122">
        <f t="shared" si="10"/>
        <v>-10821835.746969709</v>
      </c>
      <c r="AY55" s="122">
        <f t="shared" si="10"/>
        <v>-11177887.562216708</v>
      </c>
      <c r="AZ55" s="122">
        <f t="shared" si="10"/>
        <v>-12349418.624597602</v>
      </c>
      <c r="BA55" s="122">
        <f t="shared" si="10"/>
        <v>-11935087.713290548</v>
      </c>
      <c r="BB55" s="122">
        <f t="shared" si="10"/>
        <v>-10789084.781817697</v>
      </c>
      <c r="BC55" s="122">
        <f t="shared" si="10"/>
        <v>-10458912.711524947</v>
      </c>
      <c r="BD55" s="122">
        <f t="shared" si="10"/>
        <v>-10446662.359427098</v>
      </c>
      <c r="BE55" s="122">
        <f t="shared" si="10"/>
        <v>-10078254.859427098</v>
      </c>
      <c r="BF55" s="122">
        <f t="shared" si="10"/>
        <v>-10046587.694719847</v>
      </c>
      <c r="BG55" s="122">
        <f t="shared" si="10"/>
        <v>-10039206.606817698</v>
      </c>
      <c r="BH55" s="122">
        <f t="shared" si="10"/>
        <v>-10382395.914331196</v>
      </c>
      <c r="BI55" s="122">
        <f t="shared" si="10"/>
        <v>-10365428.501096796</v>
      </c>
      <c r="BJ55" s="122">
        <f t="shared" si="10"/>
        <v>-10682118.221333148</v>
      </c>
      <c r="BK55" s="122">
        <f t="shared" si="10"/>
        <v>-11153983.962544998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497</v>
      </c>
      <c r="C57" s="122">
        <v>0</v>
      </c>
      <c r="D57" s="122">
        <f t="shared" ref="D57:AI57" si="11">C58</f>
        <v>48982446.666666657</v>
      </c>
      <c r="E57" s="122">
        <f t="shared" si="11"/>
        <v>39146143.333333328</v>
      </c>
      <c r="F57" s="122">
        <f t="shared" si="11"/>
        <v>29348239.999999996</v>
      </c>
      <c r="G57" s="122">
        <f t="shared" si="11"/>
        <v>19572946.666666664</v>
      </c>
      <c r="H57" s="122">
        <f t="shared" si="11"/>
        <v>9799293.3333333321</v>
      </c>
      <c r="I57" s="122">
        <f t="shared" si="11"/>
        <v>58797593.355999976</v>
      </c>
      <c r="J57" s="122">
        <f t="shared" si="11"/>
        <v>48997190.022666648</v>
      </c>
      <c r="K57" s="122">
        <f t="shared" si="11"/>
        <v>39163996.68933332</v>
      </c>
      <c r="L57" s="122">
        <f t="shared" si="11"/>
        <v>29363143.355999988</v>
      </c>
      <c r="M57" s="122">
        <f t="shared" si="11"/>
        <v>19558150.022666655</v>
      </c>
      <c r="N57" s="122">
        <f t="shared" si="11"/>
        <v>9762795.0113333222</v>
      </c>
      <c r="O57" s="122">
        <f t="shared" si="11"/>
        <v>56547666.350516669</v>
      </c>
      <c r="P57" s="122">
        <f t="shared" si="11"/>
        <v>46731481.524683334</v>
      </c>
      <c r="Q57" s="122">
        <f t="shared" si="11"/>
        <v>34950500.299249999</v>
      </c>
      <c r="R57" s="122">
        <f t="shared" si="11"/>
        <v>23224401.756066665</v>
      </c>
      <c r="S57" s="122">
        <f t="shared" si="11"/>
        <v>11537552.128033331</v>
      </c>
      <c r="T57" s="122">
        <f t="shared" si="11"/>
        <v>0</v>
      </c>
      <c r="U57" s="122">
        <f t="shared" si="11"/>
        <v>-11521587.128033334</v>
      </c>
      <c r="V57" s="122">
        <f t="shared" si="11"/>
        <v>-19041984.256066669</v>
      </c>
      <c r="W57" s="122">
        <f t="shared" si="11"/>
        <v>-24582926.384100001</v>
      </c>
      <c r="X57" s="122">
        <f t="shared" si="11"/>
        <v>-30126903.329883333</v>
      </c>
      <c r="Y57" s="122">
        <f t="shared" si="11"/>
        <v>-35627401.919416666</v>
      </c>
      <c r="Z57" s="122">
        <f t="shared" si="11"/>
        <v>-41115965.033950001</v>
      </c>
      <c r="AA57" s="122">
        <f t="shared" si="11"/>
        <v>-46590216.030270837</v>
      </c>
      <c r="AB57" s="122">
        <f t="shared" si="11"/>
        <v>-52041493.681354173</v>
      </c>
      <c r="AC57" s="122">
        <f t="shared" si="11"/>
        <v>-59906765.554462507</v>
      </c>
      <c r="AD57" s="122">
        <f t="shared" si="11"/>
        <v>-67679903.956540838</v>
      </c>
      <c r="AE57" s="122">
        <f t="shared" si="11"/>
        <v>-75055654.216834173</v>
      </c>
      <c r="AF57" s="122">
        <f t="shared" si="11"/>
        <v>-82336651.977127507</v>
      </c>
      <c r="AG57" s="122">
        <f t="shared" si="11"/>
        <v>-89603037.541885838</v>
      </c>
      <c r="AH57" s="122">
        <f t="shared" si="11"/>
        <v>-96747920.606644168</v>
      </c>
      <c r="AI57" s="122">
        <f t="shared" si="11"/>
        <v>-103873304.7856525</v>
      </c>
      <c r="AJ57" s="122">
        <f t="shared" ref="AJ57:BK57" si="12">AI58</f>
        <v>-110993692.20819584</v>
      </c>
      <c r="AK57" s="122">
        <f t="shared" si="12"/>
        <v>-118222612.73948917</v>
      </c>
      <c r="AL57" s="122">
        <f t="shared" si="12"/>
        <v>-125449227.06933001</v>
      </c>
      <c r="AM57" s="122">
        <f t="shared" si="12"/>
        <v>-132760021.87814334</v>
      </c>
      <c r="AN57" s="122">
        <f t="shared" si="12"/>
        <v>-140339570.99247918</v>
      </c>
      <c r="AO57" s="122">
        <f t="shared" si="12"/>
        <v>-152289025.18174013</v>
      </c>
      <c r="AP57" s="122">
        <f t="shared" si="12"/>
        <v>-163911705.06530911</v>
      </c>
      <c r="AQ57" s="122">
        <f t="shared" si="12"/>
        <v>-174829213.91138756</v>
      </c>
      <c r="AR57" s="122">
        <f t="shared" si="12"/>
        <v>-185550106.52612102</v>
      </c>
      <c r="AS57" s="122">
        <f t="shared" si="12"/>
        <v>-196262005.91055122</v>
      </c>
      <c r="AT57" s="122">
        <f t="shared" si="12"/>
        <v>-206751172.79498142</v>
      </c>
      <c r="AU57" s="122">
        <f t="shared" si="12"/>
        <v>-217215084.09700662</v>
      </c>
      <c r="AV57" s="122">
        <f t="shared" si="12"/>
        <v>-227668357.11058509</v>
      </c>
      <c r="AW57" s="122">
        <f t="shared" si="12"/>
        <v>-238325013.14300856</v>
      </c>
      <c r="AX57" s="122">
        <f t="shared" si="12"/>
        <v>-248967515.07176751</v>
      </c>
      <c r="AY57" s="122">
        <f t="shared" si="12"/>
        <v>-259789350.81873721</v>
      </c>
      <c r="AZ57" s="122">
        <f t="shared" si="12"/>
        <v>-270967238.38095391</v>
      </c>
      <c r="BA57" s="122">
        <f t="shared" si="12"/>
        <v>-283316657.00555152</v>
      </c>
      <c r="BB57" s="122">
        <f t="shared" si="12"/>
        <v>-295251744.71884209</v>
      </c>
      <c r="BC57" s="122">
        <f t="shared" si="12"/>
        <v>-306040829.50065976</v>
      </c>
      <c r="BD57" s="122">
        <f t="shared" si="12"/>
        <v>-316499742.21218473</v>
      </c>
      <c r="BE57" s="122">
        <f t="shared" si="12"/>
        <v>-326946404.57161182</v>
      </c>
      <c r="BF57" s="122">
        <f t="shared" si="12"/>
        <v>-337024659.43103892</v>
      </c>
      <c r="BG57" s="122">
        <f t="shared" si="12"/>
        <v>-347071247.12575877</v>
      </c>
      <c r="BH57" s="122">
        <f t="shared" si="12"/>
        <v>-357110453.73257649</v>
      </c>
      <c r="BI57" s="122">
        <f t="shared" si="12"/>
        <v>-367492849.64690769</v>
      </c>
      <c r="BJ57" s="122">
        <f t="shared" si="12"/>
        <v>-377858278.14800447</v>
      </c>
      <c r="BK57" s="122">
        <f t="shared" si="12"/>
        <v>-388540396.36933762</v>
      </c>
      <c r="BL57" s="131"/>
    </row>
    <row r="58" spans="2:64" x14ac:dyDescent="0.15">
      <c r="B58" s="137" t="s">
        <v>496</v>
      </c>
      <c r="C58" s="122">
        <f>C55</f>
        <v>48982446.666666657</v>
      </c>
      <c r="D58" s="122">
        <f t="shared" ref="D58:AI58" si="13">D57+D55</f>
        <v>39146143.333333328</v>
      </c>
      <c r="E58" s="122">
        <f t="shared" si="13"/>
        <v>29348239.999999996</v>
      </c>
      <c r="F58" s="122">
        <f t="shared" si="13"/>
        <v>19572946.666666664</v>
      </c>
      <c r="G58" s="122">
        <f t="shared" si="13"/>
        <v>9799293.3333333321</v>
      </c>
      <c r="H58" s="122">
        <f t="shared" si="13"/>
        <v>58797593.355999976</v>
      </c>
      <c r="I58" s="122">
        <f t="shared" si="13"/>
        <v>48997190.022666648</v>
      </c>
      <c r="J58" s="122">
        <f t="shared" si="13"/>
        <v>39163996.68933332</v>
      </c>
      <c r="K58" s="122">
        <f t="shared" si="13"/>
        <v>29363143.355999988</v>
      </c>
      <c r="L58" s="122">
        <f t="shared" si="13"/>
        <v>19558150.022666655</v>
      </c>
      <c r="M58" s="122">
        <f t="shared" si="13"/>
        <v>9762795.0113333222</v>
      </c>
      <c r="N58" s="122">
        <f t="shared" si="13"/>
        <v>56547666.350516669</v>
      </c>
      <c r="O58" s="122">
        <f t="shared" si="13"/>
        <v>46731481.524683334</v>
      </c>
      <c r="P58" s="122">
        <f t="shared" si="13"/>
        <v>34950500.299249999</v>
      </c>
      <c r="Q58" s="122">
        <f t="shared" si="13"/>
        <v>23224401.756066665</v>
      </c>
      <c r="R58" s="122">
        <f t="shared" si="13"/>
        <v>11537552.128033331</v>
      </c>
      <c r="S58" s="122">
        <f t="shared" si="13"/>
        <v>0</v>
      </c>
      <c r="T58" s="122">
        <f t="shared" si="13"/>
        <v>-11521587.128033334</v>
      </c>
      <c r="U58" s="122">
        <f t="shared" si="13"/>
        <v>-19041984.256066669</v>
      </c>
      <c r="V58" s="122">
        <f t="shared" si="13"/>
        <v>-24582926.384100001</v>
      </c>
      <c r="W58" s="122">
        <f t="shared" si="13"/>
        <v>-30126903.329883333</v>
      </c>
      <c r="X58" s="122">
        <f t="shared" si="13"/>
        <v>-35627401.919416666</v>
      </c>
      <c r="Y58" s="122">
        <f t="shared" si="13"/>
        <v>-41115965.033950001</v>
      </c>
      <c r="Z58" s="122">
        <f t="shared" si="13"/>
        <v>-46590216.030270837</v>
      </c>
      <c r="AA58" s="122">
        <f t="shared" si="13"/>
        <v>-52041493.681354173</v>
      </c>
      <c r="AB58" s="122">
        <f t="shared" si="13"/>
        <v>-59906765.554462507</v>
      </c>
      <c r="AC58" s="122">
        <f t="shared" si="13"/>
        <v>-67679903.956540838</v>
      </c>
      <c r="AD58" s="122">
        <f t="shared" si="13"/>
        <v>-75055654.216834173</v>
      </c>
      <c r="AE58" s="122">
        <f t="shared" si="13"/>
        <v>-82336651.977127507</v>
      </c>
      <c r="AF58" s="122">
        <f t="shared" si="13"/>
        <v>-89603037.541885838</v>
      </c>
      <c r="AG58" s="122">
        <f t="shared" si="13"/>
        <v>-96747920.606644168</v>
      </c>
      <c r="AH58" s="122">
        <f t="shared" si="13"/>
        <v>-103873304.7856525</v>
      </c>
      <c r="AI58" s="122">
        <f t="shared" si="13"/>
        <v>-110993692.20819584</v>
      </c>
      <c r="AJ58" s="122">
        <f t="shared" ref="AJ58:BK58" si="14">AJ57+AJ55</f>
        <v>-118222612.73948917</v>
      </c>
      <c r="AK58" s="122">
        <f t="shared" si="14"/>
        <v>-125449227.06933001</v>
      </c>
      <c r="AL58" s="122">
        <f t="shared" si="14"/>
        <v>-132760021.87814334</v>
      </c>
      <c r="AM58" s="122">
        <f t="shared" si="14"/>
        <v>-140339570.99247918</v>
      </c>
      <c r="AN58" s="122">
        <f t="shared" si="14"/>
        <v>-152289025.18174013</v>
      </c>
      <c r="AO58" s="122">
        <f t="shared" si="14"/>
        <v>-163911705.06530911</v>
      </c>
      <c r="AP58" s="122">
        <f t="shared" si="14"/>
        <v>-174829213.91138756</v>
      </c>
      <c r="AQ58" s="122">
        <f t="shared" si="14"/>
        <v>-185550106.52612102</v>
      </c>
      <c r="AR58" s="122">
        <f t="shared" si="14"/>
        <v>-196262005.91055122</v>
      </c>
      <c r="AS58" s="122">
        <f t="shared" si="14"/>
        <v>-206751172.79498142</v>
      </c>
      <c r="AT58" s="122">
        <f t="shared" si="14"/>
        <v>-217215084.09700662</v>
      </c>
      <c r="AU58" s="122">
        <f t="shared" si="14"/>
        <v>-227668357.11058509</v>
      </c>
      <c r="AV58" s="122">
        <f t="shared" si="14"/>
        <v>-238325013.14300856</v>
      </c>
      <c r="AW58" s="122">
        <f t="shared" si="14"/>
        <v>-248967515.07176751</v>
      </c>
      <c r="AX58" s="122">
        <f t="shared" si="14"/>
        <v>-259789350.81873721</v>
      </c>
      <c r="AY58" s="122">
        <f t="shared" si="14"/>
        <v>-270967238.38095391</v>
      </c>
      <c r="AZ58" s="122">
        <f t="shared" si="14"/>
        <v>-283316657.00555152</v>
      </c>
      <c r="BA58" s="122">
        <f t="shared" si="14"/>
        <v>-295251744.71884209</v>
      </c>
      <c r="BB58" s="122">
        <f t="shared" si="14"/>
        <v>-306040829.50065976</v>
      </c>
      <c r="BC58" s="122">
        <f t="shared" si="14"/>
        <v>-316499742.21218473</v>
      </c>
      <c r="BD58" s="122">
        <f t="shared" si="14"/>
        <v>-326946404.57161182</v>
      </c>
      <c r="BE58" s="122">
        <f t="shared" si="14"/>
        <v>-337024659.43103892</v>
      </c>
      <c r="BF58" s="122">
        <f t="shared" si="14"/>
        <v>-347071247.12575877</v>
      </c>
      <c r="BG58" s="122">
        <f t="shared" si="14"/>
        <v>-357110453.73257649</v>
      </c>
      <c r="BH58" s="122">
        <f t="shared" si="14"/>
        <v>-367492849.64690769</v>
      </c>
      <c r="BI58" s="122">
        <f t="shared" si="14"/>
        <v>-377858278.14800447</v>
      </c>
      <c r="BJ58" s="122">
        <f t="shared" si="14"/>
        <v>-388540396.36933762</v>
      </c>
      <c r="BK58" s="122">
        <f t="shared" si="14"/>
        <v>-399694380.3318826</v>
      </c>
      <c r="BL58" s="131"/>
    </row>
    <row r="60" spans="2:64" x14ac:dyDescent="0.15">
      <c r="B60" s="139" t="s">
        <v>1100</v>
      </c>
      <c r="C60" s="131">
        <f>C53</f>
        <v>49011038.666666657</v>
      </c>
      <c r="D60" s="131">
        <f t="shared" ref="D60:AI60" si="15">D53+C60</f>
        <v>49011038.666666657</v>
      </c>
      <c r="E60" s="131">
        <f t="shared" si="15"/>
        <v>49011038.666666657</v>
      </c>
      <c r="F60" s="131">
        <f t="shared" si="15"/>
        <v>49011038.666666657</v>
      </c>
      <c r="G60" s="131">
        <f t="shared" si="15"/>
        <v>49011038.666666657</v>
      </c>
      <c r="H60" s="131">
        <f t="shared" si="15"/>
        <v>107808632.02266663</v>
      </c>
      <c r="I60" s="131">
        <f t="shared" si="15"/>
        <v>107808632.02266663</v>
      </c>
      <c r="J60" s="131">
        <f t="shared" si="15"/>
        <v>107808632.02266663</v>
      </c>
      <c r="K60" s="131">
        <f t="shared" si="15"/>
        <v>107808632.02266663</v>
      </c>
      <c r="L60" s="131">
        <f t="shared" si="15"/>
        <v>107808632.02266663</v>
      </c>
      <c r="M60" s="131">
        <f t="shared" si="15"/>
        <v>107808632.02266663</v>
      </c>
      <c r="N60" s="131">
        <f t="shared" si="15"/>
        <v>164356298.37318331</v>
      </c>
      <c r="O60" s="131">
        <f t="shared" si="15"/>
        <v>164356298.37318331</v>
      </c>
      <c r="P60" s="131">
        <f t="shared" si="15"/>
        <v>164356298.37318331</v>
      </c>
      <c r="Q60" s="131">
        <f t="shared" si="15"/>
        <v>164356298.37318331</v>
      </c>
      <c r="R60" s="131">
        <f t="shared" si="15"/>
        <v>164356298.37318331</v>
      </c>
      <c r="S60" s="131">
        <f t="shared" si="15"/>
        <v>164356298.37318331</v>
      </c>
      <c r="T60" s="131">
        <f t="shared" si="15"/>
        <v>164356298.37318331</v>
      </c>
      <c r="U60" s="131">
        <f t="shared" si="15"/>
        <v>164356298.37318331</v>
      </c>
      <c r="V60" s="131">
        <f t="shared" si="15"/>
        <v>164356298.37318331</v>
      </c>
      <c r="W60" s="131">
        <f t="shared" si="15"/>
        <v>164356298.37318331</v>
      </c>
      <c r="X60" s="131">
        <f t="shared" si="15"/>
        <v>164356298.37318331</v>
      </c>
      <c r="Y60" s="131">
        <f t="shared" si="15"/>
        <v>164356298.37318331</v>
      </c>
      <c r="Z60" s="131">
        <f t="shared" si="15"/>
        <v>164356298.37318331</v>
      </c>
      <c r="AA60" s="131">
        <f t="shared" si="15"/>
        <v>164356298.37318331</v>
      </c>
      <c r="AB60" s="131">
        <f t="shared" si="15"/>
        <v>164356298.37318331</v>
      </c>
      <c r="AC60" s="131">
        <f t="shared" si="15"/>
        <v>164356298.37318331</v>
      </c>
      <c r="AD60" s="131">
        <f t="shared" si="15"/>
        <v>164356298.37318331</v>
      </c>
      <c r="AE60" s="131">
        <f t="shared" si="15"/>
        <v>164356298.37318331</v>
      </c>
      <c r="AF60" s="131">
        <f t="shared" si="15"/>
        <v>164356298.37318331</v>
      </c>
      <c r="AG60" s="131">
        <f t="shared" si="15"/>
        <v>164356298.37318331</v>
      </c>
      <c r="AH60" s="131">
        <f t="shared" si="15"/>
        <v>164356298.37318331</v>
      </c>
      <c r="AI60" s="131">
        <f t="shared" si="15"/>
        <v>164356298.37318331</v>
      </c>
      <c r="AJ60" s="131">
        <f t="shared" ref="AJ60:BK60" si="16">AJ53+AI60</f>
        <v>164356298.37318331</v>
      </c>
      <c r="AK60" s="131">
        <f t="shared" si="16"/>
        <v>164356298.37318331</v>
      </c>
      <c r="AL60" s="131">
        <f t="shared" si="16"/>
        <v>164356298.37318331</v>
      </c>
      <c r="AM60" s="131">
        <f t="shared" si="16"/>
        <v>164356298.37318331</v>
      </c>
      <c r="AN60" s="131">
        <f t="shared" si="16"/>
        <v>164356298.37318331</v>
      </c>
      <c r="AO60" s="131">
        <f t="shared" si="16"/>
        <v>164356298.37318331</v>
      </c>
      <c r="AP60" s="131">
        <f t="shared" si="16"/>
        <v>164356298.37318331</v>
      </c>
      <c r="AQ60" s="131">
        <f t="shared" si="16"/>
        <v>164356298.37318331</v>
      </c>
      <c r="AR60" s="131">
        <f t="shared" si="16"/>
        <v>164356298.37318331</v>
      </c>
      <c r="AS60" s="131">
        <f t="shared" si="16"/>
        <v>164356298.37318331</v>
      </c>
      <c r="AT60" s="131">
        <f t="shared" si="16"/>
        <v>164356298.37318331</v>
      </c>
      <c r="AU60" s="131">
        <f t="shared" si="16"/>
        <v>164356298.37318331</v>
      </c>
      <c r="AV60" s="131">
        <f t="shared" si="16"/>
        <v>164356298.37318331</v>
      </c>
      <c r="AW60" s="131">
        <f t="shared" si="16"/>
        <v>164356298.37318331</v>
      </c>
      <c r="AX60" s="131">
        <f t="shared" si="16"/>
        <v>164356298.37318331</v>
      </c>
      <c r="AY60" s="131">
        <f t="shared" si="16"/>
        <v>164356298.37318331</v>
      </c>
      <c r="AZ60" s="131">
        <f t="shared" si="16"/>
        <v>164356298.37318331</v>
      </c>
      <c r="BA60" s="131">
        <f t="shared" si="16"/>
        <v>164356298.37318331</v>
      </c>
      <c r="BB60" s="131">
        <f t="shared" si="16"/>
        <v>164356298.37318331</v>
      </c>
      <c r="BC60" s="131">
        <f t="shared" si="16"/>
        <v>164356298.37318331</v>
      </c>
      <c r="BD60" s="131">
        <f t="shared" si="16"/>
        <v>164356298.37318331</v>
      </c>
      <c r="BE60" s="131">
        <f t="shared" si="16"/>
        <v>164356298.37318331</v>
      </c>
      <c r="BF60" s="131">
        <f t="shared" si="16"/>
        <v>164356298.37318331</v>
      </c>
      <c r="BG60" s="131">
        <f t="shared" si="16"/>
        <v>164356298.37318331</v>
      </c>
      <c r="BH60" s="131">
        <f t="shared" si="16"/>
        <v>164356298.37318331</v>
      </c>
      <c r="BI60" s="131">
        <f t="shared" si="16"/>
        <v>164356298.37318331</v>
      </c>
      <c r="BJ60" s="131">
        <f t="shared" si="16"/>
        <v>164356298.37318331</v>
      </c>
      <c r="BK60" s="131">
        <f t="shared" si="16"/>
        <v>164356298.37318331</v>
      </c>
    </row>
    <row r="62" spans="2:64" x14ac:dyDescent="0.15">
      <c r="B62" s="262" t="s">
        <v>1042</v>
      </c>
    </row>
    <row r="63" spans="2:64" x14ac:dyDescent="0.15">
      <c r="B63" s="262"/>
    </row>
    <row r="64" spans="2:64" x14ac:dyDescent="0.15">
      <c r="B64" s="136" t="s">
        <v>872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1086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472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495</v>
      </c>
      <c r="C67" s="122">
        <f>C45+C50+C65</f>
        <v>-28592</v>
      </c>
      <c r="D67" s="122">
        <f t="shared" ref="D67:BK67" si="17">D45+D50+D65</f>
        <v>-9836303.3333333321</v>
      </c>
      <c r="E67" s="122">
        <f t="shared" si="17"/>
        <v>-9797903.3333333321</v>
      </c>
      <c r="F67" s="122">
        <f t="shared" si="17"/>
        <v>-9775293.3333333321</v>
      </c>
      <c r="G67" s="122">
        <f t="shared" si="17"/>
        <v>-9773653.3333333321</v>
      </c>
      <c r="H67" s="122">
        <f t="shared" si="17"/>
        <v>-9799293.3333333321</v>
      </c>
      <c r="I67" s="122">
        <f t="shared" si="17"/>
        <v>-9800403.3333333321</v>
      </c>
      <c r="J67" s="122">
        <f t="shared" si="17"/>
        <v>-9833193.3333333321</v>
      </c>
      <c r="K67" s="122">
        <f t="shared" si="17"/>
        <v>-9800853.3333333321</v>
      </c>
      <c r="L67" s="122">
        <f t="shared" si="17"/>
        <v>-9804993.3333333321</v>
      </c>
      <c r="M67" s="122">
        <f t="shared" si="17"/>
        <v>-9795355.0113333333</v>
      </c>
      <c r="N67" s="122">
        <f t="shared" si="17"/>
        <v>-9762795.0113333333</v>
      </c>
      <c r="O67" s="122">
        <f t="shared" si="17"/>
        <v>-9816184.8258333337</v>
      </c>
      <c r="P67" s="122">
        <f t="shared" si="17"/>
        <v>-11780981.225433333</v>
      </c>
      <c r="Q67" s="122">
        <f t="shared" si="17"/>
        <v>-11726098.543183334</v>
      </c>
      <c r="R67" s="122">
        <f t="shared" si="17"/>
        <v>-11686849.628033334</v>
      </c>
      <c r="S67" s="122">
        <f t="shared" si="17"/>
        <v>-11537552.128033334</v>
      </c>
      <c r="T67" s="122">
        <f t="shared" si="17"/>
        <v>-11521587.128033334</v>
      </c>
      <c r="U67" s="122">
        <f t="shared" si="17"/>
        <v>-7520397.1280333335</v>
      </c>
      <c r="V67" s="122">
        <f t="shared" si="17"/>
        <v>-5540942.1280333335</v>
      </c>
      <c r="W67" s="122">
        <f t="shared" si="17"/>
        <v>-5543976.9457833329</v>
      </c>
      <c r="X67" s="122">
        <f t="shared" si="17"/>
        <v>-5500498.5895333337</v>
      </c>
      <c r="Y67" s="122">
        <f t="shared" si="17"/>
        <v>-5488563.1145333331</v>
      </c>
      <c r="Z67" s="122">
        <f t="shared" si="17"/>
        <v>-5474250.9963208335</v>
      </c>
      <c r="AA67" s="122">
        <f t="shared" si="17"/>
        <v>-5451277.6510833334</v>
      </c>
      <c r="AB67" s="122">
        <f t="shared" si="17"/>
        <v>-7865271.873108333</v>
      </c>
      <c r="AC67" s="122">
        <f t="shared" si="17"/>
        <v>-7773138.4020783324</v>
      </c>
      <c r="AD67" s="122">
        <f t="shared" si="17"/>
        <v>-7375750.2602933319</v>
      </c>
      <c r="AE67" s="122">
        <f t="shared" si="17"/>
        <v>-7280997.7602933319</v>
      </c>
      <c r="AF67" s="122">
        <f t="shared" si="17"/>
        <v>-7266385.5647583334</v>
      </c>
      <c r="AG67" s="122">
        <f t="shared" si="17"/>
        <v>-7144883.0647583334</v>
      </c>
      <c r="AH67" s="122">
        <f t="shared" si="17"/>
        <v>-7125384.1790083321</v>
      </c>
      <c r="AI67" s="122">
        <f t="shared" si="17"/>
        <v>-7120387.422543332</v>
      </c>
      <c r="AJ67" s="122">
        <f t="shared" si="17"/>
        <v>-7228920.5312933326</v>
      </c>
      <c r="AK67" s="122">
        <f t="shared" si="17"/>
        <v>-7226614.3298408324</v>
      </c>
      <c r="AL67" s="122">
        <f t="shared" si="17"/>
        <v>-7310794.8088133326</v>
      </c>
      <c r="AM67" s="122">
        <f t="shared" si="17"/>
        <v>-7579549.1143358331</v>
      </c>
      <c r="AN67" s="122">
        <f t="shared" si="17"/>
        <v>-11949454.189260958</v>
      </c>
      <c r="AO67" s="122">
        <f t="shared" si="17"/>
        <v>-11622679.883568959</v>
      </c>
      <c r="AP67" s="122">
        <f t="shared" si="17"/>
        <v>-10917508.846078459</v>
      </c>
      <c r="AQ67" s="122">
        <f t="shared" si="17"/>
        <v>-10720892.614733459</v>
      </c>
      <c r="AR67" s="122">
        <f t="shared" si="17"/>
        <v>-10711899.384430207</v>
      </c>
      <c r="AS67" s="122">
        <f t="shared" si="17"/>
        <v>-10489166.884430207</v>
      </c>
      <c r="AT67" s="122">
        <f t="shared" si="17"/>
        <v>-10463911.302025208</v>
      </c>
      <c r="AU67" s="122">
        <f t="shared" si="17"/>
        <v>-10453273.01357846</v>
      </c>
      <c r="AV67" s="122">
        <f t="shared" si="17"/>
        <v>-10656656.032423459</v>
      </c>
      <c r="AW67" s="122">
        <f t="shared" si="17"/>
        <v>-10642501.92875896</v>
      </c>
      <c r="AX67" s="122">
        <f t="shared" si="17"/>
        <v>-10821835.746969709</v>
      </c>
      <c r="AY67" s="122">
        <f t="shared" si="17"/>
        <v>-11177887.562216708</v>
      </c>
      <c r="AZ67" s="122">
        <f t="shared" si="17"/>
        <v>-12349418.624597602</v>
      </c>
      <c r="BA67" s="122">
        <f t="shared" si="17"/>
        <v>-11935087.713290548</v>
      </c>
      <c r="BB67" s="122">
        <f t="shared" si="17"/>
        <v>-10789084.781817697</v>
      </c>
      <c r="BC67" s="122">
        <f t="shared" si="17"/>
        <v>-10458912.711524947</v>
      </c>
      <c r="BD67" s="122">
        <f t="shared" si="17"/>
        <v>-10446662.359427098</v>
      </c>
      <c r="BE67" s="122">
        <f t="shared" si="17"/>
        <v>-10078254.859427098</v>
      </c>
      <c r="BF67" s="122">
        <f t="shared" si="17"/>
        <v>-10046587.694719847</v>
      </c>
      <c r="BG67" s="122">
        <f t="shared" si="17"/>
        <v>-10039206.606817698</v>
      </c>
      <c r="BH67" s="122">
        <f t="shared" si="17"/>
        <v>-10382395.914331196</v>
      </c>
      <c r="BI67" s="122">
        <f t="shared" si="17"/>
        <v>-10365428.501096796</v>
      </c>
      <c r="BJ67" s="122">
        <f t="shared" si="17"/>
        <v>-10682118.221333148</v>
      </c>
      <c r="BK67" s="122">
        <f t="shared" si="17"/>
        <v>-11153983.962544998</v>
      </c>
      <c r="BL67" s="49">
        <f>SUM(C67:BK67)</f>
        <v>-564050678.70506608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497</v>
      </c>
      <c r="C69" s="122">
        <f>C65</f>
        <v>0</v>
      </c>
      <c r="D69" s="122">
        <f t="shared" ref="D69:AI69" si="18">C70</f>
        <v>-28592</v>
      </c>
      <c r="E69" s="122">
        <f t="shared" si="18"/>
        <v>-9864895.3333333321</v>
      </c>
      <c r="F69" s="122">
        <f t="shared" si="18"/>
        <v>-19662798.666666664</v>
      </c>
      <c r="G69" s="122">
        <f t="shared" si="18"/>
        <v>-29438091.999999996</v>
      </c>
      <c r="H69" s="122">
        <f t="shared" si="18"/>
        <v>-39211745.333333328</v>
      </c>
      <c r="I69" s="122">
        <f t="shared" si="18"/>
        <v>-49011038.666666657</v>
      </c>
      <c r="J69" s="122">
        <f t="shared" si="18"/>
        <v>-58811441.999999985</v>
      </c>
      <c r="K69" s="122">
        <f t="shared" si="18"/>
        <v>-68644635.333333313</v>
      </c>
      <c r="L69" s="122">
        <f t="shared" si="18"/>
        <v>-78445488.666666642</v>
      </c>
      <c r="M69" s="122">
        <f t="shared" si="18"/>
        <v>-88250481.99999997</v>
      </c>
      <c r="N69" s="122">
        <f t="shared" si="18"/>
        <v>-98045837.011333302</v>
      </c>
      <c r="O69" s="122">
        <f t="shared" si="18"/>
        <v>-107808632.02266663</v>
      </c>
      <c r="P69" s="122">
        <f t="shared" si="18"/>
        <v>-117624816.84849997</v>
      </c>
      <c r="Q69" s="122">
        <f t="shared" si="18"/>
        <v>-129405798.0739333</v>
      </c>
      <c r="R69" s="122">
        <f t="shared" si="18"/>
        <v>-141131896.61711663</v>
      </c>
      <c r="S69" s="122">
        <f t="shared" si="18"/>
        <v>-152818746.24514997</v>
      </c>
      <c r="T69" s="122">
        <f t="shared" si="18"/>
        <v>-164356298.37318331</v>
      </c>
      <c r="U69" s="122">
        <f t="shared" si="18"/>
        <v>-175877885.50121665</v>
      </c>
      <c r="V69" s="122">
        <f t="shared" si="18"/>
        <v>-183398282.62924999</v>
      </c>
      <c r="W69" s="122">
        <f t="shared" si="18"/>
        <v>-188939224.75728333</v>
      </c>
      <c r="X69" s="122">
        <f t="shared" si="18"/>
        <v>-194483201.70306668</v>
      </c>
      <c r="Y69" s="122">
        <f t="shared" si="18"/>
        <v>-199983700.29260001</v>
      </c>
      <c r="Z69" s="122">
        <f t="shared" si="18"/>
        <v>-205472263.40713334</v>
      </c>
      <c r="AA69" s="122">
        <f t="shared" si="18"/>
        <v>-210946514.40345418</v>
      </c>
      <c r="AB69" s="122">
        <f t="shared" si="18"/>
        <v>-216397792.0545375</v>
      </c>
      <c r="AC69" s="122">
        <f t="shared" si="18"/>
        <v>-224263063.92764583</v>
      </c>
      <c r="AD69" s="122">
        <f t="shared" si="18"/>
        <v>-232036202.32972416</v>
      </c>
      <c r="AE69" s="122">
        <f t="shared" si="18"/>
        <v>-239411952.5900175</v>
      </c>
      <c r="AF69" s="122">
        <f t="shared" si="18"/>
        <v>-246692950.35031083</v>
      </c>
      <c r="AG69" s="122">
        <f t="shared" si="18"/>
        <v>-253959335.91506916</v>
      </c>
      <c r="AH69" s="122">
        <f t="shared" si="18"/>
        <v>-261104218.97982749</v>
      </c>
      <c r="AI69" s="122">
        <f t="shared" si="18"/>
        <v>-268229603.15883583</v>
      </c>
      <c r="AJ69" s="122">
        <f t="shared" ref="AJ69:BK69" si="19">AI70</f>
        <v>-275349990.58137918</v>
      </c>
      <c r="AK69" s="122">
        <f t="shared" si="19"/>
        <v>-282578911.11267251</v>
      </c>
      <c r="AL69" s="122">
        <f t="shared" si="19"/>
        <v>-289805525.44251335</v>
      </c>
      <c r="AM69" s="122">
        <f t="shared" si="19"/>
        <v>-297116320.25132668</v>
      </c>
      <c r="AN69" s="122">
        <f t="shared" si="19"/>
        <v>-304695869.36566252</v>
      </c>
      <c r="AO69" s="122">
        <f t="shared" si="19"/>
        <v>-316645323.55492347</v>
      </c>
      <c r="AP69" s="122">
        <f t="shared" si="19"/>
        <v>-328268003.43849242</v>
      </c>
      <c r="AQ69" s="122">
        <f t="shared" si="19"/>
        <v>-339185512.28457087</v>
      </c>
      <c r="AR69" s="122">
        <f t="shared" si="19"/>
        <v>-349906404.89930433</v>
      </c>
      <c r="AS69" s="122">
        <f t="shared" si="19"/>
        <v>-360618304.28373456</v>
      </c>
      <c r="AT69" s="122">
        <f t="shared" si="19"/>
        <v>-371107471.16816479</v>
      </c>
      <c r="AU69" s="122">
        <f t="shared" si="19"/>
        <v>-381571382.47018999</v>
      </c>
      <c r="AV69" s="122">
        <f t="shared" si="19"/>
        <v>-392024655.48376846</v>
      </c>
      <c r="AW69" s="122">
        <f t="shared" si="19"/>
        <v>-402681311.5161919</v>
      </c>
      <c r="AX69" s="122">
        <f t="shared" si="19"/>
        <v>-413323813.44495088</v>
      </c>
      <c r="AY69" s="122">
        <f t="shared" si="19"/>
        <v>-424145649.19192058</v>
      </c>
      <c r="AZ69" s="122">
        <f t="shared" si="19"/>
        <v>-435323536.75413728</v>
      </c>
      <c r="BA69" s="122">
        <f t="shared" si="19"/>
        <v>-447672955.37873489</v>
      </c>
      <c r="BB69" s="122">
        <f t="shared" si="19"/>
        <v>-459608043.09202546</v>
      </c>
      <c r="BC69" s="122">
        <f t="shared" si="19"/>
        <v>-470397127.87384313</v>
      </c>
      <c r="BD69" s="122">
        <f t="shared" si="19"/>
        <v>-480856040.5853681</v>
      </c>
      <c r="BE69" s="122">
        <f t="shared" si="19"/>
        <v>-491302702.94479519</v>
      </c>
      <c r="BF69" s="122">
        <f t="shared" si="19"/>
        <v>-501380957.80422229</v>
      </c>
      <c r="BG69" s="122">
        <f t="shared" si="19"/>
        <v>-511427545.49894214</v>
      </c>
      <c r="BH69" s="122">
        <f t="shared" si="19"/>
        <v>-521466752.10575986</v>
      </c>
      <c r="BI69" s="122">
        <f t="shared" si="19"/>
        <v>-531849148.02009106</v>
      </c>
      <c r="BJ69" s="122">
        <f t="shared" si="19"/>
        <v>-542214576.5211879</v>
      </c>
      <c r="BK69" s="122">
        <f t="shared" si="19"/>
        <v>-552896694.74252105</v>
      </c>
    </row>
    <row r="70" spans="2:64" x14ac:dyDescent="0.15">
      <c r="B70" s="137" t="s">
        <v>496</v>
      </c>
      <c r="C70" s="122">
        <f>C67</f>
        <v>-28592</v>
      </c>
      <c r="D70" s="122">
        <f t="shared" ref="D70:AI70" si="20">D69+D67</f>
        <v>-9864895.3333333321</v>
      </c>
      <c r="E70" s="122">
        <f t="shared" si="20"/>
        <v>-19662798.666666664</v>
      </c>
      <c r="F70" s="122">
        <f t="shared" si="20"/>
        <v>-29438091.999999996</v>
      </c>
      <c r="G70" s="122">
        <f t="shared" si="20"/>
        <v>-39211745.333333328</v>
      </c>
      <c r="H70" s="122">
        <f t="shared" si="20"/>
        <v>-49011038.666666657</v>
      </c>
      <c r="I70" s="122">
        <f t="shared" si="20"/>
        <v>-58811441.999999985</v>
      </c>
      <c r="J70" s="122">
        <f t="shared" si="20"/>
        <v>-68644635.333333313</v>
      </c>
      <c r="K70" s="122">
        <f t="shared" si="20"/>
        <v>-78445488.666666642</v>
      </c>
      <c r="L70" s="122">
        <f t="shared" si="20"/>
        <v>-88250481.99999997</v>
      </c>
      <c r="M70" s="122">
        <f t="shared" si="20"/>
        <v>-98045837.011333302</v>
      </c>
      <c r="N70" s="122">
        <f t="shared" si="20"/>
        <v>-107808632.02266663</v>
      </c>
      <c r="O70" s="122">
        <f t="shared" si="20"/>
        <v>-117624816.84849997</v>
      </c>
      <c r="P70" s="122">
        <f t="shared" si="20"/>
        <v>-129405798.0739333</v>
      </c>
      <c r="Q70" s="122">
        <f t="shared" si="20"/>
        <v>-141131896.61711663</v>
      </c>
      <c r="R70" s="122">
        <f t="shared" si="20"/>
        <v>-152818746.24514997</v>
      </c>
      <c r="S70" s="122">
        <f t="shared" si="20"/>
        <v>-164356298.37318331</v>
      </c>
      <c r="T70" s="122">
        <f t="shared" si="20"/>
        <v>-175877885.50121665</v>
      </c>
      <c r="U70" s="122">
        <f t="shared" si="20"/>
        <v>-183398282.62924999</v>
      </c>
      <c r="V70" s="122">
        <f t="shared" si="20"/>
        <v>-188939224.75728333</v>
      </c>
      <c r="W70" s="122">
        <f t="shared" si="20"/>
        <v>-194483201.70306668</v>
      </c>
      <c r="X70" s="122">
        <f t="shared" si="20"/>
        <v>-199983700.29260001</v>
      </c>
      <c r="Y70" s="122">
        <f t="shared" si="20"/>
        <v>-205472263.40713334</v>
      </c>
      <c r="Z70" s="122">
        <f t="shared" si="20"/>
        <v>-210946514.40345418</v>
      </c>
      <c r="AA70" s="122">
        <f t="shared" si="20"/>
        <v>-216397792.0545375</v>
      </c>
      <c r="AB70" s="122">
        <f t="shared" si="20"/>
        <v>-224263063.92764583</v>
      </c>
      <c r="AC70" s="122">
        <f t="shared" si="20"/>
        <v>-232036202.32972416</v>
      </c>
      <c r="AD70" s="122">
        <f t="shared" si="20"/>
        <v>-239411952.5900175</v>
      </c>
      <c r="AE70" s="122">
        <f t="shared" si="20"/>
        <v>-246692950.35031083</v>
      </c>
      <c r="AF70" s="122">
        <f t="shared" si="20"/>
        <v>-253959335.91506916</v>
      </c>
      <c r="AG70" s="122">
        <f t="shared" si="20"/>
        <v>-261104218.97982749</v>
      </c>
      <c r="AH70" s="122">
        <f t="shared" si="20"/>
        <v>-268229603.15883583</v>
      </c>
      <c r="AI70" s="122">
        <f t="shared" si="20"/>
        <v>-275349990.58137918</v>
      </c>
      <c r="AJ70" s="122">
        <f t="shared" ref="AJ70:BK70" si="21">AJ69+AJ67</f>
        <v>-282578911.11267251</v>
      </c>
      <c r="AK70" s="122">
        <f t="shared" si="21"/>
        <v>-289805525.44251335</v>
      </c>
      <c r="AL70" s="122">
        <f t="shared" si="21"/>
        <v>-297116320.25132668</v>
      </c>
      <c r="AM70" s="122">
        <f t="shared" si="21"/>
        <v>-304695869.36566252</v>
      </c>
      <c r="AN70" s="122">
        <f t="shared" si="21"/>
        <v>-316645323.55492347</v>
      </c>
      <c r="AO70" s="122">
        <f t="shared" si="21"/>
        <v>-328268003.43849242</v>
      </c>
      <c r="AP70" s="122">
        <f t="shared" si="21"/>
        <v>-339185512.28457087</v>
      </c>
      <c r="AQ70" s="122">
        <f t="shared" si="21"/>
        <v>-349906404.89930433</v>
      </c>
      <c r="AR70" s="122">
        <f t="shared" si="21"/>
        <v>-360618304.28373456</v>
      </c>
      <c r="AS70" s="122">
        <f t="shared" si="21"/>
        <v>-371107471.16816479</v>
      </c>
      <c r="AT70" s="122">
        <f t="shared" si="21"/>
        <v>-381571382.47018999</v>
      </c>
      <c r="AU70" s="122">
        <f t="shared" si="21"/>
        <v>-392024655.48376846</v>
      </c>
      <c r="AV70" s="122">
        <f t="shared" si="21"/>
        <v>-402681311.5161919</v>
      </c>
      <c r="AW70" s="122">
        <f t="shared" si="21"/>
        <v>-413323813.44495088</v>
      </c>
      <c r="AX70" s="122">
        <f t="shared" si="21"/>
        <v>-424145649.19192058</v>
      </c>
      <c r="AY70" s="122">
        <f t="shared" si="21"/>
        <v>-435323536.75413728</v>
      </c>
      <c r="AZ70" s="122">
        <f t="shared" si="21"/>
        <v>-447672955.37873489</v>
      </c>
      <c r="BA70" s="122">
        <f t="shared" si="21"/>
        <v>-459608043.09202546</v>
      </c>
      <c r="BB70" s="122">
        <f t="shared" si="21"/>
        <v>-470397127.87384313</v>
      </c>
      <c r="BC70" s="122">
        <f t="shared" si="21"/>
        <v>-480856040.5853681</v>
      </c>
      <c r="BD70" s="122">
        <f t="shared" si="21"/>
        <v>-491302702.94479519</v>
      </c>
      <c r="BE70" s="122">
        <f t="shared" si="21"/>
        <v>-501380957.80422229</v>
      </c>
      <c r="BF70" s="122">
        <f t="shared" si="21"/>
        <v>-511427545.49894214</v>
      </c>
      <c r="BG70" s="122">
        <f t="shared" si="21"/>
        <v>-521466752.10575986</v>
      </c>
      <c r="BH70" s="122">
        <f t="shared" si="21"/>
        <v>-531849148.02009106</v>
      </c>
      <c r="BI70" s="122">
        <f t="shared" si="21"/>
        <v>-542214576.5211879</v>
      </c>
      <c r="BJ70" s="122">
        <f t="shared" si="21"/>
        <v>-552896694.74252105</v>
      </c>
      <c r="BK70" s="122">
        <f t="shared" si="21"/>
        <v>-564050678.70506608</v>
      </c>
      <c r="BL70" s="131">
        <f>+BK58-BK70</f>
        <v>164356298.37318349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1141</v>
      </c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48982446.666666657</v>
      </c>
      <c r="E7" s="122">
        <f>P50</f>
        <v>46731481.524683334</v>
      </c>
      <c r="F7" s="122">
        <f>AB50</f>
        <v>-52041493.681354173</v>
      </c>
      <c r="G7" s="122">
        <f>AN50</f>
        <v>-140339570.99247918</v>
      </c>
      <c r="H7" s="122">
        <f>AZ50</f>
        <v>-270967238.38095391</v>
      </c>
      <c r="I7" s="122">
        <f>BL50</f>
        <v>-399694380.3318826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48982446.666666657</v>
      </c>
      <c r="E10" s="122">
        <f>P53</f>
        <v>46894036.524683334</v>
      </c>
      <c r="F10" s="122">
        <f>AB53</f>
        <v>-51165906.181354173</v>
      </c>
      <c r="G10" s="122">
        <f>SUM(G7:G9)</f>
        <v>-139011907.24247918</v>
      </c>
      <c r="H10" s="122">
        <f>SUM(H7:H9)</f>
        <v>-268814352.38095391</v>
      </c>
      <c r="I10" s="122">
        <f>SUM(I7:I9)</f>
        <v>-396457350.68188262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472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472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48982446.666666657</v>
      </c>
      <c r="E17" s="122">
        <f>E15+E10</f>
        <v>46976661.524683334</v>
      </c>
      <c r="F17" s="122">
        <f>F15+F10</f>
        <v>-51102914.514687508</v>
      </c>
      <c r="G17" s="122">
        <f>G15+G10</f>
        <v>-138973269.74247918</v>
      </c>
      <c r="H17" s="122">
        <f>H15+H10</f>
        <v>-268797364.88095391</v>
      </c>
      <c r="I17" s="122">
        <f>I15+I10</f>
        <v>-396462013.18188262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472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472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49011038.666666657</v>
      </c>
      <c r="E34" s="122">
        <f>P77</f>
        <v>164356298.37318331</v>
      </c>
      <c r="F34" s="122">
        <f>AB77</f>
        <v>164356298.37318331</v>
      </c>
      <c r="G34" s="122">
        <f>AN77</f>
        <v>164356298.37318331</v>
      </c>
      <c r="H34" s="122">
        <f>AZ77</f>
        <v>164356298.37318331</v>
      </c>
      <c r="I34" s="122">
        <f>BL77</f>
        <v>164356298.37318331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-107677980.35599999</v>
      </c>
      <c r="F35" s="122">
        <f>AB78</f>
        <v>-210284287.32012084</v>
      </c>
      <c r="G35" s="122">
        <f>AN78</f>
        <v>-296035526.08465999</v>
      </c>
      <c r="H35" s="122">
        <f>AZ78</f>
        <v>-422266426.77525389</v>
      </c>
      <c r="I35" s="122">
        <f>BL78</f>
        <v>-549940982.37585437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-9789406.4924999997</v>
      </c>
      <c r="F36" s="122">
        <f>AB79</f>
        <v>-5450325.5677500004</v>
      </c>
      <c r="G36" s="122">
        <f>AN79</f>
        <v>-7681627.0310025001</v>
      </c>
      <c r="H36" s="122">
        <f>AZ79</f>
        <v>-11389152.978883374</v>
      </c>
      <c r="I36" s="122">
        <f>BL79</f>
        <v>-11443215.429211665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48982446.666666657</v>
      </c>
      <c r="E37" s="122">
        <f>P80</f>
        <v>46888911.524683319</v>
      </c>
      <c r="F37" s="122">
        <f>AB80</f>
        <v>-51378314.514687531</v>
      </c>
      <c r="G37" s="122">
        <f>AN80</f>
        <v>-139360854.74247918</v>
      </c>
      <c r="H37" s="122">
        <f>AZ80</f>
        <v>-269299281.38095397</v>
      </c>
      <c r="I37" s="122">
        <f>BL80</f>
        <v>-397027899.43188274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48982446.666666657</v>
      </c>
      <c r="E39" s="122">
        <f>E37+E31</f>
        <v>46976661.524683319</v>
      </c>
      <c r="F39" s="122">
        <f>F37+F31</f>
        <v>-51102914.514687531</v>
      </c>
      <c r="G39" s="122">
        <f>G37+G31</f>
        <v>-138973269.74247918</v>
      </c>
      <c r="H39" s="122">
        <f>H37+H31</f>
        <v>-268797364.88095397</v>
      </c>
      <c r="I39" s="122">
        <f>I37+I31</f>
        <v>-396462013.18188274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1004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473</v>
      </c>
      <c r="D44" s="75" t="s">
        <v>151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474</v>
      </c>
      <c r="C47" s="136"/>
    </row>
    <row r="48" spans="2:64" x14ac:dyDescent="0.15">
      <c r="B48" s="308"/>
      <c r="C48" s="136"/>
    </row>
    <row r="49" spans="2:64" x14ac:dyDescent="0.15">
      <c r="B49" s="308" t="s">
        <v>475</v>
      </c>
      <c r="C49" s="136"/>
    </row>
    <row r="50" spans="2:64" x14ac:dyDescent="0.15">
      <c r="B50" s="311" t="s">
        <v>471</v>
      </c>
      <c r="C50" s="137"/>
      <c r="D50" s="122">
        <f>IF($D42="Y",'FIN-CASHFLOW_CWS'!C58,'FIN-CASHFLOW_CWS'!C70)</f>
        <v>48982446.666666657</v>
      </c>
      <c r="E50" s="122">
        <f>IF($D42="Y",'FIN-CASHFLOW_CWS'!D58,'FIN-CASHFLOW_CWS'!D70)</f>
        <v>39146143.333333328</v>
      </c>
      <c r="F50" s="122">
        <f>IF($D42="Y",'FIN-CASHFLOW_CWS'!E58,'FIN-CASHFLOW_CWS'!E70)</f>
        <v>29348239.999999996</v>
      </c>
      <c r="G50" s="122">
        <f>IF($D42="Y",'FIN-CASHFLOW_CWS'!F58,'FIN-CASHFLOW_CWS'!F70)</f>
        <v>19572946.666666664</v>
      </c>
      <c r="H50" s="122">
        <f>IF($D42="Y",'FIN-CASHFLOW_CWS'!G58,'FIN-CASHFLOW_CWS'!G70)</f>
        <v>9799293.3333333321</v>
      </c>
      <c r="I50" s="122">
        <f>IF($D42="Y",'FIN-CASHFLOW_CWS'!H58,'FIN-CASHFLOW_CWS'!H70)</f>
        <v>58797593.355999976</v>
      </c>
      <c r="J50" s="122">
        <f>IF($D42="Y",'FIN-CASHFLOW_CWS'!I58,'FIN-CASHFLOW_CWS'!I70)</f>
        <v>48997190.022666648</v>
      </c>
      <c r="K50" s="122">
        <f>IF($D42="Y",'FIN-CASHFLOW_CWS'!J58,'FIN-CASHFLOW_CWS'!J70)</f>
        <v>39163996.68933332</v>
      </c>
      <c r="L50" s="122">
        <f>IF($D42="Y",'FIN-CASHFLOW_CWS'!K58,'FIN-CASHFLOW_CWS'!K70)</f>
        <v>29363143.355999988</v>
      </c>
      <c r="M50" s="122">
        <f>IF($D42="Y",'FIN-CASHFLOW_CWS'!L58,'FIN-CASHFLOW_CWS'!L70)</f>
        <v>19558150.022666655</v>
      </c>
      <c r="N50" s="122">
        <f>IF($D42="Y",'FIN-CASHFLOW_CWS'!M58,'FIN-CASHFLOW_CWS'!M70)</f>
        <v>9762795.0113333222</v>
      </c>
      <c r="O50" s="122">
        <f>IF($D42="Y",'FIN-CASHFLOW_CWS'!N58,'FIN-CASHFLOW_CWS'!N70)</f>
        <v>56547666.350516669</v>
      </c>
      <c r="P50" s="122">
        <f>IF($D42="Y",'FIN-CASHFLOW_CWS'!O58,'FIN-CASHFLOW_CWS'!O70)</f>
        <v>46731481.524683334</v>
      </c>
      <c r="Q50" s="122">
        <f>IF($D42="Y",'FIN-CASHFLOW_CWS'!P58,'FIN-CASHFLOW_CWS'!P70)</f>
        <v>34950500.299249999</v>
      </c>
      <c r="R50" s="122">
        <f>IF($D42="Y",'FIN-CASHFLOW_CWS'!Q58,'FIN-CASHFLOW_CWS'!Q70)</f>
        <v>23224401.756066665</v>
      </c>
      <c r="S50" s="122">
        <f>IF($D42="Y",'FIN-CASHFLOW_CWS'!R58,'FIN-CASHFLOW_CWS'!R70)</f>
        <v>11537552.128033331</v>
      </c>
      <c r="T50" s="122">
        <f>IF($D42="Y",'FIN-CASHFLOW_CWS'!S58,'FIN-CASHFLOW_CWS'!S70)</f>
        <v>0</v>
      </c>
      <c r="U50" s="122">
        <f>IF($D42="Y",'FIN-CASHFLOW_CWS'!T58,'FIN-CASHFLOW_CWS'!T70)</f>
        <v>-11521587.128033334</v>
      </c>
      <c r="V50" s="122">
        <f>IF($D42="Y",'FIN-CASHFLOW_CWS'!U58,'FIN-CASHFLOW_CWS'!U70)</f>
        <v>-19041984.256066669</v>
      </c>
      <c r="W50" s="122">
        <f>IF($D42="Y",'FIN-CASHFLOW_CWS'!V58,'FIN-CASHFLOW_CWS'!V70)</f>
        <v>-24582926.384100001</v>
      </c>
      <c r="X50" s="122">
        <f>IF($D42="Y",'FIN-CASHFLOW_CWS'!W58,'FIN-CASHFLOW_CWS'!W70)</f>
        <v>-30126903.329883333</v>
      </c>
      <c r="Y50" s="122">
        <f>IF($D42="Y",'FIN-CASHFLOW_CWS'!X58,'FIN-CASHFLOW_CWS'!X70)</f>
        <v>-35627401.919416666</v>
      </c>
      <c r="Z50" s="122">
        <f>IF($D42="Y",'FIN-CASHFLOW_CWS'!Y58,'FIN-CASHFLOW_CWS'!Y70)</f>
        <v>-41115965.033950001</v>
      </c>
      <c r="AA50" s="122">
        <f>IF($D42="Y",'FIN-CASHFLOW_CWS'!Z58,'FIN-CASHFLOW_CWS'!Z70)</f>
        <v>-46590216.030270837</v>
      </c>
      <c r="AB50" s="122">
        <f>IF($D42="Y",'FIN-CASHFLOW_CWS'!AA58,'FIN-CASHFLOW_CWS'!AA70)</f>
        <v>-52041493.681354173</v>
      </c>
      <c r="AC50" s="122">
        <f>IF($D42="Y",'FIN-CASHFLOW_CWS'!AB58,'FIN-CASHFLOW_CWS'!AB70)</f>
        <v>-59906765.554462507</v>
      </c>
      <c r="AD50" s="122">
        <f>IF($D42="Y",'FIN-CASHFLOW_CWS'!AC58,'FIN-CASHFLOW_CWS'!AC70)</f>
        <v>-67679903.956540838</v>
      </c>
      <c r="AE50" s="122">
        <f>IF($D42="Y",'FIN-CASHFLOW_CWS'!AD58,'FIN-CASHFLOW_CWS'!AD70)</f>
        <v>-75055654.216834173</v>
      </c>
      <c r="AF50" s="122">
        <f>IF($D42="Y",'FIN-CASHFLOW_CWS'!AE58,'FIN-CASHFLOW_CWS'!AE70)</f>
        <v>-82336651.977127507</v>
      </c>
      <c r="AG50" s="122">
        <f>IF($D42="Y",'FIN-CASHFLOW_CWS'!AF58,'FIN-CASHFLOW_CWS'!AF70)</f>
        <v>-89603037.541885838</v>
      </c>
      <c r="AH50" s="122">
        <f>IF($D42="Y",'FIN-CASHFLOW_CWS'!AG58,'FIN-CASHFLOW_CWS'!AG70)</f>
        <v>-96747920.606644168</v>
      </c>
      <c r="AI50" s="122">
        <f>IF($D42="Y",'FIN-CASHFLOW_CWS'!AH58,'FIN-CASHFLOW_CWS'!AH70)</f>
        <v>-103873304.7856525</v>
      </c>
      <c r="AJ50" s="122">
        <f>IF($D42="Y",'FIN-CASHFLOW_CWS'!AI58,'FIN-CASHFLOW_CWS'!AI70)</f>
        <v>-110993692.20819584</v>
      </c>
      <c r="AK50" s="122">
        <f>IF($D42="Y",'FIN-CASHFLOW_CWS'!AJ58,'FIN-CASHFLOW_CWS'!AJ70)</f>
        <v>-118222612.73948917</v>
      </c>
      <c r="AL50" s="122">
        <f>IF($D42="Y",'FIN-CASHFLOW_CWS'!AK58,'FIN-CASHFLOW_CWS'!AK70)</f>
        <v>-125449227.06933001</v>
      </c>
      <c r="AM50" s="122">
        <f>IF($D42="Y",'FIN-CASHFLOW_CWS'!AL58,'FIN-CASHFLOW_CWS'!AL70)</f>
        <v>-132760021.87814334</v>
      </c>
      <c r="AN50" s="122">
        <f>IF($D42="Y",'FIN-CASHFLOW_CWS'!AM58,'FIN-CASHFLOW_CWS'!AM70)</f>
        <v>-140339570.99247918</v>
      </c>
      <c r="AO50" s="122">
        <f>IF($D42="Y",'FIN-CASHFLOW_CWS'!AN58,'FIN-CASHFLOW_CWS'!AN70)</f>
        <v>-152289025.18174013</v>
      </c>
      <c r="AP50" s="122">
        <f>IF($D42="Y",'FIN-CASHFLOW_CWS'!AO58,'FIN-CASHFLOW_CWS'!AO70)</f>
        <v>-163911705.06530911</v>
      </c>
      <c r="AQ50" s="122">
        <f>IF($D42="Y",'FIN-CASHFLOW_CWS'!AP58,'FIN-CASHFLOW_CWS'!AP70)</f>
        <v>-174829213.91138756</v>
      </c>
      <c r="AR50" s="122">
        <f>IF($D42="Y",'FIN-CASHFLOW_CWS'!AQ58,'FIN-CASHFLOW_CWS'!AQ70)</f>
        <v>-185550106.52612102</v>
      </c>
      <c r="AS50" s="122">
        <f>IF($D42="Y",'FIN-CASHFLOW_CWS'!AR58,'FIN-CASHFLOW_CWS'!AR70)</f>
        <v>-196262005.91055122</v>
      </c>
      <c r="AT50" s="122">
        <f>IF($D42="Y",'FIN-CASHFLOW_CWS'!AS58,'FIN-CASHFLOW_CWS'!AS70)</f>
        <v>-206751172.79498142</v>
      </c>
      <c r="AU50" s="122">
        <f>IF($D42="Y",'FIN-CASHFLOW_CWS'!AT58,'FIN-CASHFLOW_CWS'!AT70)</f>
        <v>-217215084.09700662</v>
      </c>
      <c r="AV50" s="122">
        <f>IF($D42="Y",'FIN-CASHFLOW_CWS'!AU58,'FIN-CASHFLOW_CWS'!AU70)</f>
        <v>-227668357.11058509</v>
      </c>
      <c r="AW50" s="122">
        <f>IF($D42="Y",'FIN-CASHFLOW_CWS'!AV58,'FIN-CASHFLOW_CWS'!AV70)</f>
        <v>-238325013.14300856</v>
      </c>
      <c r="AX50" s="122">
        <f>IF($D42="Y",'FIN-CASHFLOW_CWS'!AW58,'FIN-CASHFLOW_CWS'!AW70)</f>
        <v>-248967515.07176751</v>
      </c>
      <c r="AY50" s="122">
        <f>IF($D42="Y",'FIN-CASHFLOW_CWS'!AX58,'FIN-CASHFLOW_CWS'!AX70)</f>
        <v>-259789350.81873721</v>
      </c>
      <c r="AZ50" s="122">
        <f>IF($D42="Y",'FIN-CASHFLOW_CWS'!AY58,'FIN-CASHFLOW_CWS'!AY70)</f>
        <v>-270967238.38095391</v>
      </c>
      <c r="BA50" s="122">
        <f>IF($D42="Y",'FIN-CASHFLOW_CWS'!AZ58,'FIN-CASHFLOW_CWS'!AZ70)</f>
        <v>-283316657.00555152</v>
      </c>
      <c r="BB50" s="122">
        <f>IF($D42="Y",'FIN-CASHFLOW_CWS'!BA58,'FIN-CASHFLOW_CWS'!BA70)</f>
        <v>-295251744.71884209</v>
      </c>
      <c r="BC50" s="122">
        <f>IF($D42="Y",'FIN-CASHFLOW_CWS'!BB58,'FIN-CASHFLOW_CWS'!BB70)</f>
        <v>-306040829.50065976</v>
      </c>
      <c r="BD50" s="122">
        <f>IF($D42="Y",'FIN-CASHFLOW_CWS'!BC58,'FIN-CASHFLOW_CWS'!BC70)</f>
        <v>-316499742.21218473</v>
      </c>
      <c r="BE50" s="122">
        <f>IF($D42="Y",'FIN-CASHFLOW_CWS'!BD58,'FIN-CASHFLOW_CWS'!BD70)</f>
        <v>-326946404.57161182</v>
      </c>
      <c r="BF50" s="122">
        <f>IF($D42="Y",'FIN-CASHFLOW_CWS'!BE58,'FIN-CASHFLOW_CWS'!BE70)</f>
        <v>-337024659.43103892</v>
      </c>
      <c r="BG50" s="122">
        <f>IF($D42="Y",'FIN-CASHFLOW_CWS'!BF58,'FIN-CASHFLOW_CWS'!BF70)</f>
        <v>-347071247.12575877</v>
      </c>
      <c r="BH50" s="122">
        <f>IF($D42="Y",'FIN-CASHFLOW_CWS'!BG58,'FIN-CASHFLOW_CWS'!BG70)</f>
        <v>-357110453.73257649</v>
      </c>
      <c r="BI50" s="122">
        <f>IF($D42="Y",'FIN-CASHFLOW_CWS'!BH58,'FIN-CASHFLOW_CWS'!BH70)</f>
        <v>-367492849.64690769</v>
      </c>
      <c r="BJ50" s="122">
        <f>IF($D42="Y",'FIN-CASHFLOW_CWS'!BI58,'FIN-CASHFLOW_CWS'!BI70)</f>
        <v>-377858278.14800447</v>
      </c>
      <c r="BK50" s="122">
        <f>IF($D42="Y",'FIN-CASHFLOW_CWS'!BJ58,'FIN-CASHFLOW_CWS'!BJ70)</f>
        <v>-388540396.36933762</v>
      </c>
      <c r="BL50" s="122">
        <f>IF($D42="Y",'FIN-CASHFLOW_CWS'!BK58,'FIN-CASHFLOW_CWS'!BK70)</f>
        <v>-399694380.3318826</v>
      </c>
    </row>
    <row r="51" spans="2:64" x14ac:dyDescent="0.15">
      <c r="B51" s="311" t="s">
        <v>476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477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478</v>
      </c>
      <c r="C53" s="136"/>
      <c r="D53" s="122">
        <f>SUM(D50:D52)</f>
        <v>48982446.666666657</v>
      </c>
      <c r="E53" s="122">
        <f>SUM(E50:E52)</f>
        <v>39146143.333333328</v>
      </c>
      <c r="F53" s="122">
        <f t="shared" ref="F53:BL53" si="3">SUM(F50:F52)</f>
        <v>29348239.999999996</v>
      </c>
      <c r="G53" s="122">
        <f t="shared" si="3"/>
        <v>19572946.666666664</v>
      </c>
      <c r="H53" s="122">
        <f t="shared" si="3"/>
        <v>9799293.3333333321</v>
      </c>
      <c r="I53" s="122">
        <f t="shared" si="3"/>
        <v>58797593.355999976</v>
      </c>
      <c r="J53" s="122">
        <f t="shared" si="3"/>
        <v>48997190.022666648</v>
      </c>
      <c r="K53" s="122">
        <f t="shared" si="3"/>
        <v>39173746.68933332</v>
      </c>
      <c r="L53" s="122">
        <f t="shared" si="3"/>
        <v>29382643.355999988</v>
      </c>
      <c r="M53" s="122">
        <f t="shared" si="3"/>
        <v>19596400.022666655</v>
      </c>
      <c r="N53" s="122">
        <f t="shared" si="3"/>
        <v>9840630.0113333222</v>
      </c>
      <c r="O53" s="122">
        <f t="shared" si="3"/>
        <v>56645001.350516669</v>
      </c>
      <c r="P53" s="122">
        <f t="shared" si="3"/>
        <v>46894036.524683334</v>
      </c>
      <c r="Q53" s="122">
        <f t="shared" si="3"/>
        <v>35218637.799249999</v>
      </c>
      <c r="R53" s="122">
        <f t="shared" si="3"/>
        <v>23562164.256066665</v>
      </c>
      <c r="S53" s="122">
        <f t="shared" si="3"/>
        <v>12044177.128033331</v>
      </c>
      <c r="T53" s="122">
        <f t="shared" si="3"/>
        <v>506625</v>
      </c>
      <c r="U53" s="122">
        <f t="shared" si="3"/>
        <v>-11008212.128033334</v>
      </c>
      <c r="V53" s="122">
        <f t="shared" si="3"/>
        <v>-18515109.256066669</v>
      </c>
      <c r="W53" s="122">
        <f t="shared" si="3"/>
        <v>-24042551.384100001</v>
      </c>
      <c r="X53" s="122">
        <f t="shared" si="3"/>
        <v>-29523653.329883333</v>
      </c>
      <c r="Y53" s="122">
        <f t="shared" si="3"/>
        <v>-34968026.919416666</v>
      </c>
      <c r="Z53" s="122">
        <f t="shared" si="3"/>
        <v>-40440840.033950001</v>
      </c>
      <c r="AA53" s="122">
        <f t="shared" si="3"/>
        <v>-45782184.780270837</v>
      </c>
      <c r="AB53" s="122">
        <f t="shared" si="3"/>
        <v>-51165906.181354173</v>
      </c>
      <c r="AC53" s="122">
        <f t="shared" si="3"/>
        <v>-58839405.554462507</v>
      </c>
      <c r="AD53" s="122">
        <f t="shared" si="3"/>
        <v>-66199103.956540838</v>
      </c>
      <c r="AE53" s="122">
        <f t="shared" si="3"/>
        <v>-73428836.716834173</v>
      </c>
      <c r="AF53" s="122">
        <f t="shared" si="3"/>
        <v>-80695254.477127507</v>
      </c>
      <c r="AG53" s="122">
        <f t="shared" si="3"/>
        <v>-87848417.541885838</v>
      </c>
      <c r="AH53" s="122">
        <f t="shared" si="3"/>
        <v>-95007880.606644168</v>
      </c>
      <c r="AI53" s="122">
        <f t="shared" si="3"/>
        <v>-102162424.7856525</v>
      </c>
      <c r="AJ53" s="122">
        <f t="shared" si="3"/>
        <v>-109438859.70819584</v>
      </c>
      <c r="AK53" s="122">
        <f t="shared" si="3"/>
        <v>-116710605.23948917</v>
      </c>
      <c r="AL53" s="122">
        <f t="shared" si="3"/>
        <v>-124066462.06933001</v>
      </c>
      <c r="AM53" s="122">
        <f t="shared" si="3"/>
        <v>-131423209.37814334</v>
      </c>
      <c r="AN53" s="122">
        <f t="shared" si="3"/>
        <v>-139011907.24247918</v>
      </c>
      <c r="AO53" s="122">
        <f t="shared" si="3"/>
        <v>-150492240.18174013</v>
      </c>
      <c r="AP53" s="122">
        <f t="shared" si="3"/>
        <v>-161379506.31530911</v>
      </c>
      <c r="AQ53" s="122">
        <f t="shared" si="3"/>
        <v>-172037752.91138756</v>
      </c>
      <c r="AR53" s="122">
        <f t="shared" si="3"/>
        <v>-182738415.77612102</v>
      </c>
      <c r="AS53" s="122">
        <f t="shared" si="3"/>
        <v>-193241512.41055122</v>
      </c>
      <c r="AT53" s="122">
        <f t="shared" si="3"/>
        <v>-203750909.04498142</v>
      </c>
      <c r="AU53" s="122">
        <f t="shared" si="3"/>
        <v>-214255826.59700662</v>
      </c>
      <c r="AV53" s="122">
        <f t="shared" si="3"/>
        <v>-224978118.36058509</v>
      </c>
      <c r="AW53" s="122">
        <f t="shared" si="3"/>
        <v>-235695537.14300856</v>
      </c>
      <c r="AX53" s="122">
        <f t="shared" si="3"/>
        <v>-246588304.07176751</v>
      </c>
      <c r="AY53" s="122">
        <f t="shared" si="3"/>
        <v>-257545101.56873721</v>
      </c>
      <c r="AZ53" s="122">
        <f t="shared" si="3"/>
        <v>-268814352.38095391</v>
      </c>
      <c r="BA53" s="122">
        <f t="shared" si="3"/>
        <v>-280586420.30555153</v>
      </c>
      <c r="BB53" s="122">
        <f t="shared" si="3"/>
        <v>-291342761.41884208</v>
      </c>
      <c r="BC53" s="122">
        <f t="shared" si="3"/>
        <v>-301726274.15065974</v>
      </c>
      <c r="BD53" s="122">
        <f t="shared" si="3"/>
        <v>-312158614.81218475</v>
      </c>
      <c r="BE53" s="122">
        <f t="shared" si="3"/>
        <v>-322257141.7216118</v>
      </c>
      <c r="BF53" s="122">
        <f t="shared" si="3"/>
        <v>-332361968.6310389</v>
      </c>
      <c r="BG53" s="122">
        <f t="shared" si="3"/>
        <v>-342461700.42575878</v>
      </c>
      <c r="BH53" s="122">
        <f t="shared" si="3"/>
        <v>-352927738.63257647</v>
      </c>
      <c r="BI53" s="122">
        <f t="shared" si="3"/>
        <v>-363388830.6969077</v>
      </c>
      <c r="BJ53" s="122">
        <f t="shared" si="3"/>
        <v>-374094628.09800446</v>
      </c>
      <c r="BK53" s="122">
        <f t="shared" si="3"/>
        <v>-385089750.66933763</v>
      </c>
      <c r="BL53" s="122">
        <f t="shared" si="3"/>
        <v>-396457350.68188262</v>
      </c>
    </row>
    <row r="54" spans="2:64" x14ac:dyDescent="0.15">
      <c r="B54" s="311" t="s">
        <v>472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479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283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287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480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472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481</v>
      </c>
      <c r="C60" s="136"/>
      <c r="D60" s="122">
        <f t="shared" ref="D60:AI60" si="5">D58+D53</f>
        <v>48982446.666666657</v>
      </c>
      <c r="E60" s="122">
        <f t="shared" si="5"/>
        <v>39191376.666666664</v>
      </c>
      <c r="F60" s="122">
        <f t="shared" si="5"/>
        <v>29427614.999999996</v>
      </c>
      <c r="G60" s="122">
        <f t="shared" si="5"/>
        <v>19660796.666666664</v>
      </c>
      <c r="H60" s="122">
        <f t="shared" si="5"/>
        <v>9895451.666666666</v>
      </c>
      <c r="I60" s="122">
        <f t="shared" si="5"/>
        <v>58892060.022666641</v>
      </c>
      <c r="J60" s="122">
        <f t="shared" si="5"/>
        <v>49089965.022666648</v>
      </c>
      <c r="K60" s="122">
        <f t="shared" si="5"/>
        <v>39264830.022666655</v>
      </c>
      <c r="L60" s="122">
        <f t="shared" si="5"/>
        <v>29472035.022666655</v>
      </c>
      <c r="M60" s="122">
        <f t="shared" si="5"/>
        <v>19684100.022666655</v>
      </c>
      <c r="N60" s="122">
        <f t="shared" si="5"/>
        <v>9926638.3446666561</v>
      </c>
      <c r="O60" s="122">
        <f t="shared" si="5"/>
        <v>56729318.017183334</v>
      </c>
      <c r="P60" s="122">
        <f t="shared" si="5"/>
        <v>46976661.524683334</v>
      </c>
      <c r="Q60" s="122">
        <f t="shared" si="5"/>
        <v>35299571.132583335</v>
      </c>
      <c r="R60" s="122">
        <f t="shared" si="5"/>
        <v>23641405.922733333</v>
      </c>
      <c r="S60" s="122">
        <f t="shared" si="5"/>
        <v>12121727.128033331</v>
      </c>
      <c r="T60" s="122">
        <f t="shared" si="5"/>
        <v>582483.33333333337</v>
      </c>
      <c r="U60" s="122">
        <f t="shared" si="5"/>
        <v>-10934045.461366668</v>
      </c>
      <c r="V60" s="122">
        <f t="shared" si="5"/>
        <v>-18448042.589400001</v>
      </c>
      <c r="W60" s="122">
        <f t="shared" si="5"/>
        <v>-23970538.884100001</v>
      </c>
      <c r="X60" s="122">
        <f t="shared" si="5"/>
        <v>-29453444.996550001</v>
      </c>
      <c r="Y60" s="122">
        <f t="shared" si="5"/>
        <v>-34899622.752750002</v>
      </c>
      <c r="Z60" s="122">
        <f t="shared" si="5"/>
        <v>-40374240.033950001</v>
      </c>
      <c r="AA60" s="122">
        <f t="shared" si="5"/>
        <v>-45717388.946937501</v>
      </c>
      <c r="AB60" s="122">
        <f t="shared" si="5"/>
        <v>-51102914.514687508</v>
      </c>
      <c r="AC60" s="122">
        <f t="shared" si="5"/>
        <v>-58780922.221129172</v>
      </c>
      <c r="AD60" s="122">
        <f t="shared" si="5"/>
        <v>-66142424.789874174</v>
      </c>
      <c r="AE60" s="122">
        <f t="shared" si="5"/>
        <v>-73373961.716834173</v>
      </c>
      <c r="AF60" s="122">
        <f t="shared" si="5"/>
        <v>-80642183.643794179</v>
      </c>
      <c r="AG60" s="122">
        <f t="shared" si="5"/>
        <v>-87797150.875219166</v>
      </c>
      <c r="AH60" s="122">
        <f t="shared" si="5"/>
        <v>-94958418.106644168</v>
      </c>
      <c r="AI60" s="122">
        <f t="shared" si="5"/>
        <v>-102114766.45231918</v>
      </c>
      <c r="AJ60" s="122">
        <f t="shared" ref="AJ60:BL60" si="6">AJ58+AJ53</f>
        <v>-109393005.54152916</v>
      </c>
      <c r="AK60" s="122">
        <f t="shared" si="6"/>
        <v>-116666555.23948917</v>
      </c>
      <c r="AL60" s="122">
        <f t="shared" si="6"/>
        <v>-124024216.23599668</v>
      </c>
      <c r="AM60" s="122">
        <f t="shared" si="6"/>
        <v>-131382767.71147667</v>
      </c>
      <c r="AN60" s="122">
        <f t="shared" si="6"/>
        <v>-138973269.74247918</v>
      </c>
      <c r="AO60" s="122">
        <f t="shared" si="6"/>
        <v>-150455406.84840679</v>
      </c>
      <c r="AP60" s="122">
        <f t="shared" si="6"/>
        <v>-161344477.14864245</v>
      </c>
      <c r="AQ60" s="122">
        <f t="shared" si="6"/>
        <v>-172004527.91138756</v>
      </c>
      <c r="AR60" s="122">
        <f t="shared" si="6"/>
        <v>-182706994.94278768</v>
      </c>
      <c r="AS60" s="122">
        <f t="shared" si="6"/>
        <v>-193211895.74388456</v>
      </c>
      <c r="AT60" s="122">
        <f t="shared" si="6"/>
        <v>-203723096.54498142</v>
      </c>
      <c r="AU60" s="122">
        <f t="shared" si="6"/>
        <v>-214229818.26367328</v>
      </c>
      <c r="AV60" s="122">
        <f t="shared" si="6"/>
        <v>-224953914.19391844</v>
      </c>
      <c r="AW60" s="122">
        <f t="shared" si="6"/>
        <v>-235673137.14300856</v>
      </c>
      <c r="AX60" s="122">
        <f t="shared" si="6"/>
        <v>-246567708.23843417</v>
      </c>
      <c r="AY60" s="122">
        <f t="shared" si="6"/>
        <v>-257526309.90207055</v>
      </c>
      <c r="AZ60" s="122">
        <f t="shared" si="6"/>
        <v>-268797364.88095391</v>
      </c>
      <c r="BA60" s="122">
        <f t="shared" si="6"/>
        <v>-280571236.97221822</v>
      </c>
      <c r="BB60" s="122">
        <f t="shared" si="6"/>
        <v>-291329382.25217539</v>
      </c>
      <c r="BC60" s="122">
        <f t="shared" si="6"/>
        <v>-301714699.15065974</v>
      </c>
      <c r="BD60" s="122">
        <f t="shared" si="6"/>
        <v>-312148843.97885144</v>
      </c>
      <c r="BE60" s="122">
        <f t="shared" si="6"/>
        <v>-322249175.05494511</v>
      </c>
      <c r="BF60" s="122">
        <f t="shared" si="6"/>
        <v>-332355806.1310389</v>
      </c>
      <c r="BG60" s="122">
        <f t="shared" si="6"/>
        <v>-342457342.09242547</v>
      </c>
      <c r="BH60" s="122">
        <f t="shared" si="6"/>
        <v>-352925184.46590978</v>
      </c>
      <c r="BI60" s="122">
        <f t="shared" si="6"/>
        <v>-363388080.6969077</v>
      </c>
      <c r="BJ60" s="122">
        <f t="shared" si="6"/>
        <v>-374095682.26467115</v>
      </c>
      <c r="BK60" s="122">
        <f t="shared" si="6"/>
        <v>-385092609.00267094</v>
      </c>
      <c r="BL60" s="122">
        <f t="shared" si="6"/>
        <v>-396462013.18188262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1084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482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389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483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472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484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485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486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472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1085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1086</v>
      </c>
      <c r="C77" s="137"/>
      <c r="D77" s="122">
        <f>IF($D42="Y",'FIN-CASHFLOW_CWS'!C60,'FIN-CASHFLOW_CWS'!C65)</f>
        <v>49011038.666666657</v>
      </c>
      <c r="E77" s="122">
        <f>IF($D42="Y",'FIN-CASHFLOW_CWS'!D60,'FIN-CASHFLOW_CWS'!D65)</f>
        <v>49011038.666666657</v>
      </c>
      <c r="F77" s="122">
        <f>IF($D42="Y",'FIN-CASHFLOW_CWS'!E60,'FIN-CASHFLOW_CWS'!E65)</f>
        <v>49011038.666666657</v>
      </c>
      <c r="G77" s="122">
        <f>IF($D42="Y",'FIN-CASHFLOW_CWS'!F60,'FIN-CASHFLOW_CWS'!F65)</f>
        <v>49011038.666666657</v>
      </c>
      <c r="H77" s="122">
        <f>IF($D42="Y",'FIN-CASHFLOW_CWS'!G60,'FIN-CASHFLOW_CWS'!G65)</f>
        <v>49011038.666666657</v>
      </c>
      <c r="I77" s="122">
        <f>IF($D42="Y",'FIN-CASHFLOW_CWS'!H60,'FIN-CASHFLOW_CWS'!H65)</f>
        <v>107808632.02266663</v>
      </c>
      <c r="J77" s="122">
        <f>IF($D42="Y",'FIN-CASHFLOW_CWS'!I60,'FIN-CASHFLOW_CWS'!I65)</f>
        <v>107808632.02266663</v>
      </c>
      <c r="K77" s="122">
        <f>IF($D42="Y",'FIN-CASHFLOW_CWS'!J60,'FIN-CASHFLOW_CWS'!J65)</f>
        <v>107808632.02266663</v>
      </c>
      <c r="L77" s="122">
        <f>IF($D42="Y",'FIN-CASHFLOW_CWS'!K60,'FIN-CASHFLOW_CWS'!K65)</f>
        <v>107808632.02266663</v>
      </c>
      <c r="M77" s="122">
        <f>IF($D42="Y",'FIN-CASHFLOW_CWS'!L60,'FIN-CASHFLOW_CWS'!L65)</f>
        <v>107808632.02266663</v>
      </c>
      <c r="N77" s="122">
        <f>IF($D42="Y",'FIN-CASHFLOW_CWS'!M60,'FIN-CASHFLOW_CWS'!M65)</f>
        <v>107808632.02266663</v>
      </c>
      <c r="O77" s="122">
        <f>IF($D42="Y",'FIN-CASHFLOW_CWS'!N60,'FIN-CASHFLOW_CWS'!N65)</f>
        <v>164356298.37318331</v>
      </c>
      <c r="P77" s="122">
        <f>IF($D42="Y",'FIN-CASHFLOW_CWS'!O60,'FIN-CASHFLOW_CWS'!O65)</f>
        <v>164356298.37318331</v>
      </c>
      <c r="Q77" s="122">
        <f>IF($D42="Y",'FIN-CASHFLOW_CWS'!P60,'FIN-CASHFLOW_CWS'!P65)</f>
        <v>164356298.37318331</v>
      </c>
      <c r="R77" s="122">
        <f>IF($D42="Y",'FIN-CASHFLOW_CWS'!Q60,'FIN-CASHFLOW_CWS'!Q65)</f>
        <v>164356298.37318331</v>
      </c>
      <c r="S77" s="122">
        <f>IF($D42="Y",'FIN-CASHFLOW_CWS'!R60,'FIN-CASHFLOW_CWS'!R65)</f>
        <v>164356298.37318331</v>
      </c>
      <c r="T77" s="122">
        <f>IF($D42="Y",'FIN-CASHFLOW_CWS'!S60,'FIN-CASHFLOW_CWS'!S65)</f>
        <v>164356298.37318331</v>
      </c>
      <c r="U77" s="122">
        <f>IF($D42="Y",'FIN-CASHFLOW_CWS'!T60,'FIN-CASHFLOW_CWS'!T65)</f>
        <v>164356298.37318331</v>
      </c>
      <c r="V77" s="122">
        <f>IF($D42="Y",'FIN-CASHFLOW_CWS'!U60,'FIN-CASHFLOW_CWS'!U65)</f>
        <v>164356298.37318331</v>
      </c>
      <c r="W77" s="122">
        <f>IF($D42="Y",'FIN-CASHFLOW_CWS'!V60,'FIN-CASHFLOW_CWS'!V65)</f>
        <v>164356298.37318331</v>
      </c>
      <c r="X77" s="122">
        <f>IF($D42="Y",'FIN-CASHFLOW_CWS'!W60,'FIN-CASHFLOW_CWS'!W65)</f>
        <v>164356298.37318331</v>
      </c>
      <c r="Y77" s="122">
        <f>IF($D42="Y",'FIN-CASHFLOW_CWS'!X60,'FIN-CASHFLOW_CWS'!X65)</f>
        <v>164356298.37318331</v>
      </c>
      <c r="Z77" s="122">
        <f>IF($D42="Y",'FIN-CASHFLOW_CWS'!Y60,'FIN-CASHFLOW_CWS'!Y65)</f>
        <v>164356298.37318331</v>
      </c>
      <c r="AA77" s="122">
        <f>IF($D42="Y",'FIN-CASHFLOW_CWS'!Z60,'FIN-CASHFLOW_CWS'!Z65)</f>
        <v>164356298.37318331</v>
      </c>
      <c r="AB77" s="122">
        <f>IF($D42="Y",'FIN-CASHFLOW_CWS'!AA60,'FIN-CASHFLOW_CWS'!AA65)</f>
        <v>164356298.37318331</v>
      </c>
      <c r="AC77" s="122">
        <f>IF($D42="Y",'FIN-CASHFLOW_CWS'!AB60,'FIN-CASHFLOW_CWS'!AB65)</f>
        <v>164356298.37318331</v>
      </c>
      <c r="AD77" s="122">
        <f>IF($D42="Y",'FIN-CASHFLOW_CWS'!AC60,'FIN-CASHFLOW_CWS'!AC65)</f>
        <v>164356298.37318331</v>
      </c>
      <c r="AE77" s="122">
        <f>IF($D42="Y",'FIN-CASHFLOW_CWS'!AD60,'FIN-CASHFLOW_CWS'!AD65)</f>
        <v>164356298.37318331</v>
      </c>
      <c r="AF77" s="122">
        <f>IF($D42="Y",'FIN-CASHFLOW_CWS'!AE60,'FIN-CASHFLOW_CWS'!AE65)</f>
        <v>164356298.37318331</v>
      </c>
      <c r="AG77" s="122">
        <f>IF($D42="Y",'FIN-CASHFLOW_CWS'!AF60,'FIN-CASHFLOW_CWS'!AF65)</f>
        <v>164356298.37318331</v>
      </c>
      <c r="AH77" s="122">
        <f>IF($D42="Y",'FIN-CASHFLOW_CWS'!AG60,'FIN-CASHFLOW_CWS'!AG65)</f>
        <v>164356298.37318331</v>
      </c>
      <c r="AI77" s="122">
        <f>IF($D42="Y",'FIN-CASHFLOW_CWS'!AH60,'FIN-CASHFLOW_CWS'!AH65)</f>
        <v>164356298.37318331</v>
      </c>
      <c r="AJ77" s="122">
        <f>IF($D42="Y",'FIN-CASHFLOW_CWS'!AI60,'FIN-CASHFLOW_CWS'!AI65)</f>
        <v>164356298.37318331</v>
      </c>
      <c r="AK77" s="122">
        <f>IF($D42="Y",'FIN-CASHFLOW_CWS'!AJ60,'FIN-CASHFLOW_CWS'!AJ65)</f>
        <v>164356298.37318331</v>
      </c>
      <c r="AL77" s="122">
        <f>IF($D42="Y",'FIN-CASHFLOW_CWS'!AK60,'FIN-CASHFLOW_CWS'!AK65)</f>
        <v>164356298.37318331</v>
      </c>
      <c r="AM77" s="122">
        <f>IF($D42="Y",'FIN-CASHFLOW_CWS'!AL60,'FIN-CASHFLOW_CWS'!AL65)</f>
        <v>164356298.37318331</v>
      </c>
      <c r="AN77" s="122">
        <f>IF($D42="Y",'FIN-CASHFLOW_CWS'!AM60,'FIN-CASHFLOW_CWS'!AM65)</f>
        <v>164356298.37318331</v>
      </c>
      <c r="AO77" s="122">
        <f>IF($D42="Y",'FIN-CASHFLOW_CWS'!AN60,'FIN-CASHFLOW_CWS'!AN65)</f>
        <v>164356298.37318331</v>
      </c>
      <c r="AP77" s="122">
        <f>IF($D42="Y",'FIN-CASHFLOW_CWS'!AO60,'FIN-CASHFLOW_CWS'!AO65)</f>
        <v>164356298.37318331</v>
      </c>
      <c r="AQ77" s="122">
        <f>IF($D42="Y",'FIN-CASHFLOW_CWS'!AP60,'FIN-CASHFLOW_CWS'!AP65)</f>
        <v>164356298.37318331</v>
      </c>
      <c r="AR77" s="122">
        <f>IF($D42="Y",'FIN-CASHFLOW_CWS'!AQ60,'FIN-CASHFLOW_CWS'!AQ65)</f>
        <v>164356298.37318331</v>
      </c>
      <c r="AS77" s="122">
        <f>IF($D42="Y",'FIN-CASHFLOW_CWS'!AR60,'FIN-CASHFLOW_CWS'!AR65)</f>
        <v>164356298.37318331</v>
      </c>
      <c r="AT77" s="122">
        <f>IF($D42="Y",'FIN-CASHFLOW_CWS'!AS60,'FIN-CASHFLOW_CWS'!AS65)</f>
        <v>164356298.37318331</v>
      </c>
      <c r="AU77" s="122">
        <f>IF($D42="Y",'FIN-CASHFLOW_CWS'!AT60,'FIN-CASHFLOW_CWS'!AT65)</f>
        <v>164356298.37318331</v>
      </c>
      <c r="AV77" s="122">
        <f>IF($D42="Y",'FIN-CASHFLOW_CWS'!AU60,'FIN-CASHFLOW_CWS'!AU65)</f>
        <v>164356298.37318331</v>
      </c>
      <c r="AW77" s="122">
        <f>IF($D42="Y",'FIN-CASHFLOW_CWS'!AV60,'FIN-CASHFLOW_CWS'!AV65)</f>
        <v>164356298.37318331</v>
      </c>
      <c r="AX77" s="122">
        <f>IF($D42="Y",'FIN-CASHFLOW_CWS'!AW60,'FIN-CASHFLOW_CWS'!AW65)</f>
        <v>164356298.37318331</v>
      </c>
      <c r="AY77" s="122">
        <f>IF($D42="Y",'FIN-CASHFLOW_CWS'!AX60,'FIN-CASHFLOW_CWS'!AX65)</f>
        <v>164356298.37318331</v>
      </c>
      <c r="AZ77" s="122">
        <f>IF($D42="Y",'FIN-CASHFLOW_CWS'!AY60,'FIN-CASHFLOW_CWS'!AY65)</f>
        <v>164356298.37318331</v>
      </c>
      <c r="BA77" s="122">
        <f>IF($D42="Y",'FIN-CASHFLOW_CWS'!AZ60,'FIN-CASHFLOW_CWS'!AZ65)</f>
        <v>164356298.37318331</v>
      </c>
      <c r="BB77" s="122">
        <f>IF($D42="Y",'FIN-CASHFLOW_CWS'!BA60,'FIN-CASHFLOW_CWS'!BA65)</f>
        <v>164356298.37318331</v>
      </c>
      <c r="BC77" s="122">
        <f>IF($D42="Y",'FIN-CASHFLOW_CWS'!BB60,'FIN-CASHFLOW_CWS'!BB65)</f>
        <v>164356298.37318331</v>
      </c>
      <c r="BD77" s="122">
        <f>IF($D42="Y",'FIN-CASHFLOW_CWS'!BC60,'FIN-CASHFLOW_CWS'!BC65)</f>
        <v>164356298.37318331</v>
      </c>
      <c r="BE77" s="122">
        <f>IF($D42="Y",'FIN-CASHFLOW_CWS'!BD60,'FIN-CASHFLOW_CWS'!BD65)</f>
        <v>164356298.37318331</v>
      </c>
      <c r="BF77" s="122">
        <f>IF($D42="Y",'FIN-CASHFLOW_CWS'!BE60,'FIN-CASHFLOW_CWS'!BE65)</f>
        <v>164356298.37318331</v>
      </c>
      <c r="BG77" s="122">
        <f>IF($D42="Y",'FIN-CASHFLOW_CWS'!BF60,'FIN-CASHFLOW_CWS'!BF65)</f>
        <v>164356298.37318331</v>
      </c>
      <c r="BH77" s="122">
        <f>IF($D42="Y",'FIN-CASHFLOW_CWS'!BG60,'FIN-CASHFLOW_CWS'!BG65)</f>
        <v>164356298.37318331</v>
      </c>
      <c r="BI77" s="122">
        <f>IF($D42="Y",'FIN-CASHFLOW_CWS'!BH60,'FIN-CASHFLOW_CWS'!BH65)</f>
        <v>164356298.37318331</v>
      </c>
      <c r="BJ77" s="122">
        <f>IF($D42="Y",'FIN-CASHFLOW_CWS'!BI60,'FIN-CASHFLOW_CWS'!BI65)</f>
        <v>164356298.37318331</v>
      </c>
      <c r="BK77" s="122">
        <f>IF($D42="Y",'FIN-CASHFLOW_CWS'!BJ60,'FIN-CASHFLOW_CWS'!BJ65)</f>
        <v>164356298.37318331</v>
      </c>
      <c r="BL77" s="122">
        <f>IF($D42="Y",'FIN-CASHFLOW_CWS'!BK60,'FIN-CASHFLOW_CWS'!BK65)</f>
        <v>164356298.37318331</v>
      </c>
    </row>
    <row r="78" spans="2:64" x14ac:dyDescent="0.15">
      <c r="B78" s="311" t="s">
        <v>1005</v>
      </c>
      <c r="C78" s="137"/>
      <c r="D78" s="122">
        <v>0</v>
      </c>
      <c r="E78" s="122">
        <f>D78+D79</f>
        <v>-28592</v>
      </c>
      <c r="F78" s="122">
        <f t="shared" ref="F78:BL78" si="10">E78+E79</f>
        <v>-9819661.9999999981</v>
      </c>
      <c r="G78" s="122">
        <f t="shared" si="10"/>
        <v>-19583423.666666664</v>
      </c>
      <c r="H78" s="122">
        <f t="shared" si="10"/>
        <v>-29350241.999999996</v>
      </c>
      <c r="I78" s="122">
        <f t="shared" si="10"/>
        <v>-39115586.999999993</v>
      </c>
      <c r="J78" s="122">
        <f t="shared" si="10"/>
        <v>-48916571.999999993</v>
      </c>
      <c r="K78" s="122">
        <f t="shared" si="10"/>
        <v>-58718666.999999993</v>
      </c>
      <c r="L78" s="122">
        <f t="shared" si="10"/>
        <v>-68553551.999999985</v>
      </c>
      <c r="M78" s="122">
        <f t="shared" si="10"/>
        <v>-78356096.999999985</v>
      </c>
      <c r="N78" s="122">
        <f t="shared" si="10"/>
        <v>-88153031.999999985</v>
      </c>
      <c r="O78" s="122">
        <f t="shared" si="10"/>
        <v>-97922493.677999988</v>
      </c>
      <c r="P78" s="122">
        <f t="shared" si="10"/>
        <v>-107677980.35599999</v>
      </c>
      <c r="Q78" s="122">
        <f t="shared" si="10"/>
        <v>-117467386.84849998</v>
      </c>
      <c r="R78" s="122">
        <f t="shared" si="10"/>
        <v>-129167877.24059999</v>
      </c>
      <c r="S78" s="122">
        <f t="shared" si="10"/>
        <v>-140820192.45045</v>
      </c>
      <c r="T78" s="122">
        <f t="shared" si="10"/>
        <v>-152339871.24515</v>
      </c>
      <c r="U78" s="122">
        <f t="shared" si="10"/>
        <v>-163879115.03985</v>
      </c>
      <c r="V78" s="122">
        <f t="shared" si="10"/>
        <v>-175402393.83454999</v>
      </c>
      <c r="W78" s="122">
        <f t="shared" si="10"/>
        <v>-182929890.96258333</v>
      </c>
      <c r="X78" s="122">
        <f t="shared" si="10"/>
        <v>-188459137.25728333</v>
      </c>
      <c r="Y78" s="122">
        <f t="shared" si="10"/>
        <v>-193954868.36973333</v>
      </c>
      <c r="Z78" s="122">
        <f t="shared" si="10"/>
        <v>-199413871.12593335</v>
      </c>
      <c r="AA78" s="122">
        <f t="shared" si="10"/>
        <v>-204890513.40713334</v>
      </c>
      <c r="AB78" s="122">
        <f t="shared" si="10"/>
        <v>-210284287.32012084</v>
      </c>
      <c r="AC78" s="122">
        <f t="shared" si="10"/>
        <v>-215734612.88787085</v>
      </c>
      <c r="AD78" s="122">
        <f t="shared" si="10"/>
        <v>-223414240.59431252</v>
      </c>
      <c r="AE78" s="122">
        <f t="shared" si="10"/>
        <v>-230775743.16305751</v>
      </c>
      <c r="AF78" s="122">
        <f t="shared" si="10"/>
        <v>-238021860.0900175</v>
      </c>
      <c r="AG78" s="122">
        <f t="shared" si="10"/>
        <v>-245290082.01697749</v>
      </c>
      <c r="AH78" s="122">
        <f t="shared" si="10"/>
        <v>-252430469.24840248</v>
      </c>
      <c r="AI78" s="122">
        <f t="shared" si="10"/>
        <v>-259577156.47982746</v>
      </c>
      <c r="AJ78" s="122">
        <f t="shared" si="10"/>
        <v>-266718924.82550246</v>
      </c>
      <c r="AK78" s="122">
        <f t="shared" si="10"/>
        <v>-273968003.91471243</v>
      </c>
      <c r="AL78" s="122">
        <f t="shared" si="10"/>
        <v>-281212393.61267245</v>
      </c>
      <c r="AM78" s="122">
        <f t="shared" si="10"/>
        <v>-288582204.60917997</v>
      </c>
      <c r="AN78" s="122">
        <f t="shared" si="10"/>
        <v>-296035526.08465999</v>
      </c>
      <c r="AO78" s="122">
        <f t="shared" si="10"/>
        <v>-303717153.11566252</v>
      </c>
      <c r="AP78" s="122">
        <f t="shared" si="10"/>
        <v>-315201841.72159016</v>
      </c>
      <c r="AQ78" s="122">
        <f t="shared" si="10"/>
        <v>-326090608.27182579</v>
      </c>
      <c r="AR78" s="122">
        <f t="shared" si="10"/>
        <v>-336770888.78457093</v>
      </c>
      <c r="AS78" s="122">
        <f t="shared" si="10"/>
        <v>-347473355.81597108</v>
      </c>
      <c r="AT78" s="122">
        <f t="shared" si="10"/>
        <v>-357958026.86706793</v>
      </c>
      <c r="AU78" s="122">
        <f t="shared" si="10"/>
        <v>-368448997.91816479</v>
      </c>
      <c r="AV78" s="122">
        <f t="shared" si="10"/>
        <v>-378934943.13685668</v>
      </c>
      <c r="AW78" s="122">
        <f t="shared" si="10"/>
        <v>-389618032.81710178</v>
      </c>
      <c r="AX78" s="122">
        <f t="shared" si="10"/>
        <v>-400296249.5161919</v>
      </c>
      <c r="AY78" s="122">
        <f t="shared" si="10"/>
        <v>-411194647.86161751</v>
      </c>
      <c r="AZ78" s="122">
        <f t="shared" si="10"/>
        <v>-422266426.77525389</v>
      </c>
      <c r="BA78" s="122">
        <f t="shared" si="10"/>
        <v>-433655579.75413728</v>
      </c>
      <c r="BB78" s="122">
        <f t="shared" si="10"/>
        <v>-445432404.29540157</v>
      </c>
      <c r="BC78" s="122">
        <f t="shared" si="10"/>
        <v>-456190549.57535881</v>
      </c>
      <c r="BD78" s="122">
        <f t="shared" si="10"/>
        <v>-466602438.52384317</v>
      </c>
      <c r="BE78" s="122">
        <f t="shared" si="10"/>
        <v>-477036583.35203481</v>
      </c>
      <c r="BF78" s="122">
        <f t="shared" si="10"/>
        <v>-487110342.37812859</v>
      </c>
      <c r="BG78" s="122">
        <f t="shared" si="10"/>
        <v>-497190401.40422237</v>
      </c>
      <c r="BH78" s="122">
        <f t="shared" si="10"/>
        <v>-507265365.31560886</v>
      </c>
      <c r="BI78" s="122">
        <f t="shared" si="10"/>
        <v>-517680063.58909321</v>
      </c>
      <c r="BJ78" s="122">
        <f t="shared" si="10"/>
        <v>-528089815.72009104</v>
      </c>
      <c r="BK78" s="122">
        <f t="shared" si="10"/>
        <v>-538857450.43785453</v>
      </c>
      <c r="BL78" s="122">
        <f t="shared" si="10"/>
        <v>-549940982.37585437</v>
      </c>
    </row>
    <row r="79" spans="2:64" s="33" customFormat="1" x14ac:dyDescent="0.15">
      <c r="B79" s="312" t="s">
        <v>489</v>
      </c>
      <c r="C79" s="138"/>
      <c r="D79" s="71">
        <f>'FIN-CASHFLOW_CWS'!C35</f>
        <v>-28592</v>
      </c>
      <c r="E79" s="71">
        <f>'FIN-CASHFLOW_CWS'!D35</f>
        <v>-9791069.9999999981</v>
      </c>
      <c r="F79" s="71">
        <f>'FIN-CASHFLOW_CWS'!E35</f>
        <v>-9763761.666666666</v>
      </c>
      <c r="G79" s="71">
        <f>'FIN-CASHFLOW_CWS'!F35</f>
        <v>-9766818.3333333321</v>
      </c>
      <c r="H79" s="71">
        <f>'FIN-CASHFLOW_CWS'!G35</f>
        <v>-9765344.9999999981</v>
      </c>
      <c r="I79" s="71">
        <f>'FIN-CASHFLOW_CWS'!H35</f>
        <v>-9800984.9999999981</v>
      </c>
      <c r="J79" s="71">
        <f>'FIN-CASHFLOW_CWS'!I35</f>
        <v>-9802094.9999999981</v>
      </c>
      <c r="K79" s="71">
        <f>'FIN-CASHFLOW_CWS'!J35</f>
        <v>-9834884.9999999981</v>
      </c>
      <c r="L79" s="71">
        <f>'FIN-CASHFLOW_CWS'!K35</f>
        <v>-9802544.9999999981</v>
      </c>
      <c r="M79" s="71">
        <f>'FIN-CASHFLOW_CWS'!L35</f>
        <v>-9796934.9999999981</v>
      </c>
      <c r="N79" s="71">
        <f>'FIN-CASHFLOW_CWS'!M35</f>
        <v>-9769461.6779999994</v>
      </c>
      <c r="O79" s="71">
        <f>'FIN-CASHFLOW_CWS'!N35</f>
        <v>-9755486.6779999994</v>
      </c>
      <c r="P79" s="71">
        <f>'FIN-CASHFLOW_CWS'!O35</f>
        <v>-9789406.4924999997</v>
      </c>
      <c r="Q79" s="71">
        <f>'FIN-CASHFLOW_CWS'!P35</f>
        <v>-11700490.392099999</v>
      </c>
      <c r="R79" s="71">
        <f>'FIN-CASHFLOW_CWS'!Q35</f>
        <v>-11652315.20985</v>
      </c>
      <c r="S79" s="71">
        <f>'FIN-CASHFLOW_CWS'!R35</f>
        <v>-11519678.7947</v>
      </c>
      <c r="T79" s="71">
        <f>'FIN-CASHFLOW_CWS'!S35</f>
        <v>-11539243.7947</v>
      </c>
      <c r="U79" s="71">
        <f>'FIN-CASHFLOW_CWS'!T35</f>
        <v>-11523278.7947</v>
      </c>
      <c r="V79" s="71">
        <f>'FIN-CASHFLOW_CWS'!U35</f>
        <v>-7527497.1280333335</v>
      </c>
      <c r="W79" s="71">
        <f>'FIN-CASHFLOW_CWS'!V35</f>
        <v>-5529246.2947000004</v>
      </c>
      <c r="X79" s="71">
        <f>'FIN-CASHFLOW_CWS'!W35</f>
        <v>-5495731.1124499999</v>
      </c>
      <c r="Y79" s="71">
        <f>'FIN-CASHFLOW_CWS'!X35</f>
        <v>-5459002.7562000006</v>
      </c>
      <c r="Z79" s="71">
        <f>'FIN-CASHFLOW_CWS'!Y35</f>
        <v>-5476642.2812000001</v>
      </c>
      <c r="AA79" s="71">
        <f>'FIN-CASHFLOW_CWS'!Z35</f>
        <v>-5393773.9129875004</v>
      </c>
      <c r="AB79" s="71">
        <f>'FIN-CASHFLOW_CWS'!AA35</f>
        <v>-5450325.5677500004</v>
      </c>
      <c r="AC79" s="71">
        <f>'FIN-CASHFLOW_CWS'!AB35</f>
        <v>-7679627.706441666</v>
      </c>
      <c r="AD79" s="71">
        <f>'FIN-CASHFLOW_CWS'!AC35</f>
        <v>-7361502.5687449994</v>
      </c>
      <c r="AE79" s="71">
        <f>'FIN-CASHFLOW_CWS'!AD35</f>
        <v>-7246116.9269599989</v>
      </c>
      <c r="AF79" s="71">
        <f>'FIN-CASHFLOW_CWS'!AE35</f>
        <v>-7268221.9269599989</v>
      </c>
      <c r="AG79" s="71">
        <f>'FIN-CASHFLOW_CWS'!AF35</f>
        <v>-7140387.2314250004</v>
      </c>
      <c r="AH79" s="71">
        <f>'FIN-CASHFLOW_CWS'!AG35</f>
        <v>-7146687.2314250004</v>
      </c>
      <c r="AI79" s="71">
        <f>'FIN-CASHFLOW_CWS'!AH35</f>
        <v>-7141768.3456749991</v>
      </c>
      <c r="AJ79" s="71">
        <f>'FIN-CASHFLOW_CWS'!AI35</f>
        <v>-7249079.089209999</v>
      </c>
      <c r="AK79" s="71">
        <f>'FIN-CASHFLOW_CWS'!AJ35</f>
        <v>-7244389.6979599996</v>
      </c>
      <c r="AL79" s="71">
        <f>'FIN-CASHFLOW_CWS'!AK35</f>
        <v>-7369810.9965074994</v>
      </c>
      <c r="AM79" s="71">
        <f>'FIN-CASHFLOW_CWS'!AL35</f>
        <v>-7453321.4754799996</v>
      </c>
      <c r="AN79" s="71">
        <f>'FIN-CASHFLOW_CWS'!AM35</f>
        <v>-7681627.0310025001</v>
      </c>
      <c r="AO79" s="71">
        <f>'FIN-CASHFLOW_CWS'!AN35</f>
        <v>-11484688.605927624</v>
      </c>
      <c r="AP79" s="71">
        <f>'FIN-CASHFLOW_CWS'!AO35</f>
        <v>-10888766.550235625</v>
      </c>
      <c r="AQ79" s="71">
        <f>'FIN-CASHFLOW_CWS'!AP35</f>
        <v>-10680280.512745125</v>
      </c>
      <c r="AR79" s="71">
        <f>'FIN-CASHFLOW_CWS'!AQ35</f>
        <v>-10702467.031400125</v>
      </c>
      <c r="AS79" s="71">
        <f>'FIN-CASHFLOW_CWS'!AR35</f>
        <v>-10484671.051096873</v>
      </c>
      <c r="AT79" s="71">
        <f>'FIN-CASHFLOW_CWS'!AS35</f>
        <v>-10490971.051096873</v>
      </c>
      <c r="AU79" s="71">
        <f>'FIN-CASHFLOW_CWS'!AT35</f>
        <v>-10485945.218691874</v>
      </c>
      <c r="AV79" s="71">
        <f>'FIN-CASHFLOW_CWS'!AU35</f>
        <v>-10683089.680245126</v>
      </c>
      <c r="AW79" s="71">
        <f>'FIN-CASHFLOW_CWS'!AV35</f>
        <v>-10678216.699090125</v>
      </c>
      <c r="AX79" s="71">
        <f>'FIN-CASHFLOW_CWS'!AW35</f>
        <v>-10898398.345425626</v>
      </c>
      <c r="AY79" s="71">
        <f>'FIN-CASHFLOW_CWS'!AX35</f>
        <v>-11071778.913636375</v>
      </c>
      <c r="AZ79" s="71">
        <f>'FIN-CASHFLOW_CWS'!AY35</f>
        <v>-11389152.978883374</v>
      </c>
      <c r="BA79" s="71">
        <f>'FIN-CASHFLOW_CWS'!AZ35</f>
        <v>-11776824.541264268</v>
      </c>
      <c r="BB79" s="71">
        <f>'FIN-CASHFLOW_CWS'!BA35</f>
        <v>-10758145.279957214</v>
      </c>
      <c r="BC79" s="71">
        <f>'FIN-CASHFLOW_CWS'!BB35</f>
        <v>-10411888.948484363</v>
      </c>
      <c r="BD79" s="71">
        <f>'FIN-CASHFLOW_CWS'!BC35</f>
        <v>-10434144.828191614</v>
      </c>
      <c r="BE79" s="71">
        <f>'FIN-CASHFLOW_CWS'!BD35</f>
        <v>-10073759.026093764</v>
      </c>
      <c r="BF79" s="71">
        <f>'FIN-CASHFLOW_CWS'!BE35</f>
        <v>-10080059.026093764</v>
      </c>
      <c r="BG79" s="71">
        <f>'FIN-CASHFLOW_CWS'!BF35</f>
        <v>-10074963.911386514</v>
      </c>
      <c r="BH79" s="71">
        <f>'FIN-CASHFLOW_CWS'!BG35</f>
        <v>-10414698.273484364</v>
      </c>
      <c r="BI79" s="71">
        <f>'FIN-CASHFLOW_CWS'!BH35</f>
        <v>-10409752.130997863</v>
      </c>
      <c r="BJ79" s="71">
        <f>'FIN-CASHFLOW_CWS'!BI35</f>
        <v>-10767634.717763463</v>
      </c>
      <c r="BK79" s="71">
        <f>'FIN-CASHFLOW_CWS'!BJ35</f>
        <v>-11083531.937999815</v>
      </c>
      <c r="BL79" s="71">
        <f>'FIN-CASHFLOW_CWS'!BK35</f>
        <v>-11443215.429211665</v>
      </c>
    </row>
    <row r="80" spans="2:64" x14ac:dyDescent="0.15">
      <c r="B80" s="308" t="s">
        <v>1087</v>
      </c>
      <c r="C80" s="136"/>
      <c r="D80" s="122">
        <f>SUM(D77:D79)</f>
        <v>48982446.666666657</v>
      </c>
      <c r="E80" s="122">
        <f>SUM(E77:E79)</f>
        <v>39191376.666666657</v>
      </c>
      <c r="F80" s="122">
        <f t="shared" ref="F80:BL80" si="11">SUM(F77:F79)</f>
        <v>29427614.999999993</v>
      </c>
      <c r="G80" s="122">
        <f t="shared" si="11"/>
        <v>19660796.66666666</v>
      </c>
      <c r="H80" s="122">
        <f t="shared" si="11"/>
        <v>9895451.6666666623</v>
      </c>
      <c r="I80" s="122">
        <f t="shared" si="11"/>
        <v>58892060.022666633</v>
      </c>
      <c r="J80" s="122">
        <f t="shared" si="11"/>
        <v>49089965.022666641</v>
      </c>
      <c r="K80" s="122">
        <f t="shared" si="11"/>
        <v>39255080.022666641</v>
      </c>
      <c r="L80" s="122">
        <f t="shared" si="11"/>
        <v>29452535.022666648</v>
      </c>
      <c r="M80" s="122">
        <f t="shared" si="11"/>
        <v>19655600.022666648</v>
      </c>
      <c r="N80" s="122">
        <f t="shared" si="11"/>
        <v>9886138.3446666487</v>
      </c>
      <c r="O80" s="122">
        <f t="shared" si="11"/>
        <v>56678318.017183319</v>
      </c>
      <c r="P80" s="122">
        <f t="shared" si="11"/>
        <v>46888911.524683319</v>
      </c>
      <c r="Q80" s="122">
        <f t="shared" si="11"/>
        <v>35188421.132583328</v>
      </c>
      <c r="R80" s="122">
        <f t="shared" si="11"/>
        <v>23536105.922733322</v>
      </c>
      <c r="S80" s="122">
        <f t="shared" si="11"/>
        <v>12016427.128033306</v>
      </c>
      <c r="T80" s="122">
        <f t="shared" si="11"/>
        <v>477183.33333330974</v>
      </c>
      <c r="U80" s="122">
        <f t="shared" si="11"/>
        <v>-11046095.461366687</v>
      </c>
      <c r="V80" s="122">
        <f t="shared" si="11"/>
        <v>-18573592.589400016</v>
      </c>
      <c r="W80" s="122">
        <f t="shared" si="11"/>
        <v>-24102838.884100024</v>
      </c>
      <c r="X80" s="122">
        <f t="shared" si="11"/>
        <v>-29598569.99655002</v>
      </c>
      <c r="Y80" s="122">
        <f t="shared" si="11"/>
        <v>-35057572.752750024</v>
      </c>
      <c r="Z80" s="122">
        <f t="shared" si="11"/>
        <v>-40534215.033950038</v>
      </c>
      <c r="AA80" s="122">
        <f t="shared" si="11"/>
        <v>-45927988.946937531</v>
      </c>
      <c r="AB80" s="122">
        <f t="shared" si="11"/>
        <v>-51378314.514687531</v>
      </c>
      <c r="AC80" s="122">
        <f t="shared" si="11"/>
        <v>-59057942.221129201</v>
      </c>
      <c r="AD80" s="122">
        <f t="shared" si="11"/>
        <v>-66419444.789874211</v>
      </c>
      <c r="AE80" s="122">
        <f t="shared" si="11"/>
        <v>-73665561.716834188</v>
      </c>
      <c r="AF80" s="122">
        <f t="shared" si="11"/>
        <v>-80933783.643794179</v>
      </c>
      <c r="AG80" s="122">
        <f t="shared" si="11"/>
        <v>-88074170.875219181</v>
      </c>
      <c r="AH80" s="122">
        <f t="shared" si="11"/>
        <v>-95220858.106644168</v>
      </c>
      <c r="AI80" s="122">
        <f t="shared" si="11"/>
        <v>-102362626.45231915</v>
      </c>
      <c r="AJ80" s="122">
        <f t="shared" si="11"/>
        <v>-109611705.54152915</v>
      </c>
      <c r="AK80" s="122">
        <f t="shared" si="11"/>
        <v>-116856095.23948912</v>
      </c>
      <c r="AL80" s="122">
        <f t="shared" si="11"/>
        <v>-124225906.23599663</v>
      </c>
      <c r="AM80" s="122">
        <f t="shared" si="11"/>
        <v>-131679227.71147667</v>
      </c>
      <c r="AN80" s="122">
        <f t="shared" si="11"/>
        <v>-139360854.74247918</v>
      </c>
      <c r="AO80" s="122">
        <f t="shared" si="11"/>
        <v>-150845543.34840682</v>
      </c>
      <c r="AP80" s="122">
        <f t="shared" si="11"/>
        <v>-161734309.89864248</v>
      </c>
      <c r="AQ80" s="122">
        <f t="shared" si="11"/>
        <v>-172414590.41138759</v>
      </c>
      <c r="AR80" s="122">
        <f t="shared" si="11"/>
        <v>-183117057.44278774</v>
      </c>
      <c r="AS80" s="122">
        <f t="shared" si="11"/>
        <v>-193601728.49388465</v>
      </c>
      <c r="AT80" s="122">
        <f t="shared" si="11"/>
        <v>-204092699.54498151</v>
      </c>
      <c r="AU80" s="122">
        <f t="shared" si="11"/>
        <v>-214578644.76367337</v>
      </c>
      <c r="AV80" s="122">
        <f t="shared" si="11"/>
        <v>-225261734.4439185</v>
      </c>
      <c r="AW80" s="122">
        <f t="shared" si="11"/>
        <v>-235939951.14300859</v>
      </c>
      <c r="AX80" s="122">
        <f t="shared" si="11"/>
        <v>-246838349.48843423</v>
      </c>
      <c r="AY80" s="122">
        <f t="shared" si="11"/>
        <v>-257910128.40207058</v>
      </c>
      <c r="AZ80" s="122">
        <f t="shared" si="11"/>
        <v>-269299281.38095397</v>
      </c>
      <c r="BA80" s="122">
        <f t="shared" si="11"/>
        <v>-281076105.92221826</v>
      </c>
      <c r="BB80" s="122">
        <f t="shared" si="11"/>
        <v>-291834251.2021755</v>
      </c>
      <c r="BC80" s="122">
        <f t="shared" si="11"/>
        <v>-302246140.15065986</v>
      </c>
      <c r="BD80" s="122">
        <f t="shared" si="11"/>
        <v>-312680284.9788515</v>
      </c>
      <c r="BE80" s="122">
        <f t="shared" si="11"/>
        <v>-322754044.00494528</v>
      </c>
      <c r="BF80" s="122">
        <f t="shared" si="11"/>
        <v>-332834103.03103906</v>
      </c>
      <c r="BG80" s="122">
        <f t="shared" si="11"/>
        <v>-342909066.94242555</v>
      </c>
      <c r="BH80" s="122">
        <f t="shared" si="11"/>
        <v>-353323765.2159099</v>
      </c>
      <c r="BI80" s="122">
        <f t="shared" si="11"/>
        <v>-363733517.34690773</v>
      </c>
      <c r="BJ80" s="122">
        <f t="shared" si="11"/>
        <v>-374501152.06467122</v>
      </c>
      <c r="BK80" s="122">
        <f t="shared" si="11"/>
        <v>-385584684.002671</v>
      </c>
      <c r="BL80" s="122">
        <f t="shared" si="11"/>
        <v>-397027899.43188274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1088</v>
      </c>
      <c r="C82" s="136"/>
      <c r="D82" s="122">
        <f t="shared" ref="D82:AI82" si="12">D80+D74</f>
        <v>48982446.666666657</v>
      </c>
      <c r="E82" s="122">
        <f t="shared" si="12"/>
        <v>39191376.666666657</v>
      </c>
      <c r="F82" s="122">
        <f t="shared" si="12"/>
        <v>29427614.999999993</v>
      </c>
      <c r="G82" s="122">
        <f t="shared" si="12"/>
        <v>19660796.66666666</v>
      </c>
      <c r="H82" s="122">
        <f t="shared" si="12"/>
        <v>9895451.6666666623</v>
      </c>
      <c r="I82" s="122">
        <f t="shared" si="12"/>
        <v>58892060.022666633</v>
      </c>
      <c r="J82" s="122">
        <f t="shared" si="12"/>
        <v>49089965.022666641</v>
      </c>
      <c r="K82" s="122">
        <f t="shared" si="12"/>
        <v>39264830.022666641</v>
      </c>
      <c r="L82" s="122">
        <f t="shared" si="12"/>
        <v>29472035.022666648</v>
      </c>
      <c r="M82" s="122">
        <f t="shared" si="12"/>
        <v>19684100.022666648</v>
      </c>
      <c r="N82" s="122">
        <f t="shared" si="12"/>
        <v>9926638.3446666487</v>
      </c>
      <c r="O82" s="122">
        <f t="shared" si="12"/>
        <v>56729318.017183319</v>
      </c>
      <c r="P82" s="122">
        <f t="shared" si="12"/>
        <v>46976661.524683319</v>
      </c>
      <c r="Q82" s="122">
        <f t="shared" si="12"/>
        <v>35299571.132583328</v>
      </c>
      <c r="R82" s="122">
        <f t="shared" si="12"/>
        <v>23641405.922733322</v>
      </c>
      <c r="S82" s="122">
        <f t="shared" si="12"/>
        <v>12121727.128033306</v>
      </c>
      <c r="T82" s="122">
        <f t="shared" si="12"/>
        <v>582483.33333330974</v>
      </c>
      <c r="U82" s="122">
        <f t="shared" si="12"/>
        <v>-10934045.461366687</v>
      </c>
      <c r="V82" s="122">
        <f t="shared" si="12"/>
        <v>-18448042.589400016</v>
      </c>
      <c r="W82" s="122">
        <f t="shared" si="12"/>
        <v>-23970538.884100024</v>
      </c>
      <c r="X82" s="122">
        <f t="shared" si="12"/>
        <v>-29453444.99655002</v>
      </c>
      <c r="Y82" s="122">
        <f t="shared" si="12"/>
        <v>-34899622.752750024</v>
      </c>
      <c r="Z82" s="122">
        <f t="shared" si="12"/>
        <v>-40374240.033950038</v>
      </c>
      <c r="AA82" s="122">
        <f t="shared" si="12"/>
        <v>-45717388.946937531</v>
      </c>
      <c r="AB82" s="122">
        <f t="shared" si="12"/>
        <v>-51102914.514687531</v>
      </c>
      <c r="AC82" s="122">
        <f t="shared" si="12"/>
        <v>-58780922.221129201</v>
      </c>
      <c r="AD82" s="122">
        <f t="shared" si="12"/>
        <v>-66142424.789874211</v>
      </c>
      <c r="AE82" s="122">
        <f t="shared" si="12"/>
        <v>-73373961.716834188</v>
      </c>
      <c r="AF82" s="122">
        <f t="shared" si="12"/>
        <v>-80642183.643794179</v>
      </c>
      <c r="AG82" s="122">
        <f t="shared" si="12"/>
        <v>-87797150.875219181</v>
      </c>
      <c r="AH82" s="122">
        <f t="shared" si="12"/>
        <v>-94958418.106644168</v>
      </c>
      <c r="AI82" s="122">
        <f t="shared" si="12"/>
        <v>-102114766.45231915</v>
      </c>
      <c r="AJ82" s="122">
        <f t="shared" ref="AJ82:BL82" si="13">AJ80+AJ74</f>
        <v>-109393005.54152915</v>
      </c>
      <c r="AK82" s="122">
        <f t="shared" si="13"/>
        <v>-116666555.23948912</v>
      </c>
      <c r="AL82" s="122">
        <f t="shared" si="13"/>
        <v>-124024216.23599663</v>
      </c>
      <c r="AM82" s="122">
        <f t="shared" si="13"/>
        <v>-131382767.71147667</v>
      </c>
      <c r="AN82" s="122">
        <f t="shared" si="13"/>
        <v>-138973269.74247918</v>
      </c>
      <c r="AO82" s="122">
        <f t="shared" si="13"/>
        <v>-150455406.84840682</v>
      </c>
      <c r="AP82" s="122">
        <f t="shared" si="13"/>
        <v>-161344477.14864248</v>
      </c>
      <c r="AQ82" s="122">
        <f t="shared" si="13"/>
        <v>-172004527.91138759</v>
      </c>
      <c r="AR82" s="122">
        <f t="shared" si="13"/>
        <v>-182706994.94278774</v>
      </c>
      <c r="AS82" s="122">
        <f t="shared" si="13"/>
        <v>-193211895.74388465</v>
      </c>
      <c r="AT82" s="122">
        <f t="shared" si="13"/>
        <v>-203723096.54498151</v>
      </c>
      <c r="AU82" s="122">
        <f t="shared" si="13"/>
        <v>-214229818.26367337</v>
      </c>
      <c r="AV82" s="122">
        <f t="shared" si="13"/>
        <v>-224953914.1939185</v>
      </c>
      <c r="AW82" s="122">
        <f t="shared" si="13"/>
        <v>-235673137.14300859</v>
      </c>
      <c r="AX82" s="122">
        <f t="shared" si="13"/>
        <v>-246567708.23843423</v>
      </c>
      <c r="AY82" s="122">
        <f t="shared" si="13"/>
        <v>-257526309.90207058</v>
      </c>
      <c r="AZ82" s="122">
        <f t="shared" si="13"/>
        <v>-268797364.88095397</v>
      </c>
      <c r="BA82" s="122">
        <f t="shared" si="13"/>
        <v>-280571236.97221828</v>
      </c>
      <c r="BB82" s="122">
        <f t="shared" si="13"/>
        <v>-291329382.25217551</v>
      </c>
      <c r="BC82" s="122">
        <f t="shared" si="13"/>
        <v>-301714699.15065986</v>
      </c>
      <c r="BD82" s="122">
        <f t="shared" si="13"/>
        <v>-312148843.9788515</v>
      </c>
      <c r="BE82" s="122">
        <f t="shared" si="13"/>
        <v>-322249175.05494529</v>
      </c>
      <c r="BF82" s="122">
        <f t="shared" si="13"/>
        <v>-332355806.13103908</v>
      </c>
      <c r="BG82" s="122">
        <f t="shared" si="13"/>
        <v>-342457342.09242553</v>
      </c>
      <c r="BH82" s="122">
        <f t="shared" si="13"/>
        <v>-352925184.4659099</v>
      </c>
      <c r="BI82" s="122">
        <f t="shared" si="13"/>
        <v>-363388080.69690776</v>
      </c>
      <c r="BJ82" s="122">
        <f t="shared" si="13"/>
        <v>-374095682.26467121</v>
      </c>
      <c r="BK82" s="122">
        <f t="shared" si="13"/>
        <v>-385092609.002671</v>
      </c>
      <c r="BL82" s="122">
        <f t="shared" si="13"/>
        <v>-396462013.18188274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968</v>
      </c>
      <c r="D2" s="75" t="s">
        <v>873</v>
      </c>
      <c r="E2" s="75" t="s">
        <v>874</v>
      </c>
      <c r="F2" s="10"/>
      <c r="G2" s="262" t="s">
        <v>942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-140685158.0898906</v>
      </c>
      <c r="E4" s="122">
        <f>'FIN-VALUE_CWS'!E34</f>
        <v>58797593.355999976</v>
      </c>
      <c r="G4" s="246">
        <f>'FIN-VALUE_CWS'!F34</f>
        <v>-0.41793742960740271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-192730706.44561246</v>
      </c>
      <c r="E5" s="122">
        <f>'FIN-VALUE_CWS'!E35</f>
        <v>56547666.350516677</v>
      </c>
      <c r="G5" s="246">
        <f>'FIN-VALUE_CWS'!F35</f>
        <v>-0.29340247536774383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-239307823.07168376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891</v>
      </c>
      <c r="C10" s="14" t="s">
        <v>887</v>
      </c>
      <c r="D10" s="14" t="s">
        <v>888</v>
      </c>
      <c r="E10" s="14" t="s">
        <v>941</v>
      </c>
      <c r="F10" s="10"/>
      <c r="G10" s="10" t="s">
        <v>924</v>
      </c>
    </row>
    <row r="11" spans="2:15" s="6" customFormat="1" x14ac:dyDescent="0.15">
      <c r="B11" s="139"/>
      <c r="C11" s="175"/>
    </row>
    <row r="12" spans="2:15" x14ac:dyDescent="0.15">
      <c r="B12" s="17" t="s">
        <v>892</v>
      </c>
      <c r="C12" s="230">
        <v>0.06</v>
      </c>
      <c r="D12" s="230">
        <v>0.06</v>
      </c>
      <c r="E12" s="230">
        <v>0.06</v>
      </c>
      <c r="F12" s="230"/>
      <c r="G12" s="33" t="s">
        <v>925</v>
      </c>
    </row>
    <row r="13" spans="2:15" x14ac:dyDescent="0.15">
      <c r="B13" s="125" t="s">
        <v>893</v>
      </c>
      <c r="C13" s="230">
        <v>0.1</v>
      </c>
      <c r="D13" s="230">
        <v>0.08</v>
      </c>
      <c r="E13" s="230">
        <v>0.02</v>
      </c>
      <c r="F13" s="230"/>
      <c r="G13" s="33" t="s">
        <v>940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1139</v>
      </c>
      <c r="C15" s="230"/>
      <c r="D15" s="230"/>
      <c r="E15" s="230"/>
      <c r="F15" s="230"/>
    </row>
    <row r="16" spans="2:15" x14ac:dyDescent="0.15">
      <c r="B16" s="125" t="s">
        <v>912</v>
      </c>
      <c r="C16" s="230">
        <v>0.02</v>
      </c>
      <c r="D16" s="230">
        <v>0.02</v>
      </c>
      <c r="E16" s="230">
        <v>0</v>
      </c>
      <c r="F16" s="230"/>
      <c r="G16" s="33" t="s">
        <v>917</v>
      </c>
    </row>
    <row r="17" spans="2:14" x14ac:dyDescent="0.15">
      <c r="B17" s="125" t="s">
        <v>913</v>
      </c>
      <c r="C17" s="230">
        <v>0.05</v>
      </c>
      <c r="D17" s="230">
        <v>2.5000000000000001E-2</v>
      </c>
      <c r="E17" s="230">
        <v>0</v>
      </c>
      <c r="F17" s="230"/>
      <c r="G17" s="33" t="s">
        <v>918</v>
      </c>
    </row>
    <row r="18" spans="2:14" x14ac:dyDescent="0.15">
      <c r="B18" s="125" t="s">
        <v>894</v>
      </c>
      <c r="C18" s="230"/>
      <c r="D18" s="230"/>
      <c r="E18" s="230"/>
      <c r="F18" s="230"/>
    </row>
    <row r="19" spans="2:14" x14ac:dyDescent="0.15">
      <c r="B19" s="229" t="s">
        <v>895</v>
      </c>
      <c r="C19" s="230">
        <v>0.05</v>
      </c>
      <c r="D19" s="230">
        <v>0.01</v>
      </c>
      <c r="E19" s="230">
        <v>0</v>
      </c>
      <c r="F19" s="230"/>
      <c r="G19" s="33" t="s">
        <v>919</v>
      </c>
    </row>
    <row r="20" spans="2:14" x14ac:dyDescent="0.15">
      <c r="B20" s="229" t="s">
        <v>914</v>
      </c>
      <c r="C20" s="230">
        <v>0.05</v>
      </c>
      <c r="D20" s="230">
        <v>0</v>
      </c>
      <c r="E20" s="230">
        <v>0</v>
      </c>
      <c r="F20" s="230"/>
      <c r="G20" s="33" t="s">
        <v>920</v>
      </c>
    </row>
    <row r="21" spans="2:14" x14ac:dyDescent="0.15">
      <c r="B21" s="229" t="s">
        <v>915</v>
      </c>
      <c r="C21" s="230">
        <v>0.03</v>
      </c>
      <c r="D21" s="230">
        <v>0</v>
      </c>
      <c r="E21" s="230">
        <v>0</v>
      </c>
      <c r="F21" s="230"/>
      <c r="G21" s="33" t="s">
        <v>921</v>
      </c>
    </row>
    <row r="22" spans="2:14" x14ac:dyDescent="0.15">
      <c r="B22" s="229" t="s">
        <v>896</v>
      </c>
      <c r="C22" s="230">
        <v>0.05</v>
      </c>
      <c r="D22" s="230">
        <v>0</v>
      </c>
      <c r="E22" s="230">
        <v>0</v>
      </c>
      <c r="F22" s="230"/>
      <c r="G22" s="33" t="s">
        <v>922</v>
      </c>
      <c r="K22" s="25"/>
      <c r="M22" s="25"/>
      <c r="N22" s="25"/>
    </row>
    <row r="23" spans="2:14" x14ac:dyDescent="0.15">
      <c r="B23" s="229" t="s">
        <v>897</v>
      </c>
      <c r="C23" s="230">
        <v>0.02</v>
      </c>
      <c r="D23" s="230">
        <v>0.01</v>
      </c>
      <c r="E23" s="230">
        <v>0</v>
      </c>
      <c r="F23" s="230"/>
      <c r="G23" s="33" t="s">
        <v>923</v>
      </c>
      <c r="K23" s="33"/>
    </row>
    <row r="24" spans="2:14" x14ac:dyDescent="0.15">
      <c r="B24" s="229" t="s">
        <v>916</v>
      </c>
      <c r="C24" s="230">
        <v>0.05</v>
      </c>
      <c r="D24" s="230">
        <v>0.05</v>
      </c>
      <c r="E24" s="230">
        <v>0.02</v>
      </c>
      <c r="F24" s="230"/>
      <c r="G24" s="33" t="s">
        <v>943</v>
      </c>
      <c r="K24" s="33"/>
    </row>
    <row r="25" spans="2:14" x14ac:dyDescent="0.15">
      <c r="B25" s="125" t="s">
        <v>898</v>
      </c>
      <c r="C25" s="230"/>
      <c r="D25" s="230"/>
      <c r="E25" s="230"/>
      <c r="F25" s="230"/>
    </row>
    <row r="26" spans="2:14" x14ac:dyDescent="0.15">
      <c r="B26" s="229" t="s">
        <v>899</v>
      </c>
      <c r="C26" s="230">
        <v>0.05</v>
      </c>
      <c r="D26" s="230">
        <v>2.5000000000000001E-2</v>
      </c>
      <c r="E26" s="230">
        <v>0</v>
      </c>
      <c r="F26" s="230"/>
      <c r="G26" s="33" t="s">
        <v>926</v>
      </c>
    </row>
    <row r="27" spans="2:14" x14ac:dyDescent="0.15">
      <c r="B27" s="229" t="s">
        <v>540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927</v>
      </c>
    </row>
    <row r="28" spans="2:14" x14ac:dyDescent="0.15">
      <c r="B28" s="229" t="s">
        <v>900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928</v>
      </c>
    </row>
    <row r="29" spans="2:14" x14ac:dyDescent="0.15">
      <c r="B29" s="229" t="s">
        <v>901</v>
      </c>
      <c r="C29" s="230">
        <v>0.01</v>
      </c>
      <c r="D29" s="230">
        <v>0.01</v>
      </c>
      <c r="E29" s="230">
        <v>0.01</v>
      </c>
      <c r="F29" s="230"/>
      <c r="G29" s="33" t="s">
        <v>929</v>
      </c>
    </row>
    <row r="30" spans="2:14" x14ac:dyDescent="0.15">
      <c r="B30" s="49" t="s">
        <v>902</v>
      </c>
      <c r="C30" s="230"/>
      <c r="D30" s="230"/>
      <c r="E30" s="230"/>
      <c r="F30" s="230"/>
    </row>
    <row r="31" spans="2:14" x14ac:dyDescent="0.15">
      <c r="B31" s="229" t="s">
        <v>903</v>
      </c>
      <c r="C31" s="230">
        <v>0.01</v>
      </c>
      <c r="D31" s="230">
        <v>0.01</v>
      </c>
      <c r="E31" s="230">
        <v>4.4999999999999998E-2</v>
      </c>
      <c r="F31" s="230"/>
      <c r="G31" s="33" t="s">
        <v>930</v>
      </c>
    </row>
    <row r="32" spans="2:14" x14ac:dyDescent="0.15">
      <c r="B32" s="107" t="s">
        <v>909</v>
      </c>
      <c r="C32" s="230">
        <v>0.01</v>
      </c>
      <c r="D32" s="230">
        <v>0.01</v>
      </c>
      <c r="E32" s="230">
        <v>2.5000000000000001E-2</v>
      </c>
      <c r="F32" s="230"/>
      <c r="G32" s="33" t="s">
        <v>931</v>
      </c>
    </row>
    <row r="33" spans="2:15" x14ac:dyDescent="0.15">
      <c r="B33" s="107" t="s">
        <v>910</v>
      </c>
      <c r="C33" s="230">
        <v>0.02</v>
      </c>
      <c r="D33" s="230">
        <v>0.02</v>
      </c>
      <c r="E33" s="230">
        <v>0.01</v>
      </c>
      <c r="F33" s="230"/>
      <c r="G33" s="33" t="s">
        <v>935</v>
      </c>
    </row>
    <row r="34" spans="2:15" x14ac:dyDescent="0.15">
      <c r="B34" s="107" t="s">
        <v>911</v>
      </c>
      <c r="C34" s="230">
        <v>0.05</v>
      </c>
      <c r="D34" s="230">
        <v>0.05</v>
      </c>
      <c r="E34" s="230">
        <v>0.01</v>
      </c>
      <c r="F34" s="230"/>
      <c r="G34" s="33" t="s">
        <v>936</v>
      </c>
    </row>
    <row r="35" spans="2:15" x14ac:dyDescent="0.15">
      <c r="B35" s="107" t="s">
        <v>904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937</v>
      </c>
    </row>
    <row r="36" spans="2:15" x14ac:dyDescent="0.15">
      <c r="B36" s="107" t="s">
        <v>905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932</v>
      </c>
    </row>
    <row r="37" spans="2:15" x14ac:dyDescent="0.15">
      <c r="B37" s="107" t="s">
        <v>906</v>
      </c>
      <c r="C37" s="230">
        <v>0.05</v>
      </c>
      <c r="D37" s="230">
        <v>0.05</v>
      </c>
      <c r="E37" s="230">
        <v>2.5000000000000001E-2</v>
      </c>
      <c r="F37" s="230"/>
      <c r="G37" s="33" t="s">
        <v>933</v>
      </c>
    </row>
    <row r="38" spans="2:15" x14ac:dyDescent="0.15">
      <c r="B38" s="107" t="s">
        <v>907</v>
      </c>
      <c r="C38" s="231">
        <v>-0.05</v>
      </c>
      <c r="D38" s="231">
        <v>-0.05</v>
      </c>
      <c r="E38" s="231">
        <v>-0.05</v>
      </c>
      <c r="F38" s="231"/>
      <c r="G38" s="33" t="s">
        <v>934</v>
      </c>
    </row>
    <row r="39" spans="2:15" x14ac:dyDescent="0.15">
      <c r="B39" s="107" t="s">
        <v>908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938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969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939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962</v>
      </c>
      <c r="C2" s="75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1086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472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495</v>
      </c>
      <c r="C6" s="122">
        <f>'FIN-CASHFLOW_CWS'!C67</f>
        <v>-28592</v>
      </c>
      <c r="D6" s="122">
        <f>'FIN-CASHFLOW_CWS'!D67</f>
        <v>-9836303.3333333321</v>
      </c>
      <c r="E6" s="122">
        <f>'FIN-CASHFLOW_CWS'!E67</f>
        <v>-9797903.3333333321</v>
      </c>
      <c r="F6" s="122">
        <f>'FIN-CASHFLOW_CWS'!F67</f>
        <v>-9775293.3333333321</v>
      </c>
      <c r="G6" s="122">
        <f>'FIN-CASHFLOW_CWS'!G67</f>
        <v>-9773653.3333333321</v>
      </c>
      <c r="H6" s="122">
        <f>'FIN-CASHFLOW_CWS'!H67</f>
        <v>-9799293.3333333321</v>
      </c>
      <c r="I6" s="122">
        <f>'FIN-CASHFLOW_CWS'!I67</f>
        <v>-9800403.3333333321</v>
      </c>
      <c r="J6" s="122">
        <f>'FIN-CASHFLOW_CWS'!J67</f>
        <v>-9833193.3333333321</v>
      </c>
      <c r="K6" s="122">
        <f>'FIN-CASHFLOW_CWS'!K67</f>
        <v>-9800853.3333333321</v>
      </c>
      <c r="L6" s="122">
        <f>'FIN-CASHFLOW_CWS'!L67</f>
        <v>-9804993.3333333321</v>
      </c>
      <c r="M6" s="122">
        <f>'FIN-CASHFLOW_CWS'!M67</f>
        <v>-9795355.0113333333</v>
      </c>
      <c r="N6" s="122">
        <f>'FIN-CASHFLOW_CWS'!N67</f>
        <v>-9762795.0113333333</v>
      </c>
      <c r="O6" s="122">
        <f>'FIN-CASHFLOW_CWS'!O67</f>
        <v>-9816184.8258333337</v>
      </c>
      <c r="P6" s="122">
        <f>'FIN-CASHFLOW_CWS'!P67</f>
        <v>-11780981.225433333</v>
      </c>
      <c r="Q6" s="122">
        <f>'FIN-CASHFLOW_CWS'!Q67</f>
        <v>-11726098.543183334</v>
      </c>
      <c r="R6" s="122">
        <f>'FIN-CASHFLOW_CWS'!R67</f>
        <v>-11686849.628033334</v>
      </c>
      <c r="S6" s="122">
        <f>'FIN-CASHFLOW_CWS'!S67</f>
        <v>-11537552.128033334</v>
      </c>
      <c r="T6" s="122">
        <f>'FIN-CASHFLOW_CWS'!T67</f>
        <v>-11521587.128033334</v>
      </c>
      <c r="U6" s="122">
        <f>'FIN-CASHFLOW_CWS'!U67</f>
        <v>-7520397.1280333335</v>
      </c>
      <c r="V6" s="122">
        <f>'FIN-CASHFLOW_CWS'!V67</f>
        <v>-5540942.1280333335</v>
      </c>
      <c r="W6" s="122">
        <f>'FIN-CASHFLOW_CWS'!W67</f>
        <v>-5543976.9457833329</v>
      </c>
      <c r="X6" s="122">
        <f>'FIN-CASHFLOW_CWS'!X67</f>
        <v>-5500498.5895333337</v>
      </c>
      <c r="Y6" s="122">
        <f>'FIN-CASHFLOW_CWS'!Y67</f>
        <v>-5488563.1145333331</v>
      </c>
      <c r="Z6" s="122">
        <f>'FIN-CASHFLOW_CWS'!Z67</f>
        <v>-5474250.9963208335</v>
      </c>
      <c r="AA6" s="122">
        <f>'FIN-CASHFLOW_CWS'!AA67</f>
        <v>-5451277.6510833334</v>
      </c>
      <c r="AB6" s="122">
        <f>'FIN-CASHFLOW_CWS'!AB67</f>
        <v>-7865271.873108333</v>
      </c>
      <c r="AC6" s="122">
        <f>'FIN-CASHFLOW_CWS'!AC67</f>
        <v>-7773138.4020783324</v>
      </c>
      <c r="AD6" s="122">
        <f>'FIN-CASHFLOW_CWS'!AD67</f>
        <v>-7375750.2602933319</v>
      </c>
      <c r="AE6" s="122">
        <f>'FIN-CASHFLOW_CWS'!AE67</f>
        <v>-7280997.7602933319</v>
      </c>
      <c r="AF6" s="122">
        <f>'FIN-CASHFLOW_CWS'!AF67</f>
        <v>-7266385.5647583334</v>
      </c>
      <c r="AG6" s="122">
        <f>'FIN-CASHFLOW_CWS'!AG67</f>
        <v>-7144883.0647583334</v>
      </c>
      <c r="AH6" s="122">
        <f>'FIN-CASHFLOW_CWS'!AH67</f>
        <v>-7125384.1790083321</v>
      </c>
      <c r="AI6" s="122">
        <f>'FIN-CASHFLOW_CWS'!AI67</f>
        <v>-7120387.422543332</v>
      </c>
      <c r="AJ6" s="122">
        <f>'FIN-CASHFLOW_CWS'!AJ67</f>
        <v>-7228920.5312933326</v>
      </c>
      <c r="AK6" s="122">
        <f>'FIN-CASHFLOW_CWS'!AK67</f>
        <v>-7226614.3298408324</v>
      </c>
      <c r="AL6" s="122">
        <f>'FIN-CASHFLOW_CWS'!AL67</f>
        <v>-7310794.8088133326</v>
      </c>
      <c r="AM6" s="122">
        <f>'FIN-CASHFLOW_CWS'!AM67</f>
        <v>-7579549.1143358331</v>
      </c>
      <c r="AN6" s="122">
        <f>'FIN-CASHFLOW_CWS'!AN67</f>
        <v>-11949454.189260958</v>
      </c>
      <c r="AO6" s="122">
        <f>'FIN-CASHFLOW_CWS'!AO67</f>
        <v>-11622679.883568959</v>
      </c>
      <c r="AP6" s="122">
        <f>'FIN-CASHFLOW_CWS'!AP67</f>
        <v>-10917508.846078459</v>
      </c>
      <c r="AQ6" s="122">
        <f>'FIN-CASHFLOW_CWS'!AQ67</f>
        <v>-10720892.614733459</v>
      </c>
      <c r="AR6" s="122">
        <f>'FIN-CASHFLOW_CWS'!AR67</f>
        <v>-10711899.384430207</v>
      </c>
      <c r="AS6" s="122">
        <f>'FIN-CASHFLOW_CWS'!AS67</f>
        <v>-10489166.884430207</v>
      </c>
      <c r="AT6" s="122">
        <f>'FIN-CASHFLOW_CWS'!AT67</f>
        <v>-10463911.302025208</v>
      </c>
      <c r="AU6" s="122">
        <f>'FIN-CASHFLOW_CWS'!AU67</f>
        <v>-10453273.01357846</v>
      </c>
      <c r="AV6" s="122">
        <f>'FIN-CASHFLOW_CWS'!AV67</f>
        <v>-10656656.032423459</v>
      </c>
      <c r="AW6" s="122">
        <f>'FIN-CASHFLOW_CWS'!AW67</f>
        <v>-10642501.92875896</v>
      </c>
      <c r="AX6" s="122">
        <f>'FIN-CASHFLOW_CWS'!AX67</f>
        <v>-10821835.746969709</v>
      </c>
      <c r="AY6" s="122">
        <f>'FIN-CASHFLOW_CWS'!AY67</f>
        <v>-11177887.562216708</v>
      </c>
      <c r="AZ6" s="122">
        <f>'FIN-CASHFLOW_CWS'!AZ67</f>
        <v>-12349418.624597602</v>
      </c>
      <c r="BA6" s="122">
        <f>'FIN-CASHFLOW_CWS'!BA67</f>
        <v>-11935087.713290548</v>
      </c>
      <c r="BB6" s="122">
        <f>'FIN-CASHFLOW_CWS'!BB67</f>
        <v>-10789084.781817697</v>
      </c>
      <c r="BC6" s="122">
        <f>'FIN-CASHFLOW_CWS'!BC67</f>
        <v>-10458912.711524947</v>
      </c>
      <c r="BD6" s="122">
        <f>'FIN-CASHFLOW_CWS'!BD67</f>
        <v>-10446662.359427098</v>
      </c>
      <c r="BE6" s="122">
        <f>'FIN-CASHFLOW_CWS'!BE67</f>
        <v>-10078254.859427098</v>
      </c>
      <c r="BF6" s="122">
        <f>'FIN-CASHFLOW_CWS'!BF67</f>
        <v>-10046587.694719847</v>
      </c>
      <c r="BG6" s="122">
        <f>'FIN-CASHFLOW_CWS'!BG67</f>
        <v>-10039206.606817698</v>
      </c>
      <c r="BH6" s="122">
        <f>'FIN-CASHFLOW_CWS'!BH67</f>
        <v>-10382395.914331196</v>
      </c>
      <c r="BI6" s="122">
        <f>'FIN-CASHFLOW_CWS'!BI67</f>
        <v>-10365428.501096796</v>
      </c>
      <c r="BJ6" s="122">
        <f>'FIN-CASHFLOW_CWS'!BJ67</f>
        <v>-10682118.221333148</v>
      </c>
      <c r="BK6" s="122">
        <f>'FIN-CASHFLOW_CWS'!BK67</f>
        <v>-11153983.962544998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497</v>
      </c>
      <c r="C8" s="122">
        <f>'FIN-CASHFLOW_CWS'!C69</f>
        <v>0</v>
      </c>
      <c r="D8" s="122">
        <f>'FIN-CASHFLOW_CWS'!D69</f>
        <v>-28592</v>
      </c>
      <c r="E8" s="122">
        <f>'FIN-CASHFLOW_CWS'!E69</f>
        <v>-9864895.3333333321</v>
      </c>
      <c r="F8" s="122">
        <f>'FIN-CASHFLOW_CWS'!F69</f>
        <v>-19662798.666666664</v>
      </c>
      <c r="G8" s="122">
        <f>'FIN-CASHFLOW_CWS'!G69</f>
        <v>-29438091.999999996</v>
      </c>
      <c r="H8" s="122">
        <f>'FIN-CASHFLOW_CWS'!H69</f>
        <v>-39211745.333333328</v>
      </c>
      <c r="I8" s="122">
        <f>'FIN-CASHFLOW_CWS'!I69</f>
        <v>-49011038.666666657</v>
      </c>
      <c r="J8" s="122">
        <f>'FIN-CASHFLOW_CWS'!J69</f>
        <v>-58811441.999999985</v>
      </c>
      <c r="K8" s="122">
        <f>'FIN-CASHFLOW_CWS'!K69</f>
        <v>-68644635.333333313</v>
      </c>
      <c r="L8" s="122">
        <f>'FIN-CASHFLOW_CWS'!L69</f>
        <v>-78445488.666666642</v>
      </c>
      <c r="M8" s="122">
        <f>'FIN-CASHFLOW_CWS'!M69</f>
        <v>-88250481.99999997</v>
      </c>
      <c r="N8" s="122">
        <f>'FIN-CASHFLOW_CWS'!N69</f>
        <v>-98045837.011333302</v>
      </c>
      <c r="O8" s="122">
        <f>'FIN-CASHFLOW_CWS'!O69</f>
        <v>-107808632.02266663</v>
      </c>
      <c r="P8" s="122">
        <f>'FIN-CASHFLOW_CWS'!P69</f>
        <v>-117624816.84849997</v>
      </c>
      <c r="Q8" s="122">
        <f>'FIN-CASHFLOW_CWS'!Q69</f>
        <v>-129405798.0739333</v>
      </c>
      <c r="R8" s="122">
        <f>'FIN-CASHFLOW_CWS'!R69</f>
        <v>-141131896.61711663</v>
      </c>
      <c r="S8" s="122">
        <f>'FIN-CASHFLOW_CWS'!S69</f>
        <v>-152818746.24514997</v>
      </c>
      <c r="T8" s="122">
        <f>'FIN-CASHFLOW_CWS'!T69</f>
        <v>-164356298.37318331</v>
      </c>
      <c r="U8" s="122">
        <f>'FIN-CASHFLOW_CWS'!U69</f>
        <v>-175877885.50121665</v>
      </c>
      <c r="V8" s="122">
        <f>'FIN-CASHFLOW_CWS'!V69</f>
        <v>-183398282.62924999</v>
      </c>
      <c r="W8" s="122">
        <f>'FIN-CASHFLOW_CWS'!W69</f>
        <v>-188939224.75728333</v>
      </c>
      <c r="X8" s="122">
        <f>'FIN-CASHFLOW_CWS'!X69</f>
        <v>-194483201.70306668</v>
      </c>
      <c r="Y8" s="122">
        <f>'FIN-CASHFLOW_CWS'!Y69</f>
        <v>-199983700.29260001</v>
      </c>
      <c r="Z8" s="122">
        <f>'FIN-CASHFLOW_CWS'!Z69</f>
        <v>-205472263.40713334</v>
      </c>
      <c r="AA8" s="122">
        <f>'FIN-CASHFLOW_CWS'!AA69</f>
        <v>-210946514.40345418</v>
      </c>
      <c r="AB8" s="122">
        <f>'FIN-CASHFLOW_CWS'!AB69</f>
        <v>-216397792.0545375</v>
      </c>
      <c r="AC8" s="122">
        <f>'FIN-CASHFLOW_CWS'!AC69</f>
        <v>-224263063.92764583</v>
      </c>
      <c r="AD8" s="122">
        <f>'FIN-CASHFLOW_CWS'!AD69</f>
        <v>-232036202.32972416</v>
      </c>
      <c r="AE8" s="122">
        <f>'FIN-CASHFLOW_CWS'!AE69</f>
        <v>-239411952.5900175</v>
      </c>
      <c r="AF8" s="122">
        <f>'FIN-CASHFLOW_CWS'!AF69</f>
        <v>-246692950.35031083</v>
      </c>
      <c r="AG8" s="122">
        <f>'FIN-CASHFLOW_CWS'!AG69</f>
        <v>-253959335.91506916</v>
      </c>
      <c r="AH8" s="122">
        <f>'FIN-CASHFLOW_CWS'!AH69</f>
        <v>-261104218.97982749</v>
      </c>
      <c r="AI8" s="122">
        <f>'FIN-CASHFLOW_CWS'!AI69</f>
        <v>-268229603.15883583</v>
      </c>
      <c r="AJ8" s="122">
        <f>'FIN-CASHFLOW_CWS'!AJ69</f>
        <v>-275349990.58137918</v>
      </c>
      <c r="AK8" s="122">
        <f>'FIN-CASHFLOW_CWS'!AK69</f>
        <v>-282578911.11267251</v>
      </c>
      <c r="AL8" s="122">
        <f>'FIN-CASHFLOW_CWS'!AL69</f>
        <v>-289805525.44251335</v>
      </c>
      <c r="AM8" s="122">
        <f>'FIN-CASHFLOW_CWS'!AM69</f>
        <v>-297116320.25132668</v>
      </c>
      <c r="AN8" s="122">
        <f>'FIN-CASHFLOW_CWS'!AN69</f>
        <v>-304695869.36566252</v>
      </c>
      <c r="AO8" s="122">
        <f>'FIN-CASHFLOW_CWS'!AO69</f>
        <v>-316645323.55492347</v>
      </c>
      <c r="AP8" s="122">
        <f>'FIN-CASHFLOW_CWS'!AP69</f>
        <v>-328268003.43849242</v>
      </c>
      <c r="AQ8" s="122">
        <f>'FIN-CASHFLOW_CWS'!AQ69</f>
        <v>-339185512.28457087</v>
      </c>
      <c r="AR8" s="122">
        <f>'FIN-CASHFLOW_CWS'!AR69</f>
        <v>-349906404.89930433</v>
      </c>
      <c r="AS8" s="122">
        <f>'FIN-CASHFLOW_CWS'!AS69</f>
        <v>-360618304.28373456</v>
      </c>
      <c r="AT8" s="122">
        <f>'FIN-CASHFLOW_CWS'!AT69</f>
        <v>-371107471.16816479</v>
      </c>
      <c r="AU8" s="122">
        <f>'FIN-CASHFLOW_CWS'!AU69</f>
        <v>-381571382.47018999</v>
      </c>
      <c r="AV8" s="122">
        <f>'FIN-CASHFLOW_CWS'!AV69</f>
        <v>-392024655.48376846</v>
      </c>
      <c r="AW8" s="122">
        <f>'FIN-CASHFLOW_CWS'!AW69</f>
        <v>-402681311.5161919</v>
      </c>
      <c r="AX8" s="122">
        <f>'FIN-CASHFLOW_CWS'!AX69</f>
        <v>-413323813.44495088</v>
      </c>
      <c r="AY8" s="122">
        <f>'FIN-CASHFLOW_CWS'!AY69</f>
        <v>-424145649.19192058</v>
      </c>
      <c r="AZ8" s="122">
        <f>'FIN-CASHFLOW_CWS'!AZ69</f>
        <v>-435323536.75413728</v>
      </c>
      <c r="BA8" s="122">
        <f>'FIN-CASHFLOW_CWS'!BA69</f>
        <v>-447672955.37873489</v>
      </c>
      <c r="BB8" s="122">
        <f>'FIN-CASHFLOW_CWS'!BB69</f>
        <v>-459608043.09202546</v>
      </c>
      <c r="BC8" s="122">
        <f>'FIN-CASHFLOW_CWS'!BC69</f>
        <v>-470397127.87384313</v>
      </c>
      <c r="BD8" s="122">
        <f>'FIN-CASHFLOW_CWS'!BD69</f>
        <v>-480856040.5853681</v>
      </c>
      <c r="BE8" s="122">
        <f>'FIN-CASHFLOW_CWS'!BE69</f>
        <v>-491302702.94479519</v>
      </c>
      <c r="BF8" s="122">
        <f>'FIN-CASHFLOW_CWS'!BF69</f>
        <v>-501380957.80422229</v>
      </c>
      <c r="BG8" s="122">
        <f>'FIN-CASHFLOW_CWS'!BG69</f>
        <v>-511427545.49894214</v>
      </c>
      <c r="BH8" s="122">
        <f>'FIN-CASHFLOW_CWS'!BH69</f>
        <v>-521466752.10575986</v>
      </c>
      <c r="BI8" s="122">
        <f>'FIN-CASHFLOW_CWS'!BI69</f>
        <v>-531849148.02009106</v>
      </c>
      <c r="BJ8" s="122">
        <f>'FIN-CASHFLOW_CWS'!BJ69</f>
        <v>-542214576.5211879</v>
      </c>
      <c r="BK8" s="122">
        <f>'FIN-CASHFLOW_CWS'!BK69</f>
        <v>-552896694.74252105</v>
      </c>
    </row>
    <row r="9" spans="2:63" x14ac:dyDescent="0.15">
      <c r="B9" s="128" t="s">
        <v>496</v>
      </c>
      <c r="C9" s="122">
        <f>'FIN-CASHFLOW_CWS'!C70</f>
        <v>-28592</v>
      </c>
      <c r="D9" s="122">
        <f>'FIN-CASHFLOW_CWS'!D70</f>
        <v>-9864895.3333333321</v>
      </c>
      <c r="E9" s="122">
        <f>'FIN-CASHFLOW_CWS'!E70</f>
        <v>-19662798.666666664</v>
      </c>
      <c r="F9" s="122">
        <f>'FIN-CASHFLOW_CWS'!F70</f>
        <v>-29438091.999999996</v>
      </c>
      <c r="G9" s="122">
        <f>'FIN-CASHFLOW_CWS'!G70</f>
        <v>-39211745.333333328</v>
      </c>
      <c r="H9" s="122">
        <f>'FIN-CASHFLOW_CWS'!H70</f>
        <v>-49011038.666666657</v>
      </c>
      <c r="I9" s="122">
        <f>'FIN-CASHFLOW_CWS'!I70</f>
        <v>-58811441.999999985</v>
      </c>
      <c r="J9" s="122">
        <f>'FIN-CASHFLOW_CWS'!J70</f>
        <v>-68644635.333333313</v>
      </c>
      <c r="K9" s="122">
        <f>'FIN-CASHFLOW_CWS'!K70</f>
        <v>-78445488.666666642</v>
      </c>
      <c r="L9" s="122">
        <f>'FIN-CASHFLOW_CWS'!L70</f>
        <v>-88250481.99999997</v>
      </c>
      <c r="M9" s="122">
        <f>'FIN-CASHFLOW_CWS'!M70</f>
        <v>-98045837.011333302</v>
      </c>
      <c r="N9" s="122">
        <f>'FIN-CASHFLOW_CWS'!N70</f>
        <v>-107808632.02266663</v>
      </c>
      <c r="O9" s="122">
        <f>'FIN-CASHFLOW_CWS'!O70</f>
        <v>-117624816.84849997</v>
      </c>
      <c r="P9" s="122">
        <f>'FIN-CASHFLOW_CWS'!P70</f>
        <v>-129405798.0739333</v>
      </c>
      <c r="Q9" s="122">
        <f>'FIN-CASHFLOW_CWS'!Q70</f>
        <v>-141131896.61711663</v>
      </c>
      <c r="R9" s="122">
        <f>'FIN-CASHFLOW_CWS'!R70</f>
        <v>-152818746.24514997</v>
      </c>
      <c r="S9" s="122">
        <f>'FIN-CASHFLOW_CWS'!S70</f>
        <v>-164356298.37318331</v>
      </c>
      <c r="T9" s="122">
        <f>'FIN-CASHFLOW_CWS'!T70</f>
        <v>-175877885.50121665</v>
      </c>
      <c r="U9" s="122">
        <f>'FIN-CASHFLOW_CWS'!U70</f>
        <v>-183398282.62924999</v>
      </c>
      <c r="V9" s="122">
        <f>'FIN-CASHFLOW_CWS'!V70</f>
        <v>-188939224.75728333</v>
      </c>
      <c r="W9" s="122">
        <f>'FIN-CASHFLOW_CWS'!W70</f>
        <v>-194483201.70306668</v>
      </c>
      <c r="X9" s="122">
        <f>'FIN-CASHFLOW_CWS'!X70</f>
        <v>-199983700.29260001</v>
      </c>
      <c r="Y9" s="122">
        <f>'FIN-CASHFLOW_CWS'!Y70</f>
        <v>-205472263.40713334</v>
      </c>
      <c r="Z9" s="122">
        <f>'FIN-CASHFLOW_CWS'!Z70</f>
        <v>-210946514.40345418</v>
      </c>
      <c r="AA9" s="122">
        <f>'FIN-CASHFLOW_CWS'!AA70</f>
        <v>-216397792.0545375</v>
      </c>
      <c r="AB9" s="122">
        <f>'FIN-CASHFLOW_CWS'!AB70</f>
        <v>-224263063.92764583</v>
      </c>
      <c r="AC9" s="122">
        <f>'FIN-CASHFLOW_CWS'!AC70</f>
        <v>-232036202.32972416</v>
      </c>
      <c r="AD9" s="122">
        <f>'FIN-CASHFLOW_CWS'!AD70</f>
        <v>-239411952.5900175</v>
      </c>
      <c r="AE9" s="122">
        <f>'FIN-CASHFLOW_CWS'!AE70</f>
        <v>-246692950.35031083</v>
      </c>
      <c r="AF9" s="122">
        <f>'FIN-CASHFLOW_CWS'!AF70</f>
        <v>-253959335.91506916</v>
      </c>
      <c r="AG9" s="122">
        <f>'FIN-CASHFLOW_CWS'!AG70</f>
        <v>-261104218.97982749</v>
      </c>
      <c r="AH9" s="122">
        <f>'FIN-CASHFLOW_CWS'!AH70</f>
        <v>-268229603.15883583</v>
      </c>
      <c r="AI9" s="122">
        <f>'FIN-CASHFLOW_CWS'!AI70</f>
        <v>-275349990.58137918</v>
      </c>
      <c r="AJ9" s="122">
        <f>'FIN-CASHFLOW_CWS'!AJ70</f>
        <v>-282578911.11267251</v>
      </c>
      <c r="AK9" s="122">
        <f>'FIN-CASHFLOW_CWS'!AK70</f>
        <v>-289805525.44251335</v>
      </c>
      <c r="AL9" s="122">
        <f>'FIN-CASHFLOW_CWS'!AL70</f>
        <v>-297116320.25132668</v>
      </c>
      <c r="AM9" s="122">
        <f>'FIN-CASHFLOW_CWS'!AM70</f>
        <v>-304695869.36566252</v>
      </c>
      <c r="AN9" s="122">
        <f>'FIN-CASHFLOW_CWS'!AN70</f>
        <v>-316645323.55492347</v>
      </c>
      <c r="AO9" s="122">
        <f>'FIN-CASHFLOW_CWS'!AO70</f>
        <v>-328268003.43849242</v>
      </c>
      <c r="AP9" s="122">
        <f>'FIN-CASHFLOW_CWS'!AP70</f>
        <v>-339185512.28457087</v>
      </c>
      <c r="AQ9" s="122">
        <f>'FIN-CASHFLOW_CWS'!AQ70</f>
        <v>-349906404.89930433</v>
      </c>
      <c r="AR9" s="122">
        <f>'FIN-CASHFLOW_CWS'!AR70</f>
        <v>-360618304.28373456</v>
      </c>
      <c r="AS9" s="122">
        <f>'FIN-CASHFLOW_CWS'!AS70</f>
        <v>-371107471.16816479</v>
      </c>
      <c r="AT9" s="122">
        <f>'FIN-CASHFLOW_CWS'!AT70</f>
        <v>-381571382.47018999</v>
      </c>
      <c r="AU9" s="122">
        <f>'FIN-CASHFLOW_CWS'!AU70</f>
        <v>-392024655.48376846</v>
      </c>
      <c r="AV9" s="122">
        <f>'FIN-CASHFLOW_CWS'!AV70</f>
        <v>-402681311.5161919</v>
      </c>
      <c r="AW9" s="122">
        <f>'FIN-CASHFLOW_CWS'!AW70</f>
        <v>-413323813.44495088</v>
      </c>
      <c r="AX9" s="122">
        <f>'FIN-CASHFLOW_CWS'!AX70</f>
        <v>-424145649.19192058</v>
      </c>
      <c r="AY9" s="122">
        <f>'FIN-CASHFLOW_CWS'!AY70</f>
        <v>-435323536.75413728</v>
      </c>
      <c r="AZ9" s="122">
        <f>'FIN-CASHFLOW_CWS'!AZ70</f>
        <v>-447672955.37873489</v>
      </c>
      <c r="BA9" s="122">
        <f>'FIN-CASHFLOW_CWS'!BA70</f>
        <v>-459608043.09202546</v>
      </c>
      <c r="BB9" s="122">
        <f>'FIN-CASHFLOW_CWS'!BB70</f>
        <v>-470397127.87384313</v>
      </c>
      <c r="BC9" s="122">
        <f>'FIN-CASHFLOW_CWS'!BC70</f>
        <v>-480856040.5853681</v>
      </c>
      <c r="BD9" s="122">
        <f>'FIN-CASHFLOW_CWS'!BD70</f>
        <v>-491302702.94479519</v>
      </c>
      <c r="BE9" s="122">
        <f>'FIN-CASHFLOW_CWS'!BE70</f>
        <v>-501380957.80422229</v>
      </c>
      <c r="BF9" s="122">
        <f>'FIN-CASHFLOW_CWS'!BF70</f>
        <v>-511427545.49894214</v>
      </c>
      <c r="BG9" s="122">
        <f>'FIN-CASHFLOW_CWS'!BG70</f>
        <v>-521466752.10575986</v>
      </c>
      <c r="BH9" s="122">
        <f>'FIN-CASHFLOW_CWS'!BH70</f>
        <v>-531849148.02009106</v>
      </c>
      <c r="BI9" s="122">
        <f>'FIN-CASHFLOW_CWS'!BI70</f>
        <v>-542214576.5211879</v>
      </c>
      <c r="BJ9" s="122">
        <f>'FIN-CASHFLOW_CWS'!BJ70</f>
        <v>-552896694.74252105</v>
      </c>
      <c r="BK9" s="122">
        <f>'FIN-CASHFLOW_CWS'!BK70</f>
        <v>-564050678.70506608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963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1086</v>
      </c>
      <c r="C13" s="122">
        <f>C28*-1</f>
        <v>49011038.666666657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58797593.355999976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56547666.350516677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495</v>
      </c>
      <c r="C15" s="122">
        <f>C6</f>
        <v>-28592</v>
      </c>
      <c r="D15" s="122">
        <f t="shared" ref="D15:AI15" si="0">D6+D13</f>
        <v>-9836303.3333333321</v>
      </c>
      <c r="E15" s="122">
        <f t="shared" si="0"/>
        <v>-9797903.3333333321</v>
      </c>
      <c r="F15" s="122">
        <f t="shared" si="0"/>
        <v>-9775293.3333333321</v>
      </c>
      <c r="G15" s="122">
        <f t="shared" si="0"/>
        <v>-9773653.3333333321</v>
      </c>
      <c r="H15" s="122">
        <f t="shared" si="0"/>
        <v>48998300.022666648</v>
      </c>
      <c r="I15" s="122">
        <f t="shared" si="0"/>
        <v>-9800403.3333333321</v>
      </c>
      <c r="J15" s="122">
        <f t="shared" si="0"/>
        <v>-9833193.3333333321</v>
      </c>
      <c r="K15" s="122">
        <f t="shared" si="0"/>
        <v>-9800853.3333333321</v>
      </c>
      <c r="L15" s="122">
        <f t="shared" si="0"/>
        <v>-9804993.3333333321</v>
      </c>
      <c r="M15" s="122">
        <f t="shared" si="0"/>
        <v>-9795355.0113333333</v>
      </c>
      <c r="N15" s="122">
        <f t="shared" si="0"/>
        <v>46784871.339183345</v>
      </c>
      <c r="O15" s="122">
        <f t="shared" si="0"/>
        <v>-9816184.8258333337</v>
      </c>
      <c r="P15" s="122">
        <f t="shared" si="0"/>
        <v>-11780981.225433333</v>
      </c>
      <c r="Q15" s="122">
        <f t="shared" si="0"/>
        <v>-11726098.543183334</v>
      </c>
      <c r="R15" s="122">
        <f t="shared" si="0"/>
        <v>-11686849.628033334</v>
      </c>
      <c r="S15" s="122">
        <f t="shared" si="0"/>
        <v>-11537552.128033334</v>
      </c>
      <c r="T15" s="122">
        <f t="shared" si="0"/>
        <v>-11521587.128033334</v>
      </c>
      <c r="U15" s="122">
        <f t="shared" si="0"/>
        <v>-7520397.1280333335</v>
      </c>
      <c r="V15" s="122">
        <f t="shared" si="0"/>
        <v>-5540942.1280333335</v>
      </c>
      <c r="W15" s="122">
        <f t="shared" si="0"/>
        <v>-5543976.9457833329</v>
      </c>
      <c r="X15" s="122">
        <f t="shared" si="0"/>
        <v>-5500498.5895333337</v>
      </c>
      <c r="Y15" s="122">
        <f t="shared" si="0"/>
        <v>-5488563.1145333331</v>
      </c>
      <c r="Z15" s="122">
        <f t="shared" si="0"/>
        <v>-5474250.9963208335</v>
      </c>
      <c r="AA15" s="122">
        <f t="shared" si="0"/>
        <v>-5451277.6510833334</v>
      </c>
      <c r="AB15" s="122">
        <f t="shared" si="0"/>
        <v>-7865271.873108333</v>
      </c>
      <c r="AC15" s="122">
        <f t="shared" si="0"/>
        <v>-7773138.4020783324</v>
      </c>
      <c r="AD15" s="122">
        <f t="shared" si="0"/>
        <v>-7375750.2602933319</v>
      </c>
      <c r="AE15" s="122">
        <f t="shared" si="0"/>
        <v>-7280997.7602933319</v>
      </c>
      <c r="AF15" s="122">
        <f t="shared" si="0"/>
        <v>-7266385.5647583334</v>
      </c>
      <c r="AG15" s="122">
        <f t="shared" si="0"/>
        <v>-7144883.0647583334</v>
      </c>
      <c r="AH15" s="122">
        <f t="shared" si="0"/>
        <v>-7125384.1790083321</v>
      </c>
      <c r="AI15" s="122">
        <f t="shared" si="0"/>
        <v>-7120387.422543332</v>
      </c>
      <c r="AJ15" s="122">
        <f t="shared" ref="AJ15:BK15" si="1">AJ6+AJ13</f>
        <v>-7228920.5312933326</v>
      </c>
      <c r="AK15" s="122">
        <f t="shared" si="1"/>
        <v>-7226614.3298408324</v>
      </c>
      <c r="AL15" s="122">
        <f t="shared" si="1"/>
        <v>-7310794.8088133326</v>
      </c>
      <c r="AM15" s="122">
        <f t="shared" si="1"/>
        <v>-7579549.1143358331</v>
      </c>
      <c r="AN15" s="122">
        <f t="shared" si="1"/>
        <v>-11949454.189260958</v>
      </c>
      <c r="AO15" s="122">
        <f t="shared" si="1"/>
        <v>-11622679.883568959</v>
      </c>
      <c r="AP15" s="122">
        <f t="shared" si="1"/>
        <v>-10917508.846078459</v>
      </c>
      <c r="AQ15" s="122">
        <f t="shared" si="1"/>
        <v>-10720892.614733459</v>
      </c>
      <c r="AR15" s="122">
        <f t="shared" si="1"/>
        <v>-10711899.384430207</v>
      </c>
      <c r="AS15" s="122">
        <f t="shared" si="1"/>
        <v>-10489166.884430207</v>
      </c>
      <c r="AT15" s="122">
        <f t="shared" si="1"/>
        <v>-10463911.302025208</v>
      </c>
      <c r="AU15" s="122">
        <f t="shared" si="1"/>
        <v>-10453273.01357846</v>
      </c>
      <c r="AV15" s="122">
        <f t="shared" si="1"/>
        <v>-10656656.032423459</v>
      </c>
      <c r="AW15" s="122">
        <f t="shared" si="1"/>
        <v>-10642501.92875896</v>
      </c>
      <c r="AX15" s="122">
        <f t="shared" si="1"/>
        <v>-10821835.746969709</v>
      </c>
      <c r="AY15" s="122">
        <f t="shared" si="1"/>
        <v>-11177887.562216708</v>
      </c>
      <c r="AZ15" s="122">
        <f t="shared" si="1"/>
        <v>-12349418.624597602</v>
      </c>
      <c r="BA15" s="122">
        <f t="shared" si="1"/>
        <v>-11935087.713290548</v>
      </c>
      <c r="BB15" s="122">
        <f t="shared" si="1"/>
        <v>-10789084.781817697</v>
      </c>
      <c r="BC15" s="122">
        <f t="shared" si="1"/>
        <v>-10458912.711524947</v>
      </c>
      <c r="BD15" s="122">
        <f t="shared" si="1"/>
        <v>-10446662.359427098</v>
      </c>
      <c r="BE15" s="122">
        <f t="shared" si="1"/>
        <v>-10078254.859427098</v>
      </c>
      <c r="BF15" s="122">
        <f t="shared" si="1"/>
        <v>-10046587.694719847</v>
      </c>
      <c r="BG15" s="122">
        <f t="shared" si="1"/>
        <v>-10039206.606817698</v>
      </c>
      <c r="BH15" s="122">
        <f t="shared" si="1"/>
        <v>-10382395.914331196</v>
      </c>
      <c r="BI15" s="122">
        <f t="shared" si="1"/>
        <v>-10365428.501096796</v>
      </c>
      <c r="BJ15" s="122">
        <f t="shared" si="1"/>
        <v>-10682118.221333148</v>
      </c>
      <c r="BK15" s="122">
        <f t="shared" si="1"/>
        <v>-11153983.962544998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497</v>
      </c>
      <c r="C17" s="122">
        <f>C13</f>
        <v>49011038.666666657</v>
      </c>
      <c r="D17" s="122">
        <f t="shared" ref="D17:AI17" si="2">C18</f>
        <v>48982446.666666657</v>
      </c>
      <c r="E17" s="122">
        <f t="shared" si="2"/>
        <v>39146143.333333328</v>
      </c>
      <c r="F17" s="122">
        <f t="shared" si="2"/>
        <v>29348239.999999996</v>
      </c>
      <c r="G17" s="122">
        <f t="shared" si="2"/>
        <v>19572946.666666664</v>
      </c>
      <c r="H17" s="122">
        <f t="shared" si="2"/>
        <v>9799293.3333333321</v>
      </c>
      <c r="I17" s="122">
        <f t="shared" si="2"/>
        <v>58797593.355999976</v>
      </c>
      <c r="J17" s="122">
        <f t="shared" si="2"/>
        <v>48997190.022666648</v>
      </c>
      <c r="K17" s="122">
        <f t="shared" si="2"/>
        <v>39163996.68933332</v>
      </c>
      <c r="L17" s="122">
        <f t="shared" si="2"/>
        <v>29363143.355999988</v>
      </c>
      <c r="M17" s="122">
        <f t="shared" si="2"/>
        <v>19558150.022666655</v>
      </c>
      <c r="N17" s="122">
        <f t="shared" si="2"/>
        <v>9762795.0113333222</v>
      </c>
      <c r="O17" s="122">
        <f t="shared" si="2"/>
        <v>56547666.350516669</v>
      </c>
      <c r="P17" s="122">
        <f t="shared" si="2"/>
        <v>46731481.524683334</v>
      </c>
      <c r="Q17" s="122">
        <f t="shared" si="2"/>
        <v>34950500.299249999</v>
      </c>
      <c r="R17" s="122">
        <f t="shared" si="2"/>
        <v>23224401.756066665</v>
      </c>
      <c r="S17" s="122">
        <f t="shared" si="2"/>
        <v>11537552.128033331</v>
      </c>
      <c r="T17" s="122">
        <f t="shared" si="2"/>
        <v>0</v>
      </c>
      <c r="U17" s="122">
        <f t="shared" si="2"/>
        <v>-11521587.128033334</v>
      </c>
      <c r="V17" s="122">
        <f t="shared" si="2"/>
        <v>-19041984.256066669</v>
      </c>
      <c r="W17" s="122">
        <f t="shared" si="2"/>
        <v>-24582926.384100001</v>
      </c>
      <c r="X17" s="122">
        <f t="shared" si="2"/>
        <v>-30126903.329883333</v>
      </c>
      <c r="Y17" s="122">
        <f t="shared" si="2"/>
        <v>-35627401.919416666</v>
      </c>
      <c r="Z17" s="122">
        <f t="shared" si="2"/>
        <v>-41115965.033950001</v>
      </c>
      <c r="AA17" s="122">
        <f t="shared" si="2"/>
        <v>-46590216.030270837</v>
      </c>
      <c r="AB17" s="122">
        <f t="shared" si="2"/>
        <v>-52041493.681354173</v>
      </c>
      <c r="AC17" s="122">
        <f t="shared" si="2"/>
        <v>-59906765.554462507</v>
      </c>
      <c r="AD17" s="122">
        <f t="shared" si="2"/>
        <v>-67679903.956540838</v>
      </c>
      <c r="AE17" s="122">
        <f t="shared" si="2"/>
        <v>-75055654.216834173</v>
      </c>
      <c r="AF17" s="122">
        <f t="shared" si="2"/>
        <v>-82336651.977127507</v>
      </c>
      <c r="AG17" s="122">
        <f t="shared" si="2"/>
        <v>-89603037.541885838</v>
      </c>
      <c r="AH17" s="122">
        <f t="shared" si="2"/>
        <v>-96747920.606644168</v>
      </c>
      <c r="AI17" s="122">
        <f t="shared" si="2"/>
        <v>-103873304.7856525</v>
      </c>
      <c r="AJ17" s="122">
        <f t="shared" ref="AJ17:BK17" si="3">AI18</f>
        <v>-110993692.20819584</v>
      </c>
      <c r="AK17" s="122">
        <f t="shared" si="3"/>
        <v>-118222612.73948917</v>
      </c>
      <c r="AL17" s="122">
        <f t="shared" si="3"/>
        <v>-125449227.06933001</v>
      </c>
      <c r="AM17" s="122">
        <f t="shared" si="3"/>
        <v>-132760021.87814334</v>
      </c>
      <c r="AN17" s="122">
        <f t="shared" si="3"/>
        <v>-140339570.99247918</v>
      </c>
      <c r="AO17" s="122">
        <f t="shared" si="3"/>
        <v>-152289025.18174013</v>
      </c>
      <c r="AP17" s="122">
        <f t="shared" si="3"/>
        <v>-163911705.06530911</v>
      </c>
      <c r="AQ17" s="122">
        <f t="shared" si="3"/>
        <v>-174829213.91138756</v>
      </c>
      <c r="AR17" s="122">
        <f t="shared" si="3"/>
        <v>-185550106.52612102</v>
      </c>
      <c r="AS17" s="122">
        <f t="shared" si="3"/>
        <v>-196262005.91055122</v>
      </c>
      <c r="AT17" s="122">
        <f t="shared" si="3"/>
        <v>-206751172.79498142</v>
      </c>
      <c r="AU17" s="122">
        <f t="shared" si="3"/>
        <v>-217215084.09700662</v>
      </c>
      <c r="AV17" s="122">
        <f t="shared" si="3"/>
        <v>-227668357.11058509</v>
      </c>
      <c r="AW17" s="122">
        <f t="shared" si="3"/>
        <v>-238325013.14300856</v>
      </c>
      <c r="AX17" s="122">
        <f t="shared" si="3"/>
        <v>-248967515.07176751</v>
      </c>
      <c r="AY17" s="122">
        <f t="shared" si="3"/>
        <v>-259789350.81873721</v>
      </c>
      <c r="AZ17" s="122">
        <f t="shared" si="3"/>
        <v>-270967238.38095391</v>
      </c>
      <c r="BA17" s="122">
        <f t="shared" si="3"/>
        <v>-283316657.00555152</v>
      </c>
      <c r="BB17" s="122">
        <f t="shared" si="3"/>
        <v>-295251744.71884209</v>
      </c>
      <c r="BC17" s="122">
        <f t="shared" si="3"/>
        <v>-306040829.50065976</v>
      </c>
      <c r="BD17" s="122">
        <f t="shared" si="3"/>
        <v>-316499742.21218473</v>
      </c>
      <c r="BE17" s="122">
        <f t="shared" si="3"/>
        <v>-326946404.57161182</v>
      </c>
      <c r="BF17" s="122">
        <f t="shared" si="3"/>
        <v>-337024659.43103892</v>
      </c>
      <c r="BG17" s="122">
        <f t="shared" si="3"/>
        <v>-347071247.12575877</v>
      </c>
      <c r="BH17" s="122">
        <f t="shared" si="3"/>
        <v>-357110453.73257649</v>
      </c>
      <c r="BI17" s="122">
        <f t="shared" si="3"/>
        <v>-367492849.64690769</v>
      </c>
      <c r="BJ17" s="122">
        <f t="shared" si="3"/>
        <v>-377858278.14800447</v>
      </c>
      <c r="BK17" s="122">
        <f t="shared" si="3"/>
        <v>-388540396.36933762</v>
      </c>
    </row>
    <row r="18" spans="2:64" x14ac:dyDescent="0.15">
      <c r="B18" s="128" t="s">
        <v>496</v>
      </c>
      <c r="C18" s="122">
        <f>C13+C15</f>
        <v>48982446.666666657</v>
      </c>
      <c r="D18" s="122">
        <f t="shared" ref="D18:AI18" si="4">D15+D17</f>
        <v>39146143.333333328</v>
      </c>
      <c r="E18" s="122">
        <f t="shared" si="4"/>
        <v>29348239.999999996</v>
      </c>
      <c r="F18" s="122">
        <f t="shared" si="4"/>
        <v>19572946.666666664</v>
      </c>
      <c r="G18" s="122">
        <f t="shared" si="4"/>
        <v>9799293.3333333321</v>
      </c>
      <c r="H18" s="122">
        <f t="shared" si="4"/>
        <v>58797593.355999976</v>
      </c>
      <c r="I18" s="122">
        <f t="shared" si="4"/>
        <v>48997190.022666648</v>
      </c>
      <c r="J18" s="122">
        <f t="shared" si="4"/>
        <v>39163996.68933332</v>
      </c>
      <c r="K18" s="122">
        <f t="shared" si="4"/>
        <v>29363143.355999988</v>
      </c>
      <c r="L18" s="122">
        <f t="shared" si="4"/>
        <v>19558150.022666655</v>
      </c>
      <c r="M18" s="122">
        <f t="shared" si="4"/>
        <v>9762795.0113333222</v>
      </c>
      <c r="N18" s="122">
        <f t="shared" si="4"/>
        <v>56547666.350516669</v>
      </c>
      <c r="O18" s="122">
        <f t="shared" si="4"/>
        <v>46731481.524683334</v>
      </c>
      <c r="P18" s="122">
        <f t="shared" si="4"/>
        <v>34950500.299249999</v>
      </c>
      <c r="Q18" s="122">
        <f t="shared" si="4"/>
        <v>23224401.756066665</v>
      </c>
      <c r="R18" s="122">
        <f t="shared" si="4"/>
        <v>11537552.128033331</v>
      </c>
      <c r="S18" s="122">
        <f t="shared" si="4"/>
        <v>0</v>
      </c>
      <c r="T18" s="122">
        <f t="shared" si="4"/>
        <v>-11521587.128033334</v>
      </c>
      <c r="U18" s="122">
        <f t="shared" si="4"/>
        <v>-19041984.256066669</v>
      </c>
      <c r="V18" s="122">
        <f t="shared" si="4"/>
        <v>-24582926.384100001</v>
      </c>
      <c r="W18" s="122">
        <f t="shared" si="4"/>
        <v>-30126903.329883333</v>
      </c>
      <c r="X18" s="122">
        <f t="shared" si="4"/>
        <v>-35627401.919416666</v>
      </c>
      <c r="Y18" s="122">
        <f t="shared" si="4"/>
        <v>-41115965.033950001</v>
      </c>
      <c r="Z18" s="122">
        <f t="shared" si="4"/>
        <v>-46590216.030270837</v>
      </c>
      <c r="AA18" s="122">
        <f t="shared" si="4"/>
        <v>-52041493.681354173</v>
      </c>
      <c r="AB18" s="122">
        <f t="shared" si="4"/>
        <v>-59906765.554462507</v>
      </c>
      <c r="AC18" s="122">
        <f t="shared" si="4"/>
        <v>-67679903.956540838</v>
      </c>
      <c r="AD18" s="122">
        <f t="shared" si="4"/>
        <v>-75055654.216834173</v>
      </c>
      <c r="AE18" s="122">
        <f t="shared" si="4"/>
        <v>-82336651.977127507</v>
      </c>
      <c r="AF18" s="122">
        <f t="shared" si="4"/>
        <v>-89603037.541885838</v>
      </c>
      <c r="AG18" s="122">
        <f t="shared" si="4"/>
        <v>-96747920.606644168</v>
      </c>
      <c r="AH18" s="122">
        <f t="shared" si="4"/>
        <v>-103873304.7856525</v>
      </c>
      <c r="AI18" s="122">
        <f t="shared" si="4"/>
        <v>-110993692.20819584</v>
      </c>
      <c r="AJ18" s="122">
        <f t="shared" ref="AJ18:BK18" si="5">AJ15+AJ17</f>
        <v>-118222612.73948917</v>
      </c>
      <c r="AK18" s="122">
        <f t="shared" si="5"/>
        <v>-125449227.06933001</v>
      </c>
      <c r="AL18" s="122">
        <f t="shared" si="5"/>
        <v>-132760021.87814334</v>
      </c>
      <c r="AM18" s="122">
        <f t="shared" si="5"/>
        <v>-140339570.99247918</v>
      </c>
      <c r="AN18" s="122">
        <f t="shared" si="5"/>
        <v>-152289025.18174013</v>
      </c>
      <c r="AO18" s="122">
        <f t="shared" si="5"/>
        <v>-163911705.06530911</v>
      </c>
      <c r="AP18" s="122">
        <f t="shared" si="5"/>
        <v>-174829213.91138756</v>
      </c>
      <c r="AQ18" s="122">
        <f t="shared" si="5"/>
        <v>-185550106.52612102</v>
      </c>
      <c r="AR18" s="122">
        <f t="shared" si="5"/>
        <v>-196262005.91055122</v>
      </c>
      <c r="AS18" s="122">
        <f t="shared" si="5"/>
        <v>-206751172.79498142</v>
      </c>
      <c r="AT18" s="122">
        <f t="shared" si="5"/>
        <v>-217215084.09700662</v>
      </c>
      <c r="AU18" s="122">
        <f t="shared" si="5"/>
        <v>-227668357.11058509</v>
      </c>
      <c r="AV18" s="122">
        <f t="shared" si="5"/>
        <v>-238325013.14300856</v>
      </c>
      <c r="AW18" s="122">
        <f t="shared" si="5"/>
        <v>-248967515.07176751</v>
      </c>
      <c r="AX18" s="122">
        <f t="shared" si="5"/>
        <v>-259789350.81873721</v>
      </c>
      <c r="AY18" s="122">
        <f t="shared" si="5"/>
        <v>-270967238.38095391</v>
      </c>
      <c r="AZ18" s="122">
        <f t="shared" si="5"/>
        <v>-283316657.00555152</v>
      </c>
      <c r="BA18" s="122">
        <f t="shared" si="5"/>
        <v>-295251744.71884209</v>
      </c>
      <c r="BB18" s="122">
        <f t="shared" si="5"/>
        <v>-306040829.50065976</v>
      </c>
      <c r="BC18" s="122">
        <f t="shared" si="5"/>
        <v>-316499742.21218473</v>
      </c>
      <c r="BD18" s="122">
        <f t="shared" si="5"/>
        <v>-326946404.57161182</v>
      </c>
      <c r="BE18" s="122">
        <f t="shared" si="5"/>
        <v>-337024659.43103892</v>
      </c>
      <c r="BF18" s="122">
        <f t="shared" si="5"/>
        <v>-347071247.12575877</v>
      </c>
      <c r="BG18" s="122">
        <f t="shared" si="5"/>
        <v>-357110453.73257649</v>
      </c>
      <c r="BH18" s="122">
        <f t="shared" si="5"/>
        <v>-367492849.64690769</v>
      </c>
      <c r="BI18" s="122">
        <f t="shared" si="5"/>
        <v>-377858278.14800447</v>
      </c>
      <c r="BJ18" s="122">
        <f t="shared" si="5"/>
        <v>-388540396.36933762</v>
      </c>
      <c r="BK18" s="122">
        <f t="shared" si="5"/>
        <v>-399694380.3318826</v>
      </c>
      <c r="BL18" s="131">
        <f>BK18-BK9</f>
        <v>164356298.37318349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997</v>
      </c>
      <c r="C21" s="76" t="s">
        <v>889</v>
      </c>
      <c r="D21" s="76" t="s">
        <v>887</v>
      </c>
      <c r="E21" s="76" t="s">
        <v>888</v>
      </c>
      <c r="F21" s="76" t="s">
        <v>885</v>
      </c>
      <c r="G21" s="76" t="s">
        <v>886</v>
      </c>
      <c r="L21" s="131"/>
      <c r="U21" s="131"/>
    </row>
    <row r="22" spans="2:64" x14ac:dyDescent="0.15">
      <c r="B22" s="137" t="s">
        <v>1000</v>
      </c>
      <c r="C22" s="76" t="s">
        <v>151</v>
      </c>
      <c r="D22" s="76" t="s">
        <v>966</v>
      </c>
      <c r="E22" s="76" t="s">
        <v>882</v>
      </c>
      <c r="L22" s="131"/>
    </row>
    <row r="23" spans="2:64" x14ac:dyDescent="0.15">
      <c r="B23" s="137" t="s">
        <v>964</v>
      </c>
      <c r="C23" s="76" t="s">
        <v>151</v>
      </c>
      <c r="D23" s="227" t="s">
        <v>990</v>
      </c>
      <c r="E23" s="76" t="s">
        <v>991</v>
      </c>
      <c r="L23" s="131"/>
    </row>
    <row r="24" spans="2:64" x14ac:dyDescent="0.15">
      <c r="B24" s="139" t="s">
        <v>965</v>
      </c>
      <c r="C24" s="76" t="s">
        <v>966</v>
      </c>
      <c r="D24" s="227" t="s">
        <v>882</v>
      </c>
      <c r="E24" s="76" t="s">
        <v>883</v>
      </c>
      <c r="L24" s="131"/>
    </row>
    <row r="25" spans="2:64" x14ac:dyDescent="0.15">
      <c r="B25" s="139" t="s">
        <v>1001</v>
      </c>
      <c r="C25" s="76" t="s">
        <v>993</v>
      </c>
      <c r="D25" s="227" t="s">
        <v>967</v>
      </c>
      <c r="E25" s="76" t="s">
        <v>996</v>
      </c>
      <c r="F25" s="76" t="s">
        <v>994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875</v>
      </c>
      <c r="C27" s="122">
        <f>C4</f>
        <v>0</v>
      </c>
      <c r="D27" s="131">
        <f>C29</f>
        <v>-49011038.666666657</v>
      </c>
      <c r="E27" s="131">
        <f>D29</f>
        <v>-107808632.02266663</v>
      </c>
      <c r="F27" s="226">
        <f>C27</f>
        <v>0</v>
      </c>
      <c r="G27" s="226">
        <f>F29</f>
        <v>-164356298.37318331</v>
      </c>
      <c r="L27" s="131"/>
    </row>
    <row r="28" spans="2:64" x14ac:dyDescent="0.15">
      <c r="B28" s="139" t="s">
        <v>876</v>
      </c>
      <c r="C28" s="122">
        <f>C29-C27</f>
        <v>-49011038.666666657</v>
      </c>
      <c r="D28" s="122">
        <f>D29-D27</f>
        <v>-58797593.355999976</v>
      </c>
      <c r="E28" s="122">
        <f>E29-E27</f>
        <v>-56547666.350516677</v>
      </c>
      <c r="F28" s="226">
        <f>SUM(C28:E28)</f>
        <v>-164356298.37318331</v>
      </c>
      <c r="G28" s="146">
        <f>G29-G27</f>
        <v>-235338081.95869929</v>
      </c>
      <c r="L28" s="131"/>
    </row>
    <row r="29" spans="2:64" x14ac:dyDescent="0.15">
      <c r="B29" s="139" t="s">
        <v>877</v>
      </c>
      <c r="C29" s="122">
        <f>H9</f>
        <v>-49011038.666666657</v>
      </c>
      <c r="D29" s="131">
        <f>N9</f>
        <v>-107808632.02266663</v>
      </c>
      <c r="E29" s="131">
        <f>S9</f>
        <v>-164356298.37318331</v>
      </c>
      <c r="F29" s="226">
        <f>E29</f>
        <v>-164356298.37318331</v>
      </c>
      <c r="G29" s="226">
        <f>'FIN-CASHFLOW_CWS'!BK58</f>
        <v>-399694380.3318826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995</v>
      </c>
      <c r="D32" s="76" t="s">
        <v>873</v>
      </c>
      <c r="E32" s="76" t="s">
        <v>874</v>
      </c>
      <c r="F32" s="76" t="s">
        <v>942</v>
      </c>
    </row>
    <row r="33" spans="1:15" x14ac:dyDescent="0.15">
      <c r="C33" s="226"/>
      <c r="D33" s="76"/>
      <c r="E33" s="76"/>
    </row>
    <row r="34" spans="1:15" x14ac:dyDescent="0.15">
      <c r="B34" s="139" t="s">
        <v>1145</v>
      </c>
      <c r="C34" s="223">
        <f>'FIN-VALUE_DB'!C41</f>
        <v>0.75500000000000012</v>
      </c>
      <c r="D34" s="122">
        <f>NPV(+C34/12,I6:BK6)</f>
        <v>-140685158.0898906</v>
      </c>
      <c r="E34" s="131">
        <f>D28*-1</f>
        <v>58797593.355999976</v>
      </c>
      <c r="F34" s="239">
        <f>E34/D34</f>
        <v>-0.41793742960740271</v>
      </c>
    </row>
    <row r="35" spans="1:15" x14ac:dyDescent="0.15">
      <c r="B35" s="139" t="s">
        <v>992</v>
      </c>
      <c r="C35" s="223">
        <f>'FIN-VALUE_DB'!D41</f>
        <v>0.48000000000000009</v>
      </c>
      <c r="D35" s="122">
        <f>NPV(+C35/12,N6:BK6)</f>
        <v>-192730706.44561246</v>
      </c>
      <c r="E35" s="131">
        <f>E28*-1</f>
        <v>56547666.350516677</v>
      </c>
      <c r="F35" s="239">
        <f>E35/D35</f>
        <v>-0.29340247536774383</v>
      </c>
    </row>
    <row r="36" spans="1:15" x14ac:dyDescent="0.15">
      <c r="B36" s="139" t="s">
        <v>890</v>
      </c>
      <c r="C36" s="223">
        <f>'FIN-VALUE_DB'!E41</f>
        <v>0.25000000000000006</v>
      </c>
      <c r="D36" s="122">
        <f>NPV(+C36/12,V6:BK6)</f>
        <v>-239307823.07168376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880</v>
      </c>
      <c r="B39" s="49" t="s">
        <v>988</v>
      </c>
      <c r="C39" s="34" t="s">
        <v>959</v>
      </c>
      <c r="D39" s="34" t="s">
        <v>961</v>
      </c>
      <c r="E39" s="34" t="s">
        <v>987</v>
      </c>
      <c r="F39" s="346" t="s">
        <v>880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960</v>
      </c>
      <c r="G40" s="76" t="s">
        <v>887</v>
      </c>
      <c r="H40" s="76" t="s">
        <v>888</v>
      </c>
    </row>
    <row r="41" spans="1:15" x14ac:dyDescent="0.15">
      <c r="B41" s="33" t="s">
        <v>944</v>
      </c>
    </row>
    <row r="42" spans="1:15" x14ac:dyDescent="0.15">
      <c r="B42" s="107" t="s">
        <v>879</v>
      </c>
      <c r="C42" s="33" t="s">
        <v>151</v>
      </c>
      <c r="D42" s="122">
        <f>C13/2</f>
        <v>24505519.333333328</v>
      </c>
      <c r="F42" s="240">
        <f>D42/E44</f>
        <v>0.5</v>
      </c>
      <c r="G42" s="241">
        <f>F42*(1-G52)</f>
        <v>0.70896871480370138</v>
      </c>
      <c r="H42" s="242">
        <f>G42*(1-H60)</f>
        <v>0.91698189068539537</v>
      </c>
      <c r="L42" s="225"/>
    </row>
    <row r="43" spans="1:15" x14ac:dyDescent="0.15">
      <c r="B43" s="107" t="s">
        <v>945</v>
      </c>
      <c r="C43" s="33" t="s">
        <v>151</v>
      </c>
      <c r="D43" s="122">
        <f>C13/2</f>
        <v>24505519.333333328</v>
      </c>
      <c r="F43" s="240">
        <f>D43/E44</f>
        <v>0.5</v>
      </c>
      <c r="G43" s="241">
        <f>F43*(1-G52)</f>
        <v>0.70896871480370138</v>
      </c>
      <c r="H43" s="242">
        <f>G43*(1-H60)</f>
        <v>0.91698189068539537</v>
      </c>
    </row>
    <row r="44" spans="1:15" x14ac:dyDescent="0.15">
      <c r="B44" s="48" t="s">
        <v>878</v>
      </c>
      <c r="E44" s="122">
        <f>D43+D42</f>
        <v>49011038.666666657</v>
      </c>
    </row>
    <row r="45" spans="1:15" x14ac:dyDescent="0.15">
      <c r="B45" s="107" t="s">
        <v>955</v>
      </c>
      <c r="D45" s="236">
        <v>50000</v>
      </c>
      <c r="L45" s="225"/>
    </row>
    <row r="46" spans="1:15" x14ac:dyDescent="0.15">
      <c r="B46" s="107" t="s">
        <v>956</v>
      </c>
      <c r="D46" s="236">
        <v>50000</v>
      </c>
    </row>
    <row r="47" spans="1:15" x14ac:dyDescent="0.15">
      <c r="B47" s="48" t="s">
        <v>946</v>
      </c>
      <c r="D47" s="237">
        <f>SUM(D45:D46)</f>
        <v>100000</v>
      </c>
    </row>
    <row r="48" spans="1:15" x14ac:dyDescent="0.15">
      <c r="B48" s="48" t="s">
        <v>947</v>
      </c>
      <c r="D48" s="132">
        <f>E44/D47</f>
        <v>490.11038666666656</v>
      </c>
    </row>
    <row r="49" spans="2:12" x14ac:dyDescent="0.15">
      <c r="B49" s="48" t="s">
        <v>950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881</v>
      </c>
    </row>
    <row r="52" spans="2:12" x14ac:dyDescent="0.15">
      <c r="B52" s="107" t="s">
        <v>948</v>
      </c>
      <c r="C52" s="33" t="s">
        <v>966</v>
      </c>
      <c r="D52" s="122">
        <f>E34</f>
        <v>58797593.355999976</v>
      </c>
      <c r="F52" s="240"/>
      <c r="G52" s="244">
        <f>D52/E53</f>
        <v>-0.41793742960740271</v>
      </c>
      <c r="H52" s="244">
        <f>G52*(1-H60)</f>
        <v>-0.54056130600304686</v>
      </c>
      <c r="L52" s="225"/>
    </row>
    <row r="53" spans="2:12" x14ac:dyDescent="0.15">
      <c r="B53" s="48" t="s">
        <v>878</v>
      </c>
      <c r="E53" s="122">
        <f>D34</f>
        <v>-140685158.0898906</v>
      </c>
    </row>
    <row r="54" spans="2:12" x14ac:dyDescent="0.15">
      <c r="B54" s="107" t="s">
        <v>957</v>
      </c>
      <c r="D54" s="236">
        <f>D47/(1-G52)-D47</f>
        <v>-29475.026251554766</v>
      </c>
      <c r="L54" s="225"/>
    </row>
    <row r="55" spans="2:12" x14ac:dyDescent="0.15">
      <c r="B55" s="48" t="s">
        <v>946</v>
      </c>
      <c r="D55" s="237">
        <f>D47+D54</f>
        <v>70524.973748445234</v>
      </c>
    </row>
    <row r="56" spans="2:12" x14ac:dyDescent="0.15">
      <c r="B56" s="48" t="s">
        <v>947</v>
      </c>
      <c r="D56" s="132">
        <f>E53/D55</f>
        <v>-1994.8275144589059</v>
      </c>
    </row>
    <row r="57" spans="2:12" x14ac:dyDescent="0.15">
      <c r="B57" s="48" t="s">
        <v>950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881</v>
      </c>
    </row>
    <row r="60" spans="2:12" x14ac:dyDescent="0.15">
      <c r="B60" s="107" t="s">
        <v>949</v>
      </c>
      <c r="C60" s="33" t="s">
        <v>882</v>
      </c>
      <c r="D60" s="122">
        <f>E35</f>
        <v>56547666.350516677</v>
      </c>
      <c r="F60" s="240"/>
      <c r="H60" s="244">
        <f>D60/E61</f>
        <v>-0.29340247536774383</v>
      </c>
      <c r="L60" s="225"/>
    </row>
    <row r="61" spans="2:12" x14ac:dyDescent="0.15">
      <c r="B61" s="48" t="s">
        <v>878</v>
      </c>
      <c r="E61" s="122">
        <f>D35</f>
        <v>-192730706.44561246</v>
      </c>
    </row>
    <row r="62" spans="2:12" x14ac:dyDescent="0.15">
      <c r="B62" s="107" t="s">
        <v>958</v>
      </c>
      <c r="D62" s="236">
        <f>D55/(1-H60)-D55</f>
        <v>-15998.269886684509</v>
      </c>
      <c r="L62" s="225"/>
    </row>
    <row r="63" spans="2:12" x14ac:dyDescent="0.15">
      <c r="B63" s="48" t="s">
        <v>946</v>
      </c>
      <c r="D63" s="237">
        <f>D55+D62</f>
        <v>54526.703861760725</v>
      </c>
    </row>
    <row r="64" spans="2:12" x14ac:dyDescent="0.15">
      <c r="B64" s="48" t="s">
        <v>947</v>
      </c>
      <c r="D64" s="132">
        <f>E61/D63</f>
        <v>-3534.6113517925928</v>
      </c>
    </row>
    <row r="65" spans="2:8" x14ac:dyDescent="0.15">
      <c r="B65" s="33" t="s">
        <v>950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989</v>
      </c>
      <c r="C67" s="76" t="s">
        <v>951</v>
      </c>
      <c r="D67" s="76" t="s">
        <v>942</v>
      </c>
      <c r="E67" s="76" t="s">
        <v>952</v>
      </c>
      <c r="F67" s="76" t="s">
        <v>954</v>
      </c>
    </row>
    <row r="68" spans="2:8" x14ac:dyDescent="0.15">
      <c r="C68" s="76"/>
      <c r="D68" s="76"/>
      <c r="E68" s="76"/>
    </row>
    <row r="69" spans="2:8" x14ac:dyDescent="0.15">
      <c r="B69" s="33" t="s">
        <v>999</v>
      </c>
      <c r="C69" s="131">
        <f>D36</f>
        <v>-239307823.07168376</v>
      </c>
    </row>
    <row r="70" spans="2:8" x14ac:dyDescent="0.15">
      <c r="B70" s="139" t="s">
        <v>879</v>
      </c>
      <c r="C70" s="131">
        <f>D42</f>
        <v>24505519.333333328</v>
      </c>
      <c r="D70" s="238">
        <f>H42</f>
        <v>0.91698189068539537</v>
      </c>
      <c r="E70" s="131">
        <f>$C$69*D70</f>
        <v>-219440940.05607867</v>
      </c>
      <c r="F70" s="245">
        <f>E70/C70</f>
        <v>-8.9547557458856577</v>
      </c>
    </row>
    <row r="71" spans="2:8" x14ac:dyDescent="0.15">
      <c r="B71" s="139" t="s">
        <v>945</v>
      </c>
      <c r="C71" s="131">
        <f>D43</f>
        <v>24505519.333333328</v>
      </c>
      <c r="D71" s="238">
        <f>H43</f>
        <v>0.91698189068539537</v>
      </c>
      <c r="E71" s="131">
        <f>$C$69*D71</f>
        <v>-219440940.05607867</v>
      </c>
      <c r="F71" s="245">
        <f>E71/C71</f>
        <v>-8.9547557458856577</v>
      </c>
    </row>
    <row r="72" spans="2:8" x14ac:dyDescent="0.15">
      <c r="B72" s="139" t="s">
        <v>948</v>
      </c>
      <c r="C72" s="131">
        <f>D52</f>
        <v>58797593.355999976</v>
      </c>
      <c r="D72" s="238">
        <f>H52</f>
        <v>-0.54056130600304686</v>
      </c>
      <c r="E72" s="131">
        <f>$C$69*D72</f>
        <v>129360549.37637545</v>
      </c>
      <c r="F72" s="245">
        <f>E72/C72</f>
        <v>2.2000993917070741</v>
      </c>
    </row>
    <row r="73" spans="2:8" x14ac:dyDescent="0.15">
      <c r="B73" s="139" t="s">
        <v>949</v>
      </c>
      <c r="C73" s="131">
        <f>D60</f>
        <v>56547666.350516677</v>
      </c>
      <c r="D73" s="238">
        <f>H60</f>
        <v>-0.29340247536774383</v>
      </c>
      <c r="E73" s="131">
        <f>$C$69*D73</f>
        <v>70213507.664098099</v>
      </c>
      <c r="F73" s="245">
        <f>E73/C73</f>
        <v>1.241669412648654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953</v>
      </c>
      <c r="C75" s="131">
        <f>SUM(C70:C73)</f>
        <v>164356298.37318331</v>
      </c>
      <c r="D75" s="238">
        <f>SUM(D70:D73)</f>
        <v>1</v>
      </c>
      <c r="E75" s="131">
        <f>SUM(E70:E73)</f>
        <v>-239307823.07168382</v>
      </c>
      <c r="F75" s="245">
        <f>E75/C75</f>
        <v>-1.456030741993942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154</v>
      </c>
      <c r="B1" s="248"/>
    </row>
    <row r="2" spans="1:62" x14ac:dyDescent="0.15">
      <c r="A2" s="250"/>
      <c r="B2" s="10"/>
    </row>
    <row r="3" spans="1:62" x14ac:dyDescent="0.15">
      <c r="A3" s="347" t="s">
        <v>155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157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156</v>
      </c>
      <c r="C7" s="252">
        <f>STAFF_CWS!H570</f>
        <v>9744103.333333334</v>
      </c>
      <c r="D7" s="252">
        <f>STAFF_CWS!I570</f>
        <v>9744103.333333334</v>
      </c>
      <c r="E7" s="252">
        <f>STAFF_CWS!J570</f>
        <v>9744103.333333334</v>
      </c>
      <c r="F7" s="252">
        <f>STAFF_CWS!K570</f>
        <v>9746603.3333333321</v>
      </c>
      <c r="G7" s="252">
        <f>STAFF_CWS!L570</f>
        <v>9746603.3333333321</v>
      </c>
      <c r="H7" s="252">
        <f>STAFF_CWS!M570</f>
        <v>9746603.3333333321</v>
      </c>
      <c r="I7" s="252">
        <f>STAFF_CWS!N570</f>
        <v>9746603.3333333321</v>
      </c>
      <c r="J7" s="252">
        <f>STAFF_CWS!O570</f>
        <v>9746603.3333333321</v>
      </c>
      <c r="K7" s="252">
        <f>STAFF_CWS!P570</f>
        <v>9746603.3333333321</v>
      </c>
      <c r="L7" s="252">
        <f>STAFF_CWS!Q570</f>
        <v>9747033.0113333315</v>
      </c>
      <c r="M7" s="252">
        <f>STAFF_CWS!R570</f>
        <v>9747033.0113333315</v>
      </c>
      <c r="N7" s="252">
        <f>STAFF_CWS!S570</f>
        <v>9795429.8258333318</v>
      </c>
      <c r="O7" s="252">
        <f>STAFF_CWS!T570</f>
        <v>11759604.700433332</v>
      </c>
      <c r="P7" s="252">
        <f>STAFF_CWS!U570</f>
        <v>11760553.518183334</v>
      </c>
      <c r="Q7" s="252">
        <f>STAFF_CWS!V570</f>
        <v>11764253.703033334</v>
      </c>
      <c r="R7" s="252">
        <f>STAFF_CWS!W570</f>
        <v>11764253.703033334</v>
      </c>
      <c r="S7" s="252">
        <f>STAFF_CWS!X570</f>
        <v>11764253.703033334</v>
      </c>
      <c r="T7" s="252">
        <f>STAFF_CWS!Y570</f>
        <v>7764253.7030333336</v>
      </c>
      <c r="U7" s="252">
        <f>STAFF_CWS!Z570</f>
        <v>5764253.7030333336</v>
      </c>
      <c r="V7" s="252">
        <f>STAFF_CWS!AA570</f>
        <v>5765202.5207833331</v>
      </c>
      <c r="W7" s="252">
        <f>STAFF_CWS!AB570</f>
        <v>5766163.1645333329</v>
      </c>
      <c r="X7" s="252">
        <f>STAFF_CWS!AC570</f>
        <v>5766187.6895333333</v>
      </c>
      <c r="Y7" s="252">
        <f>STAFF_CWS!AD570</f>
        <v>5768001.6713208333</v>
      </c>
      <c r="Z7" s="252">
        <f>STAFF_CWS!AE570</f>
        <v>5822074.5760833332</v>
      </c>
      <c r="AA7" s="252">
        <f>STAFF_CWS!AF570</f>
        <v>8186112.357483333</v>
      </c>
      <c r="AB7" s="252">
        <f>STAFF_CWS!AG570</f>
        <v>8195123.5064533334</v>
      </c>
      <c r="AC7" s="252">
        <f>STAFF_CWS!AH570</f>
        <v>8198184.404668333</v>
      </c>
      <c r="AD7" s="252">
        <f>STAFF_CWS!AI570</f>
        <v>8198184.404668333</v>
      </c>
      <c r="AE7" s="252">
        <f>STAFF_CWS!AJ570</f>
        <v>8201146.2491333336</v>
      </c>
      <c r="AF7" s="252">
        <f>STAFF_CWS!AK570</f>
        <v>8201146.2491333336</v>
      </c>
      <c r="AG7" s="252">
        <f>STAFF_CWS!AL570</f>
        <v>8201172.3633833341</v>
      </c>
      <c r="AH7" s="252">
        <f>STAFF_CWS!AM570</f>
        <v>8198261.566918334</v>
      </c>
      <c r="AI7" s="252">
        <f>STAFF_CWS!AN570</f>
        <v>8198287.1756683327</v>
      </c>
      <c r="AJ7" s="252">
        <f>STAFF_CWS!AO570</f>
        <v>8195401.9342158344</v>
      </c>
      <c r="AK7" s="252">
        <f>STAFF_CWS!AP570</f>
        <v>8192485.8731883336</v>
      </c>
      <c r="AL7" s="252">
        <f>STAFF_CWS!AQ570</f>
        <v>8309648.6387108341</v>
      </c>
      <c r="AM7" s="252">
        <f>STAFF_CWS!AR570</f>
        <v>12462012.285245333</v>
      </c>
      <c r="AN7" s="252">
        <f>STAFF_CWS!AS570</f>
        <v>12478721.097553333</v>
      </c>
      <c r="AO7" s="252">
        <f>STAFF_CWS!AT570</f>
        <v>12484455.042062834</v>
      </c>
      <c r="AP7" s="252">
        <f>STAFF_CWS!AU570</f>
        <v>12484536.560717834</v>
      </c>
      <c r="AQ7" s="252">
        <f>STAFF_CWS!AV570</f>
        <v>12490018.523414582</v>
      </c>
      <c r="AR7" s="252">
        <f>STAFF_CWS!AW570</f>
        <v>12490018.523414582</v>
      </c>
      <c r="AS7" s="252">
        <f>STAFF_CWS!AX570</f>
        <v>12489937.691009583</v>
      </c>
      <c r="AT7" s="252">
        <f>STAFF_CWS!AY570</f>
        <v>12484484.209562834</v>
      </c>
      <c r="AU7" s="252">
        <f>STAFF_CWS!AZ570</f>
        <v>12484431.228407834</v>
      </c>
      <c r="AV7" s="252">
        <f>STAFF_CWS!BA570</f>
        <v>12478757.892743334</v>
      </c>
      <c r="AW7" s="252">
        <f>STAFF_CWS!BB570</f>
        <v>12473240.517954083</v>
      </c>
      <c r="AX7" s="252">
        <f>STAFF_CWS!BC570</f>
        <v>12581912.101201084</v>
      </c>
      <c r="AY7" s="252">
        <f>STAFF_CWS!BD570</f>
        <v>13468483.472994082</v>
      </c>
      <c r="AZ7" s="252">
        <f>STAFF_CWS!BE570</f>
        <v>13497110.767887034</v>
      </c>
      <c r="BA7" s="252">
        <f>STAFF_CWS!BF570</f>
        <v>13506704.121814184</v>
      </c>
      <c r="BB7" s="252">
        <f>STAFF_CWS!BG570</f>
        <v>13506855.001521435</v>
      </c>
      <c r="BC7" s="252">
        <f>STAFF_CWS!BH570</f>
        <v>13516331.384823583</v>
      </c>
      <c r="BD7" s="252">
        <f>STAFF_CWS!BI570</f>
        <v>13516331.384823583</v>
      </c>
      <c r="BE7" s="252">
        <f>STAFF_CWS!BJ570</f>
        <v>13516181.270116333</v>
      </c>
      <c r="BF7" s="252">
        <f>STAFF_CWS!BK570</f>
        <v>13506733.446814183</v>
      </c>
      <c r="BG7" s="252">
        <f>STAFF_CWS!BL570</f>
        <v>13506607.304327682</v>
      </c>
      <c r="BH7" s="252">
        <f>STAFF_CWS!BM570</f>
        <v>13497005.205693282</v>
      </c>
      <c r="BI7" s="252">
        <f>STAFF_CWS!BN570</f>
        <v>13487420.240529634</v>
      </c>
      <c r="BJ7" s="252">
        <f>STAFF_CWS!BO570</f>
        <v>13502341.546341483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158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159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162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160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163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161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601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219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323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602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603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604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1046</v>
      </c>
      <c r="C40" s="75" t="s">
        <v>151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815</v>
      </c>
      <c r="C42" s="252">
        <f>+'FIN-P&amp;L_CWS'!D207</f>
        <v>-28592</v>
      </c>
      <c r="D42" s="252">
        <f>+'FIN-P&amp;L_CWS'!E207</f>
        <v>-9791069.9999999981</v>
      </c>
      <c r="E42" s="252">
        <f>+'FIN-P&amp;L_CWS'!F207</f>
        <v>-9763761.666666666</v>
      </c>
      <c r="F42" s="252">
        <f>+'FIN-P&amp;L_CWS'!G207</f>
        <v>-9766818.3333333321</v>
      </c>
      <c r="G42" s="252">
        <f>+'FIN-P&amp;L_CWS'!H207</f>
        <v>-9765344.9999999981</v>
      </c>
      <c r="H42" s="252">
        <f>+'FIN-P&amp;L_CWS'!I207</f>
        <v>-9800984.9999999981</v>
      </c>
      <c r="I42" s="252">
        <f>+'FIN-P&amp;L_CWS'!J207</f>
        <v>-9802094.9999999981</v>
      </c>
      <c r="J42" s="252">
        <f>+'FIN-P&amp;L_CWS'!K207</f>
        <v>-9834884.9999999981</v>
      </c>
      <c r="K42" s="252">
        <f>+'FIN-P&amp;L_CWS'!L207</f>
        <v>-9802544.9999999981</v>
      </c>
      <c r="L42" s="252">
        <f>+'FIN-P&amp;L_CWS'!M207</f>
        <v>-9796934.9999999981</v>
      </c>
      <c r="M42" s="252">
        <f>+'FIN-P&amp;L_CWS'!N207</f>
        <v>-9769461.6779999994</v>
      </c>
      <c r="N42" s="252">
        <f>+'FIN-P&amp;L_CWS'!O207</f>
        <v>-9755486.6779999994</v>
      </c>
      <c r="O42" s="252">
        <f>+'FIN-P&amp;L_CWS'!P207</f>
        <v>-9789406.4924999997</v>
      </c>
      <c r="P42" s="252">
        <f>+'FIN-P&amp;L_CWS'!Q207</f>
        <v>-11700490.392099999</v>
      </c>
      <c r="Q42" s="252">
        <f>+'FIN-P&amp;L_CWS'!R207</f>
        <v>-11652315.20985</v>
      </c>
      <c r="R42" s="252">
        <f>+'FIN-P&amp;L_CWS'!S207</f>
        <v>-11519678.7947</v>
      </c>
      <c r="S42" s="252">
        <f>+'FIN-P&amp;L_CWS'!T207</f>
        <v>-11539243.7947</v>
      </c>
      <c r="T42" s="252">
        <f>+'FIN-P&amp;L_CWS'!U207</f>
        <v>-11523278.7947</v>
      </c>
      <c r="U42" s="252">
        <f>+'FIN-P&amp;L_CWS'!V207</f>
        <v>-7527497.1280333335</v>
      </c>
      <c r="V42" s="252">
        <f>+'FIN-P&amp;L_CWS'!W207</f>
        <v>-5529246.2947000004</v>
      </c>
      <c r="W42" s="252">
        <f>+'FIN-P&amp;L_CWS'!X207</f>
        <v>-5495731.1124499999</v>
      </c>
      <c r="X42" s="252">
        <f>+'FIN-P&amp;L_CWS'!Y207</f>
        <v>-5459002.7562000006</v>
      </c>
      <c r="Y42" s="252">
        <f>+'FIN-P&amp;L_CWS'!Z207</f>
        <v>-5476642.2812000001</v>
      </c>
      <c r="Z42" s="252">
        <f>+'FIN-P&amp;L_CWS'!AA207</f>
        <v>-5393773.9129875004</v>
      </c>
      <c r="AA42" s="252">
        <f>+'FIN-P&amp;L_CWS'!AB207</f>
        <v>-5450325.5677500004</v>
      </c>
      <c r="AB42" s="252">
        <f>+'FIN-P&amp;L_CWS'!AC207</f>
        <v>-7679627.706441666</v>
      </c>
      <c r="AC42" s="252">
        <f>+'FIN-P&amp;L_CWS'!AD207</f>
        <v>-7361502.5687449994</v>
      </c>
      <c r="AD42" s="252">
        <f>+'FIN-P&amp;L_CWS'!AE207</f>
        <v>-7246116.9269599989</v>
      </c>
      <c r="AE42" s="252">
        <f>+'FIN-P&amp;L_CWS'!AF207</f>
        <v>-7268221.9269599989</v>
      </c>
      <c r="AF42" s="252">
        <f>+'FIN-P&amp;L_CWS'!AG207</f>
        <v>-7140387.2314250004</v>
      </c>
      <c r="AG42" s="252">
        <f>+'FIN-P&amp;L_CWS'!AH207</f>
        <v>-7146687.2314250004</v>
      </c>
      <c r="AH42" s="252">
        <f>+'FIN-P&amp;L_CWS'!AI207</f>
        <v>-7141768.3456749991</v>
      </c>
      <c r="AI42" s="252">
        <f>+'FIN-P&amp;L_CWS'!AJ207</f>
        <v>-7249079.089209999</v>
      </c>
      <c r="AJ42" s="252">
        <f>+'FIN-P&amp;L_CWS'!AK207</f>
        <v>-7244389.6979599996</v>
      </c>
      <c r="AK42" s="252">
        <f>+'FIN-P&amp;L_CWS'!AL207</f>
        <v>-7369810.9965074994</v>
      </c>
      <c r="AL42" s="252">
        <f>+'FIN-P&amp;L_CWS'!AM207</f>
        <v>-7453321.4754799996</v>
      </c>
      <c r="AM42" s="252">
        <f>+'FIN-P&amp;L_CWS'!AN207</f>
        <v>-7681627.0310025001</v>
      </c>
      <c r="AN42" s="252">
        <f>+'FIN-P&amp;L_CWS'!AO207</f>
        <v>-11484688.605927624</v>
      </c>
      <c r="AO42" s="252">
        <f>+'FIN-P&amp;L_CWS'!AP207</f>
        <v>-10888766.550235625</v>
      </c>
      <c r="AP42" s="252">
        <f>+'FIN-P&amp;L_CWS'!AQ207</f>
        <v>-10680280.512745125</v>
      </c>
      <c r="AQ42" s="252">
        <f>+'FIN-P&amp;L_CWS'!AR207</f>
        <v>-10702467.031400125</v>
      </c>
      <c r="AR42" s="252">
        <f>+'FIN-P&amp;L_CWS'!AS207</f>
        <v>-10484671.051096873</v>
      </c>
      <c r="AS42" s="252">
        <f>+'FIN-P&amp;L_CWS'!AT207</f>
        <v>-10490971.051096873</v>
      </c>
      <c r="AT42" s="252">
        <f>+'FIN-P&amp;L_CWS'!AU207</f>
        <v>-10485945.218691874</v>
      </c>
      <c r="AU42" s="252">
        <f>+'FIN-P&amp;L_CWS'!AV207</f>
        <v>-10683089.680245126</v>
      </c>
      <c r="AV42" s="252">
        <f>+'FIN-P&amp;L_CWS'!AW207</f>
        <v>-10678216.699090125</v>
      </c>
      <c r="AW42" s="252">
        <f>+'FIN-P&amp;L_CWS'!AX207</f>
        <v>-10898398.345425626</v>
      </c>
      <c r="AX42" s="252">
        <f>+'FIN-P&amp;L_CWS'!AY207</f>
        <v>-11071778.913636375</v>
      </c>
      <c r="AY42" s="252">
        <f>+'FIN-P&amp;L_CWS'!AZ207</f>
        <v>-11389152.978883374</v>
      </c>
      <c r="AZ42" s="252">
        <f>+'FIN-P&amp;L_CWS'!BA207</f>
        <v>-11776824.541264268</v>
      </c>
      <c r="BA42" s="252">
        <f>+'FIN-P&amp;L_CWS'!BB207</f>
        <v>-10758145.279957214</v>
      </c>
      <c r="BB42" s="252">
        <f>+'FIN-P&amp;L_CWS'!BC207</f>
        <v>-10411888.948484363</v>
      </c>
      <c r="BC42" s="252">
        <f>+'FIN-P&amp;L_CWS'!BD207</f>
        <v>-10434144.828191614</v>
      </c>
      <c r="BD42" s="252">
        <f>+'FIN-P&amp;L_CWS'!BE207</f>
        <v>-10073759.026093764</v>
      </c>
      <c r="BE42" s="252">
        <f>+'FIN-P&amp;L_CWS'!BF207</f>
        <v>-10080059.026093764</v>
      </c>
      <c r="BF42" s="252">
        <f>+'FIN-P&amp;L_CWS'!BG207</f>
        <v>-10074963.911386514</v>
      </c>
      <c r="BG42" s="252">
        <f>+'FIN-P&amp;L_CWS'!BH207</f>
        <v>-10414698.273484364</v>
      </c>
      <c r="BH42" s="252">
        <f>+'FIN-P&amp;L_CWS'!BI207</f>
        <v>-10409752.130997863</v>
      </c>
      <c r="BI42" s="252">
        <f>+'FIN-P&amp;L_CWS'!BJ207</f>
        <v>-10767634.717763463</v>
      </c>
      <c r="BJ42" s="252">
        <f>+'FIN-P&amp;L_CWS'!BK207</f>
        <v>-11083531.937999815</v>
      </c>
      <c r="BK42" s="252">
        <f>+'FIN-P&amp;L_CWS'!BL207</f>
        <v>-11443215.429211665</v>
      </c>
    </row>
    <row r="43" spans="1:64" x14ac:dyDescent="0.15">
      <c r="B43" s="33" t="s">
        <v>1134</v>
      </c>
      <c r="C43" s="252">
        <f>+'FIN-P&amp;L_CWS'!D208</f>
        <v>-28592</v>
      </c>
      <c r="D43" s="252">
        <f>+'FIN-P&amp;L_CWS'!E208</f>
        <v>-9819661.9999999981</v>
      </c>
      <c r="E43" s="252">
        <f>+'FIN-P&amp;L_CWS'!F208</f>
        <v>-19583423.666666664</v>
      </c>
      <c r="F43" s="252">
        <f>+'FIN-P&amp;L_CWS'!G208</f>
        <v>-29350241.999999996</v>
      </c>
      <c r="G43" s="252">
        <f>+'FIN-P&amp;L_CWS'!H208</f>
        <v>-39115586.999999993</v>
      </c>
      <c r="H43" s="252">
        <f>+'FIN-P&amp;L_CWS'!I208</f>
        <v>-48916571.999999993</v>
      </c>
      <c r="I43" s="252">
        <f>+'FIN-P&amp;L_CWS'!J208</f>
        <v>-58718666.999999993</v>
      </c>
      <c r="J43" s="252">
        <f>+'FIN-P&amp;L_CWS'!K208</f>
        <v>-68553551.999999985</v>
      </c>
      <c r="K43" s="252">
        <f>+'FIN-P&amp;L_CWS'!L208</f>
        <v>-78356096.999999985</v>
      </c>
      <c r="L43" s="252">
        <f>+'FIN-P&amp;L_CWS'!M208</f>
        <v>-88153031.999999985</v>
      </c>
      <c r="M43" s="252">
        <f>+'FIN-P&amp;L_CWS'!N208</f>
        <v>-97922493.677999988</v>
      </c>
      <c r="N43" s="252">
        <f>+'FIN-P&amp;L_CWS'!O208</f>
        <v>-107677980.35599999</v>
      </c>
      <c r="O43" s="252">
        <f>+'FIN-P&amp;L_CWS'!P208</f>
        <v>-117467386.84849998</v>
      </c>
      <c r="P43" s="252">
        <f>+'FIN-P&amp;L_CWS'!Q208</f>
        <v>-129167877.24059999</v>
      </c>
      <c r="Q43" s="252">
        <f>+'FIN-P&amp;L_CWS'!R208</f>
        <v>-140820192.45045</v>
      </c>
      <c r="R43" s="252">
        <f>+'FIN-P&amp;L_CWS'!S208</f>
        <v>-152339871.24515</v>
      </c>
      <c r="S43" s="252">
        <f>+'FIN-P&amp;L_CWS'!T208</f>
        <v>-163879115.03985</v>
      </c>
      <c r="T43" s="252">
        <f>+'FIN-P&amp;L_CWS'!U208</f>
        <v>-175402393.83454999</v>
      </c>
      <c r="U43" s="252">
        <f>+'FIN-P&amp;L_CWS'!V208</f>
        <v>-182929890.96258333</v>
      </c>
      <c r="V43" s="252">
        <f>+'FIN-P&amp;L_CWS'!W208</f>
        <v>-188459137.25728333</v>
      </c>
      <c r="W43" s="252">
        <f>+'FIN-P&amp;L_CWS'!X208</f>
        <v>-193954868.36973333</v>
      </c>
      <c r="X43" s="252">
        <f>+'FIN-P&amp;L_CWS'!Y208</f>
        <v>-199413871.12593335</v>
      </c>
      <c r="Y43" s="252">
        <f>+'FIN-P&amp;L_CWS'!Z208</f>
        <v>-204890513.40713334</v>
      </c>
      <c r="Z43" s="252">
        <f>+'FIN-P&amp;L_CWS'!AA208</f>
        <v>-210284287.32012084</v>
      </c>
      <c r="AA43" s="252">
        <f>+'FIN-P&amp;L_CWS'!AB208</f>
        <v>-215734612.88787085</v>
      </c>
      <c r="AB43" s="252">
        <f>+'FIN-P&amp;L_CWS'!AC208</f>
        <v>-223414240.59431252</v>
      </c>
      <c r="AC43" s="252">
        <f>+'FIN-P&amp;L_CWS'!AD208</f>
        <v>-230775743.16305751</v>
      </c>
      <c r="AD43" s="252">
        <f>+'FIN-P&amp;L_CWS'!AE208</f>
        <v>-238021860.0900175</v>
      </c>
      <c r="AE43" s="252">
        <f>+'FIN-P&amp;L_CWS'!AF208</f>
        <v>-245290082.01697749</v>
      </c>
      <c r="AF43" s="252">
        <f>+'FIN-P&amp;L_CWS'!AG208</f>
        <v>-252430469.24840248</v>
      </c>
      <c r="AG43" s="252">
        <f>+'FIN-P&amp;L_CWS'!AH208</f>
        <v>-259577156.47982746</v>
      </c>
      <c r="AH43" s="252">
        <f>+'FIN-P&amp;L_CWS'!AI208</f>
        <v>-266718924.82550246</v>
      </c>
      <c r="AI43" s="252">
        <f>+'FIN-P&amp;L_CWS'!AJ208</f>
        <v>-273968003.91471243</v>
      </c>
      <c r="AJ43" s="252">
        <f>+'FIN-P&amp;L_CWS'!AK208</f>
        <v>-281212393.61267245</v>
      </c>
      <c r="AK43" s="252">
        <f>+'FIN-P&amp;L_CWS'!AL208</f>
        <v>-288582204.60917997</v>
      </c>
      <c r="AL43" s="252">
        <f>+'FIN-P&amp;L_CWS'!AM208</f>
        <v>-296035526.08465999</v>
      </c>
      <c r="AM43" s="252">
        <f>+'FIN-P&amp;L_CWS'!AN208</f>
        <v>-303717153.11566252</v>
      </c>
      <c r="AN43" s="252">
        <f>+'FIN-P&amp;L_CWS'!AO208</f>
        <v>-315201841.72159016</v>
      </c>
      <c r="AO43" s="252">
        <f>+'FIN-P&amp;L_CWS'!AP208</f>
        <v>-326090608.27182579</v>
      </c>
      <c r="AP43" s="252">
        <f>+'FIN-P&amp;L_CWS'!AQ208</f>
        <v>-336770888.78457093</v>
      </c>
      <c r="AQ43" s="252">
        <f>+'FIN-P&amp;L_CWS'!AR208</f>
        <v>-347473355.81597108</v>
      </c>
      <c r="AR43" s="252">
        <f>+'FIN-P&amp;L_CWS'!AS208</f>
        <v>-357958026.86706793</v>
      </c>
      <c r="AS43" s="252">
        <f>+'FIN-P&amp;L_CWS'!AT208</f>
        <v>-368448997.91816479</v>
      </c>
      <c r="AT43" s="252">
        <f>+'FIN-P&amp;L_CWS'!AU208</f>
        <v>-378934943.13685668</v>
      </c>
      <c r="AU43" s="252">
        <f>+'FIN-P&amp;L_CWS'!AV208</f>
        <v>-389618032.81710178</v>
      </c>
      <c r="AV43" s="252">
        <f>+'FIN-P&amp;L_CWS'!AW208</f>
        <v>-400296249.5161919</v>
      </c>
      <c r="AW43" s="252">
        <f>+'FIN-P&amp;L_CWS'!AX208</f>
        <v>-411194647.86161751</v>
      </c>
      <c r="AX43" s="252">
        <f>+'FIN-P&amp;L_CWS'!AY208</f>
        <v>-422266426.77525389</v>
      </c>
      <c r="AY43" s="252">
        <f>+'FIN-P&amp;L_CWS'!AZ208</f>
        <v>-433655579.75413728</v>
      </c>
      <c r="AZ43" s="252">
        <f>+'FIN-P&amp;L_CWS'!BA208</f>
        <v>-445432404.29540157</v>
      </c>
      <c r="BA43" s="252">
        <f>+'FIN-P&amp;L_CWS'!BB208</f>
        <v>-456190549.57535881</v>
      </c>
      <c r="BB43" s="252">
        <f>+'FIN-P&amp;L_CWS'!BC208</f>
        <v>-466602438.52384317</v>
      </c>
      <c r="BC43" s="252">
        <f>+'FIN-P&amp;L_CWS'!BD208</f>
        <v>-477036583.35203481</v>
      </c>
      <c r="BD43" s="252">
        <f>+'FIN-P&amp;L_CWS'!BE208</f>
        <v>-487110342.37812859</v>
      </c>
      <c r="BE43" s="252">
        <f>+'FIN-P&amp;L_CWS'!BF208</f>
        <v>-497190401.40422237</v>
      </c>
      <c r="BF43" s="252">
        <f>+'FIN-P&amp;L_CWS'!BG208</f>
        <v>-507265365.31560886</v>
      </c>
      <c r="BG43" s="252">
        <f>+'FIN-P&amp;L_CWS'!BH208</f>
        <v>-517680063.58909321</v>
      </c>
      <c r="BH43" s="252">
        <f>+'FIN-P&amp;L_CWS'!BI208</f>
        <v>-528089815.72009104</v>
      </c>
      <c r="BI43" s="252">
        <f>+'FIN-P&amp;L_CWS'!BJ208</f>
        <v>-538857450.43785453</v>
      </c>
      <c r="BJ43" s="252">
        <f>+'FIN-P&amp;L_CWS'!BK208</f>
        <v>-549940982.37585437</v>
      </c>
      <c r="BK43" s="252">
        <f>+'FIN-P&amp;L_CWS'!BL208</f>
        <v>-561384197.80506599</v>
      </c>
    </row>
    <row r="44" spans="1:64" x14ac:dyDescent="0.15">
      <c r="B44" s="33" t="s">
        <v>1136</v>
      </c>
      <c r="C44" s="252">
        <f>+'FIN-CASHFLOW_CWS'!C67</f>
        <v>-28592</v>
      </c>
      <c r="D44" s="252">
        <f>+'FIN-CASHFLOW_CWS'!D67</f>
        <v>-9836303.3333333321</v>
      </c>
      <c r="E44" s="252">
        <f>+'FIN-CASHFLOW_CWS'!E67</f>
        <v>-9797903.3333333321</v>
      </c>
      <c r="F44" s="252">
        <f>+'FIN-CASHFLOW_CWS'!F67</f>
        <v>-9775293.3333333321</v>
      </c>
      <c r="G44" s="252">
        <f>+'FIN-CASHFLOW_CWS'!G67</f>
        <v>-9773653.3333333321</v>
      </c>
      <c r="H44" s="252">
        <f>+'FIN-CASHFLOW_CWS'!H67</f>
        <v>-9799293.3333333321</v>
      </c>
      <c r="I44" s="252">
        <f>+'FIN-CASHFLOW_CWS'!I67</f>
        <v>-9800403.3333333321</v>
      </c>
      <c r="J44" s="252">
        <f>+'FIN-CASHFLOW_CWS'!J67</f>
        <v>-9833193.3333333321</v>
      </c>
      <c r="K44" s="252">
        <f>+'FIN-CASHFLOW_CWS'!K67</f>
        <v>-9800853.3333333321</v>
      </c>
      <c r="L44" s="252">
        <f>+'FIN-CASHFLOW_CWS'!L67</f>
        <v>-9804993.3333333321</v>
      </c>
      <c r="M44" s="252">
        <f>+'FIN-CASHFLOW_CWS'!M67</f>
        <v>-9795355.0113333333</v>
      </c>
      <c r="N44" s="252">
        <f>+'FIN-CASHFLOW_CWS'!N67</f>
        <v>-9762795.0113333333</v>
      </c>
      <c r="O44" s="252">
        <f>+'FIN-CASHFLOW_CWS'!O67</f>
        <v>-9816184.8258333337</v>
      </c>
      <c r="P44" s="252">
        <f>+'FIN-CASHFLOW_CWS'!P67</f>
        <v>-11780981.225433333</v>
      </c>
      <c r="Q44" s="252">
        <f>+'FIN-CASHFLOW_CWS'!Q67</f>
        <v>-11726098.543183334</v>
      </c>
      <c r="R44" s="252">
        <f>+'FIN-CASHFLOW_CWS'!R67</f>
        <v>-11686849.628033334</v>
      </c>
      <c r="S44" s="252">
        <f>+'FIN-CASHFLOW_CWS'!S67</f>
        <v>-11537552.128033334</v>
      </c>
      <c r="T44" s="252">
        <f>+'FIN-CASHFLOW_CWS'!T67</f>
        <v>-11521587.128033334</v>
      </c>
      <c r="U44" s="252">
        <f>+'FIN-CASHFLOW_CWS'!U67</f>
        <v>-7520397.1280333335</v>
      </c>
      <c r="V44" s="252">
        <f>+'FIN-CASHFLOW_CWS'!V67</f>
        <v>-5540942.1280333335</v>
      </c>
      <c r="W44" s="252">
        <f>+'FIN-CASHFLOW_CWS'!W67</f>
        <v>-5543976.9457833329</v>
      </c>
      <c r="X44" s="252">
        <f>+'FIN-CASHFLOW_CWS'!X67</f>
        <v>-5500498.5895333337</v>
      </c>
      <c r="Y44" s="252">
        <f>+'FIN-CASHFLOW_CWS'!Y67</f>
        <v>-5488563.1145333331</v>
      </c>
      <c r="Z44" s="252">
        <f>+'FIN-CASHFLOW_CWS'!Z67</f>
        <v>-5474250.9963208335</v>
      </c>
      <c r="AA44" s="252">
        <f>+'FIN-CASHFLOW_CWS'!AA67</f>
        <v>-5451277.6510833334</v>
      </c>
      <c r="AB44" s="252">
        <f>+'FIN-CASHFLOW_CWS'!AB67</f>
        <v>-7865271.873108333</v>
      </c>
      <c r="AC44" s="252">
        <f>+'FIN-CASHFLOW_CWS'!AC67</f>
        <v>-7773138.4020783324</v>
      </c>
      <c r="AD44" s="252">
        <f>+'FIN-CASHFLOW_CWS'!AD67</f>
        <v>-7375750.2602933319</v>
      </c>
      <c r="AE44" s="252">
        <f>+'FIN-CASHFLOW_CWS'!AE67</f>
        <v>-7280997.7602933319</v>
      </c>
      <c r="AF44" s="252">
        <f>+'FIN-CASHFLOW_CWS'!AF67</f>
        <v>-7266385.5647583334</v>
      </c>
      <c r="AG44" s="252">
        <f>+'FIN-CASHFLOW_CWS'!AG67</f>
        <v>-7144883.0647583334</v>
      </c>
      <c r="AH44" s="252">
        <f>+'FIN-CASHFLOW_CWS'!AH67</f>
        <v>-7125384.1790083321</v>
      </c>
      <c r="AI44" s="252">
        <f>+'FIN-CASHFLOW_CWS'!AI67</f>
        <v>-7120387.422543332</v>
      </c>
      <c r="AJ44" s="252">
        <f>+'FIN-CASHFLOW_CWS'!AJ67</f>
        <v>-7228920.5312933326</v>
      </c>
      <c r="AK44" s="252">
        <f>+'FIN-CASHFLOW_CWS'!AK67</f>
        <v>-7226614.3298408324</v>
      </c>
      <c r="AL44" s="252">
        <f>+'FIN-CASHFLOW_CWS'!AL67</f>
        <v>-7310794.8088133326</v>
      </c>
      <c r="AM44" s="252">
        <f>+'FIN-CASHFLOW_CWS'!AM67</f>
        <v>-7579549.1143358331</v>
      </c>
      <c r="AN44" s="252">
        <f>+'FIN-CASHFLOW_CWS'!AN67</f>
        <v>-11949454.189260958</v>
      </c>
      <c r="AO44" s="252">
        <f>+'FIN-CASHFLOW_CWS'!AO67</f>
        <v>-11622679.883568959</v>
      </c>
      <c r="AP44" s="252">
        <f>+'FIN-CASHFLOW_CWS'!AP67</f>
        <v>-10917508.846078459</v>
      </c>
      <c r="AQ44" s="252">
        <f>+'FIN-CASHFLOW_CWS'!AQ67</f>
        <v>-10720892.614733459</v>
      </c>
      <c r="AR44" s="252">
        <f>+'FIN-CASHFLOW_CWS'!AR67</f>
        <v>-10711899.384430207</v>
      </c>
      <c r="AS44" s="252">
        <f>+'FIN-CASHFLOW_CWS'!AS67</f>
        <v>-10489166.884430207</v>
      </c>
      <c r="AT44" s="252">
        <f>+'FIN-CASHFLOW_CWS'!AT67</f>
        <v>-10463911.302025208</v>
      </c>
      <c r="AU44" s="252">
        <f>+'FIN-CASHFLOW_CWS'!AU67</f>
        <v>-10453273.01357846</v>
      </c>
      <c r="AV44" s="252">
        <f>+'FIN-CASHFLOW_CWS'!AV67</f>
        <v>-10656656.032423459</v>
      </c>
      <c r="AW44" s="252">
        <f>+'FIN-CASHFLOW_CWS'!AW67</f>
        <v>-10642501.92875896</v>
      </c>
      <c r="AX44" s="252">
        <f>+'FIN-CASHFLOW_CWS'!AX67</f>
        <v>-10821835.746969709</v>
      </c>
      <c r="AY44" s="252">
        <f>+'FIN-CASHFLOW_CWS'!AY67</f>
        <v>-11177887.562216708</v>
      </c>
      <c r="AZ44" s="252">
        <f>+'FIN-CASHFLOW_CWS'!AZ67</f>
        <v>-12349418.624597602</v>
      </c>
      <c r="BA44" s="252">
        <f>+'FIN-CASHFLOW_CWS'!BA67</f>
        <v>-11935087.713290548</v>
      </c>
      <c r="BB44" s="252">
        <f>+'FIN-CASHFLOW_CWS'!BB67</f>
        <v>-10789084.781817697</v>
      </c>
      <c r="BC44" s="252">
        <f>+'FIN-CASHFLOW_CWS'!BC67</f>
        <v>-10458912.711524947</v>
      </c>
      <c r="BD44" s="252">
        <f>+'FIN-CASHFLOW_CWS'!BD67</f>
        <v>-10446662.359427098</v>
      </c>
      <c r="BE44" s="252">
        <f>+'FIN-CASHFLOW_CWS'!BE67</f>
        <v>-10078254.859427098</v>
      </c>
      <c r="BF44" s="252">
        <f>+'FIN-CASHFLOW_CWS'!BF67</f>
        <v>-10046587.694719847</v>
      </c>
      <c r="BG44" s="252">
        <f>+'FIN-CASHFLOW_CWS'!BG67</f>
        <v>-10039206.606817698</v>
      </c>
      <c r="BH44" s="252">
        <f>+'FIN-CASHFLOW_CWS'!BH67</f>
        <v>-10382395.914331196</v>
      </c>
      <c r="BI44" s="252">
        <f>+'FIN-CASHFLOW_CWS'!BI67</f>
        <v>-10365428.501096796</v>
      </c>
      <c r="BJ44" s="252">
        <f>+'FIN-CASHFLOW_CWS'!BJ67</f>
        <v>-10682118.221333148</v>
      </c>
      <c r="BK44" s="252">
        <f>+'FIN-CASHFLOW_CWS'!BK67</f>
        <v>-11153983.962544998</v>
      </c>
      <c r="BL44" s="67"/>
    </row>
    <row r="45" spans="1:64" x14ac:dyDescent="0.15">
      <c r="B45" s="33" t="s">
        <v>1135</v>
      </c>
      <c r="C45" s="252">
        <f>+'FIN-CASHFLOW_CWS'!C70</f>
        <v>-28592</v>
      </c>
      <c r="D45" s="252">
        <f>+'FIN-CASHFLOW_CWS'!D70</f>
        <v>-9864895.3333333321</v>
      </c>
      <c r="E45" s="252">
        <f>+'FIN-CASHFLOW_CWS'!E70</f>
        <v>-19662798.666666664</v>
      </c>
      <c r="F45" s="252">
        <f>+'FIN-CASHFLOW_CWS'!F70</f>
        <v>-29438091.999999996</v>
      </c>
      <c r="G45" s="252">
        <f>+'FIN-CASHFLOW_CWS'!G70</f>
        <v>-39211745.333333328</v>
      </c>
      <c r="H45" s="252">
        <f>+'FIN-CASHFLOW_CWS'!H70</f>
        <v>-49011038.666666657</v>
      </c>
      <c r="I45" s="252">
        <f>+'FIN-CASHFLOW_CWS'!I70</f>
        <v>-58811441.999999985</v>
      </c>
      <c r="J45" s="252">
        <f>+'FIN-CASHFLOW_CWS'!J70</f>
        <v>-68644635.333333313</v>
      </c>
      <c r="K45" s="252">
        <f>+'FIN-CASHFLOW_CWS'!K70</f>
        <v>-78445488.666666642</v>
      </c>
      <c r="L45" s="252">
        <f>+'FIN-CASHFLOW_CWS'!L70</f>
        <v>-88250481.99999997</v>
      </c>
      <c r="M45" s="252">
        <f>+'FIN-CASHFLOW_CWS'!M70</f>
        <v>-98045837.011333302</v>
      </c>
      <c r="N45" s="252">
        <f>+'FIN-CASHFLOW_CWS'!N70</f>
        <v>-107808632.02266663</v>
      </c>
      <c r="O45" s="252">
        <f>+'FIN-CASHFLOW_CWS'!O70</f>
        <v>-117624816.84849997</v>
      </c>
      <c r="P45" s="252">
        <f>+'FIN-CASHFLOW_CWS'!P70</f>
        <v>-129405798.0739333</v>
      </c>
      <c r="Q45" s="252">
        <f>+'FIN-CASHFLOW_CWS'!Q70</f>
        <v>-141131896.61711663</v>
      </c>
      <c r="R45" s="252">
        <f>+'FIN-CASHFLOW_CWS'!R70</f>
        <v>-152818746.24514997</v>
      </c>
      <c r="S45" s="252">
        <f>+'FIN-CASHFLOW_CWS'!S70</f>
        <v>-164356298.37318331</v>
      </c>
      <c r="T45" s="252">
        <f>+'FIN-CASHFLOW_CWS'!T70</f>
        <v>-175877885.50121665</v>
      </c>
      <c r="U45" s="252">
        <f>+'FIN-CASHFLOW_CWS'!U70</f>
        <v>-183398282.62924999</v>
      </c>
      <c r="V45" s="252">
        <f>+'FIN-CASHFLOW_CWS'!V70</f>
        <v>-188939224.75728333</v>
      </c>
      <c r="W45" s="252">
        <f>+'FIN-CASHFLOW_CWS'!W70</f>
        <v>-194483201.70306668</v>
      </c>
      <c r="X45" s="252">
        <f>+'FIN-CASHFLOW_CWS'!X70</f>
        <v>-199983700.29260001</v>
      </c>
      <c r="Y45" s="252">
        <f>+'FIN-CASHFLOW_CWS'!Y70</f>
        <v>-205472263.40713334</v>
      </c>
      <c r="Z45" s="252">
        <f>+'FIN-CASHFLOW_CWS'!Z70</f>
        <v>-210946514.40345418</v>
      </c>
      <c r="AA45" s="252">
        <f>+'FIN-CASHFLOW_CWS'!AA70</f>
        <v>-216397792.0545375</v>
      </c>
      <c r="AB45" s="252">
        <f>+'FIN-CASHFLOW_CWS'!AB70</f>
        <v>-224263063.92764583</v>
      </c>
      <c r="AC45" s="252">
        <f>+'FIN-CASHFLOW_CWS'!AC70</f>
        <v>-232036202.32972416</v>
      </c>
      <c r="AD45" s="252">
        <f>+'FIN-CASHFLOW_CWS'!AD70</f>
        <v>-239411952.5900175</v>
      </c>
      <c r="AE45" s="252">
        <f>+'FIN-CASHFLOW_CWS'!AE70</f>
        <v>-246692950.35031083</v>
      </c>
      <c r="AF45" s="252">
        <f>+'FIN-CASHFLOW_CWS'!AF70</f>
        <v>-253959335.91506916</v>
      </c>
      <c r="AG45" s="252">
        <f>+'FIN-CASHFLOW_CWS'!AG70</f>
        <v>-261104218.97982749</v>
      </c>
      <c r="AH45" s="252">
        <f>+'FIN-CASHFLOW_CWS'!AH70</f>
        <v>-268229603.15883583</v>
      </c>
      <c r="AI45" s="252">
        <f>+'FIN-CASHFLOW_CWS'!AI70</f>
        <v>-275349990.58137918</v>
      </c>
      <c r="AJ45" s="252">
        <f>+'FIN-CASHFLOW_CWS'!AJ70</f>
        <v>-282578911.11267251</v>
      </c>
      <c r="AK45" s="252">
        <f>+'FIN-CASHFLOW_CWS'!AK70</f>
        <v>-289805525.44251335</v>
      </c>
      <c r="AL45" s="252">
        <f>+'FIN-CASHFLOW_CWS'!AL70</f>
        <v>-297116320.25132668</v>
      </c>
      <c r="AM45" s="252">
        <f>+'FIN-CASHFLOW_CWS'!AM70</f>
        <v>-304695869.36566252</v>
      </c>
      <c r="AN45" s="252">
        <f>+'FIN-CASHFLOW_CWS'!AN70</f>
        <v>-316645323.55492347</v>
      </c>
      <c r="AO45" s="252">
        <f>+'FIN-CASHFLOW_CWS'!AO70</f>
        <v>-328268003.43849242</v>
      </c>
      <c r="AP45" s="252">
        <f>+'FIN-CASHFLOW_CWS'!AP70</f>
        <v>-339185512.28457087</v>
      </c>
      <c r="AQ45" s="252">
        <f>+'FIN-CASHFLOW_CWS'!AQ70</f>
        <v>-349906404.89930433</v>
      </c>
      <c r="AR45" s="252">
        <f>+'FIN-CASHFLOW_CWS'!AR70</f>
        <v>-360618304.28373456</v>
      </c>
      <c r="AS45" s="252">
        <f>+'FIN-CASHFLOW_CWS'!AS70</f>
        <v>-371107471.16816479</v>
      </c>
      <c r="AT45" s="252">
        <f>+'FIN-CASHFLOW_CWS'!AT70</f>
        <v>-381571382.47018999</v>
      </c>
      <c r="AU45" s="252">
        <f>+'FIN-CASHFLOW_CWS'!AU70</f>
        <v>-392024655.48376846</v>
      </c>
      <c r="AV45" s="252">
        <f>+'FIN-CASHFLOW_CWS'!AV70</f>
        <v>-402681311.5161919</v>
      </c>
      <c r="AW45" s="252">
        <f>+'FIN-CASHFLOW_CWS'!AW70</f>
        <v>-413323813.44495088</v>
      </c>
      <c r="AX45" s="252">
        <f>+'FIN-CASHFLOW_CWS'!AX70</f>
        <v>-424145649.19192058</v>
      </c>
      <c r="AY45" s="252">
        <f>+'FIN-CASHFLOW_CWS'!AY70</f>
        <v>-435323536.75413728</v>
      </c>
      <c r="AZ45" s="252">
        <f>+'FIN-CASHFLOW_CWS'!AZ70</f>
        <v>-447672955.37873489</v>
      </c>
      <c r="BA45" s="252">
        <f>+'FIN-CASHFLOW_CWS'!BA70</f>
        <v>-459608043.09202546</v>
      </c>
      <c r="BB45" s="252">
        <f>+'FIN-CASHFLOW_CWS'!BB70</f>
        <v>-470397127.87384313</v>
      </c>
      <c r="BC45" s="252">
        <f>+'FIN-CASHFLOW_CWS'!BC70</f>
        <v>-480856040.5853681</v>
      </c>
      <c r="BD45" s="252">
        <f>+'FIN-CASHFLOW_CWS'!BD70</f>
        <v>-491302702.94479519</v>
      </c>
      <c r="BE45" s="252">
        <f>+'FIN-CASHFLOW_CWS'!BE70</f>
        <v>-501380957.80422229</v>
      </c>
      <c r="BF45" s="252">
        <f>+'FIN-CASHFLOW_CWS'!BF70</f>
        <v>-511427545.49894214</v>
      </c>
      <c r="BG45" s="252">
        <f>+'FIN-CASHFLOW_CWS'!BG70</f>
        <v>-521466752.10575986</v>
      </c>
      <c r="BH45" s="252">
        <f>+'FIN-CASHFLOW_CWS'!BH70</f>
        <v>-531849148.02009106</v>
      </c>
      <c r="BI45" s="252">
        <f>+'FIN-CASHFLOW_CWS'!BI70</f>
        <v>-542214576.5211879</v>
      </c>
      <c r="BJ45" s="252">
        <f>+'FIN-CASHFLOW_CWS'!BJ70</f>
        <v>-552896694.74252105</v>
      </c>
      <c r="BK45" s="252">
        <f>+'FIN-CASHFLOW_CWS'!BK70</f>
        <v>-564050678.70506608</v>
      </c>
    </row>
    <row r="47" spans="1:64" x14ac:dyDescent="0.15">
      <c r="A47" s="253" t="s">
        <v>975</v>
      </c>
      <c r="C47" s="75" t="s">
        <v>151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815</v>
      </c>
      <c r="C49" s="252">
        <f>+C42</f>
        <v>-28592</v>
      </c>
      <c r="D49" s="252">
        <f t="shared" ref="D49:BK49" si="3">+D42</f>
        <v>-9791069.9999999981</v>
      </c>
      <c r="E49" s="252">
        <f t="shared" si="3"/>
        <v>-9763761.666666666</v>
      </c>
      <c r="F49" s="252">
        <f t="shared" si="3"/>
        <v>-9766818.3333333321</v>
      </c>
      <c r="G49" s="252">
        <f t="shared" si="3"/>
        <v>-9765344.9999999981</v>
      </c>
      <c r="H49" s="252">
        <f t="shared" si="3"/>
        <v>-9800984.9999999981</v>
      </c>
      <c r="I49" s="252">
        <f t="shared" si="3"/>
        <v>-9802094.9999999981</v>
      </c>
      <c r="J49" s="252">
        <f t="shared" si="3"/>
        <v>-9834884.9999999981</v>
      </c>
      <c r="K49" s="252">
        <f t="shared" si="3"/>
        <v>-9802544.9999999981</v>
      </c>
      <c r="L49" s="252">
        <f t="shared" si="3"/>
        <v>-9796934.9999999981</v>
      </c>
      <c r="M49" s="252">
        <f t="shared" si="3"/>
        <v>-9769461.6779999994</v>
      </c>
      <c r="N49" s="252">
        <f t="shared" si="3"/>
        <v>-9755486.6779999994</v>
      </c>
      <c r="O49" s="252">
        <f t="shared" si="3"/>
        <v>-9789406.4924999997</v>
      </c>
      <c r="P49" s="252">
        <f t="shared" si="3"/>
        <v>-11700490.392099999</v>
      </c>
      <c r="Q49" s="252">
        <f t="shared" si="3"/>
        <v>-11652315.20985</v>
      </c>
      <c r="R49" s="252">
        <f t="shared" si="3"/>
        <v>-11519678.7947</v>
      </c>
      <c r="S49" s="252">
        <f t="shared" si="3"/>
        <v>-11539243.7947</v>
      </c>
      <c r="T49" s="252">
        <f t="shared" si="3"/>
        <v>-11523278.7947</v>
      </c>
      <c r="U49" s="252">
        <f t="shared" si="3"/>
        <v>-7527497.1280333335</v>
      </c>
      <c r="V49" s="252">
        <f t="shared" si="3"/>
        <v>-5529246.2947000004</v>
      </c>
      <c r="W49" s="252">
        <f t="shared" si="3"/>
        <v>-5495731.1124499999</v>
      </c>
      <c r="X49" s="252">
        <f t="shared" si="3"/>
        <v>-5459002.7562000006</v>
      </c>
      <c r="Y49" s="252">
        <f t="shared" si="3"/>
        <v>-5476642.2812000001</v>
      </c>
      <c r="Z49" s="252">
        <f t="shared" si="3"/>
        <v>-5393773.9129875004</v>
      </c>
      <c r="AA49" s="252">
        <f t="shared" si="3"/>
        <v>-5450325.5677500004</v>
      </c>
      <c r="AB49" s="252">
        <f t="shared" si="3"/>
        <v>-7679627.706441666</v>
      </c>
      <c r="AC49" s="252">
        <f t="shared" si="3"/>
        <v>-7361502.5687449994</v>
      </c>
      <c r="AD49" s="252">
        <f t="shared" si="3"/>
        <v>-7246116.9269599989</v>
      </c>
      <c r="AE49" s="252">
        <f t="shared" si="3"/>
        <v>-7268221.9269599989</v>
      </c>
      <c r="AF49" s="252">
        <f t="shared" si="3"/>
        <v>-7140387.2314250004</v>
      </c>
      <c r="AG49" s="252">
        <f t="shared" si="3"/>
        <v>-7146687.2314250004</v>
      </c>
      <c r="AH49" s="252">
        <f t="shared" si="3"/>
        <v>-7141768.3456749991</v>
      </c>
      <c r="AI49" s="252">
        <f t="shared" si="3"/>
        <v>-7249079.089209999</v>
      </c>
      <c r="AJ49" s="252">
        <f t="shared" si="3"/>
        <v>-7244389.6979599996</v>
      </c>
      <c r="AK49" s="252">
        <f t="shared" si="3"/>
        <v>-7369810.9965074994</v>
      </c>
      <c r="AL49" s="252">
        <f t="shared" si="3"/>
        <v>-7453321.4754799996</v>
      </c>
      <c r="AM49" s="252">
        <f t="shared" si="3"/>
        <v>-7681627.0310025001</v>
      </c>
      <c r="AN49" s="252">
        <f t="shared" si="3"/>
        <v>-11484688.605927624</v>
      </c>
      <c r="AO49" s="252">
        <f t="shared" si="3"/>
        <v>-10888766.550235625</v>
      </c>
      <c r="AP49" s="252">
        <f t="shared" si="3"/>
        <v>-10680280.512745125</v>
      </c>
      <c r="AQ49" s="252">
        <f t="shared" si="3"/>
        <v>-10702467.031400125</v>
      </c>
      <c r="AR49" s="252">
        <f t="shared" si="3"/>
        <v>-10484671.051096873</v>
      </c>
      <c r="AS49" s="252">
        <f t="shared" si="3"/>
        <v>-10490971.051096873</v>
      </c>
      <c r="AT49" s="252">
        <f t="shared" si="3"/>
        <v>-10485945.218691874</v>
      </c>
      <c r="AU49" s="252">
        <f t="shared" si="3"/>
        <v>-10683089.680245126</v>
      </c>
      <c r="AV49" s="252">
        <f t="shared" si="3"/>
        <v>-10678216.699090125</v>
      </c>
      <c r="AW49" s="252">
        <f t="shared" si="3"/>
        <v>-10898398.345425626</v>
      </c>
      <c r="AX49" s="252">
        <f t="shared" si="3"/>
        <v>-11071778.913636375</v>
      </c>
      <c r="AY49" s="252">
        <f t="shared" si="3"/>
        <v>-11389152.978883374</v>
      </c>
      <c r="AZ49" s="252">
        <f t="shared" si="3"/>
        <v>-11776824.541264268</v>
      </c>
      <c r="BA49" s="252">
        <f t="shared" si="3"/>
        <v>-10758145.279957214</v>
      </c>
      <c r="BB49" s="252">
        <f t="shared" si="3"/>
        <v>-10411888.948484363</v>
      </c>
      <c r="BC49" s="252">
        <f t="shared" si="3"/>
        <v>-10434144.828191614</v>
      </c>
      <c r="BD49" s="252">
        <f t="shared" si="3"/>
        <v>-10073759.026093764</v>
      </c>
      <c r="BE49" s="252">
        <f t="shared" si="3"/>
        <v>-10080059.026093764</v>
      </c>
      <c r="BF49" s="252">
        <f t="shared" si="3"/>
        <v>-10074963.911386514</v>
      </c>
      <c r="BG49" s="252">
        <f t="shared" si="3"/>
        <v>-10414698.273484364</v>
      </c>
      <c r="BH49" s="252">
        <f t="shared" si="3"/>
        <v>-10409752.130997863</v>
      </c>
      <c r="BI49" s="252">
        <f t="shared" si="3"/>
        <v>-10767634.717763463</v>
      </c>
      <c r="BJ49" s="252">
        <f t="shared" si="3"/>
        <v>-11083531.937999815</v>
      </c>
      <c r="BK49" s="252">
        <f t="shared" si="3"/>
        <v>-11443215.429211665</v>
      </c>
    </row>
    <row r="50" spans="1:64" x14ac:dyDescent="0.15">
      <c r="B50" s="33" t="s">
        <v>974</v>
      </c>
      <c r="C50" s="252">
        <f>+C44</f>
        <v>-28592</v>
      </c>
      <c r="D50" s="252">
        <f t="shared" ref="D50:BK50" si="4">+D44</f>
        <v>-9836303.3333333321</v>
      </c>
      <c r="E50" s="252">
        <f t="shared" si="4"/>
        <v>-9797903.3333333321</v>
      </c>
      <c r="F50" s="252">
        <f t="shared" si="4"/>
        <v>-9775293.3333333321</v>
      </c>
      <c r="G50" s="252">
        <f t="shared" si="4"/>
        <v>-9773653.3333333321</v>
      </c>
      <c r="H50" s="252">
        <f t="shared" si="4"/>
        <v>-9799293.3333333321</v>
      </c>
      <c r="I50" s="252">
        <f t="shared" si="4"/>
        <v>-9800403.3333333321</v>
      </c>
      <c r="J50" s="252">
        <f t="shared" si="4"/>
        <v>-9833193.3333333321</v>
      </c>
      <c r="K50" s="252">
        <f t="shared" si="4"/>
        <v>-9800853.3333333321</v>
      </c>
      <c r="L50" s="252">
        <f t="shared" si="4"/>
        <v>-9804993.3333333321</v>
      </c>
      <c r="M50" s="252">
        <f t="shared" si="4"/>
        <v>-9795355.0113333333</v>
      </c>
      <c r="N50" s="252">
        <f t="shared" si="4"/>
        <v>-9762795.0113333333</v>
      </c>
      <c r="O50" s="252">
        <f t="shared" si="4"/>
        <v>-9816184.8258333337</v>
      </c>
      <c r="P50" s="252">
        <f t="shared" si="4"/>
        <v>-11780981.225433333</v>
      </c>
      <c r="Q50" s="252">
        <f t="shared" si="4"/>
        <v>-11726098.543183334</v>
      </c>
      <c r="R50" s="252">
        <f t="shared" si="4"/>
        <v>-11686849.628033334</v>
      </c>
      <c r="S50" s="252">
        <f t="shared" si="4"/>
        <v>-11537552.128033334</v>
      </c>
      <c r="T50" s="252">
        <f t="shared" si="4"/>
        <v>-11521587.128033334</v>
      </c>
      <c r="U50" s="252">
        <f t="shared" si="4"/>
        <v>-7520397.1280333335</v>
      </c>
      <c r="V50" s="252">
        <f t="shared" si="4"/>
        <v>-5540942.1280333335</v>
      </c>
      <c r="W50" s="252">
        <f t="shared" si="4"/>
        <v>-5543976.9457833329</v>
      </c>
      <c r="X50" s="252">
        <f t="shared" si="4"/>
        <v>-5500498.5895333337</v>
      </c>
      <c r="Y50" s="252">
        <f t="shared" si="4"/>
        <v>-5488563.1145333331</v>
      </c>
      <c r="Z50" s="252">
        <f t="shared" si="4"/>
        <v>-5474250.9963208335</v>
      </c>
      <c r="AA50" s="252">
        <f t="shared" si="4"/>
        <v>-5451277.6510833334</v>
      </c>
      <c r="AB50" s="252">
        <f t="shared" si="4"/>
        <v>-7865271.873108333</v>
      </c>
      <c r="AC50" s="252">
        <f t="shared" si="4"/>
        <v>-7773138.4020783324</v>
      </c>
      <c r="AD50" s="252">
        <f t="shared" si="4"/>
        <v>-7375750.2602933319</v>
      </c>
      <c r="AE50" s="252">
        <f t="shared" si="4"/>
        <v>-7280997.7602933319</v>
      </c>
      <c r="AF50" s="252">
        <f t="shared" si="4"/>
        <v>-7266385.5647583334</v>
      </c>
      <c r="AG50" s="252">
        <f t="shared" si="4"/>
        <v>-7144883.0647583334</v>
      </c>
      <c r="AH50" s="252">
        <f t="shared" si="4"/>
        <v>-7125384.1790083321</v>
      </c>
      <c r="AI50" s="252">
        <f t="shared" si="4"/>
        <v>-7120387.422543332</v>
      </c>
      <c r="AJ50" s="252">
        <f t="shared" si="4"/>
        <v>-7228920.5312933326</v>
      </c>
      <c r="AK50" s="252">
        <f t="shared" si="4"/>
        <v>-7226614.3298408324</v>
      </c>
      <c r="AL50" s="252">
        <f t="shared" si="4"/>
        <v>-7310794.8088133326</v>
      </c>
      <c r="AM50" s="252">
        <f t="shared" si="4"/>
        <v>-7579549.1143358331</v>
      </c>
      <c r="AN50" s="252">
        <f t="shared" si="4"/>
        <v>-11949454.189260958</v>
      </c>
      <c r="AO50" s="252">
        <f t="shared" si="4"/>
        <v>-11622679.883568959</v>
      </c>
      <c r="AP50" s="252">
        <f t="shared" si="4"/>
        <v>-10917508.846078459</v>
      </c>
      <c r="AQ50" s="252">
        <f t="shared" si="4"/>
        <v>-10720892.614733459</v>
      </c>
      <c r="AR50" s="252">
        <f t="shared" si="4"/>
        <v>-10711899.384430207</v>
      </c>
      <c r="AS50" s="252">
        <f t="shared" si="4"/>
        <v>-10489166.884430207</v>
      </c>
      <c r="AT50" s="252">
        <f t="shared" si="4"/>
        <v>-10463911.302025208</v>
      </c>
      <c r="AU50" s="252">
        <f t="shared" si="4"/>
        <v>-10453273.01357846</v>
      </c>
      <c r="AV50" s="252">
        <f t="shared" si="4"/>
        <v>-10656656.032423459</v>
      </c>
      <c r="AW50" s="252">
        <f t="shared" si="4"/>
        <v>-10642501.92875896</v>
      </c>
      <c r="AX50" s="252">
        <f t="shared" si="4"/>
        <v>-10821835.746969709</v>
      </c>
      <c r="AY50" s="252">
        <f t="shared" si="4"/>
        <v>-11177887.562216708</v>
      </c>
      <c r="AZ50" s="252">
        <f t="shared" si="4"/>
        <v>-12349418.624597602</v>
      </c>
      <c r="BA50" s="252">
        <f t="shared" si="4"/>
        <v>-11935087.713290548</v>
      </c>
      <c r="BB50" s="252">
        <f t="shared" si="4"/>
        <v>-10789084.781817697</v>
      </c>
      <c r="BC50" s="252">
        <f t="shared" si="4"/>
        <v>-10458912.711524947</v>
      </c>
      <c r="BD50" s="252">
        <f t="shared" si="4"/>
        <v>-10446662.359427098</v>
      </c>
      <c r="BE50" s="252">
        <f t="shared" si="4"/>
        <v>-10078254.859427098</v>
      </c>
      <c r="BF50" s="252">
        <f t="shared" si="4"/>
        <v>-10046587.694719847</v>
      </c>
      <c r="BG50" s="252">
        <f t="shared" si="4"/>
        <v>-10039206.606817698</v>
      </c>
      <c r="BH50" s="252">
        <f t="shared" si="4"/>
        <v>-10382395.914331196</v>
      </c>
      <c r="BI50" s="252">
        <f t="shared" si="4"/>
        <v>-10365428.501096796</v>
      </c>
      <c r="BJ50" s="252">
        <f t="shared" si="4"/>
        <v>-10682118.221333148</v>
      </c>
      <c r="BK50" s="252">
        <f t="shared" si="4"/>
        <v>-11153983.962544998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1047</v>
      </c>
    </row>
    <row r="53" spans="1:64" x14ac:dyDescent="0.15">
      <c r="A53"/>
      <c r="C53" s="75" t="s">
        <v>151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815</v>
      </c>
      <c r="C55" s="252">
        <f>+C42</f>
        <v>-28592</v>
      </c>
      <c r="D55" s="252">
        <f t="shared" ref="D55:BK58" si="5">+D42</f>
        <v>-9791069.9999999981</v>
      </c>
      <c r="E55" s="252">
        <f t="shared" si="5"/>
        <v>-9763761.666666666</v>
      </c>
      <c r="F55" s="252">
        <f t="shared" si="5"/>
        <v>-9766818.3333333321</v>
      </c>
      <c r="G55" s="252">
        <f t="shared" si="5"/>
        <v>-9765344.9999999981</v>
      </c>
      <c r="H55" s="252">
        <f t="shared" si="5"/>
        <v>-9800984.9999999981</v>
      </c>
      <c r="I55" s="252">
        <f t="shared" si="5"/>
        <v>-9802094.9999999981</v>
      </c>
      <c r="J55" s="252">
        <f t="shared" si="5"/>
        <v>-9834884.9999999981</v>
      </c>
      <c r="K55" s="252">
        <f t="shared" si="5"/>
        <v>-9802544.9999999981</v>
      </c>
      <c r="L55" s="252">
        <f t="shared" si="5"/>
        <v>-9796934.9999999981</v>
      </c>
      <c r="M55" s="252">
        <f t="shared" si="5"/>
        <v>-9769461.6779999994</v>
      </c>
      <c r="N55" s="252">
        <f t="shared" si="5"/>
        <v>-9755486.6779999994</v>
      </c>
      <c r="O55" s="252">
        <f t="shared" si="5"/>
        <v>-9789406.4924999997</v>
      </c>
      <c r="P55" s="252">
        <f t="shared" si="5"/>
        <v>-11700490.392099999</v>
      </c>
      <c r="Q55" s="252">
        <f t="shared" si="5"/>
        <v>-11652315.20985</v>
      </c>
      <c r="R55" s="252">
        <f t="shared" si="5"/>
        <v>-11519678.7947</v>
      </c>
      <c r="S55" s="252">
        <f t="shared" si="5"/>
        <v>-11539243.7947</v>
      </c>
      <c r="T55" s="252">
        <f t="shared" si="5"/>
        <v>-11523278.7947</v>
      </c>
      <c r="U55" s="252">
        <f t="shared" si="5"/>
        <v>-7527497.1280333335</v>
      </c>
      <c r="V55" s="252">
        <f t="shared" si="5"/>
        <v>-5529246.2947000004</v>
      </c>
      <c r="W55" s="252">
        <f t="shared" si="5"/>
        <v>-5495731.1124499999</v>
      </c>
      <c r="X55" s="252">
        <f t="shared" si="5"/>
        <v>-5459002.7562000006</v>
      </c>
      <c r="Y55" s="252">
        <f t="shared" si="5"/>
        <v>-5476642.2812000001</v>
      </c>
      <c r="Z55" s="252">
        <f t="shared" si="5"/>
        <v>-5393773.9129875004</v>
      </c>
      <c r="AA55" s="252">
        <f t="shared" si="5"/>
        <v>-5450325.5677500004</v>
      </c>
      <c r="AB55" s="252">
        <f t="shared" si="5"/>
        <v>-7679627.706441666</v>
      </c>
      <c r="AC55" s="252">
        <f t="shared" si="5"/>
        <v>-7361502.5687449994</v>
      </c>
      <c r="AD55" s="252">
        <f t="shared" si="5"/>
        <v>-7246116.9269599989</v>
      </c>
      <c r="AE55" s="252">
        <f t="shared" si="5"/>
        <v>-7268221.9269599989</v>
      </c>
      <c r="AF55" s="252">
        <f t="shared" si="5"/>
        <v>-7140387.2314250004</v>
      </c>
      <c r="AG55" s="252">
        <f t="shared" si="5"/>
        <v>-7146687.2314250004</v>
      </c>
      <c r="AH55" s="252">
        <f t="shared" si="5"/>
        <v>-7141768.3456749991</v>
      </c>
      <c r="AI55" s="252">
        <f t="shared" si="5"/>
        <v>-7249079.089209999</v>
      </c>
      <c r="AJ55" s="252">
        <f t="shared" si="5"/>
        <v>-7244389.6979599996</v>
      </c>
      <c r="AK55" s="252">
        <f t="shared" si="5"/>
        <v>-7369810.9965074994</v>
      </c>
      <c r="AL55" s="252">
        <f t="shared" si="5"/>
        <v>-7453321.4754799996</v>
      </c>
      <c r="AM55" s="252">
        <f t="shared" si="5"/>
        <v>-7681627.0310025001</v>
      </c>
      <c r="AN55" s="252">
        <f t="shared" si="5"/>
        <v>-11484688.605927624</v>
      </c>
      <c r="AO55" s="252">
        <f t="shared" si="5"/>
        <v>-10888766.550235625</v>
      </c>
      <c r="AP55" s="252">
        <f t="shared" si="5"/>
        <v>-10680280.512745125</v>
      </c>
      <c r="AQ55" s="252">
        <f t="shared" si="5"/>
        <v>-10702467.031400125</v>
      </c>
      <c r="AR55" s="252">
        <f t="shared" si="5"/>
        <v>-10484671.051096873</v>
      </c>
      <c r="AS55" s="252">
        <f t="shared" si="5"/>
        <v>-10490971.051096873</v>
      </c>
      <c r="AT55" s="252">
        <f t="shared" si="5"/>
        <v>-10485945.218691874</v>
      </c>
      <c r="AU55" s="252">
        <f t="shared" si="5"/>
        <v>-10683089.680245126</v>
      </c>
      <c r="AV55" s="252">
        <f t="shared" si="5"/>
        <v>-10678216.699090125</v>
      </c>
      <c r="AW55" s="252">
        <f t="shared" si="5"/>
        <v>-10898398.345425626</v>
      </c>
      <c r="AX55" s="252">
        <f t="shared" si="5"/>
        <v>-11071778.913636375</v>
      </c>
      <c r="AY55" s="252">
        <f t="shared" si="5"/>
        <v>-11389152.978883374</v>
      </c>
      <c r="AZ55" s="252">
        <f t="shared" si="5"/>
        <v>-11776824.541264268</v>
      </c>
      <c r="BA55" s="252">
        <f t="shared" si="5"/>
        <v>-10758145.279957214</v>
      </c>
      <c r="BB55" s="252">
        <f t="shared" si="5"/>
        <v>-10411888.948484363</v>
      </c>
      <c r="BC55" s="252">
        <f t="shared" si="5"/>
        <v>-10434144.828191614</v>
      </c>
      <c r="BD55" s="252">
        <f t="shared" si="5"/>
        <v>-10073759.026093764</v>
      </c>
      <c r="BE55" s="252">
        <f t="shared" si="5"/>
        <v>-10080059.026093764</v>
      </c>
      <c r="BF55" s="252">
        <f t="shared" si="5"/>
        <v>-10074963.911386514</v>
      </c>
      <c r="BG55" s="252">
        <f t="shared" si="5"/>
        <v>-10414698.273484364</v>
      </c>
      <c r="BH55" s="252">
        <f t="shared" si="5"/>
        <v>-10409752.130997863</v>
      </c>
      <c r="BI55" s="252">
        <f t="shared" si="5"/>
        <v>-10767634.717763463</v>
      </c>
      <c r="BJ55" s="252">
        <f t="shared" si="5"/>
        <v>-11083531.937999815</v>
      </c>
      <c r="BK55" s="252">
        <f t="shared" si="5"/>
        <v>-11443215.429211665</v>
      </c>
    </row>
    <row r="56" spans="1:64" x14ac:dyDescent="0.15">
      <c r="B56" s="33" t="s">
        <v>1134</v>
      </c>
      <c r="C56" s="252">
        <f>+C43</f>
        <v>-28592</v>
      </c>
      <c r="D56" s="252">
        <f t="shared" ref="D56:R56" si="6">+D43</f>
        <v>-9819661.9999999981</v>
      </c>
      <c r="E56" s="252">
        <f t="shared" si="6"/>
        <v>-19583423.666666664</v>
      </c>
      <c r="F56" s="252">
        <f t="shared" si="6"/>
        <v>-29350241.999999996</v>
      </c>
      <c r="G56" s="252">
        <f t="shared" si="6"/>
        <v>-39115586.999999993</v>
      </c>
      <c r="H56" s="252">
        <f t="shared" si="6"/>
        <v>-48916571.999999993</v>
      </c>
      <c r="I56" s="252">
        <f t="shared" si="6"/>
        <v>-58718666.999999993</v>
      </c>
      <c r="J56" s="252">
        <f t="shared" si="6"/>
        <v>-68553551.999999985</v>
      </c>
      <c r="K56" s="252">
        <f t="shared" si="6"/>
        <v>-78356096.999999985</v>
      </c>
      <c r="L56" s="252">
        <f t="shared" si="6"/>
        <v>-88153031.999999985</v>
      </c>
      <c r="M56" s="252">
        <f t="shared" si="6"/>
        <v>-97922493.677999988</v>
      </c>
      <c r="N56" s="252">
        <f t="shared" si="6"/>
        <v>-107677980.35599999</v>
      </c>
      <c r="O56" s="252">
        <f t="shared" si="6"/>
        <v>-117467386.84849998</v>
      </c>
      <c r="P56" s="252">
        <f t="shared" si="6"/>
        <v>-129167877.24059999</v>
      </c>
      <c r="Q56" s="252">
        <f t="shared" si="6"/>
        <v>-140820192.45045</v>
      </c>
      <c r="R56" s="252">
        <f t="shared" si="6"/>
        <v>-152339871.24515</v>
      </c>
      <c r="S56" s="252">
        <f t="shared" si="5"/>
        <v>-163879115.03985</v>
      </c>
      <c r="T56" s="252">
        <f t="shared" si="5"/>
        <v>-175402393.83454999</v>
      </c>
      <c r="U56" s="252">
        <f t="shared" si="5"/>
        <v>-182929890.96258333</v>
      </c>
      <c r="V56" s="252">
        <f t="shared" si="5"/>
        <v>-188459137.25728333</v>
      </c>
      <c r="W56" s="252">
        <f t="shared" si="5"/>
        <v>-193954868.36973333</v>
      </c>
      <c r="X56" s="252">
        <f t="shared" si="5"/>
        <v>-199413871.12593335</v>
      </c>
      <c r="Y56" s="252">
        <f t="shared" si="5"/>
        <v>-204890513.40713334</v>
      </c>
      <c r="Z56" s="252">
        <f t="shared" si="5"/>
        <v>-210284287.32012084</v>
      </c>
      <c r="AA56" s="252">
        <f t="shared" si="5"/>
        <v>-215734612.88787085</v>
      </c>
      <c r="AB56" s="252">
        <f t="shared" si="5"/>
        <v>-223414240.59431252</v>
      </c>
      <c r="AC56" s="252">
        <f t="shared" si="5"/>
        <v>-230775743.16305751</v>
      </c>
      <c r="AD56" s="252">
        <f t="shared" si="5"/>
        <v>-238021860.0900175</v>
      </c>
      <c r="AE56" s="252">
        <f t="shared" si="5"/>
        <v>-245290082.01697749</v>
      </c>
      <c r="AF56" s="252">
        <f t="shared" si="5"/>
        <v>-252430469.24840248</v>
      </c>
      <c r="AG56" s="252">
        <f t="shared" si="5"/>
        <v>-259577156.47982746</v>
      </c>
      <c r="AH56" s="252">
        <f t="shared" si="5"/>
        <v>-266718924.82550246</v>
      </c>
      <c r="AI56" s="252">
        <f t="shared" si="5"/>
        <v>-273968003.91471243</v>
      </c>
      <c r="AJ56" s="252">
        <f t="shared" si="5"/>
        <v>-281212393.61267245</v>
      </c>
      <c r="AK56" s="252">
        <f t="shared" si="5"/>
        <v>-288582204.60917997</v>
      </c>
      <c r="AL56" s="252">
        <f t="shared" si="5"/>
        <v>-296035526.08465999</v>
      </c>
      <c r="AM56" s="252">
        <f t="shared" si="5"/>
        <v>-303717153.11566252</v>
      </c>
      <c r="AN56" s="252">
        <f t="shared" si="5"/>
        <v>-315201841.72159016</v>
      </c>
      <c r="AO56" s="252">
        <f t="shared" si="5"/>
        <v>-326090608.27182579</v>
      </c>
      <c r="AP56" s="252">
        <f t="shared" si="5"/>
        <v>-336770888.78457093</v>
      </c>
      <c r="AQ56" s="252">
        <f t="shared" si="5"/>
        <v>-347473355.81597108</v>
      </c>
      <c r="AR56" s="252">
        <f t="shared" si="5"/>
        <v>-357958026.86706793</v>
      </c>
      <c r="AS56" s="252">
        <f t="shared" si="5"/>
        <v>-368448997.91816479</v>
      </c>
      <c r="AT56" s="252">
        <f t="shared" si="5"/>
        <v>-378934943.13685668</v>
      </c>
      <c r="AU56" s="252">
        <f t="shared" si="5"/>
        <v>-389618032.81710178</v>
      </c>
      <c r="AV56" s="252">
        <f t="shared" si="5"/>
        <v>-400296249.5161919</v>
      </c>
      <c r="AW56" s="252">
        <f t="shared" si="5"/>
        <v>-411194647.86161751</v>
      </c>
      <c r="AX56" s="252">
        <f t="shared" si="5"/>
        <v>-422266426.77525389</v>
      </c>
      <c r="AY56" s="252">
        <f t="shared" si="5"/>
        <v>-433655579.75413728</v>
      </c>
      <c r="AZ56" s="252">
        <f t="shared" si="5"/>
        <v>-445432404.29540157</v>
      </c>
      <c r="BA56" s="252">
        <f t="shared" si="5"/>
        <v>-456190549.57535881</v>
      </c>
      <c r="BB56" s="252">
        <f t="shared" si="5"/>
        <v>-466602438.52384317</v>
      </c>
      <c r="BC56" s="252">
        <f t="shared" si="5"/>
        <v>-477036583.35203481</v>
      </c>
      <c r="BD56" s="252">
        <f t="shared" si="5"/>
        <v>-487110342.37812859</v>
      </c>
      <c r="BE56" s="252">
        <f t="shared" si="5"/>
        <v>-497190401.40422237</v>
      </c>
      <c r="BF56" s="252">
        <f t="shared" si="5"/>
        <v>-507265365.31560886</v>
      </c>
      <c r="BG56" s="252">
        <f t="shared" si="5"/>
        <v>-517680063.58909321</v>
      </c>
      <c r="BH56" s="252">
        <f t="shared" si="5"/>
        <v>-528089815.72009104</v>
      </c>
      <c r="BI56" s="252">
        <f t="shared" si="5"/>
        <v>-538857450.43785453</v>
      </c>
      <c r="BJ56" s="252">
        <f t="shared" si="5"/>
        <v>-549940982.37585437</v>
      </c>
      <c r="BK56" s="252">
        <f t="shared" si="5"/>
        <v>-561384197.80506599</v>
      </c>
    </row>
    <row r="57" spans="1:64" x14ac:dyDescent="0.15">
      <c r="B57" s="33" t="s">
        <v>974</v>
      </c>
      <c r="C57" s="252">
        <f>+C44</f>
        <v>-28592</v>
      </c>
      <c r="D57" s="252">
        <f t="shared" si="5"/>
        <v>-9836303.3333333321</v>
      </c>
      <c r="E57" s="252">
        <f t="shared" si="5"/>
        <v>-9797903.3333333321</v>
      </c>
      <c r="F57" s="252">
        <f t="shared" si="5"/>
        <v>-9775293.3333333321</v>
      </c>
      <c r="G57" s="252">
        <f t="shared" si="5"/>
        <v>-9773653.3333333321</v>
      </c>
      <c r="H57" s="252">
        <f t="shared" si="5"/>
        <v>-9799293.3333333321</v>
      </c>
      <c r="I57" s="252">
        <f t="shared" si="5"/>
        <v>-9800403.3333333321</v>
      </c>
      <c r="J57" s="252">
        <f t="shared" si="5"/>
        <v>-9833193.3333333321</v>
      </c>
      <c r="K57" s="252">
        <f t="shared" si="5"/>
        <v>-9800853.3333333321</v>
      </c>
      <c r="L57" s="252">
        <f t="shared" si="5"/>
        <v>-9804993.3333333321</v>
      </c>
      <c r="M57" s="252">
        <f t="shared" si="5"/>
        <v>-9795355.0113333333</v>
      </c>
      <c r="N57" s="252">
        <f t="shared" si="5"/>
        <v>-9762795.0113333333</v>
      </c>
      <c r="O57" s="252">
        <f t="shared" si="5"/>
        <v>-9816184.8258333337</v>
      </c>
      <c r="P57" s="252">
        <f t="shared" si="5"/>
        <v>-11780981.225433333</v>
      </c>
      <c r="Q57" s="252">
        <f t="shared" si="5"/>
        <v>-11726098.543183334</v>
      </c>
      <c r="R57" s="252">
        <f t="shared" si="5"/>
        <v>-11686849.628033334</v>
      </c>
      <c r="S57" s="252">
        <f t="shared" si="5"/>
        <v>-11537552.128033334</v>
      </c>
      <c r="T57" s="252">
        <f t="shared" si="5"/>
        <v>-11521587.128033334</v>
      </c>
      <c r="U57" s="252">
        <f t="shared" si="5"/>
        <v>-7520397.1280333335</v>
      </c>
      <c r="V57" s="252">
        <f t="shared" si="5"/>
        <v>-5540942.1280333335</v>
      </c>
      <c r="W57" s="252">
        <f t="shared" si="5"/>
        <v>-5543976.9457833329</v>
      </c>
      <c r="X57" s="252">
        <f t="shared" si="5"/>
        <v>-5500498.5895333337</v>
      </c>
      <c r="Y57" s="252">
        <f t="shared" si="5"/>
        <v>-5488563.1145333331</v>
      </c>
      <c r="Z57" s="252">
        <f t="shared" si="5"/>
        <v>-5474250.9963208335</v>
      </c>
      <c r="AA57" s="252">
        <f t="shared" si="5"/>
        <v>-5451277.6510833334</v>
      </c>
      <c r="AB57" s="252">
        <f t="shared" si="5"/>
        <v>-7865271.873108333</v>
      </c>
      <c r="AC57" s="252">
        <f t="shared" si="5"/>
        <v>-7773138.4020783324</v>
      </c>
      <c r="AD57" s="252">
        <f t="shared" si="5"/>
        <v>-7375750.2602933319</v>
      </c>
      <c r="AE57" s="252">
        <f t="shared" si="5"/>
        <v>-7280997.7602933319</v>
      </c>
      <c r="AF57" s="252">
        <f t="shared" si="5"/>
        <v>-7266385.5647583334</v>
      </c>
      <c r="AG57" s="252">
        <f t="shared" si="5"/>
        <v>-7144883.0647583334</v>
      </c>
      <c r="AH57" s="252">
        <f t="shared" si="5"/>
        <v>-7125384.1790083321</v>
      </c>
      <c r="AI57" s="252">
        <f t="shared" si="5"/>
        <v>-7120387.422543332</v>
      </c>
      <c r="AJ57" s="252">
        <f t="shared" si="5"/>
        <v>-7228920.5312933326</v>
      </c>
      <c r="AK57" s="252">
        <f t="shared" si="5"/>
        <v>-7226614.3298408324</v>
      </c>
      <c r="AL57" s="252">
        <f t="shared" si="5"/>
        <v>-7310794.8088133326</v>
      </c>
      <c r="AM57" s="252">
        <f t="shared" si="5"/>
        <v>-7579549.1143358331</v>
      </c>
      <c r="AN57" s="252">
        <f t="shared" si="5"/>
        <v>-11949454.189260958</v>
      </c>
      <c r="AO57" s="252">
        <f t="shared" si="5"/>
        <v>-11622679.883568959</v>
      </c>
      <c r="AP57" s="252">
        <f t="shared" si="5"/>
        <v>-10917508.846078459</v>
      </c>
      <c r="AQ57" s="252">
        <f t="shared" si="5"/>
        <v>-10720892.614733459</v>
      </c>
      <c r="AR57" s="252">
        <f t="shared" si="5"/>
        <v>-10711899.384430207</v>
      </c>
      <c r="AS57" s="252">
        <f t="shared" si="5"/>
        <v>-10489166.884430207</v>
      </c>
      <c r="AT57" s="252">
        <f t="shared" si="5"/>
        <v>-10463911.302025208</v>
      </c>
      <c r="AU57" s="252">
        <f t="shared" si="5"/>
        <v>-10453273.01357846</v>
      </c>
      <c r="AV57" s="252">
        <f t="shared" si="5"/>
        <v>-10656656.032423459</v>
      </c>
      <c r="AW57" s="252">
        <f t="shared" si="5"/>
        <v>-10642501.92875896</v>
      </c>
      <c r="AX57" s="252">
        <f t="shared" si="5"/>
        <v>-10821835.746969709</v>
      </c>
      <c r="AY57" s="252">
        <f t="shared" si="5"/>
        <v>-11177887.562216708</v>
      </c>
      <c r="AZ57" s="252">
        <f t="shared" si="5"/>
        <v>-12349418.624597602</v>
      </c>
      <c r="BA57" s="252">
        <f t="shared" si="5"/>
        <v>-11935087.713290548</v>
      </c>
      <c r="BB57" s="252">
        <f t="shared" si="5"/>
        <v>-10789084.781817697</v>
      </c>
      <c r="BC57" s="252">
        <f t="shared" si="5"/>
        <v>-10458912.711524947</v>
      </c>
      <c r="BD57" s="252">
        <f t="shared" si="5"/>
        <v>-10446662.359427098</v>
      </c>
      <c r="BE57" s="252">
        <f t="shared" si="5"/>
        <v>-10078254.859427098</v>
      </c>
      <c r="BF57" s="252">
        <f t="shared" si="5"/>
        <v>-10046587.694719847</v>
      </c>
      <c r="BG57" s="252">
        <f t="shared" si="5"/>
        <v>-10039206.606817698</v>
      </c>
      <c r="BH57" s="252">
        <f t="shared" si="5"/>
        <v>-10382395.914331196</v>
      </c>
      <c r="BI57" s="252">
        <f t="shared" si="5"/>
        <v>-10365428.501096796</v>
      </c>
      <c r="BJ57" s="252">
        <f t="shared" si="5"/>
        <v>-10682118.221333148</v>
      </c>
      <c r="BK57" s="252">
        <f t="shared" si="5"/>
        <v>-11153983.962544998</v>
      </c>
      <c r="BL57" s="67"/>
    </row>
    <row r="58" spans="1:64" x14ac:dyDescent="0.15">
      <c r="B58" s="33" t="s">
        <v>1135</v>
      </c>
      <c r="C58" s="252">
        <f>+C45</f>
        <v>-28592</v>
      </c>
      <c r="D58" s="252">
        <f t="shared" si="5"/>
        <v>-9864895.3333333321</v>
      </c>
      <c r="E58" s="252">
        <f t="shared" si="5"/>
        <v>-19662798.666666664</v>
      </c>
      <c r="F58" s="252">
        <f t="shared" si="5"/>
        <v>-29438091.999999996</v>
      </c>
      <c r="G58" s="252">
        <f t="shared" si="5"/>
        <v>-39211745.333333328</v>
      </c>
      <c r="H58" s="252">
        <f t="shared" si="5"/>
        <v>-49011038.666666657</v>
      </c>
      <c r="I58" s="252">
        <f t="shared" si="5"/>
        <v>-58811441.999999985</v>
      </c>
      <c r="J58" s="252">
        <f t="shared" si="5"/>
        <v>-68644635.333333313</v>
      </c>
      <c r="K58" s="252">
        <f t="shared" si="5"/>
        <v>-78445488.666666642</v>
      </c>
      <c r="L58" s="252">
        <f t="shared" si="5"/>
        <v>-88250481.99999997</v>
      </c>
      <c r="M58" s="252">
        <f t="shared" si="5"/>
        <v>-98045837.011333302</v>
      </c>
      <c r="N58" s="252">
        <f t="shared" si="5"/>
        <v>-107808632.02266663</v>
      </c>
      <c r="O58" s="252">
        <f t="shared" si="5"/>
        <v>-117624816.84849997</v>
      </c>
      <c r="P58" s="252">
        <f t="shared" si="5"/>
        <v>-129405798.0739333</v>
      </c>
      <c r="Q58" s="252">
        <f t="shared" si="5"/>
        <v>-141131896.61711663</v>
      </c>
      <c r="R58" s="252">
        <f t="shared" si="5"/>
        <v>-152818746.24514997</v>
      </c>
      <c r="S58" s="252">
        <f t="shared" si="5"/>
        <v>-164356298.37318331</v>
      </c>
      <c r="T58" s="252">
        <f t="shared" si="5"/>
        <v>-175877885.50121665</v>
      </c>
      <c r="U58" s="252">
        <f t="shared" si="5"/>
        <v>-183398282.62924999</v>
      </c>
      <c r="V58" s="252">
        <f t="shared" si="5"/>
        <v>-188939224.75728333</v>
      </c>
      <c r="W58" s="252">
        <f t="shared" si="5"/>
        <v>-194483201.70306668</v>
      </c>
      <c r="X58" s="252">
        <f t="shared" si="5"/>
        <v>-199983700.29260001</v>
      </c>
      <c r="Y58" s="252">
        <f t="shared" si="5"/>
        <v>-205472263.40713334</v>
      </c>
      <c r="Z58" s="252">
        <f t="shared" si="5"/>
        <v>-210946514.40345418</v>
      </c>
      <c r="AA58" s="252">
        <f t="shared" si="5"/>
        <v>-216397792.0545375</v>
      </c>
      <c r="AB58" s="252">
        <f t="shared" si="5"/>
        <v>-224263063.92764583</v>
      </c>
      <c r="AC58" s="252">
        <f t="shared" si="5"/>
        <v>-232036202.32972416</v>
      </c>
      <c r="AD58" s="252">
        <f t="shared" si="5"/>
        <v>-239411952.5900175</v>
      </c>
      <c r="AE58" s="252">
        <f t="shared" si="5"/>
        <v>-246692950.35031083</v>
      </c>
      <c r="AF58" s="252">
        <f t="shared" si="5"/>
        <v>-253959335.91506916</v>
      </c>
      <c r="AG58" s="252">
        <f t="shared" si="5"/>
        <v>-261104218.97982749</v>
      </c>
      <c r="AH58" s="252">
        <f t="shared" si="5"/>
        <v>-268229603.15883583</v>
      </c>
      <c r="AI58" s="252">
        <f t="shared" si="5"/>
        <v>-275349990.58137918</v>
      </c>
      <c r="AJ58" s="252">
        <f t="shared" si="5"/>
        <v>-282578911.11267251</v>
      </c>
      <c r="AK58" s="252">
        <f t="shared" si="5"/>
        <v>-289805525.44251335</v>
      </c>
      <c r="AL58" s="252">
        <f t="shared" si="5"/>
        <v>-297116320.25132668</v>
      </c>
      <c r="AM58" s="252">
        <f t="shared" si="5"/>
        <v>-304695869.36566252</v>
      </c>
      <c r="AN58" s="252">
        <f t="shared" si="5"/>
        <v>-316645323.55492347</v>
      </c>
      <c r="AO58" s="252">
        <f t="shared" si="5"/>
        <v>-328268003.43849242</v>
      </c>
      <c r="AP58" s="252">
        <f t="shared" si="5"/>
        <v>-339185512.28457087</v>
      </c>
      <c r="AQ58" s="252">
        <f t="shared" si="5"/>
        <v>-349906404.89930433</v>
      </c>
      <c r="AR58" s="252">
        <f t="shared" si="5"/>
        <v>-360618304.28373456</v>
      </c>
      <c r="AS58" s="252">
        <f t="shared" si="5"/>
        <v>-371107471.16816479</v>
      </c>
      <c r="AT58" s="252">
        <f t="shared" si="5"/>
        <v>-381571382.47018999</v>
      </c>
      <c r="AU58" s="252">
        <f t="shared" si="5"/>
        <v>-392024655.48376846</v>
      </c>
      <c r="AV58" s="252">
        <f t="shared" si="5"/>
        <v>-402681311.5161919</v>
      </c>
      <c r="AW58" s="252">
        <f t="shared" si="5"/>
        <v>-413323813.44495088</v>
      </c>
      <c r="AX58" s="252">
        <f t="shared" si="5"/>
        <v>-424145649.19192058</v>
      </c>
      <c r="AY58" s="252">
        <f t="shared" si="5"/>
        <v>-435323536.75413728</v>
      </c>
      <c r="AZ58" s="252">
        <f t="shared" si="5"/>
        <v>-447672955.37873489</v>
      </c>
      <c r="BA58" s="252">
        <f t="shared" si="5"/>
        <v>-459608043.09202546</v>
      </c>
      <c r="BB58" s="252">
        <f t="shared" si="5"/>
        <v>-470397127.87384313</v>
      </c>
      <c r="BC58" s="252">
        <f t="shared" si="5"/>
        <v>-480856040.5853681</v>
      </c>
      <c r="BD58" s="252">
        <f t="shared" si="5"/>
        <v>-491302702.94479519</v>
      </c>
      <c r="BE58" s="252">
        <f t="shared" si="5"/>
        <v>-501380957.80422229</v>
      </c>
      <c r="BF58" s="252">
        <f t="shared" si="5"/>
        <v>-511427545.49894214</v>
      </c>
      <c r="BG58" s="252">
        <f t="shared" si="5"/>
        <v>-521466752.10575986</v>
      </c>
      <c r="BH58" s="252">
        <f t="shared" si="5"/>
        <v>-531849148.02009106</v>
      </c>
      <c r="BI58" s="252">
        <f t="shared" si="5"/>
        <v>-542214576.5211879</v>
      </c>
      <c r="BJ58" s="252">
        <f t="shared" si="5"/>
        <v>-552896694.74252105</v>
      </c>
      <c r="BK58" s="252">
        <f t="shared" si="5"/>
        <v>-564050678.70506608</v>
      </c>
    </row>
    <row r="59" spans="1:64" x14ac:dyDescent="0.15">
      <c r="B59" s="33" t="s">
        <v>1137</v>
      </c>
      <c r="C59" s="261">
        <f>+'FIN-CASHFLOW_CWS'!C58</f>
        <v>48982446.666666657</v>
      </c>
      <c r="D59" s="261">
        <f>+'FIN-CASHFLOW_CWS'!D58</f>
        <v>39146143.333333328</v>
      </c>
      <c r="E59" s="261">
        <f>+'FIN-CASHFLOW_CWS'!E58</f>
        <v>29348239.999999996</v>
      </c>
      <c r="F59" s="261">
        <f>+'FIN-CASHFLOW_CWS'!F58</f>
        <v>19572946.666666664</v>
      </c>
      <c r="G59" s="261">
        <f>+'FIN-CASHFLOW_CWS'!G58</f>
        <v>9799293.3333333321</v>
      </c>
      <c r="H59" s="261">
        <f>+'FIN-CASHFLOW_CWS'!H58</f>
        <v>58797593.355999976</v>
      </c>
      <c r="I59" s="261">
        <f>+'FIN-CASHFLOW_CWS'!I58</f>
        <v>48997190.022666648</v>
      </c>
      <c r="J59" s="261">
        <f>+'FIN-CASHFLOW_CWS'!J58</f>
        <v>39163996.68933332</v>
      </c>
      <c r="K59" s="261">
        <f>+'FIN-CASHFLOW_CWS'!K58</f>
        <v>29363143.355999988</v>
      </c>
      <c r="L59" s="261">
        <f>+'FIN-CASHFLOW_CWS'!L58</f>
        <v>19558150.022666655</v>
      </c>
      <c r="M59" s="261">
        <f>+'FIN-CASHFLOW_CWS'!M58</f>
        <v>9762795.0113333222</v>
      </c>
      <c r="N59" s="261">
        <f>+'FIN-CASHFLOW_CWS'!N58</f>
        <v>56547666.350516669</v>
      </c>
      <c r="O59" s="261">
        <f>+'FIN-CASHFLOW_CWS'!O58</f>
        <v>46731481.524683334</v>
      </c>
      <c r="P59" s="261">
        <f>+'FIN-CASHFLOW_CWS'!P58</f>
        <v>34950500.299249999</v>
      </c>
      <c r="Q59" s="261">
        <f>+'FIN-CASHFLOW_CWS'!Q58</f>
        <v>23224401.756066665</v>
      </c>
      <c r="R59" s="261">
        <f>+'FIN-CASHFLOW_CWS'!R58</f>
        <v>11537552.128033331</v>
      </c>
      <c r="S59" s="261">
        <f>+'FIN-CASHFLOW_CWS'!S58</f>
        <v>0</v>
      </c>
      <c r="T59" s="261">
        <f>+'FIN-CASHFLOW_CWS'!T58</f>
        <v>-11521587.128033334</v>
      </c>
      <c r="U59" s="261">
        <f>+'FIN-CASHFLOW_CWS'!U58</f>
        <v>-19041984.256066669</v>
      </c>
      <c r="V59" s="261">
        <f>+'FIN-CASHFLOW_CWS'!V58</f>
        <v>-24582926.384100001</v>
      </c>
      <c r="W59" s="261">
        <f>+'FIN-CASHFLOW_CWS'!W58</f>
        <v>-30126903.329883333</v>
      </c>
      <c r="X59" s="261">
        <f>+'FIN-CASHFLOW_CWS'!X58</f>
        <v>-35627401.919416666</v>
      </c>
      <c r="Y59" s="261">
        <f>+'FIN-CASHFLOW_CWS'!Y58</f>
        <v>-41115965.033950001</v>
      </c>
      <c r="Z59" s="261">
        <f>+'FIN-CASHFLOW_CWS'!Z58</f>
        <v>-46590216.030270837</v>
      </c>
      <c r="AA59" s="261">
        <f>+'FIN-CASHFLOW_CWS'!AA58</f>
        <v>-52041493.681354173</v>
      </c>
      <c r="AB59" s="261">
        <f>+'FIN-CASHFLOW_CWS'!AB58</f>
        <v>-59906765.554462507</v>
      </c>
      <c r="AC59" s="261">
        <f>+'FIN-CASHFLOW_CWS'!AC58</f>
        <v>-67679903.956540838</v>
      </c>
      <c r="AD59" s="261">
        <f>+'FIN-CASHFLOW_CWS'!AD58</f>
        <v>-75055654.216834173</v>
      </c>
      <c r="AE59" s="261">
        <f>+'FIN-CASHFLOW_CWS'!AE58</f>
        <v>-82336651.977127507</v>
      </c>
      <c r="AF59" s="261">
        <f>+'FIN-CASHFLOW_CWS'!AF58</f>
        <v>-89603037.541885838</v>
      </c>
      <c r="AG59" s="261">
        <f>+'FIN-CASHFLOW_CWS'!AG58</f>
        <v>-96747920.606644168</v>
      </c>
      <c r="AH59" s="261">
        <f>+'FIN-CASHFLOW_CWS'!AH58</f>
        <v>-103873304.7856525</v>
      </c>
      <c r="AI59" s="261">
        <f>+'FIN-CASHFLOW_CWS'!AI58</f>
        <v>-110993692.20819584</v>
      </c>
      <c r="AJ59" s="261">
        <f>+'FIN-CASHFLOW_CWS'!AJ58</f>
        <v>-118222612.73948917</v>
      </c>
      <c r="AK59" s="261">
        <f>+'FIN-CASHFLOW_CWS'!AK58</f>
        <v>-125449227.06933001</v>
      </c>
      <c r="AL59" s="261">
        <f>+'FIN-CASHFLOW_CWS'!AL58</f>
        <v>-132760021.87814334</v>
      </c>
      <c r="AM59" s="261">
        <f>+'FIN-CASHFLOW_CWS'!AM58</f>
        <v>-140339570.99247918</v>
      </c>
      <c r="AN59" s="261">
        <f>+'FIN-CASHFLOW_CWS'!AN58</f>
        <v>-152289025.18174013</v>
      </c>
      <c r="AO59" s="261">
        <f>+'FIN-CASHFLOW_CWS'!AO58</f>
        <v>-163911705.06530911</v>
      </c>
      <c r="AP59" s="261">
        <f>+'FIN-CASHFLOW_CWS'!AP58</f>
        <v>-174829213.91138756</v>
      </c>
      <c r="AQ59" s="261">
        <f>+'FIN-CASHFLOW_CWS'!AQ58</f>
        <v>-185550106.52612102</v>
      </c>
      <c r="AR59" s="261">
        <f>+'FIN-CASHFLOW_CWS'!AR58</f>
        <v>-196262005.91055122</v>
      </c>
      <c r="AS59" s="261">
        <f>+'FIN-CASHFLOW_CWS'!AS58</f>
        <v>-206751172.79498142</v>
      </c>
      <c r="AT59" s="261">
        <f>+'FIN-CASHFLOW_CWS'!AT58</f>
        <v>-217215084.09700662</v>
      </c>
      <c r="AU59" s="261">
        <f>+'FIN-CASHFLOW_CWS'!AU58</f>
        <v>-227668357.11058509</v>
      </c>
      <c r="AV59" s="261">
        <f>+'FIN-CASHFLOW_CWS'!AV58</f>
        <v>-238325013.14300856</v>
      </c>
      <c r="AW59" s="261">
        <f>+'FIN-CASHFLOW_CWS'!AW58</f>
        <v>-248967515.07176751</v>
      </c>
      <c r="AX59" s="261">
        <f>+'FIN-CASHFLOW_CWS'!AX58</f>
        <v>-259789350.81873721</v>
      </c>
      <c r="AY59" s="261">
        <f>+'FIN-CASHFLOW_CWS'!AY58</f>
        <v>-270967238.38095391</v>
      </c>
      <c r="AZ59" s="261">
        <f>+'FIN-CASHFLOW_CWS'!AZ58</f>
        <v>-283316657.00555152</v>
      </c>
      <c r="BA59" s="261">
        <f>+'FIN-CASHFLOW_CWS'!BA58</f>
        <v>-295251744.71884209</v>
      </c>
      <c r="BB59" s="261">
        <f>+'FIN-CASHFLOW_CWS'!BB58</f>
        <v>-306040829.50065976</v>
      </c>
      <c r="BC59" s="261">
        <f>+'FIN-CASHFLOW_CWS'!BC58</f>
        <v>-316499742.21218473</v>
      </c>
      <c r="BD59" s="261">
        <f>+'FIN-CASHFLOW_CWS'!BD58</f>
        <v>-326946404.57161182</v>
      </c>
      <c r="BE59" s="261">
        <f>+'FIN-CASHFLOW_CWS'!BE58</f>
        <v>-337024659.43103892</v>
      </c>
      <c r="BF59" s="261">
        <f>+'FIN-CASHFLOW_CWS'!BF58</f>
        <v>-347071247.12575877</v>
      </c>
      <c r="BG59" s="261">
        <f>+'FIN-CASHFLOW_CWS'!BG58</f>
        <v>-357110453.73257649</v>
      </c>
      <c r="BH59" s="261">
        <f>+'FIN-CASHFLOW_CWS'!BH58</f>
        <v>-367492849.64690769</v>
      </c>
      <c r="BI59" s="261">
        <f>+'FIN-CASHFLOW_CWS'!BI58</f>
        <v>-377858278.14800447</v>
      </c>
      <c r="BJ59" s="261">
        <f>+'FIN-CASHFLOW_CWS'!BJ58</f>
        <v>-388540396.36933762</v>
      </c>
      <c r="BK59" s="261">
        <f>+'FIN-CASHFLOW_CWS'!BK58</f>
        <v>-399694380.3318826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322</v>
      </c>
      <c r="B2" s="344"/>
      <c r="C2" s="198"/>
    </row>
    <row r="3" spans="1:62" x14ac:dyDescent="0.15">
      <c r="A3" s="10"/>
      <c r="B3" s="10" t="s">
        <v>767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425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428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426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758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429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759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768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670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380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385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745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113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114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115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116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161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1142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707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718</v>
      </c>
      <c r="C26" s="68">
        <f>C352</f>
        <v>0</v>
      </c>
      <c r="D26" s="68">
        <f>SUM(D352:O352)</f>
        <v>19200000</v>
      </c>
      <c r="E26" s="68">
        <f>SUM(P352:AA352)</f>
        <v>40800000</v>
      </c>
      <c r="F26" s="68">
        <f>SUM(AB352:AM352)</f>
        <v>40800000</v>
      </c>
      <c r="G26" s="68">
        <f>SUM(AN352:AY352)</f>
        <v>43200000</v>
      </c>
      <c r="H26" s="68">
        <f>SUM(AZ352:BK352)</f>
        <v>48000000</v>
      </c>
      <c r="I26" s="182">
        <f>SUM(C26:H26)</f>
        <v>192000000</v>
      </c>
      <c r="J26" s="182">
        <f>BM352</f>
        <v>192000000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716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719</v>
      </c>
      <c r="C28" s="68">
        <f>C368</f>
        <v>0</v>
      </c>
      <c r="D28" s="68">
        <f>SUM(D368:O368)</f>
        <v>1728620.0000000002</v>
      </c>
      <c r="E28" s="68">
        <f>SUM(P368:AA368)</f>
        <v>3672619.9999999995</v>
      </c>
      <c r="F28" s="68">
        <f>SUM(AB368:AM368)</f>
        <v>3672619.9999999995</v>
      </c>
      <c r="G28" s="68">
        <f>SUM(AN368:AY368)</f>
        <v>3888619.9999999995</v>
      </c>
      <c r="H28" s="68">
        <f>SUM(AZ368:BK368)</f>
        <v>4320619.9999999991</v>
      </c>
      <c r="I28" s="182">
        <f t="shared" si="1"/>
        <v>17283100</v>
      </c>
      <c r="J28" s="182">
        <f>BL368</f>
        <v>17283099.999999989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720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48000</v>
      </c>
      <c r="E30" s="68">
        <f>SUM(P372:AA372)</f>
        <v>630000</v>
      </c>
      <c r="F30" s="68">
        <f>SUM(AB372:AM372)</f>
        <v>1224000</v>
      </c>
      <c r="G30" s="68">
        <f>SUM(AN372:AY372)</f>
        <v>1230000</v>
      </c>
      <c r="H30" s="68">
        <f>SUM(AZ372:BK372)</f>
        <v>1308000</v>
      </c>
      <c r="I30" s="182">
        <f t="shared" si="1"/>
        <v>4440000</v>
      </c>
      <c r="J30" s="182">
        <f>BM372</f>
        <v>4440000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764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721</v>
      </c>
      <c r="C32" s="193">
        <f>C376</f>
        <v>0</v>
      </c>
      <c r="D32" s="193">
        <f>SUM(D376:O376)</f>
        <v>20991620</v>
      </c>
      <c r="E32" s="193">
        <f>SUM(P376:AA376)</f>
        <v>45124620</v>
      </c>
      <c r="F32" s="193">
        <f>SUM(AB376:AM376)</f>
        <v>45720820.000000007</v>
      </c>
      <c r="G32" s="193">
        <f>SUM(AN376:AY376)</f>
        <v>48345240</v>
      </c>
      <c r="H32" s="193">
        <f>SUM(AZ376:BK376)</f>
        <v>53657902.000000007</v>
      </c>
      <c r="I32" s="182">
        <f t="shared" si="1"/>
        <v>213840202</v>
      </c>
      <c r="J32" s="182">
        <f>BM376</f>
        <v>213840202.00000006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746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425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428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426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758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429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759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762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760</v>
      </c>
      <c r="C41" s="193">
        <f t="shared" ref="C41:J41" si="3">C40+C32</f>
        <v>1800</v>
      </c>
      <c r="D41" s="193">
        <f t="shared" si="3"/>
        <v>21344770</v>
      </c>
      <c r="E41" s="193">
        <f t="shared" si="3"/>
        <v>45291480</v>
      </c>
      <c r="F41" s="193">
        <f t="shared" si="3"/>
        <v>45853840.000000007</v>
      </c>
      <c r="G41" s="193">
        <f t="shared" si="3"/>
        <v>48481940</v>
      </c>
      <c r="H41" s="193">
        <f t="shared" si="3"/>
        <v>53790192.000000007</v>
      </c>
      <c r="I41" s="214">
        <f t="shared" si="3"/>
        <v>214764022</v>
      </c>
      <c r="J41" s="214">
        <f t="shared" si="3"/>
        <v>214764022.00000006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723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757</v>
      </c>
      <c r="C45" s="75" t="s">
        <v>151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425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432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435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436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434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401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402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431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433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437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428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432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554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599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600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436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434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401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402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431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433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438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426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432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435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436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434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401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402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431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433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439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440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432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772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773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436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434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401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402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431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433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441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429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432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435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190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436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434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401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402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431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433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442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470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403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424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425</v>
      </c>
    </row>
    <row r="122" spans="1:65" x14ac:dyDescent="0.15">
      <c r="A122" s="76"/>
      <c r="B122" s="48" t="s">
        <v>195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189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194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428</v>
      </c>
    </row>
    <row r="127" spans="1:65" x14ac:dyDescent="0.15">
      <c r="A127" s="76"/>
      <c r="B127" s="48" t="s">
        <v>191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192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193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426</v>
      </c>
    </row>
    <row r="132" spans="1:75" x14ac:dyDescent="0.15">
      <c r="A132" s="76"/>
      <c r="B132" s="48" t="s">
        <v>443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444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427</v>
      </c>
    </row>
    <row r="136" spans="1:75" x14ac:dyDescent="0.15">
      <c r="A136" s="76"/>
      <c r="B136" s="48" t="s">
        <v>445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190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429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446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151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712</v>
      </c>
      <c r="BM144" s="182" t="s">
        <v>628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113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114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115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116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114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1600000</v>
      </c>
      <c r="Q273" s="26">
        <f>STAFF_CWS!U450</f>
        <v>1600000</v>
      </c>
      <c r="R273" s="26">
        <f>STAFF_CWS!V450</f>
        <v>1600000</v>
      </c>
      <c r="S273" s="26">
        <f>STAFF_CWS!W450</f>
        <v>1600000</v>
      </c>
      <c r="T273" s="26">
        <f>STAFF_CWS!X450</f>
        <v>1600000</v>
      </c>
      <c r="U273" s="26">
        <f>STAFF_CWS!Y450</f>
        <v>1600000</v>
      </c>
      <c r="V273" s="26">
        <f>STAFF_CWS!Z450</f>
        <v>1600000</v>
      </c>
      <c r="W273" s="26">
        <f>STAFF_CWS!AA450</f>
        <v>1600000</v>
      </c>
      <c r="X273" s="26">
        <f>STAFF_CWS!AB450</f>
        <v>1600000</v>
      </c>
      <c r="Y273" s="26">
        <f>STAFF_CWS!AC450</f>
        <v>1600000</v>
      </c>
      <c r="Z273" s="26">
        <f>STAFF_CWS!AD450</f>
        <v>1600000</v>
      </c>
      <c r="AA273" s="26">
        <f>STAFF_CWS!AE450</f>
        <v>1600000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1600000</v>
      </c>
      <c r="Q275" s="26">
        <f>STAFF_CWS!U452</f>
        <v>1600000</v>
      </c>
      <c r="R275" s="26">
        <f>STAFF_CWS!V452</f>
        <v>1600000</v>
      </c>
      <c r="S275" s="26">
        <f>STAFF_CWS!W452</f>
        <v>1600000</v>
      </c>
      <c r="T275" s="26">
        <f>STAFF_CWS!X452</f>
        <v>1600000</v>
      </c>
      <c r="U275" s="26">
        <f>STAFF_CWS!Y452</f>
        <v>1600000</v>
      </c>
      <c r="V275" s="26">
        <f>STAFF_CWS!Z452</f>
        <v>1600000</v>
      </c>
      <c r="W275" s="26">
        <f>STAFF_CWS!AA452</f>
        <v>1600000</v>
      </c>
      <c r="X275" s="26">
        <f>STAFF_CWS!AB452</f>
        <v>1600000</v>
      </c>
      <c r="Y275" s="26">
        <f>STAFF_CWS!AC452</f>
        <v>1600000</v>
      </c>
      <c r="Z275" s="26">
        <f>STAFF_CWS!AD452</f>
        <v>1600000</v>
      </c>
      <c r="AA275" s="26">
        <f>STAFF_CWS!AE452</f>
        <v>1600000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1600000</v>
      </c>
      <c r="E282" s="26">
        <f>STAFF_CWS!I459</f>
        <v>1600000</v>
      </c>
      <c r="F282" s="26">
        <f>STAFF_CWS!J459</f>
        <v>1600000</v>
      </c>
      <c r="G282" s="26">
        <f>STAFF_CWS!K459</f>
        <v>1600000</v>
      </c>
      <c r="H282" s="26">
        <f>STAFF_CWS!L459</f>
        <v>1600000</v>
      </c>
      <c r="I282" s="26">
        <f>STAFF_CWS!M459</f>
        <v>1600000</v>
      </c>
      <c r="J282" s="26">
        <f>STAFF_CWS!N459</f>
        <v>1600000</v>
      </c>
      <c r="K282" s="26">
        <f>STAFF_CWS!O459</f>
        <v>1600000</v>
      </c>
      <c r="L282" s="26">
        <f>STAFF_CWS!P459</f>
        <v>1600000</v>
      </c>
      <c r="M282" s="26">
        <f>STAFF_CWS!Q459</f>
        <v>1600000</v>
      </c>
      <c r="N282" s="26">
        <f>STAFF_CWS!R459</f>
        <v>1600000</v>
      </c>
      <c r="O282" s="26">
        <f>STAFF_CWS!S459</f>
        <v>1600000</v>
      </c>
      <c r="P282" s="26">
        <f>STAFF_CWS!T459</f>
        <v>1800000</v>
      </c>
      <c r="Q282" s="26">
        <f>STAFF_CWS!U459</f>
        <v>1800000</v>
      </c>
      <c r="R282" s="26">
        <f>STAFF_CWS!V459</f>
        <v>1800000</v>
      </c>
      <c r="S282" s="26">
        <f>STAFF_CWS!W459</f>
        <v>1800000</v>
      </c>
      <c r="T282" s="26">
        <f>STAFF_CWS!X459</f>
        <v>1800000</v>
      </c>
      <c r="U282" s="26">
        <f>STAFF_CWS!Y459</f>
        <v>1800000</v>
      </c>
      <c r="V282" s="26">
        <f>STAFF_CWS!Z459</f>
        <v>1800000</v>
      </c>
      <c r="W282" s="26">
        <f>STAFF_CWS!AA459</f>
        <v>1800000</v>
      </c>
      <c r="X282" s="26">
        <f>STAFF_CWS!AB459</f>
        <v>1800000</v>
      </c>
      <c r="Y282" s="26">
        <f>STAFF_CWS!AC459</f>
        <v>1800000</v>
      </c>
      <c r="Z282" s="26">
        <f>STAFF_CWS!AD459</f>
        <v>1800000</v>
      </c>
      <c r="AA282" s="26">
        <f>STAFF_CWS!AE459</f>
        <v>1800000</v>
      </c>
      <c r="AB282" s="26">
        <f>STAFF_CWS!AF459</f>
        <v>1800000</v>
      </c>
      <c r="AC282" s="26">
        <f>STAFF_CWS!AG459</f>
        <v>1800000</v>
      </c>
      <c r="AD282" s="26">
        <f>STAFF_CWS!AH459</f>
        <v>1800000</v>
      </c>
      <c r="AE282" s="26">
        <f>STAFF_CWS!AI459</f>
        <v>1800000</v>
      </c>
      <c r="AF282" s="26">
        <f>STAFF_CWS!AJ459</f>
        <v>1800000</v>
      </c>
      <c r="AG282" s="26">
        <f>STAFF_CWS!AK459</f>
        <v>1800000</v>
      </c>
      <c r="AH282" s="26">
        <f>STAFF_CWS!AL459</f>
        <v>1800000</v>
      </c>
      <c r="AI282" s="26">
        <f>STAFF_CWS!AM459</f>
        <v>1800000</v>
      </c>
      <c r="AJ282" s="26">
        <f>STAFF_CWS!AN459</f>
        <v>1800000</v>
      </c>
      <c r="AK282" s="26">
        <f>STAFF_CWS!AO459</f>
        <v>1800000</v>
      </c>
      <c r="AL282" s="26">
        <f>STAFF_CWS!AP459</f>
        <v>1800000</v>
      </c>
      <c r="AM282" s="26">
        <f>STAFF_CWS!AQ459</f>
        <v>1800000</v>
      </c>
      <c r="AN282" s="26">
        <f>STAFF_CWS!AR459</f>
        <v>1800000</v>
      </c>
      <c r="AO282" s="26">
        <f>STAFF_CWS!AS459</f>
        <v>1800000</v>
      </c>
      <c r="AP282" s="26">
        <f>STAFF_CWS!AT459</f>
        <v>1800000</v>
      </c>
      <c r="AQ282" s="26">
        <f>STAFF_CWS!AU459</f>
        <v>1800000</v>
      </c>
      <c r="AR282" s="26">
        <f>STAFF_CWS!AV459</f>
        <v>1800000</v>
      </c>
      <c r="AS282" s="26">
        <f>STAFF_CWS!AW459</f>
        <v>1800000</v>
      </c>
      <c r="AT282" s="26">
        <f>STAFF_CWS!AX459</f>
        <v>1800000</v>
      </c>
      <c r="AU282" s="26">
        <f>STAFF_CWS!AY459</f>
        <v>1800000</v>
      </c>
      <c r="AV282" s="26">
        <f>STAFF_CWS!AZ459</f>
        <v>1800000</v>
      </c>
      <c r="AW282" s="26">
        <f>STAFF_CWS!BA459</f>
        <v>1800000</v>
      </c>
      <c r="AX282" s="26">
        <f>STAFF_CWS!BB459</f>
        <v>1800000</v>
      </c>
      <c r="AY282" s="26">
        <f>STAFF_CWS!BC459</f>
        <v>1800000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1600000</v>
      </c>
      <c r="E284" s="26">
        <f>STAFF_CWS!I461</f>
        <v>1600000</v>
      </c>
      <c r="F284" s="26">
        <f>STAFF_CWS!J461</f>
        <v>1600000</v>
      </c>
      <c r="G284" s="26">
        <f>STAFF_CWS!K461</f>
        <v>1600000</v>
      </c>
      <c r="H284" s="26">
        <f>STAFF_CWS!L461</f>
        <v>1600000</v>
      </c>
      <c r="I284" s="26">
        <f>STAFF_CWS!M461</f>
        <v>1600000</v>
      </c>
      <c r="J284" s="26">
        <f>STAFF_CWS!N461</f>
        <v>1600000</v>
      </c>
      <c r="K284" s="26">
        <f>STAFF_CWS!O461</f>
        <v>1600000</v>
      </c>
      <c r="L284" s="26">
        <f>STAFF_CWS!P461</f>
        <v>1600000</v>
      </c>
      <c r="M284" s="26">
        <f>STAFF_CWS!Q461</f>
        <v>1600000</v>
      </c>
      <c r="N284" s="26">
        <f>STAFF_CWS!R461</f>
        <v>1600000</v>
      </c>
      <c r="O284" s="26">
        <f>STAFF_CWS!S461</f>
        <v>1600000</v>
      </c>
      <c r="P284" s="26">
        <f>STAFF_CWS!T461</f>
        <v>1800000</v>
      </c>
      <c r="Q284" s="26">
        <f>STAFF_CWS!U461</f>
        <v>1800000</v>
      </c>
      <c r="R284" s="26">
        <f>STAFF_CWS!V461</f>
        <v>1800000</v>
      </c>
      <c r="S284" s="26">
        <f>STAFF_CWS!W461</f>
        <v>1800000</v>
      </c>
      <c r="T284" s="26">
        <f>STAFF_CWS!X461</f>
        <v>1800000</v>
      </c>
      <c r="U284" s="26">
        <f>STAFF_CWS!Y461</f>
        <v>1800000</v>
      </c>
      <c r="V284" s="26">
        <f>STAFF_CWS!Z461</f>
        <v>1800000</v>
      </c>
      <c r="W284" s="26">
        <f>STAFF_CWS!AA461</f>
        <v>1800000</v>
      </c>
      <c r="X284" s="26">
        <f>STAFF_CWS!AB461</f>
        <v>1800000</v>
      </c>
      <c r="Y284" s="26">
        <f>STAFF_CWS!AC461</f>
        <v>1800000</v>
      </c>
      <c r="Z284" s="26">
        <f>STAFF_CWS!AD461</f>
        <v>1800000</v>
      </c>
      <c r="AA284" s="26">
        <f>STAFF_CWS!AE461</f>
        <v>1800000</v>
      </c>
      <c r="AB284" s="26">
        <f>STAFF_CWS!AF461</f>
        <v>1800000</v>
      </c>
      <c r="AC284" s="26">
        <f>STAFF_CWS!AG461</f>
        <v>1800000</v>
      </c>
      <c r="AD284" s="26">
        <f>STAFF_CWS!AH461</f>
        <v>1800000</v>
      </c>
      <c r="AE284" s="26">
        <f>STAFF_CWS!AI461</f>
        <v>1800000</v>
      </c>
      <c r="AF284" s="26">
        <f>STAFF_CWS!AJ461</f>
        <v>1800000</v>
      </c>
      <c r="AG284" s="26">
        <f>STAFF_CWS!AK461</f>
        <v>1800000</v>
      </c>
      <c r="AH284" s="26">
        <f>STAFF_CWS!AL461</f>
        <v>1800000</v>
      </c>
      <c r="AI284" s="26">
        <f>STAFF_CWS!AM461</f>
        <v>1800000</v>
      </c>
      <c r="AJ284" s="26">
        <f>STAFF_CWS!AN461</f>
        <v>1800000</v>
      </c>
      <c r="AK284" s="26">
        <f>STAFF_CWS!AO461</f>
        <v>1800000</v>
      </c>
      <c r="AL284" s="26">
        <f>STAFF_CWS!AP461</f>
        <v>1800000</v>
      </c>
      <c r="AM284" s="26">
        <f>STAFF_CWS!AQ461</f>
        <v>1800000</v>
      </c>
      <c r="AN284" s="26">
        <f>STAFF_CWS!AR461</f>
        <v>1800000</v>
      </c>
      <c r="AO284" s="26">
        <f>STAFF_CWS!AS461</f>
        <v>1800000</v>
      </c>
      <c r="AP284" s="26">
        <f>STAFF_CWS!AT461</f>
        <v>1800000</v>
      </c>
      <c r="AQ284" s="26">
        <f>STAFF_CWS!AU461</f>
        <v>1800000</v>
      </c>
      <c r="AR284" s="26">
        <f>STAFF_CWS!AV461</f>
        <v>1800000</v>
      </c>
      <c r="AS284" s="26">
        <f>STAFF_CWS!AW461</f>
        <v>1800000</v>
      </c>
      <c r="AT284" s="26">
        <f>STAFF_CWS!AX461</f>
        <v>1800000</v>
      </c>
      <c r="AU284" s="26">
        <f>STAFF_CWS!AY461</f>
        <v>1800000</v>
      </c>
      <c r="AV284" s="26">
        <f>STAFF_CWS!AZ461</f>
        <v>1800000</v>
      </c>
      <c r="AW284" s="26">
        <f>STAFF_CWS!BA461</f>
        <v>1800000</v>
      </c>
      <c r="AX284" s="26">
        <f>STAFF_CWS!BB461</f>
        <v>1800000</v>
      </c>
      <c r="AY284" s="26">
        <f>STAFF_CWS!BC461</f>
        <v>1800000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115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116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1600000</v>
      </c>
      <c r="E352" s="26">
        <f>STAFF_CWS!I529</f>
        <v>1600000</v>
      </c>
      <c r="F352" s="26">
        <f>STAFF_CWS!J529</f>
        <v>1600000</v>
      </c>
      <c r="G352" s="26">
        <f>STAFF_CWS!K529</f>
        <v>1600000</v>
      </c>
      <c r="H352" s="26">
        <f>STAFF_CWS!L529</f>
        <v>1600000</v>
      </c>
      <c r="I352" s="26">
        <f>STAFF_CWS!M529</f>
        <v>1600000</v>
      </c>
      <c r="J352" s="26">
        <f>STAFF_CWS!N529</f>
        <v>1600000</v>
      </c>
      <c r="K352" s="26">
        <f>STAFF_CWS!O529</f>
        <v>1600000</v>
      </c>
      <c r="L352" s="26">
        <f>STAFF_CWS!P529</f>
        <v>1600000</v>
      </c>
      <c r="M352" s="26">
        <f>STAFF_CWS!Q529</f>
        <v>1600000</v>
      </c>
      <c r="N352" s="26">
        <f>STAFF_CWS!R529</f>
        <v>1600000</v>
      </c>
      <c r="O352" s="26">
        <f>STAFF_CWS!S529</f>
        <v>1600000</v>
      </c>
      <c r="P352" s="26">
        <f>STAFF_CWS!T529</f>
        <v>3400000</v>
      </c>
      <c r="Q352" s="26">
        <f>STAFF_CWS!U529</f>
        <v>3400000</v>
      </c>
      <c r="R352" s="26">
        <f>STAFF_CWS!V529</f>
        <v>3400000</v>
      </c>
      <c r="S352" s="26">
        <f>STAFF_CWS!W529</f>
        <v>3400000</v>
      </c>
      <c r="T352" s="26">
        <f>STAFF_CWS!X529</f>
        <v>3400000</v>
      </c>
      <c r="U352" s="26">
        <f>STAFF_CWS!Y529</f>
        <v>3400000</v>
      </c>
      <c r="V352" s="26">
        <f>STAFF_CWS!Z529</f>
        <v>3400000</v>
      </c>
      <c r="W352" s="26">
        <f>STAFF_CWS!AA529</f>
        <v>3400000</v>
      </c>
      <c r="X352" s="26">
        <f>STAFF_CWS!AB529</f>
        <v>3400000</v>
      </c>
      <c r="Y352" s="26">
        <f>STAFF_CWS!AC529</f>
        <v>3400000</v>
      </c>
      <c r="Z352" s="26">
        <f>STAFF_CWS!AD529</f>
        <v>3400000</v>
      </c>
      <c r="AA352" s="26">
        <f>STAFF_CWS!AE529</f>
        <v>3400000</v>
      </c>
      <c r="AB352" s="26">
        <f>STAFF_CWS!AF529</f>
        <v>3400000</v>
      </c>
      <c r="AC352" s="26">
        <f>STAFF_CWS!AG529</f>
        <v>3400000</v>
      </c>
      <c r="AD352" s="26">
        <f>STAFF_CWS!AH529</f>
        <v>3400000</v>
      </c>
      <c r="AE352" s="26">
        <f>STAFF_CWS!AI529</f>
        <v>3400000</v>
      </c>
      <c r="AF352" s="26">
        <f>STAFF_CWS!AJ529</f>
        <v>3400000</v>
      </c>
      <c r="AG352" s="26">
        <f>STAFF_CWS!AK529</f>
        <v>3400000</v>
      </c>
      <c r="AH352" s="26">
        <f>STAFF_CWS!AL529</f>
        <v>3400000</v>
      </c>
      <c r="AI352" s="26">
        <f>STAFF_CWS!AM529</f>
        <v>3400000</v>
      </c>
      <c r="AJ352" s="26">
        <f>STAFF_CWS!AN529</f>
        <v>3400000</v>
      </c>
      <c r="AK352" s="26">
        <f>STAFF_CWS!AO529</f>
        <v>3400000</v>
      </c>
      <c r="AL352" s="26">
        <f>STAFF_CWS!AP529</f>
        <v>3400000</v>
      </c>
      <c r="AM352" s="26">
        <f>STAFF_CWS!AQ529</f>
        <v>3400000</v>
      </c>
      <c r="AN352" s="26">
        <f>STAFF_CWS!AR529</f>
        <v>3600000</v>
      </c>
      <c r="AO352" s="26">
        <f>STAFF_CWS!AS529</f>
        <v>3600000</v>
      </c>
      <c r="AP352" s="26">
        <f>STAFF_CWS!AT529</f>
        <v>3600000</v>
      </c>
      <c r="AQ352" s="26">
        <f>STAFF_CWS!AU529</f>
        <v>3600000</v>
      </c>
      <c r="AR352" s="26">
        <f>STAFF_CWS!AV529</f>
        <v>3600000</v>
      </c>
      <c r="AS352" s="26">
        <f>STAFF_CWS!AW529</f>
        <v>3600000</v>
      </c>
      <c r="AT352" s="26">
        <f>STAFF_CWS!AX529</f>
        <v>3600000</v>
      </c>
      <c r="AU352" s="26">
        <f>STAFF_CWS!AY529</f>
        <v>3600000</v>
      </c>
      <c r="AV352" s="26">
        <f>STAFF_CWS!AZ529</f>
        <v>3600000</v>
      </c>
      <c r="AW352" s="26">
        <f>STAFF_CWS!BA529</f>
        <v>3600000</v>
      </c>
      <c r="AX352" s="26">
        <f>STAFF_CWS!BB529</f>
        <v>3600000</v>
      </c>
      <c r="AY352" s="26">
        <f>STAFF_CWS!BC529</f>
        <v>3600000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9">
        <f>SUM(C352:BK352)</f>
        <v>192000000</v>
      </c>
      <c r="BM352" s="66">
        <f>STAFF_CWS!BP529</f>
        <v>192000000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1600000</v>
      </c>
      <c r="E354" s="26">
        <f>STAFF_CWS!I531</f>
        <v>1600000</v>
      </c>
      <c r="F354" s="26">
        <f>STAFF_CWS!J531</f>
        <v>1600000</v>
      </c>
      <c r="G354" s="26">
        <f>STAFF_CWS!K531</f>
        <v>1600000</v>
      </c>
      <c r="H354" s="26">
        <f>STAFF_CWS!L531</f>
        <v>1600000</v>
      </c>
      <c r="I354" s="26">
        <f>STAFF_CWS!M531</f>
        <v>1600000</v>
      </c>
      <c r="J354" s="26">
        <f>STAFF_CWS!N531</f>
        <v>1600000</v>
      </c>
      <c r="K354" s="26">
        <f>STAFF_CWS!O531</f>
        <v>1600000</v>
      </c>
      <c r="L354" s="26">
        <f>STAFF_CWS!P531</f>
        <v>1600000</v>
      </c>
      <c r="M354" s="26">
        <f>STAFF_CWS!Q531</f>
        <v>1600000</v>
      </c>
      <c r="N354" s="26">
        <f>STAFF_CWS!R531</f>
        <v>1600000</v>
      </c>
      <c r="O354" s="26">
        <f>STAFF_CWS!S531</f>
        <v>1600000</v>
      </c>
      <c r="P354" s="26">
        <f>STAFF_CWS!T531</f>
        <v>3400000</v>
      </c>
      <c r="Q354" s="26">
        <f>STAFF_CWS!U531</f>
        <v>3400000</v>
      </c>
      <c r="R354" s="26">
        <f>STAFF_CWS!V531</f>
        <v>3400000</v>
      </c>
      <c r="S354" s="26">
        <f>STAFF_CWS!W531</f>
        <v>3400000</v>
      </c>
      <c r="T354" s="26">
        <f>STAFF_CWS!X531</f>
        <v>3400000</v>
      </c>
      <c r="U354" s="26">
        <f>STAFF_CWS!Y531</f>
        <v>3400000</v>
      </c>
      <c r="V354" s="26">
        <f>STAFF_CWS!Z531</f>
        <v>3400000</v>
      </c>
      <c r="W354" s="26">
        <f>STAFF_CWS!AA531</f>
        <v>3400000</v>
      </c>
      <c r="X354" s="26">
        <f>STAFF_CWS!AB531</f>
        <v>3400000</v>
      </c>
      <c r="Y354" s="26">
        <f>STAFF_CWS!AC531</f>
        <v>3400000</v>
      </c>
      <c r="Z354" s="26">
        <f>STAFF_CWS!AD531</f>
        <v>3400000</v>
      </c>
      <c r="AA354" s="26">
        <f>STAFF_CWS!AE531</f>
        <v>3400000</v>
      </c>
      <c r="AB354" s="26">
        <f>STAFF_CWS!AF531</f>
        <v>3400000</v>
      </c>
      <c r="AC354" s="26">
        <f>STAFF_CWS!AG531</f>
        <v>3400000</v>
      </c>
      <c r="AD354" s="26">
        <f>STAFF_CWS!AH531</f>
        <v>3400000</v>
      </c>
      <c r="AE354" s="26">
        <f>STAFF_CWS!AI531</f>
        <v>3400000</v>
      </c>
      <c r="AF354" s="26">
        <f>STAFF_CWS!AJ531</f>
        <v>3400000</v>
      </c>
      <c r="AG354" s="26">
        <f>STAFF_CWS!AK531</f>
        <v>3400000</v>
      </c>
      <c r="AH354" s="26">
        <f>STAFF_CWS!AL531</f>
        <v>3400000</v>
      </c>
      <c r="AI354" s="26">
        <f>STAFF_CWS!AM531</f>
        <v>3400000</v>
      </c>
      <c r="AJ354" s="26">
        <f>STAFF_CWS!AN531</f>
        <v>3400000</v>
      </c>
      <c r="AK354" s="26">
        <f>STAFF_CWS!AO531</f>
        <v>3400000</v>
      </c>
      <c r="AL354" s="26">
        <f>STAFF_CWS!AP531</f>
        <v>3400000</v>
      </c>
      <c r="AM354" s="26">
        <f>STAFF_CWS!AQ531</f>
        <v>3400000</v>
      </c>
      <c r="AN354" s="26">
        <f>STAFF_CWS!AR531</f>
        <v>3600000</v>
      </c>
      <c r="AO354" s="26">
        <f>STAFF_CWS!AS531</f>
        <v>3600000</v>
      </c>
      <c r="AP354" s="26">
        <f>STAFF_CWS!AT531</f>
        <v>3600000</v>
      </c>
      <c r="AQ354" s="26">
        <f>STAFF_CWS!AU531</f>
        <v>3600000</v>
      </c>
      <c r="AR354" s="26">
        <f>STAFF_CWS!AV531</f>
        <v>3600000</v>
      </c>
      <c r="AS354" s="26">
        <f>STAFF_CWS!AW531</f>
        <v>3600000</v>
      </c>
      <c r="AT354" s="26">
        <f>STAFF_CWS!AX531</f>
        <v>3600000</v>
      </c>
      <c r="AU354" s="26">
        <f>STAFF_CWS!AY531</f>
        <v>3600000</v>
      </c>
      <c r="AV354" s="26">
        <f>STAFF_CWS!AZ531</f>
        <v>3600000</v>
      </c>
      <c r="AW354" s="26">
        <f>STAFF_CWS!BA531</f>
        <v>3600000</v>
      </c>
      <c r="AX354" s="26">
        <f>STAFF_CWS!BB531</f>
        <v>3600000</v>
      </c>
      <c r="AY354" s="26">
        <f>STAFF_CWS!BC531</f>
        <v>3600000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9">
        <f>SUM(C354:BK354)</f>
        <v>192000000</v>
      </c>
      <c r="BM354" s="66">
        <f>STAFF_CWS!BP531</f>
        <v>192000000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1600000</v>
      </c>
      <c r="E358" s="26">
        <f>STAFF_CWS!I535</f>
        <v>1600000</v>
      </c>
      <c r="F358" s="26">
        <f>STAFF_CWS!J535</f>
        <v>1600000</v>
      </c>
      <c r="G358" s="26">
        <f>STAFF_CWS!K535</f>
        <v>1600000</v>
      </c>
      <c r="H358" s="26">
        <f>STAFF_CWS!L535</f>
        <v>1600000</v>
      </c>
      <c r="I358" s="26">
        <f>STAFF_CWS!M535</f>
        <v>1600000</v>
      </c>
      <c r="J358" s="26">
        <f>STAFF_CWS!N535</f>
        <v>1600000</v>
      </c>
      <c r="K358" s="26">
        <f>STAFF_CWS!O535</f>
        <v>1600000</v>
      </c>
      <c r="L358" s="26">
        <f>STAFF_CWS!P535</f>
        <v>1600000</v>
      </c>
      <c r="M358" s="26">
        <f>STAFF_CWS!Q535</f>
        <v>1600000</v>
      </c>
      <c r="N358" s="26">
        <f>STAFF_CWS!R535</f>
        <v>1600000</v>
      </c>
      <c r="O358" s="26">
        <f>STAFF_CWS!S535</f>
        <v>1600000</v>
      </c>
      <c r="P358" s="26">
        <f>STAFF_CWS!T535</f>
        <v>3400000</v>
      </c>
      <c r="Q358" s="26">
        <f>STAFF_CWS!U535</f>
        <v>3400000</v>
      </c>
      <c r="R358" s="26">
        <f>STAFF_CWS!V535</f>
        <v>3400000</v>
      </c>
      <c r="S358" s="26">
        <f>STAFF_CWS!W535</f>
        <v>3400000</v>
      </c>
      <c r="T358" s="26">
        <f>STAFF_CWS!X535</f>
        <v>3400000</v>
      </c>
      <c r="U358" s="26">
        <f>STAFF_CWS!Y535</f>
        <v>3400000</v>
      </c>
      <c r="V358" s="26">
        <f>STAFF_CWS!Z535</f>
        <v>3400000</v>
      </c>
      <c r="W358" s="26">
        <f>STAFF_CWS!AA535</f>
        <v>3400000</v>
      </c>
      <c r="X358" s="26">
        <f>STAFF_CWS!AB535</f>
        <v>3400000</v>
      </c>
      <c r="Y358" s="26">
        <f>STAFF_CWS!AC535</f>
        <v>3400000</v>
      </c>
      <c r="Z358" s="26">
        <f>STAFF_CWS!AD535</f>
        <v>3400000</v>
      </c>
      <c r="AA358" s="26">
        <f>STAFF_CWS!AE535</f>
        <v>3400000</v>
      </c>
      <c r="AB358" s="26">
        <f>STAFF_CWS!AF535</f>
        <v>3400000</v>
      </c>
      <c r="AC358" s="26">
        <f>STAFF_CWS!AG535</f>
        <v>3400000</v>
      </c>
      <c r="AD358" s="26">
        <f>STAFF_CWS!AH535</f>
        <v>3400000</v>
      </c>
      <c r="AE358" s="26">
        <f>STAFF_CWS!AI535</f>
        <v>3400000</v>
      </c>
      <c r="AF358" s="26">
        <f>STAFF_CWS!AJ535</f>
        <v>3400000</v>
      </c>
      <c r="AG358" s="26">
        <f>STAFF_CWS!AK535</f>
        <v>3400000</v>
      </c>
      <c r="AH358" s="26">
        <f>STAFF_CWS!AL535</f>
        <v>3400000</v>
      </c>
      <c r="AI358" s="26">
        <f>STAFF_CWS!AM535</f>
        <v>3400000</v>
      </c>
      <c r="AJ358" s="26">
        <f>STAFF_CWS!AN535</f>
        <v>3400000</v>
      </c>
      <c r="AK358" s="26">
        <f>STAFF_CWS!AO535</f>
        <v>3400000</v>
      </c>
      <c r="AL358" s="26">
        <f>STAFF_CWS!AP535</f>
        <v>3400000</v>
      </c>
      <c r="AM358" s="26">
        <f>STAFF_CWS!AQ535</f>
        <v>3400000</v>
      </c>
      <c r="AN358" s="26">
        <f>STAFF_CWS!AR535</f>
        <v>3600000</v>
      </c>
      <c r="AO358" s="26">
        <f>STAFF_CWS!AS535</f>
        <v>3600000</v>
      </c>
      <c r="AP358" s="26">
        <f>STAFF_CWS!AT535</f>
        <v>3600000</v>
      </c>
      <c r="AQ358" s="26">
        <f>STAFF_CWS!AU535</f>
        <v>3600000</v>
      </c>
      <c r="AR358" s="26">
        <f>STAFF_CWS!AV535</f>
        <v>3600000</v>
      </c>
      <c r="AS358" s="26">
        <f>STAFF_CWS!AW535</f>
        <v>3600000</v>
      </c>
      <c r="AT358" s="26">
        <f>STAFF_CWS!AX535</f>
        <v>3600000</v>
      </c>
      <c r="AU358" s="26">
        <f>STAFF_CWS!AY535</f>
        <v>3600000</v>
      </c>
      <c r="AV358" s="26">
        <f>STAFF_CWS!AZ535</f>
        <v>3600000</v>
      </c>
      <c r="AW358" s="26">
        <f>STAFF_CWS!BA535</f>
        <v>3600000</v>
      </c>
      <c r="AX358" s="26">
        <f>STAFF_CWS!BB535</f>
        <v>3600000</v>
      </c>
      <c r="AY358" s="26">
        <f>STAFF_CWS!BC535</f>
        <v>3600000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9">
        <f>SUM(C358:BK358)</f>
        <v>192000000</v>
      </c>
      <c r="BM358" s="66">
        <f>STAFF_CWS!BP535</f>
        <v>192000000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99200</v>
      </c>
      <c r="E363" s="26">
        <f>STAFF_CWS!I540</f>
        <v>99200</v>
      </c>
      <c r="F363" s="26">
        <f>STAFF_CWS!J540</f>
        <v>99200</v>
      </c>
      <c r="G363" s="26">
        <f>STAFF_CWS!K540</f>
        <v>99200</v>
      </c>
      <c r="H363" s="26">
        <f>STAFF_CWS!L540</f>
        <v>99200</v>
      </c>
      <c r="I363" s="26">
        <f>STAFF_CWS!M540</f>
        <v>99200</v>
      </c>
      <c r="J363" s="26">
        <f>STAFF_CWS!N540</f>
        <v>99200</v>
      </c>
      <c r="K363" s="26">
        <f>STAFF_CWS!O540</f>
        <v>99200</v>
      </c>
      <c r="L363" s="26">
        <f>STAFF_CWS!P540</f>
        <v>99200</v>
      </c>
      <c r="M363" s="26">
        <f>STAFF_CWS!Q540</f>
        <v>99200</v>
      </c>
      <c r="N363" s="26">
        <f>STAFF_CWS!R540</f>
        <v>99200</v>
      </c>
      <c r="O363" s="26">
        <f>STAFF_CWS!S540</f>
        <v>99200</v>
      </c>
      <c r="P363" s="26">
        <f>STAFF_CWS!T540</f>
        <v>210800</v>
      </c>
      <c r="Q363" s="26">
        <f>STAFF_CWS!U540</f>
        <v>210800</v>
      </c>
      <c r="R363" s="26">
        <f>STAFF_CWS!V540</f>
        <v>210800</v>
      </c>
      <c r="S363" s="26">
        <f>STAFF_CWS!W540</f>
        <v>210800</v>
      </c>
      <c r="T363" s="26">
        <f>STAFF_CWS!X540</f>
        <v>210800</v>
      </c>
      <c r="U363" s="26">
        <f>STAFF_CWS!Y540</f>
        <v>210800</v>
      </c>
      <c r="V363" s="26">
        <f>STAFF_CWS!Z540</f>
        <v>210800</v>
      </c>
      <c r="W363" s="26">
        <f>STAFF_CWS!AA540</f>
        <v>210800</v>
      </c>
      <c r="X363" s="26">
        <f>STAFF_CWS!AB540</f>
        <v>210800</v>
      </c>
      <c r="Y363" s="26">
        <f>STAFF_CWS!AC540</f>
        <v>210800</v>
      </c>
      <c r="Z363" s="26">
        <f>STAFF_CWS!AD540</f>
        <v>210800</v>
      </c>
      <c r="AA363" s="26">
        <f>STAFF_CWS!AE540</f>
        <v>210800</v>
      </c>
      <c r="AB363" s="26">
        <f>STAFF_CWS!AF540</f>
        <v>210800</v>
      </c>
      <c r="AC363" s="26">
        <f>STAFF_CWS!AG540</f>
        <v>210800</v>
      </c>
      <c r="AD363" s="26">
        <f>STAFF_CWS!AH540</f>
        <v>210800</v>
      </c>
      <c r="AE363" s="26">
        <f>STAFF_CWS!AI540</f>
        <v>210800</v>
      </c>
      <c r="AF363" s="26">
        <f>STAFF_CWS!AJ540</f>
        <v>210800</v>
      </c>
      <c r="AG363" s="26">
        <f>STAFF_CWS!AK540</f>
        <v>210800</v>
      </c>
      <c r="AH363" s="26">
        <f>STAFF_CWS!AL540</f>
        <v>210800</v>
      </c>
      <c r="AI363" s="26">
        <f>STAFF_CWS!AM540</f>
        <v>210800</v>
      </c>
      <c r="AJ363" s="26">
        <f>STAFF_CWS!AN540</f>
        <v>210800</v>
      </c>
      <c r="AK363" s="26">
        <f>STAFF_CWS!AO540</f>
        <v>210800</v>
      </c>
      <c r="AL363" s="26">
        <f>STAFF_CWS!AP540</f>
        <v>210800</v>
      </c>
      <c r="AM363" s="26">
        <f>STAFF_CWS!AQ540</f>
        <v>210800</v>
      </c>
      <c r="AN363" s="26">
        <f>STAFF_CWS!AR540</f>
        <v>223200</v>
      </c>
      <c r="AO363" s="26">
        <f>STAFF_CWS!AS540</f>
        <v>223200</v>
      </c>
      <c r="AP363" s="26">
        <f>STAFF_CWS!AT540</f>
        <v>223200</v>
      </c>
      <c r="AQ363" s="26">
        <f>STAFF_CWS!AU540</f>
        <v>223200</v>
      </c>
      <c r="AR363" s="26">
        <f>STAFF_CWS!AV540</f>
        <v>223200</v>
      </c>
      <c r="AS363" s="26">
        <f>STAFF_CWS!AW540</f>
        <v>223200</v>
      </c>
      <c r="AT363" s="26">
        <f>STAFF_CWS!AX540</f>
        <v>223200</v>
      </c>
      <c r="AU363" s="26">
        <f>STAFF_CWS!AY540</f>
        <v>223200</v>
      </c>
      <c r="AV363" s="26">
        <f>STAFF_CWS!AZ540</f>
        <v>223200</v>
      </c>
      <c r="AW363" s="26">
        <f>STAFF_CWS!BA540</f>
        <v>223200</v>
      </c>
      <c r="AX363" s="26">
        <f>STAFF_CWS!BB540</f>
        <v>223200</v>
      </c>
      <c r="AY363" s="26">
        <f>STAFF_CWS!BC540</f>
        <v>223200</v>
      </c>
      <c r="AZ363" s="26">
        <f>STAFF_CWS!BD540</f>
        <v>248000</v>
      </c>
      <c r="BA363" s="26">
        <f>STAFF_CWS!BE540</f>
        <v>248000</v>
      </c>
      <c r="BB363" s="26">
        <f>STAFF_CWS!BF540</f>
        <v>248000</v>
      </c>
      <c r="BC363" s="26">
        <f>STAFF_CWS!BG540</f>
        <v>248000</v>
      </c>
      <c r="BD363" s="26">
        <f>STAFF_CWS!BH540</f>
        <v>248000</v>
      </c>
      <c r="BE363" s="26">
        <f>STAFF_CWS!BI540</f>
        <v>248000</v>
      </c>
      <c r="BF363" s="26">
        <f>STAFF_CWS!BJ540</f>
        <v>248000</v>
      </c>
      <c r="BG363" s="26">
        <f>STAFF_CWS!BK540</f>
        <v>248000</v>
      </c>
      <c r="BH363" s="26">
        <f>STAFF_CWS!BL540</f>
        <v>248000</v>
      </c>
      <c r="BI363" s="26">
        <f>STAFF_CWS!BM540</f>
        <v>248000</v>
      </c>
      <c r="BJ363" s="26">
        <f>STAFF_CWS!BN540</f>
        <v>248000</v>
      </c>
      <c r="BK363" s="26">
        <f>STAFF_CWS!BO540</f>
        <v>248000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23200</v>
      </c>
      <c r="E364" s="26">
        <f>STAFF_CWS!I541</f>
        <v>23200</v>
      </c>
      <c r="F364" s="26">
        <f>STAFF_CWS!J541</f>
        <v>23200</v>
      </c>
      <c r="G364" s="26">
        <f>STAFF_CWS!K541</f>
        <v>23200</v>
      </c>
      <c r="H364" s="26">
        <f>STAFF_CWS!L541</f>
        <v>23200</v>
      </c>
      <c r="I364" s="26">
        <f>STAFF_CWS!M541</f>
        <v>23200</v>
      </c>
      <c r="J364" s="26">
        <f>STAFF_CWS!N541</f>
        <v>23200</v>
      </c>
      <c r="K364" s="26">
        <f>STAFF_CWS!O541</f>
        <v>23200</v>
      </c>
      <c r="L364" s="26">
        <f>STAFF_CWS!P541</f>
        <v>23200</v>
      </c>
      <c r="M364" s="26">
        <f>STAFF_CWS!Q541</f>
        <v>23200</v>
      </c>
      <c r="N364" s="26">
        <f>STAFF_CWS!R541</f>
        <v>23200</v>
      </c>
      <c r="O364" s="26">
        <f>STAFF_CWS!S541</f>
        <v>23200</v>
      </c>
      <c r="P364" s="26">
        <f>STAFF_CWS!T541</f>
        <v>49300</v>
      </c>
      <c r="Q364" s="26">
        <f>STAFF_CWS!U541</f>
        <v>49300</v>
      </c>
      <c r="R364" s="26">
        <f>STAFF_CWS!V541</f>
        <v>49300</v>
      </c>
      <c r="S364" s="26">
        <f>STAFF_CWS!W541</f>
        <v>49300</v>
      </c>
      <c r="T364" s="26">
        <f>STAFF_CWS!X541</f>
        <v>49300</v>
      </c>
      <c r="U364" s="26">
        <f>STAFF_CWS!Y541</f>
        <v>49300</v>
      </c>
      <c r="V364" s="26">
        <f>STAFF_CWS!Z541</f>
        <v>49300</v>
      </c>
      <c r="W364" s="26">
        <f>STAFF_CWS!AA541</f>
        <v>49300</v>
      </c>
      <c r="X364" s="26">
        <f>STAFF_CWS!AB541</f>
        <v>49300</v>
      </c>
      <c r="Y364" s="26">
        <f>STAFF_CWS!AC541</f>
        <v>49300</v>
      </c>
      <c r="Z364" s="26">
        <f>STAFF_CWS!AD541</f>
        <v>49300</v>
      </c>
      <c r="AA364" s="26">
        <f>STAFF_CWS!AE541</f>
        <v>49300</v>
      </c>
      <c r="AB364" s="26">
        <f>STAFF_CWS!AF541</f>
        <v>49300</v>
      </c>
      <c r="AC364" s="26">
        <f>STAFF_CWS!AG541</f>
        <v>49300</v>
      </c>
      <c r="AD364" s="26">
        <f>STAFF_CWS!AH541</f>
        <v>49300</v>
      </c>
      <c r="AE364" s="26">
        <f>STAFF_CWS!AI541</f>
        <v>49300</v>
      </c>
      <c r="AF364" s="26">
        <f>STAFF_CWS!AJ541</f>
        <v>49300</v>
      </c>
      <c r="AG364" s="26">
        <f>STAFF_CWS!AK541</f>
        <v>49300</v>
      </c>
      <c r="AH364" s="26">
        <f>STAFF_CWS!AL541</f>
        <v>49300</v>
      </c>
      <c r="AI364" s="26">
        <f>STAFF_CWS!AM541</f>
        <v>49300</v>
      </c>
      <c r="AJ364" s="26">
        <f>STAFF_CWS!AN541</f>
        <v>49300</v>
      </c>
      <c r="AK364" s="26">
        <f>STAFF_CWS!AO541</f>
        <v>49300</v>
      </c>
      <c r="AL364" s="26">
        <f>STAFF_CWS!AP541</f>
        <v>49300</v>
      </c>
      <c r="AM364" s="26">
        <f>STAFF_CWS!AQ541</f>
        <v>49300</v>
      </c>
      <c r="AN364" s="26">
        <f>STAFF_CWS!AR541</f>
        <v>52200</v>
      </c>
      <c r="AO364" s="26">
        <f>STAFF_CWS!AS541</f>
        <v>52200</v>
      </c>
      <c r="AP364" s="26">
        <f>STAFF_CWS!AT541</f>
        <v>52200</v>
      </c>
      <c r="AQ364" s="26">
        <f>STAFF_CWS!AU541</f>
        <v>52200</v>
      </c>
      <c r="AR364" s="26">
        <f>STAFF_CWS!AV541</f>
        <v>52200</v>
      </c>
      <c r="AS364" s="26">
        <f>STAFF_CWS!AW541</f>
        <v>52200</v>
      </c>
      <c r="AT364" s="26">
        <f>STAFF_CWS!AX541</f>
        <v>52200</v>
      </c>
      <c r="AU364" s="26">
        <f>STAFF_CWS!AY541</f>
        <v>52200</v>
      </c>
      <c r="AV364" s="26">
        <f>STAFF_CWS!AZ541</f>
        <v>52200</v>
      </c>
      <c r="AW364" s="26">
        <f>STAFF_CWS!BA541</f>
        <v>52200</v>
      </c>
      <c r="AX364" s="26">
        <f>STAFF_CWS!BB541</f>
        <v>52200</v>
      </c>
      <c r="AY364" s="26">
        <f>STAFF_CWS!BC541</f>
        <v>52200</v>
      </c>
      <c r="AZ364" s="26">
        <f>STAFF_CWS!BD541</f>
        <v>58000</v>
      </c>
      <c r="BA364" s="26">
        <f>STAFF_CWS!BE541</f>
        <v>58000</v>
      </c>
      <c r="BB364" s="26">
        <f>STAFF_CWS!BF541</f>
        <v>58000</v>
      </c>
      <c r="BC364" s="26">
        <f>STAFF_CWS!BG541</f>
        <v>58000</v>
      </c>
      <c r="BD364" s="26">
        <f>STAFF_CWS!BH541</f>
        <v>58000</v>
      </c>
      <c r="BE364" s="26">
        <f>STAFF_CWS!BI541</f>
        <v>58000</v>
      </c>
      <c r="BF364" s="26">
        <f>STAFF_CWS!BJ541</f>
        <v>58000</v>
      </c>
      <c r="BG364" s="26">
        <f>STAFF_CWS!BK541</f>
        <v>58000</v>
      </c>
      <c r="BH364" s="26">
        <f>STAFF_CWS!BL541</f>
        <v>58000</v>
      </c>
      <c r="BI364" s="26">
        <f>STAFF_CWS!BM541</f>
        <v>58000</v>
      </c>
      <c r="BJ364" s="26">
        <f>STAFF_CWS!BN541</f>
        <v>58000</v>
      </c>
      <c r="BK364" s="26">
        <f>STAFF_CWS!BO541</f>
        <v>58000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8800</v>
      </c>
      <c r="E365" s="26">
        <f>STAFF_CWS!I542</f>
        <v>8800</v>
      </c>
      <c r="F365" s="26">
        <f>STAFF_CWS!J542</f>
        <v>8800</v>
      </c>
      <c r="G365" s="26">
        <f>STAFF_CWS!K542</f>
        <v>8800</v>
      </c>
      <c r="H365" s="26">
        <f>STAFF_CWS!L542</f>
        <v>8800</v>
      </c>
      <c r="I365" s="26">
        <f>STAFF_CWS!M542</f>
        <v>8800</v>
      </c>
      <c r="J365" s="26">
        <f>STAFF_CWS!N542</f>
        <v>8800</v>
      </c>
      <c r="K365" s="26">
        <f>STAFF_CWS!O542</f>
        <v>8800</v>
      </c>
      <c r="L365" s="26">
        <f>STAFF_CWS!P542</f>
        <v>8800</v>
      </c>
      <c r="M365" s="26">
        <f>STAFF_CWS!Q542</f>
        <v>8800</v>
      </c>
      <c r="N365" s="26">
        <f>STAFF_CWS!R542</f>
        <v>8800</v>
      </c>
      <c r="O365" s="26">
        <f>STAFF_CWS!S542</f>
        <v>8800</v>
      </c>
      <c r="P365" s="26">
        <f>STAFF_CWS!T542</f>
        <v>18700</v>
      </c>
      <c r="Q365" s="26">
        <f>STAFF_CWS!U542</f>
        <v>18700</v>
      </c>
      <c r="R365" s="26">
        <f>STAFF_CWS!V542</f>
        <v>18700</v>
      </c>
      <c r="S365" s="26">
        <f>STAFF_CWS!W542</f>
        <v>18700</v>
      </c>
      <c r="T365" s="26">
        <f>STAFF_CWS!X542</f>
        <v>18700</v>
      </c>
      <c r="U365" s="26">
        <f>STAFF_CWS!Y542</f>
        <v>18700</v>
      </c>
      <c r="V365" s="26">
        <f>STAFF_CWS!Z542</f>
        <v>18700</v>
      </c>
      <c r="W365" s="26">
        <f>STAFF_CWS!AA542</f>
        <v>18700</v>
      </c>
      <c r="X365" s="26">
        <f>STAFF_CWS!AB542</f>
        <v>18700</v>
      </c>
      <c r="Y365" s="26">
        <f>STAFF_CWS!AC542</f>
        <v>18700</v>
      </c>
      <c r="Z365" s="26">
        <f>STAFF_CWS!AD542</f>
        <v>18700</v>
      </c>
      <c r="AA365" s="26">
        <f>STAFF_CWS!AE542</f>
        <v>18700</v>
      </c>
      <c r="AB365" s="26">
        <f>STAFF_CWS!AF542</f>
        <v>18700</v>
      </c>
      <c r="AC365" s="26">
        <f>STAFF_CWS!AG542</f>
        <v>18700</v>
      </c>
      <c r="AD365" s="26">
        <f>STAFF_CWS!AH542</f>
        <v>18700</v>
      </c>
      <c r="AE365" s="26">
        <f>STAFF_CWS!AI542</f>
        <v>18700</v>
      </c>
      <c r="AF365" s="26">
        <f>STAFF_CWS!AJ542</f>
        <v>18700</v>
      </c>
      <c r="AG365" s="26">
        <f>STAFF_CWS!AK542</f>
        <v>18700</v>
      </c>
      <c r="AH365" s="26">
        <f>STAFF_CWS!AL542</f>
        <v>18700</v>
      </c>
      <c r="AI365" s="26">
        <f>STAFF_CWS!AM542</f>
        <v>18700</v>
      </c>
      <c r="AJ365" s="26">
        <f>STAFF_CWS!AN542</f>
        <v>18700</v>
      </c>
      <c r="AK365" s="26">
        <f>STAFF_CWS!AO542</f>
        <v>18700</v>
      </c>
      <c r="AL365" s="26">
        <f>STAFF_CWS!AP542</f>
        <v>18700</v>
      </c>
      <c r="AM365" s="26">
        <f>STAFF_CWS!AQ542</f>
        <v>18700</v>
      </c>
      <c r="AN365" s="26">
        <f>STAFF_CWS!AR542</f>
        <v>19800</v>
      </c>
      <c r="AO365" s="26">
        <f>STAFF_CWS!AS542</f>
        <v>19800</v>
      </c>
      <c r="AP365" s="26">
        <f>STAFF_CWS!AT542</f>
        <v>19800</v>
      </c>
      <c r="AQ365" s="26">
        <f>STAFF_CWS!AU542</f>
        <v>19800</v>
      </c>
      <c r="AR365" s="26">
        <f>STAFF_CWS!AV542</f>
        <v>19800</v>
      </c>
      <c r="AS365" s="26">
        <f>STAFF_CWS!AW542</f>
        <v>19800</v>
      </c>
      <c r="AT365" s="26">
        <f>STAFF_CWS!AX542</f>
        <v>19800</v>
      </c>
      <c r="AU365" s="26">
        <f>STAFF_CWS!AY542</f>
        <v>19800</v>
      </c>
      <c r="AV365" s="26">
        <f>STAFF_CWS!AZ542</f>
        <v>19800</v>
      </c>
      <c r="AW365" s="26">
        <f>STAFF_CWS!BA542</f>
        <v>19800</v>
      </c>
      <c r="AX365" s="26">
        <f>STAFF_CWS!BB542</f>
        <v>19800</v>
      </c>
      <c r="AY365" s="26">
        <f>STAFF_CWS!BC542</f>
        <v>19800</v>
      </c>
      <c r="AZ365" s="26">
        <f>STAFF_CWS!BD542</f>
        <v>22000</v>
      </c>
      <c r="BA365" s="26">
        <f>STAFF_CWS!BE542</f>
        <v>22000</v>
      </c>
      <c r="BB365" s="26">
        <f>STAFF_CWS!BF542</f>
        <v>22000</v>
      </c>
      <c r="BC365" s="26">
        <f>STAFF_CWS!BG542</f>
        <v>22000</v>
      </c>
      <c r="BD365" s="26">
        <f>STAFF_CWS!BH542</f>
        <v>22000</v>
      </c>
      <c r="BE365" s="26">
        <f>STAFF_CWS!BI542</f>
        <v>22000</v>
      </c>
      <c r="BF365" s="26">
        <f>STAFF_CWS!BJ542</f>
        <v>22000</v>
      </c>
      <c r="BG365" s="26">
        <f>STAFF_CWS!BK542</f>
        <v>22000</v>
      </c>
      <c r="BH365" s="26">
        <f>STAFF_CWS!BL542</f>
        <v>22000</v>
      </c>
      <c r="BI365" s="26">
        <f>STAFF_CWS!BM542</f>
        <v>22000</v>
      </c>
      <c r="BJ365" s="26">
        <f>STAFF_CWS!BN542</f>
        <v>22000</v>
      </c>
      <c r="BK365" s="26">
        <f>STAFF_CWS!BO542</f>
        <v>22000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12800</v>
      </c>
      <c r="E367" s="26">
        <f>STAFF_CWS!I544</f>
        <v>12800</v>
      </c>
      <c r="F367" s="26">
        <f>STAFF_CWS!J544</f>
        <v>12800</v>
      </c>
      <c r="G367" s="26">
        <f>STAFF_CWS!K544</f>
        <v>12800</v>
      </c>
      <c r="H367" s="26">
        <f>STAFF_CWS!L544</f>
        <v>12800</v>
      </c>
      <c r="I367" s="26">
        <f>STAFF_CWS!M544</f>
        <v>12800</v>
      </c>
      <c r="J367" s="26">
        <f>STAFF_CWS!N544</f>
        <v>12800</v>
      </c>
      <c r="K367" s="26">
        <f>STAFF_CWS!O544</f>
        <v>12800</v>
      </c>
      <c r="L367" s="26">
        <f>STAFF_CWS!P544</f>
        <v>12800</v>
      </c>
      <c r="M367" s="26">
        <f>STAFF_CWS!Q544</f>
        <v>12800</v>
      </c>
      <c r="N367" s="26">
        <f>STAFF_CWS!R544</f>
        <v>12800</v>
      </c>
      <c r="O367" s="26">
        <f>STAFF_CWS!S544</f>
        <v>12800</v>
      </c>
      <c r="P367" s="26">
        <f>STAFF_CWS!T544</f>
        <v>27200</v>
      </c>
      <c r="Q367" s="26">
        <f>STAFF_CWS!U544</f>
        <v>27200</v>
      </c>
      <c r="R367" s="26">
        <f>STAFF_CWS!V544</f>
        <v>27200</v>
      </c>
      <c r="S367" s="26">
        <f>STAFF_CWS!W544</f>
        <v>27200</v>
      </c>
      <c r="T367" s="26">
        <f>STAFF_CWS!X544</f>
        <v>27200</v>
      </c>
      <c r="U367" s="26">
        <f>STAFF_CWS!Y544</f>
        <v>27200</v>
      </c>
      <c r="V367" s="26">
        <f>STAFF_CWS!Z544</f>
        <v>27200</v>
      </c>
      <c r="W367" s="26">
        <f>STAFF_CWS!AA544</f>
        <v>27200</v>
      </c>
      <c r="X367" s="26">
        <f>STAFF_CWS!AB544</f>
        <v>27200</v>
      </c>
      <c r="Y367" s="26">
        <f>STAFF_CWS!AC544</f>
        <v>27200</v>
      </c>
      <c r="Z367" s="26">
        <f>STAFF_CWS!AD544</f>
        <v>27200</v>
      </c>
      <c r="AA367" s="26">
        <f>STAFF_CWS!AE544</f>
        <v>27200</v>
      </c>
      <c r="AB367" s="26">
        <f>STAFF_CWS!AF544</f>
        <v>27200</v>
      </c>
      <c r="AC367" s="26">
        <f>STAFF_CWS!AG544</f>
        <v>27200</v>
      </c>
      <c r="AD367" s="26">
        <f>STAFF_CWS!AH544</f>
        <v>27200</v>
      </c>
      <c r="AE367" s="26">
        <f>STAFF_CWS!AI544</f>
        <v>27200</v>
      </c>
      <c r="AF367" s="26">
        <f>STAFF_CWS!AJ544</f>
        <v>27200</v>
      </c>
      <c r="AG367" s="26">
        <f>STAFF_CWS!AK544</f>
        <v>27200</v>
      </c>
      <c r="AH367" s="26">
        <f>STAFF_CWS!AL544</f>
        <v>27200</v>
      </c>
      <c r="AI367" s="26">
        <f>STAFF_CWS!AM544</f>
        <v>27200</v>
      </c>
      <c r="AJ367" s="26">
        <f>STAFF_CWS!AN544</f>
        <v>27200</v>
      </c>
      <c r="AK367" s="26">
        <f>STAFF_CWS!AO544</f>
        <v>27200</v>
      </c>
      <c r="AL367" s="26">
        <f>STAFF_CWS!AP544</f>
        <v>27200</v>
      </c>
      <c r="AM367" s="26">
        <f>STAFF_CWS!AQ544</f>
        <v>27200</v>
      </c>
      <c r="AN367" s="26">
        <f>STAFF_CWS!AR544</f>
        <v>28800</v>
      </c>
      <c r="AO367" s="26">
        <f>STAFF_CWS!AS544</f>
        <v>28800</v>
      </c>
      <c r="AP367" s="26">
        <f>STAFF_CWS!AT544</f>
        <v>28800</v>
      </c>
      <c r="AQ367" s="26">
        <f>STAFF_CWS!AU544</f>
        <v>28800</v>
      </c>
      <c r="AR367" s="26">
        <f>STAFF_CWS!AV544</f>
        <v>28800</v>
      </c>
      <c r="AS367" s="26">
        <f>STAFF_CWS!AW544</f>
        <v>28800</v>
      </c>
      <c r="AT367" s="26">
        <f>STAFF_CWS!AX544</f>
        <v>28800</v>
      </c>
      <c r="AU367" s="26">
        <f>STAFF_CWS!AY544</f>
        <v>28800</v>
      </c>
      <c r="AV367" s="26">
        <f>STAFF_CWS!AZ544</f>
        <v>28800</v>
      </c>
      <c r="AW367" s="26">
        <f>STAFF_CWS!BA544</f>
        <v>28800</v>
      </c>
      <c r="AX367" s="26">
        <f>STAFF_CWS!BB544</f>
        <v>28800</v>
      </c>
      <c r="AY367" s="26">
        <f>STAFF_CWS!BC544</f>
        <v>28800</v>
      </c>
      <c r="AZ367" s="26">
        <f>STAFF_CWS!BD544</f>
        <v>32000</v>
      </c>
      <c r="BA367" s="26">
        <f>STAFF_CWS!BE544</f>
        <v>32000</v>
      </c>
      <c r="BB367" s="26">
        <f>STAFF_CWS!BF544</f>
        <v>32000</v>
      </c>
      <c r="BC367" s="26">
        <f>STAFF_CWS!BG544</f>
        <v>32000</v>
      </c>
      <c r="BD367" s="26">
        <f>STAFF_CWS!BH544</f>
        <v>32000</v>
      </c>
      <c r="BE367" s="26">
        <f>STAFF_CWS!BI544</f>
        <v>32000</v>
      </c>
      <c r="BF367" s="26">
        <f>STAFF_CWS!BJ544</f>
        <v>32000</v>
      </c>
      <c r="BG367" s="26">
        <f>STAFF_CWS!BK544</f>
        <v>32000</v>
      </c>
      <c r="BH367" s="26">
        <f>STAFF_CWS!BL544</f>
        <v>32000</v>
      </c>
      <c r="BI367" s="26">
        <f>STAFF_CWS!BM544</f>
        <v>32000</v>
      </c>
      <c r="BJ367" s="26">
        <f>STAFF_CWS!BN544</f>
        <v>32000</v>
      </c>
      <c r="BK367" s="26">
        <f>STAFF_CWS!BO544</f>
        <v>32000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144051.66666666666</v>
      </c>
      <c r="E368" s="26">
        <f>STAFF_CWS!I545</f>
        <v>144051.66666666666</v>
      </c>
      <c r="F368" s="26">
        <f>STAFF_CWS!J545</f>
        <v>144051.66666666666</v>
      </c>
      <c r="G368" s="26">
        <f>STAFF_CWS!K545</f>
        <v>144051.66666666666</v>
      </c>
      <c r="H368" s="26">
        <f>STAFF_CWS!L545</f>
        <v>144051.66666666666</v>
      </c>
      <c r="I368" s="26">
        <f>STAFF_CWS!M545</f>
        <v>144051.66666666666</v>
      </c>
      <c r="J368" s="26">
        <f>STAFF_CWS!N545</f>
        <v>144051.66666666666</v>
      </c>
      <c r="K368" s="26">
        <f>STAFF_CWS!O545</f>
        <v>144051.66666666666</v>
      </c>
      <c r="L368" s="26">
        <f>STAFF_CWS!P545</f>
        <v>144051.66666666666</v>
      </c>
      <c r="M368" s="26">
        <f>STAFF_CWS!Q545</f>
        <v>144051.66666666666</v>
      </c>
      <c r="N368" s="26">
        <f>STAFF_CWS!R545</f>
        <v>144051.66666666666</v>
      </c>
      <c r="O368" s="26">
        <f>STAFF_CWS!S545</f>
        <v>144051.66666666666</v>
      </c>
      <c r="P368" s="26">
        <f>STAFF_CWS!T545</f>
        <v>306051.66666666669</v>
      </c>
      <c r="Q368" s="26">
        <f>STAFF_CWS!U545</f>
        <v>306051.66666666669</v>
      </c>
      <c r="R368" s="26">
        <f>STAFF_CWS!V545</f>
        <v>306051.66666666669</v>
      </c>
      <c r="S368" s="26">
        <f>STAFF_CWS!W545</f>
        <v>306051.66666666669</v>
      </c>
      <c r="T368" s="26">
        <f>STAFF_CWS!X545</f>
        <v>306051.66666666669</v>
      </c>
      <c r="U368" s="26">
        <f>STAFF_CWS!Y545</f>
        <v>306051.66666666669</v>
      </c>
      <c r="V368" s="26">
        <f>STAFF_CWS!Z545</f>
        <v>306051.66666666669</v>
      </c>
      <c r="W368" s="26">
        <f>STAFF_CWS!AA545</f>
        <v>306051.66666666669</v>
      </c>
      <c r="X368" s="26">
        <f>STAFF_CWS!AB545</f>
        <v>306051.66666666669</v>
      </c>
      <c r="Y368" s="26">
        <f>STAFF_CWS!AC545</f>
        <v>306051.66666666669</v>
      </c>
      <c r="Z368" s="26">
        <f>STAFF_CWS!AD545</f>
        <v>306051.66666666669</v>
      </c>
      <c r="AA368" s="26">
        <f>STAFF_CWS!AE545</f>
        <v>306051.66666666669</v>
      </c>
      <c r="AB368" s="26">
        <f>STAFF_CWS!AF545</f>
        <v>306051.66666666669</v>
      </c>
      <c r="AC368" s="26">
        <f>STAFF_CWS!AG545</f>
        <v>306051.66666666669</v>
      </c>
      <c r="AD368" s="26">
        <f>STAFF_CWS!AH545</f>
        <v>306051.66666666669</v>
      </c>
      <c r="AE368" s="26">
        <f>STAFF_CWS!AI545</f>
        <v>306051.66666666669</v>
      </c>
      <c r="AF368" s="26">
        <f>STAFF_CWS!AJ545</f>
        <v>306051.66666666669</v>
      </c>
      <c r="AG368" s="26">
        <f>STAFF_CWS!AK545</f>
        <v>306051.66666666669</v>
      </c>
      <c r="AH368" s="26">
        <f>STAFF_CWS!AL545</f>
        <v>306051.66666666669</v>
      </c>
      <c r="AI368" s="26">
        <f>STAFF_CWS!AM545</f>
        <v>306051.66666666669</v>
      </c>
      <c r="AJ368" s="26">
        <f>STAFF_CWS!AN545</f>
        <v>306051.66666666669</v>
      </c>
      <c r="AK368" s="26">
        <f>STAFF_CWS!AO545</f>
        <v>306051.66666666669</v>
      </c>
      <c r="AL368" s="26">
        <f>STAFF_CWS!AP545</f>
        <v>306051.66666666669</v>
      </c>
      <c r="AM368" s="26">
        <f>STAFF_CWS!AQ545</f>
        <v>306051.66666666669</v>
      </c>
      <c r="AN368" s="26">
        <f>STAFF_CWS!AR545</f>
        <v>324051.66666666669</v>
      </c>
      <c r="AO368" s="26">
        <f>STAFF_CWS!AS545</f>
        <v>324051.66666666669</v>
      </c>
      <c r="AP368" s="26">
        <f>STAFF_CWS!AT545</f>
        <v>324051.66666666669</v>
      </c>
      <c r="AQ368" s="26">
        <f>STAFF_CWS!AU545</f>
        <v>324051.66666666669</v>
      </c>
      <c r="AR368" s="26">
        <f>STAFF_CWS!AV545</f>
        <v>324051.66666666669</v>
      </c>
      <c r="AS368" s="26">
        <f>STAFF_CWS!AW545</f>
        <v>324051.66666666669</v>
      </c>
      <c r="AT368" s="26">
        <f>STAFF_CWS!AX545</f>
        <v>324051.66666666669</v>
      </c>
      <c r="AU368" s="26">
        <f>STAFF_CWS!AY545</f>
        <v>324051.66666666669</v>
      </c>
      <c r="AV368" s="26">
        <f>STAFF_CWS!AZ545</f>
        <v>324051.66666666669</v>
      </c>
      <c r="AW368" s="26">
        <f>STAFF_CWS!BA545</f>
        <v>324051.66666666669</v>
      </c>
      <c r="AX368" s="26">
        <f>STAFF_CWS!BB545</f>
        <v>324051.66666666669</v>
      </c>
      <c r="AY368" s="26">
        <f>STAFF_CWS!BC545</f>
        <v>324051.66666666669</v>
      </c>
      <c r="AZ368" s="26">
        <f>STAFF_CWS!BD545</f>
        <v>360051.66666666669</v>
      </c>
      <c r="BA368" s="26">
        <f>STAFF_CWS!BE545</f>
        <v>360051.66666666669</v>
      </c>
      <c r="BB368" s="26">
        <f>STAFF_CWS!BF545</f>
        <v>360051.66666666669</v>
      </c>
      <c r="BC368" s="26">
        <f>STAFF_CWS!BG545</f>
        <v>360051.66666666669</v>
      </c>
      <c r="BD368" s="26">
        <f>STAFF_CWS!BH545</f>
        <v>360051.66666666669</v>
      </c>
      <c r="BE368" s="26">
        <f>STAFF_CWS!BI545</f>
        <v>360051.66666666669</v>
      </c>
      <c r="BF368" s="26">
        <f>STAFF_CWS!BJ545</f>
        <v>360051.66666666669</v>
      </c>
      <c r="BG368" s="26">
        <f>STAFF_CWS!BK545</f>
        <v>360051.66666666669</v>
      </c>
      <c r="BH368" s="26">
        <f>STAFF_CWS!BL545</f>
        <v>360051.66666666669</v>
      </c>
      <c r="BI368" s="26">
        <f>STAFF_CWS!BM545</f>
        <v>360051.66666666669</v>
      </c>
      <c r="BJ368" s="26">
        <f>STAFF_CWS!BN545</f>
        <v>360051.66666666669</v>
      </c>
      <c r="BK368" s="26">
        <f>STAFF_CWS!BO545</f>
        <v>360051.66666666669</v>
      </c>
      <c r="BL368" s="39">
        <f>SUM(C368:BK368)</f>
        <v>17283099.999999989</v>
      </c>
      <c r="BM368" s="66">
        <f>STAFF_CWS!BP545</f>
        <v>17283099.999999989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48000</v>
      </c>
      <c r="P372" s="26">
        <f>STAFF_CWS!T549</f>
        <v>48000</v>
      </c>
      <c r="Q372" s="26">
        <f>STAFF_CWS!U549</f>
        <v>48000</v>
      </c>
      <c r="R372" s="26">
        <f>STAFF_CWS!V549</f>
        <v>48000</v>
      </c>
      <c r="S372" s="26">
        <f>STAFF_CWS!W549</f>
        <v>48000</v>
      </c>
      <c r="T372" s="26">
        <f>STAFF_CWS!X549</f>
        <v>48000</v>
      </c>
      <c r="U372" s="26">
        <f>STAFF_CWS!Y549</f>
        <v>48000</v>
      </c>
      <c r="V372" s="26">
        <f>STAFF_CWS!Z549</f>
        <v>48000</v>
      </c>
      <c r="W372" s="26">
        <f>STAFF_CWS!AA549</f>
        <v>48000</v>
      </c>
      <c r="X372" s="26">
        <f>STAFF_CWS!AB549</f>
        <v>48000</v>
      </c>
      <c r="Y372" s="26">
        <f>STAFF_CWS!AC549</f>
        <v>48000</v>
      </c>
      <c r="Z372" s="26">
        <f>STAFF_CWS!AD549</f>
        <v>48000</v>
      </c>
      <c r="AA372" s="26">
        <f>STAFF_CWS!AE549</f>
        <v>102000</v>
      </c>
      <c r="AB372" s="26">
        <f>STAFF_CWS!AF549</f>
        <v>102000</v>
      </c>
      <c r="AC372" s="26">
        <f>STAFF_CWS!AG549</f>
        <v>102000</v>
      </c>
      <c r="AD372" s="26">
        <f>STAFF_CWS!AH549</f>
        <v>102000</v>
      </c>
      <c r="AE372" s="26">
        <f>STAFF_CWS!AI549</f>
        <v>102000</v>
      </c>
      <c r="AF372" s="26">
        <f>STAFF_CWS!AJ549</f>
        <v>102000</v>
      </c>
      <c r="AG372" s="26">
        <f>STAFF_CWS!AK549</f>
        <v>102000</v>
      </c>
      <c r="AH372" s="26">
        <f>STAFF_CWS!AL549</f>
        <v>102000</v>
      </c>
      <c r="AI372" s="26">
        <f>STAFF_CWS!AM549</f>
        <v>102000</v>
      </c>
      <c r="AJ372" s="26">
        <f>STAFF_CWS!AN549</f>
        <v>102000</v>
      </c>
      <c r="AK372" s="26">
        <f>STAFF_CWS!AO549</f>
        <v>102000</v>
      </c>
      <c r="AL372" s="26">
        <f>STAFF_CWS!AP549</f>
        <v>102000</v>
      </c>
      <c r="AM372" s="26">
        <f>STAFF_CWS!AQ549</f>
        <v>102000</v>
      </c>
      <c r="AN372" s="26">
        <f>STAFF_CWS!AR549</f>
        <v>102000</v>
      </c>
      <c r="AO372" s="26">
        <f>STAFF_CWS!AS549</f>
        <v>102000</v>
      </c>
      <c r="AP372" s="26">
        <f>STAFF_CWS!AT549</f>
        <v>102000</v>
      </c>
      <c r="AQ372" s="26">
        <f>STAFF_CWS!AU549</f>
        <v>102000</v>
      </c>
      <c r="AR372" s="26">
        <f>STAFF_CWS!AV549</f>
        <v>102000</v>
      </c>
      <c r="AS372" s="26">
        <f>STAFF_CWS!AW549</f>
        <v>102000</v>
      </c>
      <c r="AT372" s="26">
        <f>STAFF_CWS!AX549</f>
        <v>102000</v>
      </c>
      <c r="AU372" s="26">
        <f>STAFF_CWS!AY549</f>
        <v>102000</v>
      </c>
      <c r="AV372" s="26">
        <f>STAFF_CWS!AZ549</f>
        <v>102000</v>
      </c>
      <c r="AW372" s="26">
        <f>STAFF_CWS!BA549</f>
        <v>102000</v>
      </c>
      <c r="AX372" s="26">
        <f>STAFF_CWS!BB549</f>
        <v>102000</v>
      </c>
      <c r="AY372" s="26">
        <f>STAFF_CWS!BC549</f>
        <v>108000</v>
      </c>
      <c r="AZ372" s="26">
        <f>STAFF_CWS!BD549</f>
        <v>108000</v>
      </c>
      <c r="BA372" s="26">
        <f>STAFF_CWS!BE549</f>
        <v>108000</v>
      </c>
      <c r="BB372" s="26">
        <f>STAFF_CWS!BF549</f>
        <v>108000</v>
      </c>
      <c r="BC372" s="26">
        <f>STAFF_CWS!BG549</f>
        <v>108000</v>
      </c>
      <c r="BD372" s="26">
        <f>STAFF_CWS!BH549</f>
        <v>108000</v>
      </c>
      <c r="BE372" s="26">
        <f>STAFF_CWS!BI549</f>
        <v>108000</v>
      </c>
      <c r="BF372" s="26">
        <f>STAFF_CWS!BJ549</f>
        <v>108000</v>
      </c>
      <c r="BG372" s="26">
        <f>STAFF_CWS!BK549</f>
        <v>108000</v>
      </c>
      <c r="BH372" s="26">
        <f>STAFF_CWS!BL549</f>
        <v>108000</v>
      </c>
      <c r="BI372" s="26">
        <f>STAFF_CWS!BM549</f>
        <v>108000</v>
      </c>
      <c r="BJ372" s="26">
        <f>STAFF_CWS!BN549</f>
        <v>108000</v>
      </c>
      <c r="BK372" s="26">
        <f>STAFF_CWS!BO549</f>
        <v>120000</v>
      </c>
      <c r="BL372" s="39">
        <f>SUM(C372:BK372)</f>
        <v>4440000</v>
      </c>
      <c r="BM372" s="66">
        <f>STAFF_CWS!BP549</f>
        <v>4440000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49666.666666666664</v>
      </c>
      <c r="P374" s="26">
        <f>STAFF_CWS!T551</f>
        <v>49833.333333333336</v>
      </c>
      <c r="Q374" s="26">
        <f>STAFF_CWS!U551</f>
        <v>49833.333333333336</v>
      </c>
      <c r="R374" s="26">
        <f>STAFF_CWS!V551</f>
        <v>49833.333333333336</v>
      </c>
      <c r="S374" s="26">
        <f>STAFF_CWS!W551</f>
        <v>49833.333333333336</v>
      </c>
      <c r="T374" s="26">
        <f>STAFF_CWS!X551</f>
        <v>49833.333333333336</v>
      </c>
      <c r="U374" s="26">
        <f>STAFF_CWS!Y551</f>
        <v>49833.333333333336</v>
      </c>
      <c r="V374" s="26">
        <f>STAFF_CWS!Z551</f>
        <v>49833.333333333336</v>
      </c>
      <c r="W374" s="26">
        <f>STAFF_CWS!AA551</f>
        <v>49833.333333333336</v>
      </c>
      <c r="X374" s="26">
        <f>STAFF_CWS!AB551</f>
        <v>49833.333333333336</v>
      </c>
      <c r="Y374" s="26">
        <f>STAFF_CWS!AC551</f>
        <v>49833.333333333336</v>
      </c>
      <c r="Z374" s="26">
        <f>STAFF_CWS!AD551</f>
        <v>49833.333333333336</v>
      </c>
      <c r="AA374" s="26">
        <f>STAFF_CWS!AE551</f>
        <v>103833.33333333333</v>
      </c>
      <c r="AB374" s="26">
        <f>STAFF_CWS!AF551</f>
        <v>104016.66666666667</v>
      </c>
      <c r="AC374" s="26">
        <f>STAFF_CWS!AG551</f>
        <v>104016.66666666667</v>
      </c>
      <c r="AD374" s="26">
        <f>STAFF_CWS!AH551</f>
        <v>104016.66666666667</v>
      </c>
      <c r="AE374" s="26">
        <f>STAFF_CWS!AI551</f>
        <v>104016.66666666667</v>
      </c>
      <c r="AF374" s="26">
        <f>STAFF_CWS!AJ551</f>
        <v>104016.66666666667</v>
      </c>
      <c r="AG374" s="26">
        <f>STAFF_CWS!AK551</f>
        <v>104016.66666666667</v>
      </c>
      <c r="AH374" s="26">
        <f>STAFF_CWS!AL551</f>
        <v>104016.66666666667</v>
      </c>
      <c r="AI374" s="26">
        <f>STAFF_CWS!AM551</f>
        <v>104016.66666666667</v>
      </c>
      <c r="AJ374" s="26">
        <f>STAFF_CWS!AN551</f>
        <v>104016.66666666667</v>
      </c>
      <c r="AK374" s="26">
        <f>STAFF_CWS!AO551</f>
        <v>104016.66666666667</v>
      </c>
      <c r="AL374" s="26">
        <f>STAFF_CWS!AP551</f>
        <v>104016.66666666667</v>
      </c>
      <c r="AM374" s="26">
        <f>STAFF_CWS!AQ551</f>
        <v>104016.66666666667</v>
      </c>
      <c r="AN374" s="26">
        <f>STAFF_CWS!AR551</f>
        <v>104218.33333333333</v>
      </c>
      <c r="AO374" s="26">
        <f>STAFF_CWS!AS551</f>
        <v>104218.33333333333</v>
      </c>
      <c r="AP374" s="26">
        <f>STAFF_CWS!AT551</f>
        <v>104218.33333333333</v>
      </c>
      <c r="AQ374" s="26">
        <f>STAFF_CWS!AU551</f>
        <v>104218.33333333333</v>
      </c>
      <c r="AR374" s="26">
        <f>STAFF_CWS!AV551</f>
        <v>104218.33333333333</v>
      </c>
      <c r="AS374" s="26">
        <f>STAFF_CWS!AW551</f>
        <v>104218.33333333333</v>
      </c>
      <c r="AT374" s="26">
        <f>STAFF_CWS!AX551</f>
        <v>104218.33333333333</v>
      </c>
      <c r="AU374" s="26">
        <f>STAFF_CWS!AY551</f>
        <v>104218.33333333333</v>
      </c>
      <c r="AV374" s="26">
        <f>STAFF_CWS!AZ551</f>
        <v>104218.33333333333</v>
      </c>
      <c r="AW374" s="26">
        <f>STAFF_CWS!BA551</f>
        <v>104218.33333333333</v>
      </c>
      <c r="AX374" s="26">
        <f>STAFF_CWS!BB551</f>
        <v>104218.33333333333</v>
      </c>
      <c r="AY374" s="26">
        <f>STAFF_CWS!BC551</f>
        <v>110218.33333333333</v>
      </c>
      <c r="AZ374" s="26">
        <f>STAFF_CWS!BD551</f>
        <v>110440.16666666667</v>
      </c>
      <c r="BA374" s="26">
        <f>STAFF_CWS!BE551</f>
        <v>110440.16666666667</v>
      </c>
      <c r="BB374" s="26">
        <f>STAFF_CWS!BF551</f>
        <v>110440.16666666667</v>
      </c>
      <c r="BC374" s="26">
        <f>STAFF_CWS!BG551</f>
        <v>110440.16666666667</v>
      </c>
      <c r="BD374" s="26">
        <f>STAFF_CWS!BH551</f>
        <v>110440.16666666667</v>
      </c>
      <c r="BE374" s="26">
        <f>STAFF_CWS!BI551</f>
        <v>110440.16666666667</v>
      </c>
      <c r="BF374" s="26">
        <f>STAFF_CWS!BJ551</f>
        <v>110440.16666666667</v>
      </c>
      <c r="BG374" s="26">
        <f>STAFF_CWS!BK551</f>
        <v>110440.16666666667</v>
      </c>
      <c r="BH374" s="26">
        <f>STAFF_CWS!BL551</f>
        <v>110440.16666666667</v>
      </c>
      <c r="BI374" s="26">
        <f>STAFF_CWS!BM551</f>
        <v>110440.16666666667</v>
      </c>
      <c r="BJ374" s="26">
        <f>STAFF_CWS!BN551</f>
        <v>110440.16666666667</v>
      </c>
      <c r="BK374" s="26">
        <f>STAFF_CWS!BO551</f>
        <v>122440.16666666667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129</v>
      </c>
      <c r="C376" s="26">
        <f>STAFF_CWS!G553</f>
        <v>0</v>
      </c>
      <c r="D376" s="26">
        <f>STAFF_CWS!H553</f>
        <v>1744051.6666666667</v>
      </c>
      <c r="E376" s="26">
        <f>STAFF_CWS!I553</f>
        <v>1744051.6666666667</v>
      </c>
      <c r="F376" s="26">
        <f>STAFF_CWS!J553</f>
        <v>1744051.6666666667</v>
      </c>
      <c r="G376" s="26">
        <f>STAFF_CWS!K553</f>
        <v>1745718.3333333333</v>
      </c>
      <c r="H376" s="26">
        <f>STAFF_CWS!L553</f>
        <v>1745718.3333333333</v>
      </c>
      <c r="I376" s="26">
        <f>STAFF_CWS!M553</f>
        <v>1745718.3333333333</v>
      </c>
      <c r="J376" s="26">
        <f>STAFF_CWS!N553</f>
        <v>1745718.3333333333</v>
      </c>
      <c r="K376" s="26">
        <f>STAFF_CWS!O553</f>
        <v>1745718.3333333333</v>
      </c>
      <c r="L376" s="26">
        <f>STAFF_CWS!P553</f>
        <v>1745718.3333333333</v>
      </c>
      <c r="M376" s="26">
        <f>STAFF_CWS!Q553</f>
        <v>1745718.3333333333</v>
      </c>
      <c r="N376" s="26">
        <f>STAFF_CWS!R553</f>
        <v>1745718.3333333333</v>
      </c>
      <c r="O376" s="26">
        <f>STAFF_CWS!S553</f>
        <v>1793718.3333333333</v>
      </c>
      <c r="P376" s="26">
        <f>STAFF_CWS!T553</f>
        <v>3755885</v>
      </c>
      <c r="Q376" s="26">
        <f>STAFF_CWS!U553</f>
        <v>3755885</v>
      </c>
      <c r="R376" s="26">
        <f>STAFF_CWS!V553</f>
        <v>3755885</v>
      </c>
      <c r="S376" s="26">
        <f>STAFF_CWS!W553</f>
        <v>3755885</v>
      </c>
      <c r="T376" s="26">
        <f>STAFF_CWS!X553</f>
        <v>3755885</v>
      </c>
      <c r="U376" s="26">
        <f>STAFF_CWS!Y553</f>
        <v>3755885</v>
      </c>
      <c r="V376" s="26">
        <f>STAFF_CWS!Z553</f>
        <v>3755885</v>
      </c>
      <c r="W376" s="26">
        <f>STAFF_CWS!AA553</f>
        <v>3755885</v>
      </c>
      <c r="X376" s="26">
        <f>STAFF_CWS!AB553</f>
        <v>3755885</v>
      </c>
      <c r="Y376" s="26">
        <f>STAFF_CWS!AC553</f>
        <v>3755885</v>
      </c>
      <c r="Z376" s="26">
        <f>STAFF_CWS!AD553</f>
        <v>3755885</v>
      </c>
      <c r="AA376" s="26">
        <f>STAFF_CWS!AE553</f>
        <v>3809885</v>
      </c>
      <c r="AB376" s="26">
        <f>STAFF_CWS!AF553</f>
        <v>3810068.3333333335</v>
      </c>
      <c r="AC376" s="26">
        <f>STAFF_CWS!AG553</f>
        <v>3810068.3333333335</v>
      </c>
      <c r="AD376" s="26">
        <f>STAFF_CWS!AH553</f>
        <v>3810068.3333333335</v>
      </c>
      <c r="AE376" s="26">
        <f>STAFF_CWS!AI553</f>
        <v>3810068.3333333335</v>
      </c>
      <c r="AF376" s="26">
        <f>STAFF_CWS!AJ553</f>
        <v>3810068.3333333335</v>
      </c>
      <c r="AG376" s="26">
        <f>STAFF_CWS!AK553</f>
        <v>3810068.3333333335</v>
      </c>
      <c r="AH376" s="26">
        <f>STAFF_CWS!AL553</f>
        <v>3810068.3333333335</v>
      </c>
      <c r="AI376" s="26">
        <f>STAFF_CWS!AM553</f>
        <v>3810068.3333333335</v>
      </c>
      <c r="AJ376" s="26">
        <f>STAFF_CWS!AN553</f>
        <v>3810068.3333333335</v>
      </c>
      <c r="AK376" s="26">
        <f>STAFF_CWS!AO553</f>
        <v>3810068.3333333335</v>
      </c>
      <c r="AL376" s="26">
        <f>STAFF_CWS!AP553</f>
        <v>3810068.3333333335</v>
      </c>
      <c r="AM376" s="26">
        <f>STAFF_CWS!AQ553</f>
        <v>3810068.3333333335</v>
      </c>
      <c r="AN376" s="26">
        <f>STAFF_CWS!AR553</f>
        <v>4028270</v>
      </c>
      <c r="AO376" s="26">
        <f>STAFF_CWS!AS553</f>
        <v>4028270</v>
      </c>
      <c r="AP376" s="26">
        <f>STAFF_CWS!AT553</f>
        <v>4028270</v>
      </c>
      <c r="AQ376" s="26">
        <f>STAFF_CWS!AU553</f>
        <v>4028270</v>
      </c>
      <c r="AR376" s="26">
        <f>STAFF_CWS!AV553</f>
        <v>4028270</v>
      </c>
      <c r="AS376" s="26">
        <f>STAFF_CWS!AW553</f>
        <v>4028270</v>
      </c>
      <c r="AT376" s="26">
        <f>STAFF_CWS!AX553</f>
        <v>4028270</v>
      </c>
      <c r="AU376" s="26">
        <f>STAFF_CWS!AY553</f>
        <v>4028270</v>
      </c>
      <c r="AV376" s="26">
        <f>STAFF_CWS!AZ553</f>
        <v>4028270</v>
      </c>
      <c r="AW376" s="26">
        <f>STAFF_CWS!BA553</f>
        <v>4028270</v>
      </c>
      <c r="AX376" s="26">
        <f>STAFF_CWS!BB553</f>
        <v>4028270</v>
      </c>
      <c r="AY376" s="26">
        <f>STAFF_CWS!BC553</f>
        <v>4034270</v>
      </c>
      <c r="AZ376" s="26">
        <f>STAFF_CWS!BD553</f>
        <v>4470491.833333333</v>
      </c>
      <c r="BA376" s="26">
        <f>STAFF_CWS!BE553</f>
        <v>4470491.833333333</v>
      </c>
      <c r="BB376" s="26">
        <f>STAFF_CWS!BF553</f>
        <v>4470491.833333333</v>
      </c>
      <c r="BC376" s="26">
        <f>STAFF_CWS!BG553</f>
        <v>4470491.833333333</v>
      </c>
      <c r="BD376" s="26">
        <f>STAFF_CWS!BH553</f>
        <v>4470491.833333333</v>
      </c>
      <c r="BE376" s="26">
        <f>STAFF_CWS!BI553</f>
        <v>4470491.833333333</v>
      </c>
      <c r="BF376" s="26">
        <f>STAFF_CWS!BJ553</f>
        <v>4470491.833333333</v>
      </c>
      <c r="BG376" s="26">
        <f>STAFF_CWS!BK553</f>
        <v>4470491.833333333</v>
      </c>
      <c r="BH376" s="26">
        <f>STAFF_CWS!BL553</f>
        <v>4470491.833333333</v>
      </c>
      <c r="BI376" s="26">
        <f>STAFF_CWS!BM553</f>
        <v>4470491.833333333</v>
      </c>
      <c r="BJ376" s="26">
        <f>STAFF_CWS!BN553</f>
        <v>4470491.833333333</v>
      </c>
      <c r="BK376" s="26">
        <f>STAFF_CWS!BO553</f>
        <v>4482491.833333333</v>
      </c>
      <c r="BL376" s="39">
        <f>SUM(C376:BK376)</f>
        <v>213840202.00000006</v>
      </c>
      <c r="BM376" s="66">
        <f>STAFF_CWS!BP553</f>
        <v>213840202.00000006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113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114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115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116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425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432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435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436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434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401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402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431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433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437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428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432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554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599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600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436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434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401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402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431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433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438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426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432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435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436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434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401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402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431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433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439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440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432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772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773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436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434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401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402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431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433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441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429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432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435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190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436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434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401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402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431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433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442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470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403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424</v>
      </c>
    </row>
    <row r="78" spans="1:64" x14ac:dyDescent="0.15">
      <c r="B78" s="51"/>
    </row>
    <row r="79" spans="1:64" x14ac:dyDescent="0.15">
      <c r="B79" s="14" t="s">
        <v>425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195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189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194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428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191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192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193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426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443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444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427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445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190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429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446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322</v>
      </c>
      <c r="B2" s="344"/>
      <c r="C2" s="198"/>
    </row>
    <row r="3" spans="1:63" x14ac:dyDescent="0.15">
      <c r="A3" s="10"/>
      <c r="B3" s="10" t="s">
        <v>731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151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380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670</v>
      </c>
      <c r="C8" s="200"/>
      <c r="D8" s="9">
        <f>'FIN-P&amp;L_CWS'!E205</f>
        <v>9791069.9999999981</v>
      </c>
      <c r="E8" s="9">
        <f>'FIN-P&amp;L_CWS'!F205</f>
        <v>9763761.666666666</v>
      </c>
      <c r="F8" s="9">
        <f>'FIN-P&amp;L_CWS'!G205</f>
        <v>9766818.3333333321</v>
      </c>
      <c r="G8" s="9">
        <f>'FIN-P&amp;L_CWS'!H205</f>
        <v>9765344.9999999981</v>
      </c>
      <c r="H8" s="9">
        <f>'FIN-P&amp;L_CWS'!I205</f>
        <v>9800984.9999999981</v>
      </c>
      <c r="I8" s="9">
        <f>'FIN-P&amp;L_CWS'!J205</f>
        <v>9802094.9999999981</v>
      </c>
      <c r="J8" s="9">
        <f>'FIN-P&amp;L_CWS'!K205</f>
        <v>9834884.9999999981</v>
      </c>
      <c r="K8" s="9">
        <f>'FIN-P&amp;L_CWS'!L205</f>
        <v>9802544.9999999981</v>
      </c>
      <c r="L8" s="9">
        <f>'FIN-P&amp;L_CWS'!M205</f>
        <v>9796934.9999999981</v>
      </c>
      <c r="M8" s="9">
        <f>'FIN-P&amp;L_CWS'!N205</f>
        <v>9785229.6779999994</v>
      </c>
      <c r="N8" s="9">
        <f>'FIN-P&amp;L_CWS'!O205</f>
        <v>9771254.6779999994</v>
      </c>
      <c r="O8" s="9">
        <f>'FIN-P&amp;L_CWS'!P205</f>
        <v>9819736.4924999997</v>
      </c>
      <c r="P8" s="9">
        <f>'FIN-P&amp;L_CWS'!Q205</f>
        <v>11801457.992099999</v>
      </c>
      <c r="Q8" s="9">
        <f>'FIN-P&amp;L_CWS'!R205</f>
        <v>11788101.80985</v>
      </c>
      <c r="R8" s="9">
        <f>'FIN-P&amp;L_CWS'!S205</f>
        <v>11791251.9947</v>
      </c>
      <c r="S8" s="9">
        <f>'FIN-P&amp;L_CWS'!T205</f>
        <v>11810816.9947</v>
      </c>
      <c r="T8" s="9">
        <f>'FIN-P&amp;L_CWS'!U205</f>
        <v>11794851.9947</v>
      </c>
      <c r="U8" s="9">
        <f>'FIN-P&amp;L_CWS'!V205</f>
        <v>7799070.3280333336</v>
      </c>
      <c r="V8" s="9">
        <f>'FIN-P&amp;L_CWS'!W205</f>
        <v>5800819.4947000006</v>
      </c>
      <c r="W8" s="9">
        <f>'FIN-P&amp;L_CWS'!X205</f>
        <v>5802123.3124500001</v>
      </c>
      <c r="X8" s="9">
        <f>'FIN-P&amp;L_CWS'!Y205</f>
        <v>5800213.9562000008</v>
      </c>
      <c r="Y8" s="9">
        <f>'FIN-P&amp;L_CWS'!Z205</f>
        <v>5818753.4812000003</v>
      </c>
      <c r="Z8" s="9">
        <f>'FIN-P&amp;L_CWS'!AA205</f>
        <v>5802052.4629875002</v>
      </c>
      <c r="AA8" s="9">
        <f>'FIN-P&amp;L_CWS'!AB205</f>
        <v>5859335.3677500002</v>
      </c>
      <c r="AB8" s="9">
        <f>'FIN-P&amp;L_CWS'!AC205</f>
        <v>8225762.9064416662</v>
      </c>
      <c r="AC8" s="9">
        <f>'FIN-P&amp;L_CWS'!AD205</f>
        <v>8234584.8887449997</v>
      </c>
      <c r="AD8" s="9">
        <f>'FIN-P&amp;L_CWS'!AE205</f>
        <v>8231525.7869599992</v>
      </c>
      <c r="AE8" s="9">
        <f>'FIN-P&amp;L_CWS'!AF205</f>
        <v>8253630.7869599992</v>
      </c>
      <c r="AF8" s="9">
        <f>'FIN-P&amp;L_CWS'!AG205</f>
        <v>8234487.6314249998</v>
      </c>
      <c r="AG8" s="9">
        <f>'FIN-P&amp;L_CWS'!AH205</f>
        <v>8240787.6314249998</v>
      </c>
      <c r="AH8" s="9">
        <f>'FIN-P&amp;L_CWS'!AI205</f>
        <v>8235868.7456749994</v>
      </c>
      <c r="AI8" s="9">
        <f>'FIN-P&amp;L_CWS'!AJ205</f>
        <v>8235402.9492099993</v>
      </c>
      <c r="AJ8" s="9">
        <f>'FIN-P&amp;L_CWS'!AK205</f>
        <v>8231628.5579599999</v>
      </c>
      <c r="AK8" s="9">
        <f>'FIN-P&amp;L_CWS'!AL205</f>
        <v>8249348.3165074997</v>
      </c>
      <c r="AL8" s="9">
        <f>'FIN-P&amp;L_CWS'!AM205</f>
        <v>8225827.2554799998</v>
      </c>
      <c r="AM8" s="9">
        <f>'FIN-P&amp;L_CWS'!AN205</f>
        <v>8346240.0210025003</v>
      </c>
      <c r="AN8" s="9">
        <f>'FIN-P&amp;L_CWS'!AO205</f>
        <v>12509519.437927624</v>
      </c>
      <c r="AO8" s="9">
        <f>'FIN-P&amp;L_CWS'!AP205</f>
        <v>12523673.250235625</v>
      </c>
      <c r="AP8" s="9">
        <f>'FIN-P&amp;L_CWS'!AQ205</f>
        <v>12525607.194745125</v>
      </c>
      <c r="AQ8" s="9">
        <f>'FIN-P&amp;L_CWS'!AR205</f>
        <v>12547793.713400126</v>
      </c>
      <c r="AR8" s="9">
        <f>'FIN-P&amp;L_CWS'!AS205</f>
        <v>12531170.676096873</v>
      </c>
      <c r="AS8" s="9">
        <f>'FIN-P&amp;L_CWS'!AT205</f>
        <v>12537470.676096873</v>
      </c>
      <c r="AT8" s="9">
        <f>'FIN-P&amp;L_CWS'!AU205</f>
        <v>12532444.843691874</v>
      </c>
      <c r="AU8" s="9">
        <f>'FIN-P&amp;L_CWS'!AV205</f>
        <v>12529436.362245126</v>
      </c>
      <c r="AV8" s="9">
        <f>'FIN-P&amp;L_CWS'!AW205</f>
        <v>12525583.381090125</v>
      </c>
      <c r="AW8" s="9">
        <f>'FIN-P&amp;L_CWS'!AX205</f>
        <v>12540515.045425626</v>
      </c>
      <c r="AX8" s="9">
        <f>'FIN-P&amp;L_CWS'!AY205</f>
        <v>12514392.670636375</v>
      </c>
      <c r="AY8" s="9">
        <f>'FIN-P&amp;L_CWS'!AZ205</f>
        <v>12626314.253883375</v>
      </c>
      <c r="AZ8" s="9">
        <f>'FIN-P&amp;L_CWS'!BA205</f>
        <v>13519712.968264267</v>
      </c>
      <c r="BA8" s="9">
        <f>'FIN-P&amp;L_CWS'!BB205</f>
        <v>13545785.263157215</v>
      </c>
      <c r="BB8" s="9">
        <f>'FIN-P&amp;L_CWS'!BC205</f>
        <v>13551578.617084363</v>
      </c>
      <c r="BC8" s="9">
        <f>'FIN-P&amp;L_CWS'!BD205</f>
        <v>13573834.496791614</v>
      </c>
      <c r="BD8" s="9">
        <f>'FIN-P&amp;L_CWS'!BE205</f>
        <v>13561205.880093765</v>
      </c>
      <c r="BE8" s="9">
        <f>'FIN-P&amp;L_CWS'!BF205</f>
        <v>13567505.880093765</v>
      </c>
      <c r="BF8" s="9">
        <f>'FIN-P&amp;L_CWS'!BG205</f>
        <v>13562410.765386514</v>
      </c>
      <c r="BG8" s="9">
        <f>'FIN-P&amp;L_CWS'!BH205</f>
        <v>13555407.942084365</v>
      </c>
      <c r="BH8" s="9">
        <f>'FIN-P&amp;L_CWS'!BI205</f>
        <v>13551481.799597863</v>
      </c>
      <c r="BI8" s="9">
        <f>'FIN-P&amp;L_CWS'!BJ205</f>
        <v>13562484.700963464</v>
      </c>
      <c r="BJ8" s="9">
        <f>'FIN-P&amp;L_CWS'!BK205</f>
        <v>13532294.735799816</v>
      </c>
      <c r="BK8" s="9">
        <f>'FIN-P&amp;L_CWS'!BL205</f>
        <v>13544896.041611666</v>
      </c>
    </row>
    <row r="9" spans="1:63" x14ac:dyDescent="0.15">
      <c r="B9" s="45" t="s">
        <v>380</v>
      </c>
      <c r="C9" s="200"/>
      <c r="D9" s="9">
        <f>'FIN-P&amp;L_CWS'!E207</f>
        <v>-9791069.9999999981</v>
      </c>
      <c r="E9" s="9">
        <f>'FIN-P&amp;L_CWS'!F207</f>
        <v>-9763761.666666666</v>
      </c>
      <c r="F9" s="9">
        <f>'FIN-P&amp;L_CWS'!G207</f>
        <v>-9766818.3333333321</v>
      </c>
      <c r="G9" s="9">
        <f>'FIN-P&amp;L_CWS'!H207</f>
        <v>-9765344.9999999981</v>
      </c>
      <c r="H9" s="9">
        <f>'FIN-P&amp;L_CWS'!I207</f>
        <v>-9800984.9999999981</v>
      </c>
      <c r="I9" s="9">
        <f>'FIN-P&amp;L_CWS'!J207</f>
        <v>-9802094.9999999981</v>
      </c>
      <c r="J9" s="9">
        <f>'FIN-P&amp;L_CWS'!K207</f>
        <v>-9834884.9999999981</v>
      </c>
      <c r="K9" s="9">
        <f>'FIN-P&amp;L_CWS'!L207</f>
        <v>-9802544.9999999981</v>
      </c>
      <c r="L9" s="9">
        <f>'FIN-P&amp;L_CWS'!M207</f>
        <v>-9796934.9999999981</v>
      </c>
      <c r="M9" s="9">
        <f>'FIN-P&amp;L_CWS'!N207</f>
        <v>-9769461.6779999994</v>
      </c>
      <c r="N9" s="9">
        <f>'FIN-P&amp;L_CWS'!O207</f>
        <v>-9755486.6779999994</v>
      </c>
      <c r="O9" s="9">
        <f>'FIN-P&amp;L_CWS'!P207</f>
        <v>-9789406.4924999997</v>
      </c>
      <c r="P9" s="9">
        <f>'FIN-P&amp;L_CWS'!Q207</f>
        <v>-11700490.392099999</v>
      </c>
      <c r="Q9" s="9">
        <f>'FIN-P&amp;L_CWS'!R207</f>
        <v>-11652315.20985</v>
      </c>
      <c r="R9" s="9">
        <f>'FIN-P&amp;L_CWS'!S207</f>
        <v>-11519678.7947</v>
      </c>
      <c r="S9" s="9">
        <f>'FIN-P&amp;L_CWS'!T207</f>
        <v>-11539243.7947</v>
      </c>
      <c r="T9" s="9">
        <f>'FIN-P&amp;L_CWS'!U207</f>
        <v>-11523278.7947</v>
      </c>
      <c r="U9" s="9">
        <f>'FIN-P&amp;L_CWS'!V207</f>
        <v>-7527497.1280333335</v>
      </c>
      <c r="V9" s="9">
        <f>'FIN-P&amp;L_CWS'!W207</f>
        <v>-5529246.2947000004</v>
      </c>
      <c r="W9" s="9">
        <f>'FIN-P&amp;L_CWS'!X207</f>
        <v>-5495731.1124499999</v>
      </c>
      <c r="X9" s="9">
        <f>'FIN-P&amp;L_CWS'!Y207</f>
        <v>-5459002.7562000006</v>
      </c>
      <c r="Y9" s="9">
        <f>'FIN-P&amp;L_CWS'!Z207</f>
        <v>-5476642.2812000001</v>
      </c>
      <c r="Z9" s="9">
        <f>'FIN-P&amp;L_CWS'!AA207</f>
        <v>-5393773.9129875004</v>
      </c>
      <c r="AA9" s="9">
        <f>'FIN-P&amp;L_CWS'!AB207</f>
        <v>-5450325.5677500004</v>
      </c>
      <c r="AB9" s="9">
        <f>'FIN-P&amp;L_CWS'!AC207</f>
        <v>-7679627.706441666</v>
      </c>
      <c r="AC9" s="9">
        <f>'FIN-P&amp;L_CWS'!AD207</f>
        <v>-7361502.5687449994</v>
      </c>
      <c r="AD9" s="9">
        <f>'FIN-P&amp;L_CWS'!AE207</f>
        <v>-7246116.9269599989</v>
      </c>
      <c r="AE9" s="9">
        <f>'FIN-P&amp;L_CWS'!AF207</f>
        <v>-7268221.9269599989</v>
      </c>
      <c r="AF9" s="9">
        <f>'FIN-P&amp;L_CWS'!AG207</f>
        <v>-7140387.2314250004</v>
      </c>
      <c r="AG9" s="9">
        <f>'FIN-P&amp;L_CWS'!AH207</f>
        <v>-7146687.2314250004</v>
      </c>
      <c r="AH9" s="9">
        <f>'FIN-P&amp;L_CWS'!AI207</f>
        <v>-7141768.3456749991</v>
      </c>
      <c r="AI9" s="9">
        <f>'FIN-P&amp;L_CWS'!AJ207</f>
        <v>-7249079.089209999</v>
      </c>
      <c r="AJ9" s="9">
        <f>'FIN-P&amp;L_CWS'!AK207</f>
        <v>-7244389.6979599996</v>
      </c>
      <c r="AK9" s="9">
        <f>'FIN-P&amp;L_CWS'!AL207</f>
        <v>-7369810.9965074994</v>
      </c>
      <c r="AL9" s="9">
        <f>'FIN-P&amp;L_CWS'!AM207</f>
        <v>-7453321.4754799996</v>
      </c>
      <c r="AM9" s="9">
        <f>'FIN-P&amp;L_CWS'!AN207</f>
        <v>-7681627.0310025001</v>
      </c>
      <c r="AN9" s="9">
        <f>'FIN-P&amp;L_CWS'!AO207</f>
        <v>-11484688.605927624</v>
      </c>
      <c r="AO9" s="9">
        <f>'FIN-P&amp;L_CWS'!AP207</f>
        <v>-10888766.550235625</v>
      </c>
      <c r="AP9" s="9">
        <f>'FIN-P&amp;L_CWS'!AQ207</f>
        <v>-10680280.512745125</v>
      </c>
      <c r="AQ9" s="9">
        <f>'FIN-P&amp;L_CWS'!AR207</f>
        <v>-10702467.031400125</v>
      </c>
      <c r="AR9" s="9">
        <f>'FIN-P&amp;L_CWS'!AS207</f>
        <v>-10484671.051096873</v>
      </c>
      <c r="AS9" s="9">
        <f>'FIN-P&amp;L_CWS'!AT207</f>
        <v>-10490971.051096873</v>
      </c>
      <c r="AT9" s="9">
        <f>'FIN-P&amp;L_CWS'!AU207</f>
        <v>-10485945.218691874</v>
      </c>
      <c r="AU9" s="9">
        <f>'FIN-P&amp;L_CWS'!AV207</f>
        <v>-10683089.680245126</v>
      </c>
      <c r="AV9" s="9">
        <f>'FIN-P&amp;L_CWS'!AW207</f>
        <v>-10678216.699090125</v>
      </c>
      <c r="AW9" s="9">
        <f>'FIN-P&amp;L_CWS'!AX207</f>
        <v>-10898398.345425626</v>
      </c>
      <c r="AX9" s="9">
        <f>'FIN-P&amp;L_CWS'!AY207</f>
        <v>-11071778.913636375</v>
      </c>
      <c r="AY9" s="9">
        <f>'FIN-P&amp;L_CWS'!AZ207</f>
        <v>-11389152.978883374</v>
      </c>
      <c r="AZ9" s="9">
        <f>'FIN-P&amp;L_CWS'!BA207</f>
        <v>-11776824.541264268</v>
      </c>
      <c r="BA9" s="9">
        <f>'FIN-P&amp;L_CWS'!BB207</f>
        <v>-10758145.279957214</v>
      </c>
      <c r="BB9" s="9">
        <f>'FIN-P&amp;L_CWS'!BC207</f>
        <v>-10411888.948484363</v>
      </c>
      <c r="BC9" s="9">
        <f>'FIN-P&amp;L_CWS'!BD207</f>
        <v>-10434144.828191614</v>
      </c>
      <c r="BD9" s="9">
        <f>'FIN-P&amp;L_CWS'!BE207</f>
        <v>-10073759.026093764</v>
      </c>
      <c r="BE9" s="9">
        <f>'FIN-P&amp;L_CWS'!BF207</f>
        <v>-10080059.026093764</v>
      </c>
      <c r="BF9" s="9">
        <f>'FIN-P&amp;L_CWS'!BG207</f>
        <v>-10074963.911386514</v>
      </c>
      <c r="BG9" s="9">
        <f>'FIN-P&amp;L_CWS'!BH207</f>
        <v>-10414698.273484364</v>
      </c>
      <c r="BH9" s="9">
        <f>'FIN-P&amp;L_CWS'!BI207</f>
        <v>-10409752.130997863</v>
      </c>
      <c r="BI9" s="9">
        <f>'FIN-P&amp;L_CWS'!BJ207</f>
        <v>-10767634.717763463</v>
      </c>
      <c r="BJ9" s="9">
        <f>'FIN-P&amp;L_CWS'!BK207</f>
        <v>-11083531.937999815</v>
      </c>
      <c r="BK9" s="9">
        <f>'FIN-P&amp;L_CWS'!BL207</f>
        <v>-11443215.429211665</v>
      </c>
    </row>
    <row r="10" spans="1:63" x14ac:dyDescent="0.15">
      <c r="B10" s="45" t="s">
        <v>385</v>
      </c>
      <c r="C10" s="200"/>
      <c r="D10" s="9">
        <f>'FIN-P&amp;L_CWS'!E208</f>
        <v>-9819661.9999999981</v>
      </c>
      <c r="E10" s="9">
        <f>'FIN-P&amp;L_CWS'!F208</f>
        <v>-19583423.666666664</v>
      </c>
      <c r="F10" s="9">
        <f>'FIN-P&amp;L_CWS'!G208</f>
        <v>-29350241.999999996</v>
      </c>
      <c r="G10" s="9">
        <f>'FIN-P&amp;L_CWS'!H208</f>
        <v>-39115586.999999993</v>
      </c>
      <c r="H10" s="9">
        <f>'FIN-P&amp;L_CWS'!I208</f>
        <v>-48916571.999999993</v>
      </c>
      <c r="I10" s="9">
        <f>'FIN-P&amp;L_CWS'!J208</f>
        <v>-58718666.999999993</v>
      </c>
      <c r="J10" s="9">
        <f>'FIN-P&amp;L_CWS'!K208</f>
        <v>-68553551.999999985</v>
      </c>
      <c r="K10" s="9">
        <f>'FIN-P&amp;L_CWS'!L208</f>
        <v>-78356096.999999985</v>
      </c>
      <c r="L10" s="9">
        <f>'FIN-P&amp;L_CWS'!M208</f>
        <v>-88153031.999999985</v>
      </c>
      <c r="M10" s="9">
        <f>'FIN-P&amp;L_CWS'!N208</f>
        <v>-97922493.677999988</v>
      </c>
      <c r="N10" s="9">
        <f>'FIN-P&amp;L_CWS'!O208</f>
        <v>-107677980.35599999</v>
      </c>
      <c r="O10" s="9">
        <f>'FIN-P&amp;L_CWS'!P208</f>
        <v>-117467386.84849998</v>
      </c>
      <c r="P10" s="9">
        <f>'FIN-P&amp;L_CWS'!Q208</f>
        <v>-129167877.24059999</v>
      </c>
      <c r="Q10" s="9">
        <f>'FIN-P&amp;L_CWS'!R208</f>
        <v>-140820192.45045</v>
      </c>
      <c r="R10" s="9">
        <f>'FIN-P&amp;L_CWS'!S208</f>
        <v>-152339871.24515</v>
      </c>
      <c r="S10" s="9">
        <f>'FIN-P&amp;L_CWS'!T208</f>
        <v>-163879115.03985</v>
      </c>
      <c r="T10" s="9">
        <f>'FIN-P&amp;L_CWS'!U208</f>
        <v>-175402393.83454999</v>
      </c>
      <c r="U10" s="9">
        <f>'FIN-P&amp;L_CWS'!V208</f>
        <v>-182929890.96258333</v>
      </c>
      <c r="V10" s="9">
        <f>'FIN-P&amp;L_CWS'!W208</f>
        <v>-188459137.25728333</v>
      </c>
      <c r="W10" s="9">
        <f>'FIN-P&amp;L_CWS'!X208</f>
        <v>-193954868.36973333</v>
      </c>
      <c r="X10" s="9">
        <f>'FIN-P&amp;L_CWS'!Y208</f>
        <v>-199413871.12593335</v>
      </c>
      <c r="Y10" s="9">
        <f>'FIN-P&amp;L_CWS'!Z208</f>
        <v>-204890513.40713334</v>
      </c>
      <c r="Z10" s="9">
        <f>'FIN-P&amp;L_CWS'!AA208</f>
        <v>-210284287.32012084</v>
      </c>
      <c r="AA10" s="9">
        <f>'FIN-P&amp;L_CWS'!AB208</f>
        <v>-215734612.88787085</v>
      </c>
      <c r="AB10" s="9">
        <f>'FIN-P&amp;L_CWS'!AC208</f>
        <v>-223414240.59431252</v>
      </c>
      <c r="AC10" s="9">
        <f>'FIN-P&amp;L_CWS'!AD208</f>
        <v>-230775743.16305751</v>
      </c>
      <c r="AD10" s="9">
        <f>'FIN-P&amp;L_CWS'!AE208</f>
        <v>-238021860.0900175</v>
      </c>
      <c r="AE10" s="9">
        <f>'FIN-P&amp;L_CWS'!AF208</f>
        <v>-245290082.01697749</v>
      </c>
      <c r="AF10" s="9">
        <f>'FIN-P&amp;L_CWS'!AG208</f>
        <v>-252430469.24840248</v>
      </c>
      <c r="AG10" s="9">
        <f>'FIN-P&amp;L_CWS'!AH208</f>
        <v>-259577156.47982746</v>
      </c>
      <c r="AH10" s="9">
        <f>'FIN-P&amp;L_CWS'!AI208</f>
        <v>-266718924.82550246</v>
      </c>
      <c r="AI10" s="9">
        <f>'FIN-P&amp;L_CWS'!AJ208</f>
        <v>-273968003.91471243</v>
      </c>
      <c r="AJ10" s="9">
        <f>'FIN-P&amp;L_CWS'!AK208</f>
        <v>-281212393.61267245</v>
      </c>
      <c r="AK10" s="9">
        <f>'FIN-P&amp;L_CWS'!AL208</f>
        <v>-288582204.60917997</v>
      </c>
      <c r="AL10" s="9">
        <f>'FIN-P&amp;L_CWS'!AM208</f>
        <v>-296035526.08465999</v>
      </c>
      <c r="AM10" s="9">
        <f>'FIN-P&amp;L_CWS'!AN208</f>
        <v>-303717153.11566252</v>
      </c>
      <c r="AN10" s="9">
        <f>'FIN-P&amp;L_CWS'!AO208</f>
        <v>-315201841.72159016</v>
      </c>
      <c r="AO10" s="9">
        <f>'FIN-P&amp;L_CWS'!AP208</f>
        <v>-326090608.27182579</v>
      </c>
      <c r="AP10" s="9">
        <f>'FIN-P&amp;L_CWS'!AQ208</f>
        <v>-336770888.78457093</v>
      </c>
      <c r="AQ10" s="9">
        <f>'FIN-P&amp;L_CWS'!AR208</f>
        <v>-347473355.81597108</v>
      </c>
      <c r="AR10" s="9">
        <f>'FIN-P&amp;L_CWS'!AS208</f>
        <v>-357958026.86706793</v>
      </c>
      <c r="AS10" s="9">
        <f>'FIN-P&amp;L_CWS'!AT208</f>
        <v>-368448997.91816479</v>
      </c>
      <c r="AT10" s="9">
        <f>'FIN-P&amp;L_CWS'!AU208</f>
        <v>-378934943.13685668</v>
      </c>
      <c r="AU10" s="9">
        <f>'FIN-P&amp;L_CWS'!AV208</f>
        <v>-389618032.81710178</v>
      </c>
      <c r="AV10" s="9">
        <f>'FIN-P&amp;L_CWS'!AW208</f>
        <v>-400296249.5161919</v>
      </c>
      <c r="AW10" s="9">
        <f>'FIN-P&amp;L_CWS'!AX208</f>
        <v>-411194647.86161751</v>
      </c>
      <c r="AX10" s="9">
        <f>'FIN-P&amp;L_CWS'!AY208</f>
        <v>-422266426.77525389</v>
      </c>
      <c r="AY10" s="9">
        <f>'FIN-P&amp;L_CWS'!AZ208</f>
        <v>-433655579.75413728</v>
      </c>
      <c r="AZ10" s="9">
        <f>'FIN-P&amp;L_CWS'!BA208</f>
        <v>-445432404.29540157</v>
      </c>
      <c r="BA10" s="9">
        <f>'FIN-P&amp;L_CWS'!BB208</f>
        <v>-456190549.57535881</v>
      </c>
      <c r="BB10" s="9">
        <f>'FIN-P&amp;L_CWS'!BC208</f>
        <v>-466602438.52384317</v>
      </c>
      <c r="BC10" s="9">
        <f>'FIN-P&amp;L_CWS'!BD208</f>
        <v>-477036583.35203481</v>
      </c>
      <c r="BD10" s="9">
        <f>'FIN-P&amp;L_CWS'!BE208</f>
        <v>-487110342.37812859</v>
      </c>
      <c r="BE10" s="9">
        <f>'FIN-P&amp;L_CWS'!BF208</f>
        <v>-497190401.40422237</v>
      </c>
      <c r="BF10" s="9">
        <f>'FIN-P&amp;L_CWS'!BG208</f>
        <v>-507265365.31560886</v>
      </c>
      <c r="BG10" s="9">
        <f>'FIN-P&amp;L_CWS'!BH208</f>
        <v>-517680063.58909321</v>
      </c>
      <c r="BH10" s="9">
        <f>'FIN-P&amp;L_CWS'!BI208</f>
        <v>-528089815.72009104</v>
      </c>
      <c r="BI10" s="9">
        <f>'FIN-P&amp;L_CWS'!BJ208</f>
        <v>-538857450.43785453</v>
      </c>
      <c r="BJ10" s="9">
        <f>'FIN-P&amp;L_CWS'!BK208</f>
        <v>-549940982.37585437</v>
      </c>
      <c r="BK10" s="9">
        <f>'FIN-P&amp;L_CWS'!BL208</f>
        <v>-561384197.80506599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151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734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727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717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161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380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385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728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151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385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161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735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749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151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718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716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721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710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733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732</v>
      </c>
      <c r="C38" s="204">
        <f>COSM_DB!C168</f>
        <v>0</v>
      </c>
      <c r="D38" s="204">
        <f>COSM_DB!D168</f>
        <v>4000000</v>
      </c>
      <c r="E38" s="204">
        <f>COSM_DB!E168</f>
        <v>4000000</v>
      </c>
      <c r="F38" s="204">
        <f>COSM_DB!F168</f>
        <v>4000000</v>
      </c>
      <c r="G38" s="204">
        <f>COSM_DB!G168</f>
        <v>4000000</v>
      </c>
      <c r="H38" s="204">
        <f>COSM_DB!H168</f>
        <v>4000000</v>
      </c>
      <c r="I38" s="204">
        <f>COSM_DB!I168</f>
        <v>4000000</v>
      </c>
      <c r="J38" s="204">
        <f>COSM_DB!J168</f>
        <v>4000000</v>
      </c>
      <c r="K38" s="204">
        <f>COSM_DB!K168</f>
        <v>4000000</v>
      </c>
      <c r="L38" s="204">
        <f>COSM_DB!L168</f>
        <v>4000000</v>
      </c>
      <c r="M38" s="204">
        <f>COSM_DB!M168</f>
        <v>4000000</v>
      </c>
      <c r="N38" s="204">
        <f>COSM_DB!N168</f>
        <v>4000000</v>
      </c>
      <c r="O38" s="204">
        <f>COSM_DB!O168</f>
        <v>4000000</v>
      </c>
      <c r="P38" s="204">
        <f>COSM_DB!P168</f>
        <v>4000000</v>
      </c>
      <c r="Q38" s="204">
        <f>COSM_DB!Q168</f>
        <v>4000000</v>
      </c>
      <c r="R38" s="204">
        <f>COSM_DB!R168</f>
        <v>4000000</v>
      </c>
      <c r="S38" s="204">
        <f>COSM_DB!S168</f>
        <v>4000000</v>
      </c>
      <c r="T38" s="204">
        <f>COSM_DB!T168</f>
        <v>4000000</v>
      </c>
      <c r="U38" s="204">
        <f>COSM_DB!U168</f>
        <v>4000000</v>
      </c>
      <c r="V38" s="204">
        <f>COSM_DB!V168</f>
        <v>2000000</v>
      </c>
      <c r="W38" s="204">
        <f>COSM_DB!W168</f>
        <v>2000000</v>
      </c>
      <c r="X38" s="204">
        <f>COSM_DB!X168</f>
        <v>2000000</v>
      </c>
      <c r="Y38" s="204">
        <f>COSM_DB!Y168</f>
        <v>2000000</v>
      </c>
      <c r="Z38" s="204">
        <f>COSM_DB!Z168</f>
        <v>2000000</v>
      </c>
      <c r="AA38" s="204">
        <f>COSM_DB!AA168</f>
        <v>2000000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151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405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422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448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468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469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711</v>
      </c>
      <c r="C47" s="206">
        <f t="shared" ref="C47:AH47" si="5">C46+C38</f>
        <v>940</v>
      </c>
      <c r="D47" s="206">
        <f t="shared" si="5"/>
        <v>4003765</v>
      </c>
      <c r="E47" s="206">
        <f t="shared" si="5"/>
        <v>4003215</v>
      </c>
      <c r="F47" s="206">
        <f t="shared" si="5"/>
        <v>4006265</v>
      </c>
      <c r="G47" s="206">
        <f t="shared" si="5"/>
        <v>4003465</v>
      </c>
      <c r="H47" s="206">
        <f t="shared" si="5"/>
        <v>4001765</v>
      </c>
      <c r="I47" s="206">
        <f t="shared" si="5"/>
        <v>4003715</v>
      </c>
      <c r="J47" s="206">
        <f t="shared" si="5"/>
        <v>4001765</v>
      </c>
      <c r="K47" s="206">
        <f t="shared" si="5"/>
        <v>4003265</v>
      </c>
      <c r="L47" s="206">
        <f t="shared" si="5"/>
        <v>4003815</v>
      </c>
      <c r="M47" s="206">
        <f t="shared" si="5"/>
        <v>4018315</v>
      </c>
      <c r="N47" s="206">
        <f t="shared" si="5"/>
        <v>4004815</v>
      </c>
      <c r="O47" s="206">
        <f t="shared" si="5"/>
        <v>4005365</v>
      </c>
      <c r="P47" s="206">
        <f t="shared" si="5"/>
        <v>4016465</v>
      </c>
      <c r="Q47" s="206">
        <f t="shared" si="5"/>
        <v>4008515</v>
      </c>
      <c r="R47" s="206">
        <f t="shared" si="5"/>
        <v>4007965</v>
      </c>
      <c r="S47" s="206">
        <f t="shared" si="5"/>
        <v>4024675</v>
      </c>
      <c r="T47" s="206">
        <f t="shared" si="5"/>
        <v>4011565</v>
      </c>
      <c r="U47" s="206">
        <f t="shared" si="5"/>
        <v>4015775</v>
      </c>
      <c r="V47" s="206">
        <f t="shared" si="5"/>
        <v>2016165</v>
      </c>
      <c r="W47" s="206">
        <f t="shared" si="5"/>
        <v>2017875</v>
      </c>
      <c r="X47" s="206">
        <f t="shared" si="5"/>
        <v>2016165</v>
      </c>
      <c r="Y47" s="206">
        <f t="shared" si="5"/>
        <v>2033325</v>
      </c>
      <c r="Z47" s="206">
        <f t="shared" si="5"/>
        <v>2016165</v>
      </c>
      <c r="AA47" s="206">
        <f t="shared" si="5"/>
        <v>2018375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723</v>
      </c>
      <c r="C49" s="201"/>
    </row>
    <row r="50" spans="2:3" x14ac:dyDescent="0.15">
      <c r="B50" s="14"/>
      <c r="C50" s="201"/>
    </row>
    <row r="51" spans="2:3" x14ac:dyDescent="0.15">
      <c r="B51" s="14" t="s">
        <v>724</v>
      </c>
      <c r="C51" s="201"/>
    </row>
    <row r="52" spans="2:3" x14ac:dyDescent="0.15">
      <c r="B52" s="14" t="s">
        <v>730</v>
      </c>
      <c r="C52" s="201"/>
    </row>
    <row r="53" spans="2:3" x14ac:dyDescent="0.15">
      <c r="B53" s="14" t="s">
        <v>729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151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517</v>
      </c>
    </row>
    <row r="4" spans="2:66" hidden="1" x14ac:dyDescent="0.15"/>
    <row r="5" spans="2:66" x14ac:dyDescent="0.15">
      <c r="B5" s="45" t="s">
        <v>518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519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520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516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132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133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123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113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114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115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116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521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132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133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123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526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725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522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109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523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151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517</v>
      </c>
    </row>
    <row r="49" spans="2:66" x14ac:dyDescent="0.15">
      <c r="B49" s="45" t="s">
        <v>518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519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520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132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133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123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113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114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115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116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524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132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133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123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113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114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115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116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527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670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380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385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745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741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742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743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727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717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161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728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707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718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716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719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720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721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748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747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729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710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746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405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422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448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468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469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732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723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151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712</v>
      </c>
      <c r="BM39" s="37" t="s">
        <v>628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406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407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412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420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408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411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418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413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404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415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416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417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421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419</v>
      </c>
    </row>
    <row r="61" spans="1:63" x14ac:dyDescent="0.15">
      <c r="A61" s="76"/>
      <c r="B61" s="51"/>
    </row>
    <row r="62" spans="1:63" x14ac:dyDescent="0.15">
      <c r="A62" s="76"/>
      <c r="B62" s="129" t="s">
        <v>418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413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404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415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416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414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417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422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447</v>
      </c>
    </row>
    <row r="73" spans="1:63" x14ac:dyDescent="0.15">
      <c r="A73" s="76"/>
      <c r="B73" s="125" t="s">
        <v>430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188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423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448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468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469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424</v>
      </c>
    </row>
    <row r="84" spans="1:64" x14ac:dyDescent="0.15">
      <c r="A84" s="76"/>
      <c r="B84" s="49"/>
    </row>
    <row r="85" spans="1:64" x14ac:dyDescent="0.15">
      <c r="A85" s="76"/>
      <c r="B85" s="48" t="s">
        <v>188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449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446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123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124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125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123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708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709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710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124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708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709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710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708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709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708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709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708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709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708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709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125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708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710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711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406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407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412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420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408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411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418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413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404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415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416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417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421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419</v>
      </c>
    </row>
    <row r="22" spans="1:63" x14ac:dyDescent="0.15">
      <c r="B22" s="51"/>
    </row>
    <row r="23" spans="1:63" x14ac:dyDescent="0.15">
      <c r="B23" s="129" t="s">
        <v>418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413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404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415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416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414</v>
      </c>
    </row>
    <row r="29" spans="1:63" x14ac:dyDescent="0.15">
      <c r="B29" s="129" t="s">
        <v>417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422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447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430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188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423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448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468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469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424</v>
      </c>
    </row>
    <row r="46" spans="2:63" x14ac:dyDescent="0.15">
      <c r="B46" s="48" t="s">
        <v>188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449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446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654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222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645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643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644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648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642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655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222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646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647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335</v>
      </c>
      <c r="C19" s="172">
        <v>150000</v>
      </c>
    </row>
    <row r="20" spans="1:20" hidden="1" x14ac:dyDescent="0.15"/>
    <row r="21" spans="1:20" hidden="1" x14ac:dyDescent="0.15">
      <c r="C21" s="344" t="s">
        <v>656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336</v>
      </c>
      <c r="D23" s="34" t="s">
        <v>657</v>
      </c>
      <c r="E23" s="34" t="s">
        <v>649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222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658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222</v>
      </c>
    </row>
    <row r="35" spans="2:15" x14ac:dyDescent="0.15">
      <c r="B35" s="33" t="s">
        <v>337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219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338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222</v>
      </c>
    </row>
    <row r="39" spans="2:15" x14ac:dyDescent="0.15">
      <c r="B39" s="33" t="s">
        <v>337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219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339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222</v>
      </c>
    </row>
    <row r="43" spans="2:15" x14ac:dyDescent="0.15">
      <c r="B43" s="33" t="s">
        <v>337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219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340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222</v>
      </c>
    </row>
    <row r="47" spans="2:15" x14ac:dyDescent="0.15">
      <c r="B47" s="33" t="s">
        <v>337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219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222</v>
      </c>
    </row>
    <row r="51" spans="2:19" x14ac:dyDescent="0.15">
      <c r="B51" s="33" t="s">
        <v>337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219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151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313</v>
      </c>
    </row>
    <row r="3" spans="2:11" x14ac:dyDescent="0.15">
      <c r="B3" s="33" t="s">
        <v>377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316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349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331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378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379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383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382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381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384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385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660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219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326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355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357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316</v>
      </c>
      <c r="C26" s="33"/>
    </row>
    <row r="27" spans="2:11" x14ac:dyDescent="0.15">
      <c r="B27" s="48" t="s">
        <v>334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329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332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330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352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349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331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353</v>
      </c>
      <c r="C36" s="16"/>
    </row>
    <row r="37" spans="2:11" x14ac:dyDescent="0.15">
      <c r="B37" s="48" t="s">
        <v>350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354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356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343</v>
      </c>
      <c r="C41" s="14"/>
    </row>
    <row r="42" spans="2:11" x14ac:dyDescent="0.15">
      <c r="B42" s="48" t="s">
        <v>326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351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359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374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344</v>
      </c>
      <c r="E46" s="67"/>
      <c r="F46" s="67"/>
      <c r="G46" s="67"/>
      <c r="H46" s="67"/>
      <c r="I46" s="67"/>
    </row>
    <row r="47" spans="2:11" x14ac:dyDescent="0.15">
      <c r="B47" s="48" t="s">
        <v>366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373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736</v>
      </c>
      <c r="C2" s="344"/>
      <c r="D2" s="344"/>
    </row>
    <row r="3" spans="2:4" x14ac:dyDescent="0.15">
      <c r="C3" s="10" t="s">
        <v>393</v>
      </c>
      <c r="D3" s="10" t="s">
        <v>394</v>
      </c>
    </row>
    <row r="4" spans="2:4" x14ac:dyDescent="0.15">
      <c r="B4" s="14" t="s">
        <v>451</v>
      </c>
      <c r="C4" s="276">
        <v>3</v>
      </c>
      <c r="D4" s="276">
        <v>2</v>
      </c>
    </row>
    <row r="5" spans="2:4" x14ac:dyDescent="0.15">
      <c r="B5" s="17" t="s">
        <v>395</v>
      </c>
      <c r="C5" s="94"/>
      <c r="D5" s="91">
        <v>650</v>
      </c>
    </row>
    <row r="6" spans="2:4" x14ac:dyDescent="0.15">
      <c r="B6" s="17" t="s">
        <v>396</v>
      </c>
      <c r="C6" s="94">
        <v>120</v>
      </c>
      <c r="D6" s="91">
        <f>C6*$D$4</f>
        <v>240</v>
      </c>
    </row>
    <row r="7" spans="2:4" x14ac:dyDescent="0.15">
      <c r="B7" s="17" t="s">
        <v>397</v>
      </c>
      <c r="C7" s="94">
        <v>50</v>
      </c>
      <c r="D7" s="91">
        <f>C7*$C$4</f>
        <v>150</v>
      </c>
    </row>
    <row r="8" spans="2:4" x14ac:dyDescent="0.15">
      <c r="B8" s="17" t="s">
        <v>398</v>
      </c>
      <c r="C8" s="94">
        <v>85</v>
      </c>
      <c r="D8" s="91">
        <f>C8*$C$4</f>
        <v>255</v>
      </c>
    </row>
    <row r="9" spans="2:4" x14ac:dyDescent="0.15">
      <c r="B9" s="74" t="s">
        <v>399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400</v>
      </c>
      <c r="C11" s="276">
        <v>2</v>
      </c>
      <c r="D11" s="276">
        <v>2</v>
      </c>
    </row>
    <row r="12" spans="2:4" x14ac:dyDescent="0.15">
      <c r="B12" s="17" t="s">
        <v>395</v>
      </c>
      <c r="C12" s="94"/>
      <c r="D12" s="91">
        <v>650</v>
      </c>
    </row>
    <row r="13" spans="2:4" x14ac:dyDescent="0.15">
      <c r="B13" s="17" t="s">
        <v>396</v>
      </c>
      <c r="C13" s="94">
        <v>120</v>
      </c>
      <c r="D13" s="91">
        <f>C13*$D$11</f>
        <v>240</v>
      </c>
    </row>
    <row r="14" spans="2:4" x14ac:dyDescent="0.15">
      <c r="B14" s="17" t="s">
        <v>397</v>
      </c>
      <c r="C14" s="94">
        <v>50</v>
      </c>
      <c r="D14" s="91">
        <f>C14*$C$11</f>
        <v>100</v>
      </c>
    </row>
    <row r="15" spans="2:4" x14ac:dyDescent="0.15">
      <c r="B15" s="17" t="s">
        <v>398</v>
      </c>
      <c r="C15" s="94">
        <v>85</v>
      </c>
      <c r="D15" s="91">
        <f>C15*$C$11</f>
        <v>170</v>
      </c>
    </row>
    <row r="16" spans="2:4" x14ac:dyDescent="0.15">
      <c r="B16" s="74" t="s">
        <v>399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452</v>
      </c>
      <c r="C18" s="276">
        <v>4</v>
      </c>
      <c r="D18" s="276">
        <v>3</v>
      </c>
    </row>
    <row r="19" spans="2:4" x14ac:dyDescent="0.15">
      <c r="B19" s="17" t="s">
        <v>395</v>
      </c>
      <c r="C19" s="94"/>
      <c r="D19" s="91">
        <v>650</v>
      </c>
    </row>
    <row r="20" spans="2:4" x14ac:dyDescent="0.15">
      <c r="B20" s="17" t="s">
        <v>396</v>
      </c>
      <c r="C20" s="94">
        <v>120</v>
      </c>
      <c r="D20" s="91">
        <f>C20*$D$18</f>
        <v>360</v>
      </c>
    </row>
    <row r="21" spans="2:4" x14ac:dyDescent="0.15">
      <c r="B21" s="17" t="s">
        <v>397</v>
      </c>
      <c r="C21" s="94">
        <v>50</v>
      </c>
      <c r="D21" s="91">
        <f>C21*$C$18</f>
        <v>200</v>
      </c>
    </row>
    <row r="22" spans="2:4" x14ac:dyDescent="0.15">
      <c r="B22" s="17" t="s">
        <v>398</v>
      </c>
      <c r="C22" s="94">
        <v>85</v>
      </c>
      <c r="D22" s="91">
        <f>C22*$C$18</f>
        <v>340</v>
      </c>
    </row>
    <row r="23" spans="2:4" x14ac:dyDescent="0.15">
      <c r="B23" s="74" t="s">
        <v>399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450</v>
      </c>
      <c r="C25" s="276">
        <v>3</v>
      </c>
      <c r="D25" s="276">
        <v>2</v>
      </c>
    </row>
    <row r="26" spans="2:4" x14ac:dyDescent="0.15">
      <c r="B26" s="17" t="s">
        <v>395</v>
      </c>
      <c r="C26" s="94"/>
      <c r="D26" s="91">
        <v>1500</v>
      </c>
    </row>
    <row r="27" spans="2:4" x14ac:dyDescent="0.15">
      <c r="B27" s="48" t="s">
        <v>396</v>
      </c>
      <c r="C27" s="94">
        <v>150</v>
      </c>
      <c r="D27" s="91">
        <f>C27*$D$25</f>
        <v>300</v>
      </c>
    </row>
    <row r="28" spans="2:4" x14ac:dyDescent="0.15">
      <c r="B28" s="17" t="s">
        <v>397</v>
      </c>
      <c r="C28" s="94">
        <v>50</v>
      </c>
      <c r="D28" s="91">
        <f>C28*$C$25</f>
        <v>150</v>
      </c>
    </row>
    <row r="29" spans="2:4" x14ac:dyDescent="0.15">
      <c r="B29" s="17" t="s">
        <v>398</v>
      </c>
      <c r="C29" s="94">
        <v>85</v>
      </c>
      <c r="D29" s="91">
        <f>C29*$C$25</f>
        <v>255</v>
      </c>
    </row>
    <row r="30" spans="2:4" x14ac:dyDescent="0.15">
      <c r="B30" s="74" t="s">
        <v>399</v>
      </c>
      <c r="C30" s="27"/>
      <c r="D30" s="118">
        <f>SUM(D26:D29)</f>
        <v>2205</v>
      </c>
    </row>
    <row r="32" spans="2:4" x14ac:dyDescent="0.15">
      <c r="B32" s="74" t="s">
        <v>453</v>
      </c>
      <c r="C32" s="276">
        <v>3</v>
      </c>
      <c r="D32" s="276">
        <v>2</v>
      </c>
    </row>
    <row r="33" spans="2:4" x14ac:dyDescent="0.15">
      <c r="B33" s="17" t="s">
        <v>395</v>
      </c>
      <c r="C33" s="94"/>
      <c r="D33" s="91">
        <v>650</v>
      </c>
    </row>
    <row r="34" spans="2:4" x14ac:dyDescent="0.15">
      <c r="B34" s="48" t="s">
        <v>1127</v>
      </c>
      <c r="C34" s="94">
        <v>150</v>
      </c>
      <c r="D34" s="91">
        <f>C34*$D$25</f>
        <v>300</v>
      </c>
    </row>
    <row r="35" spans="2:4" x14ac:dyDescent="0.15">
      <c r="B35" s="17" t="s">
        <v>397</v>
      </c>
      <c r="C35" s="94">
        <v>50</v>
      </c>
      <c r="D35" s="91">
        <f>C35*$C$25</f>
        <v>150</v>
      </c>
    </row>
    <row r="36" spans="2:4" x14ac:dyDescent="0.15">
      <c r="B36" s="17" t="s">
        <v>398</v>
      </c>
      <c r="C36" s="94">
        <v>85</v>
      </c>
      <c r="D36" s="91">
        <f>C36*$C$25</f>
        <v>255</v>
      </c>
    </row>
    <row r="37" spans="2:4" x14ac:dyDescent="0.15">
      <c r="B37" s="74" t="s">
        <v>399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769</v>
      </c>
      <c r="D2" s="10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152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132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133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119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120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120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455</v>
      </c>
    </row>
    <row r="25" spans="2:64" x14ac:dyDescent="0.15">
      <c r="B25" s="14"/>
    </row>
    <row r="26" spans="2:64" s="103" customFormat="1" x14ac:dyDescent="0.15">
      <c r="B26" s="301" t="s">
        <v>451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400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452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450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453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553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456</v>
      </c>
    </row>
    <row r="35" spans="2:64" x14ac:dyDescent="0.15">
      <c r="B35" s="14"/>
    </row>
    <row r="36" spans="2:64" x14ac:dyDescent="0.15">
      <c r="B36" s="48" t="s">
        <v>451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457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458</v>
      </c>
    </row>
    <row r="63" spans="2:64" x14ac:dyDescent="0.15">
      <c r="B63" s="14"/>
    </row>
    <row r="64" spans="2:64" s="103" customFormat="1" x14ac:dyDescent="0.15">
      <c r="B64" s="301" t="s">
        <v>451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400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452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450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453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553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459</v>
      </c>
    </row>
    <row r="73" spans="2:64" x14ac:dyDescent="0.15">
      <c r="B73" s="14"/>
    </row>
    <row r="74" spans="2:64" x14ac:dyDescent="0.15">
      <c r="B74" s="48" t="s">
        <v>451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460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531</v>
      </c>
    </row>
    <row r="83" spans="2:64" x14ac:dyDescent="0.15">
      <c r="B83" s="14"/>
    </row>
    <row r="84" spans="2:64" x14ac:dyDescent="0.15">
      <c r="B84" s="33" t="s">
        <v>123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124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1002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461</v>
      </c>
    </row>
    <row r="107" spans="2:64" x14ac:dyDescent="0.15">
      <c r="B107" s="14"/>
    </row>
    <row r="108" spans="2:64" s="103" customFormat="1" x14ac:dyDescent="0.15">
      <c r="B108" s="301" t="s">
        <v>451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400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452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450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453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553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462</v>
      </c>
    </row>
    <row r="117" spans="2:64" x14ac:dyDescent="0.15">
      <c r="B117" s="14"/>
    </row>
    <row r="118" spans="2:64" x14ac:dyDescent="0.15">
      <c r="B118" s="48" t="s">
        <v>451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463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113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114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115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116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467</v>
      </c>
    </row>
    <row r="182" spans="2:64" hidden="1" x14ac:dyDescent="0.15">
      <c r="B182" s="14"/>
    </row>
    <row r="183" spans="2:64" s="103" customFormat="1" x14ac:dyDescent="0.15">
      <c r="B183" s="301" t="s">
        <v>451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400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452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450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453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553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464</v>
      </c>
    </row>
    <row r="192" spans="2:64" x14ac:dyDescent="0.15">
      <c r="B192" s="14"/>
    </row>
    <row r="193" spans="2:64" x14ac:dyDescent="0.15">
      <c r="B193" s="48" t="s">
        <v>451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465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697</v>
      </c>
      <c r="C1" s="75" t="s">
        <v>151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387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368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1109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1110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1116</v>
      </c>
    </row>
    <row r="9" spans="2:63" s="170" customFormat="1" x14ac:dyDescent="0.15">
      <c r="B9" s="317" t="s">
        <v>1109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1111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367</v>
      </c>
      <c r="C11" s="108"/>
    </row>
    <row r="12" spans="2:63" s="170" customFormat="1" x14ac:dyDescent="0.15">
      <c r="B12" s="317" t="s">
        <v>1109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1112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369</v>
      </c>
      <c r="C14" s="98"/>
    </row>
    <row r="15" spans="2:63" s="170" customFormat="1" ht="16.5" customHeight="1" x14ac:dyDescent="0.15">
      <c r="B15" s="317" t="s">
        <v>1109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1112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370</v>
      </c>
    </row>
    <row r="18" spans="2:69" x14ac:dyDescent="0.15">
      <c r="B18" s="107" t="s">
        <v>1109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1111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668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696</v>
      </c>
      <c r="C23" s="75" t="s">
        <v>151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386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371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368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1109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1110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1116</v>
      </c>
    </row>
    <row r="34" spans="2:66" s="170" customFormat="1" x14ac:dyDescent="0.15">
      <c r="B34" s="317" t="s">
        <v>1109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1112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367</v>
      </c>
      <c r="C37" s="108"/>
    </row>
    <row r="38" spans="2:66" s="170" customFormat="1" x14ac:dyDescent="0.15">
      <c r="B38" s="317" t="s">
        <v>1109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1111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369</v>
      </c>
      <c r="C41" s="98"/>
    </row>
    <row r="42" spans="2:66" s="170" customFormat="1" ht="16.5" customHeight="1" x14ac:dyDescent="0.15">
      <c r="B42" s="317" t="s">
        <v>1113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1114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370</v>
      </c>
    </row>
    <row r="47" spans="2:66" s="170" customFormat="1" x14ac:dyDescent="0.15">
      <c r="B47" s="317" t="s">
        <v>1109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1111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698</v>
      </c>
      <c r="C51" s="75" t="s">
        <v>151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392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388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389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390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391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558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668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884</v>
      </c>
      <c r="C62" s="75" t="s">
        <v>151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392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388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389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390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391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558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360</v>
      </c>
      <c r="D1" s="6" t="s">
        <v>361</v>
      </c>
      <c r="E1" s="6" t="s">
        <v>362</v>
      </c>
      <c r="F1" s="6" t="s">
        <v>363</v>
      </c>
      <c r="G1" s="6" t="s">
        <v>364</v>
      </c>
      <c r="H1" s="6" t="s">
        <v>365</v>
      </c>
    </row>
    <row r="2" spans="2:8" x14ac:dyDescent="0.15">
      <c r="C2" s="10" t="s">
        <v>326</v>
      </c>
      <c r="D2" s="10" t="s">
        <v>327</v>
      </c>
      <c r="E2" s="10" t="s">
        <v>659</v>
      </c>
      <c r="F2" s="10" t="s">
        <v>348</v>
      </c>
      <c r="G2" s="10" t="s">
        <v>349</v>
      </c>
      <c r="H2" s="10" t="s">
        <v>331</v>
      </c>
    </row>
    <row r="3" spans="2:8" x14ac:dyDescent="0.15">
      <c r="B3" s="10" t="s">
        <v>35</v>
      </c>
    </row>
    <row r="4" spans="2:8" x14ac:dyDescent="0.15">
      <c r="B4" s="14" t="s">
        <v>341</v>
      </c>
    </row>
    <row r="5" spans="2:8" x14ac:dyDescent="0.15">
      <c r="B5" s="48" t="s">
        <v>650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692</v>
      </c>
      <c r="C6" s="94" t="s">
        <v>333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332</v>
      </c>
      <c r="C7" s="94" t="s">
        <v>333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330</v>
      </c>
      <c r="C8" s="94" t="s">
        <v>333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222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651</v>
      </c>
    </row>
    <row r="12" spans="2:8" x14ac:dyDescent="0.15">
      <c r="B12" s="48" t="s">
        <v>1115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347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694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652</v>
      </c>
      <c r="C17" s="92"/>
      <c r="E17" s="92"/>
      <c r="F17" s="92"/>
      <c r="G17" s="3"/>
      <c r="H17" s="95"/>
    </row>
    <row r="18" spans="2:8" x14ac:dyDescent="0.15">
      <c r="B18" s="48" t="s">
        <v>345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346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350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695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341</v>
      </c>
    </row>
    <row r="26" spans="2:8" x14ac:dyDescent="0.15">
      <c r="B26" s="48" t="s">
        <v>650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692</v>
      </c>
      <c r="C27" s="94" t="s">
        <v>333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332</v>
      </c>
      <c r="C28" s="94" t="s">
        <v>333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330</v>
      </c>
      <c r="C29" s="94" t="s">
        <v>333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222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651</v>
      </c>
    </row>
    <row r="33" spans="2:8" x14ac:dyDescent="0.15">
      <c r="B33" s="48" t="s">
        <v>342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347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694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652</v>
      </c>
      <c r="C38" s="92"/>
      <c r="E38" s="92"/>
      <c r="F38" s="92"/>
      <c r="G38" s="3"/>
      <c r="H38" s="95"/>
    </row>
    <row r="39" spans="2:8" x14ac:dyDescent="0.15">
      <c r="B39" s="48" t="s">
        <v>345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346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350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695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341</v>
      </c>
    </row>
    <row r="47" spans="2:8" x14ac:dyDescent="0.15">
      <c r="B47" s="48" t="s">
        <v>650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692</v>
      </c>
      <c r="C48" s="94" t="s">
        <v>333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332</v>
      </c>
      <c r="C49" s="94" t="s">
        <v>333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330</v>
      </c>
      <c r="C50" s="94" t="s">
        <v>333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222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651</v>
      </c>
    </row>
    <row r="54" spans="2:8" x14ac:dyDescent="0.15">
      <c r="B54" s="48" t="s">
        <v>342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347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694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652</v>
      </c>
      <c r="C59" s="92"/>
      <c r="E59" s="92"/>
      <c r="F59" s="92"/>
      <c r="G59" s="3"/>
      <c r="H59" s="95"/>
    </row>
    <row r="60" spans="2:8" x14ac:dyDescent="0.15">
      <c r="B60" s="48" t="s">
        <v>345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346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350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695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341</v>
      </c>
    </row>
    <row r="68" spans="2:8" x14ac:dyDescent="0.15">
      <c r="B68" s="48" t="s">
        <v>650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692</v>
      </c>
      <c r="C69" s="94" t="s">
        <v>333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332</v>
      </c>
      <c r="C70" s="94" t="s">
        <v>333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330</v>
      </c>
      <c r="C71" s="94" t="s">
        <v>333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222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651</v>
      </c>
    </row>
    <row r="75" spans="2:8" x14ac:dyDescent="0.15">
      <c r="B75" s="48" t="s">
        <v>1115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347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694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652</v>
      </c>
      <c r="C80" s="92"/>
      <c r="E80" s="92"/>
      <c r="F80" s="92"/>
      <c r="G80" s="3"/>
      <c r="H80" s="95"/>
    </row>
    <row r="81" spans="2:8" x14ac:dyDescent="0.15">
      <c r="B81" s="48" t="s">
        <v>345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346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350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695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341</v>
      </c>
    </row>
    <row r="89" spans="2:8" x14ac:dyDescent="0.15">
      <c r="B89" s="48" t="s">
        <v>650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692</v>
      </c>
      <c r="C90" s="94" t="s">
        <v>333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332</v>
      </c>
      <c r="C91" s="94" t="s">
        <v>333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330</v>
      </c>
      <c r="C92" s="94" t="s">
        <v>333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222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651</v>
      </c>
    </row>
    <row r="96" spans="2:8" x14ac:dyDescent="0.15">
      <c r="B96" s="48" t="s">
        <v>1115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347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694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652</v>
      </c>
      <c r="C101" s="92"/>
      <c r="E101" s="92"/>
      <c r="F101" s="92"/>
      <c r="G101" s="3"/>
      <c r="H101" s="95"/>
    </row>
    <row r="102" spans="2:8" x14ac:dyDescent="0.15">
      <c r="B102" s="48" t="s">
        <v>345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346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350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695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151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557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380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675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686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681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682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151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380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675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680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681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682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672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670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685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669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671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673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331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683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670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685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669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678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673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331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222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670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693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669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679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673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660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219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326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355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684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357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316</v>
      </c>
    </row>
    <row r="51" spans="2:65" x14ac:dyDescent="0.15">
      <c r="B51" s="45"/>
    </row>
    <row r="52" spans="2:65" x14ac:dyDescent="0.15">
      <c r="B52" s="48" t="s">
        <v>334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329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332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330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352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676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677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331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353</v>
      </c>
      <c r="C63" s="45"/>
    </row>
    <row r="64" spans="2:65" x14ac:dyDescent="0.15">
      <c r="B64" s="45"/>
      <c r="C64" s="45"/>
    </row>
    <row r="65" spans="2:66" x14ac:dyDescent="0.15">
      <c r="B65" s="48" t="s">
        <v>350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354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356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343</v>
      </c>
    </row>
    <row r="71" spans="2:66" x14ac:dyDescent="0.15">
      <c r="B71" s="48" t="s">
        <v>326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351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359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374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674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344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366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373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384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380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675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322</v>
      </c>
      <c r="B2" s="344"/>
    </row>
    <row r="3" spans="1:63" x14ac:dyDescent="0.15">
      <c r="A3" s="10"/>
      <c r="B3" s="10"/>
    </row>
    <row r="4" spans="1:63" x14ac:dyDescent="0.15">
      <c r="A4" s="344" t="s">
        <v>376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377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378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379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1104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381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313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653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301</v>
      </c>
      <c r="C21" s="9">
        <f>'FIN-P&amp;L_CWS'!E205</f>
        <v>9791069.9999999981</v>
      </c>
      <c r="D21" s="9">
        <f>'FIN-P&amp;L_CWS'!F205</f>
        <v>9763761.666666666</v>
      </c>
      <c r="E21" s="9">
        <f>'FIN-P&amp;L_CWS'!G205</f>
        <v>9766818.3333333321</v>
      </c>
      <c r="F21" s="9">
        <f>'FIN-P&amp;L_CWS'!H205</f>
        <v>9765344.9999999981</v>
      </c>
      <c r="G21" s="9">
        <f>'FIN-P&amp;L_CWS'!I205</f>
        <v>9800984.9999999981</v>
      </c>
      <c r="H21" s="9">
        <f>'FIN-P&amp;L_CWS'!J205</f>
        <v>9802094.9999999981</v>
      </c>
      <c r="I21" s="9">
        <f>'FIN-P&amp;L_CWS'!K205</f>
        <v>9834884.9999999981</v>
      </c>
      <c r="J21" s="9">
        <f>'FIN-P&amp;L_CWS'!L205</f>
        <v>9802544.9999999981</v>
      </c>
      <c r="K21" s="9">
        <f>'FIN-P&amp;L_CWS'!M205</f>
        <v>9796934.9999999981</v>
      </c>
      <c r="L21" s="9">
        <f>'FIN-P&amp;L_CWS'!N205</f>
        <v>9785229.6779999994</v>
      </c>
      <c r="M21" s="9">
        <f>'FIN-P&amp;L_CWS'!O205</f>
        <v>9771254.6779999994</v>
      </c>
      <c r="N21" s="9">
        <f>'FIN-P&amp;L_CWS'!P205</f>
        <v>9819736.4924999997</v>
      </c>
      <c r="O21" s="9">
        <f>'FIN-P&amp;L_CWS'!Q205</f>
        <v>11801457.992099999</v>
      </c>
      <c r="P21" s="9">
        <f>'FIN-P&amp;L_CWS'!R205</f>
        <v>11788101.80985</v>
      </c>
      <c r="Q21" s="9">
        <f>'FIN-P&amp;L_CWS'!S205</f>
        <v>11791251.9947</v>
      </c>
      <c r="R21" s="9">
        <f>'FIN-P&amp;L_CWS'!T205</f>
        <v>11810816.9947</v>
      </c>
      <c r="S21" s="9">
        <f>'FIN-P&amp;L_CWS'!U205</f>
        <v>11794851.9947</v>
      </c>
      <c r="T21" s="9">
        <f>'FIN-P&amp;L_CWS'!V205</f>
        <v>7799070.3280333336</v>
      </c>
      <c r="U21" s="9">
        <f>'FIN-P&amp;L_CWS'!W205</f>
        <v>5800819.4947000006</v>
      </c>
      <c r="V21" s="9">
        <f>'FIN-P&amp;L_CWS'!X205</f>
        <v>5802123.3124500001</v>
      </c>
      <c r="W21" s="9">
        <f>'FIN-P&amp;L_CWS'!Y205</f>
        <v>5800213.9562000008</v>
      </c>
      <c r="X21" s="9">
        <f>'FIN-P&amp;L_CWS'!Z205</f>
        <v>5818753.4812000003</v>
      </c>
      <c r="Y21" s="9">
        <f>'FIN-P&amp;L_CWS'!AA205</f>
        <v>5802052.4629875002</v>
      </c>
      <c r="Z21" s="9">
        <f>'FIN-P&amp;L_CWS'!AB205</f>
        <v>5859335.3677500002</v>
      </c>
      <c r="AA21" s="9">
        <f>'FIN-P&amp;L_CWS'!AC205</f>
        <v>8225762.9064416662</v>
      </c>
      <c r="AB21" s="9">
        <f>'FIN-P&amp;L_CWS'!AD205</f>
        <v>8234584.8887449997</v>
      </c>
      <c r="AC21" s="9">
        <f>'FIN-P&amp;L_CWS'!AE205</f>
        <v>8231525.7869599992</v>
      </c>
      <c r="AD21" s="9">
        <f>'FIN-P&amp;L_CWS'!AF205</f>
        <v>8253630.7869599992</v>
      </c>
      <c r="AE21" s="9">
        <f>'FIN-P&amp;L_CWS'!AG205</f>
        <v>8234487.6314249998</v>
      </c>
      <c r="AF21" s="9">
        <f>'FIN-P&amp;L_CWS'!AH205</f>
        <v>8240787.6314249998</v>
      </c>
      <c r="AG21" s="9">
        <f>'FIN-P&amp;L_CWS'!AI205</f>
        <v>8235868.7456749994</v>
      </c>
      <c r="AH21" s="9">
        <f>'FIN-P&amp;L_CWS'!AJ205</f>
        <v>8235402.9492099993</v>
      </c>
      <c r="AI21" s="9">
        <f>'FIN-P&amp;L_CWS'!AK205</f>
        <v>8231628.5579599999</v>
      </c>
      <c r="AJ21" s="9">
        <f>'FIN-P&amp;L_CWS'!AL205</f>
        <v>8249348.3165074997</v>
      </c>
      <c r="AK21" s="9">
        <f>'FIN-P&amp;L_CWS'!AM205</f>
        <v>8225827.2554799998</v>
      </c>
      <c r="AL21" s="9">
        <f>'FIN-P&amp;L_CWS'!AN205</f>
        <v>8346240.0210025003</v>
      </c>
      <c r="AM21" s="9">
        <f>'FIN-P&amp;L_CWS'!AO205</f>
        <v>12509519.437927624</v>
      </c>
      <c r="AN21" s="9">
        <f>'FIN-P&amp;L_CWS'!AP205</f>
        <v>12523673.250235625</v>
      </c>
      <c r="AO21" s="9">
        <f>'FIN-P&amp;L_CWS'!AQ205</f>
        <v>12525607.194745125</v>
      </c>
      <c r="AP21" s="9">
        <f>'FIN-P&amp;L_CWS'!AR205</f>
        <v>12547793.713400126</v>
      </c>
      <c r="AQ21" s="9">
        <f>'FIN-P&amp;L_CWS'!AS205</f>
        <v>12531170.676096873</v>
      </c>
      <c r="AR21" s="9">
        <f>'FIN-P&amp;L_CWS'!AT205</f>
        <v>12537470.676096873</v>
      </c>
      <c r="AS21" s="9">
        <f>'FIN-P&amp;L_CWS'!AU205</f>
        <v>12532444.843691874</v>
      </c>
      <c r="AT21" s="9">
        <f>'FIN-P&amp;L_CWS'!AV205</f>
        <v>12529436.362245126</v>
      </c>
      <c r="AU21" s="9">
        <f>'FIN-P&amp;L_CWS'!AW205</f>
        <v>12525583.381090125</v>
      </c>
      <c r="AV21" s="9">
        <f>'FIN-P&amp;L_CWS'!AX205</f>
        <v>12540515.045425626</v>
      </c>
      <c r="AW21" s="9">
        <f>'FIN-P&amp;L_CWS'!AY205</f>
        <v>12514392.670636375</v>
      </c>
      <c r="AX21" s="9">
        <f>'FIN-P&amp;L_CWS'!AZ205</f>
        <v>12626314.253883375</v>
      </c>
      <c r="AY21" s="9">
        <f>'FIN-P&amp;L_CWS'!BA205</f>
        <v>13519712.968264267</v>
      </c>
      <c r="AZ21" s="9">
        <f>'FIN-P&amp;L_CWS'!BB205</f>
        <v>13545785.263157215</v>
      </c>
      <c r="BA21" s="9">
        <f>'FIN-P&amp;L_CWS'!BC205</f>
        <v>13551578.617084363</v>
      </c>
      <c r="BB21" s="9">
        <f>'FIN-P&amp;L_CWS'!BD205</f>
        <v>13573834.496791614</v>
      </c>
      <c r="BC21" s="9">
        <f>'FIN-P&amp;L_CWS'!BE205</f>
        <v>13561205.880093765</v>
      </c>
      <c r="BD21" s="9">
        <f>'FIN-P&amp;L_CWS'!BF205</f>
        <v>13567505.880093765</v>
      </c>
      <c r="BE21" s="9">
        <f>'FIN-P&amp;L_CWS'!BG205</f>
        <v>13562410.765386514</v>
      </c>
      <c r="BF21" s="9">
        <f>'FIN-P&amp;L_CWS'!BH205</f>
        <v>13555407.942084365</v>
      </c>
      <c r="BG21" s="9">
        <f>'FIN-P&amp;L_CWS'!BI205</f>
        <v>13551481.799597863</v>
      </c>
      <c r="BH21" s="9">
        <f>'FIN-P&amp;L_CWS'!BJ205</f>
        <v>13562484.700963464</v>
      </c>
      <c r="BI21" s="9">
        <f>'FIN-P&amp;L_CWS'!BK205</f>
        <v>13532294.735799816</v>
      </c>
      <c r="BJ21" s="9">
        <f>'FIN-P&amp;L_CWS'!BL205</f>
        <v>13544896.041611666</v>
      </c>
    </row>
    <row r="22" spans="2:62" x14ac:dyDescent="0.15">
      <c r="B22" s="33" t="s">
        <v>555</v>
      </c>
      <c r="C22" s="9">
        <f>'FIN-P&amp;L_CWS'!E207</f>
        <v>-9791069.9999999981</v>
      </c>
      <c r="D22" s="9">
        <f>'FIN-P&amp;L_CWS'!F207</f>
        <v>-9763761.666666666</v>
      </c>
      <c r="E22" s="9">
        <f>'FIN-P&amp;L_CWS'!G207</f>
        <v>-9766818.3333333321</v>
      </c>
      <c r="F22" s="9">
        <f>'FIN-P&amp;L_CWS'!H207</f>
        <v>-9765344.9999999981</v>
      </c>
      <c r="G22" s="9">
        <f>'FIN-P&amp;L_CWS'!I207</f>
        <v>-9800984.9999999981</v>
      </c>
      <c r="H22" s="9">
        <f>'FIN-P&amp;L_CWS'!J207</f>
        <v>-9802094.9999999981</v>
      </c>
      <c r="I22" s="9">
        <f>'FIN-P&amp;L_CWS'!K207</f>
        <v>-9834884.9999999981</v>
      </c>
      <c r="J22" s="9">
        <f>'FIN-P&amp;L_CWS'!L207</f>
        <v>-9802544.9999999981</v>
      </c>
      <c r="K22" s="9">
        <f>'FIN-P&amp;L_CWS'!M207</f>
        <v>-9796934.9999999981</v>
      </c>
      <c r="L22" s="9">
        <f>'FIN-P&amp;L_CWS'!N207</f>
        <v>-9769461.6779999994</v>
      </c>
      <c r="M22" s="9">
        <f>'FIN-P&amp;L_CWS'!O207</f>
        <v>-9755486.6779999994</v>
      </c>
      <c r="N22" s="9">
        <f>'FIN-P&amp;L_CWS'!P207</f>
        <v>-9789406.4924999997</v>
      </c>
      <c r="O22" s="9">
        <f>'FIN-P&amp;L_CWS'!Q207</f>
        <v>-11700490.392099999</v>
      </c>
      <c r="P22" s="9">
        <f>'FIN-P&amp;L_CWS'!R207</f>
        <v>-11652315.20985</v>
      </c>
      <c r="Q22" s="9">
        <f>'FIN-P&amp;L_CWS'!S207</f>
        <v>-11519678.7947</v>
      </c>
      <c r="R22" s="9">
        <f>'FIN-P&amp;L_CWS'!T207</f>
        <v>-11539243.7947</v>
      </c>
      <c r="S22" s="9">
        <f>'FIN-P&amp;L_CWS'!U207</f>
        <v>-11523278.7947</v>
      </c>
      <c r="T22" s="9">
        <f>'FIN-P&amp;L_CWS'!V207</f>
        <v>-7527497.1280333335</v>
      </c>
      <c r="U22" s="9">
        <f>'FIN-P&amp;L_CWS'!W207</f>
        <v>-5529246.2947000004</v>
      </c>
      <c r="V22" s="9">
        <f>'FIN-P&amp;L_CWS'!X207</f>
        <v>-5495731.1124499999</v>
      </c>
      <c r="W22" s="9">
        <f>'FIN-P&amp;L_CWS'!Y207</f>
        <v>-5459002.7562000006</v>
      </c>
      <c r="X22" s="9">
        <f>'FIN-P&amp;L_CWS'!Z207</f>
        <v>-5476642.2812000001</v>
      </c>
      <c r="Y22" s="9">
        <f>'FIN-P&amp;L_CWS'!AA207</f>
        <v>-5393773.9129875004</v>
      </c>
      <c r="Z22" s="9">
        <f>'FIN-P&amp;L_CWS'!AB207</f>
        <v>-5450325.5677500004</v>
      </c>
      <c r="AA22" s="9">
        <f>'FIN-P&amp;L_CWS'!AC207</f>
        <v>-7679627.706441666</v>
      </c>
      <c r="AB22" s="9">
        <f>'FIN-P&amp;L_CWS'!AD207</f>
        <v>-7361502.5687449994</v>
      </c>
      <c r="AC22" s="9">
        <f>'FIN-P&amp;L_CWS'!AE207</f>
        <v>-7246116.9269599989</v>
      </c>
      <c r="AD22" s="9">
        <f>'FIN-P&amp;L_CWS'!AF207</f>
        <v>-7268221.9269599989</v>
      </c>
      <c r="AE22" s="9">
        <f>'FIN-P&amp;L_CWS'!AG207</f>
        <v>-7140387.2314250004</v>
      </c>
      <c r="AF22" s="9">
        <f>'FIN-P&amp;L_CWS'!AH207</f>
        <v>-7146687.2314250004</v>
      </c>
      <c r="AG22" s="9">
        <f>'FIN-P&amp;L_CWS'!AI207</f>
        <v>-7141768.3456749991</v>
      </c>
      <c r="AH22" s="9">
        <f>'FIN-P&amp;L_CWS'!AJ207</f>
        <v>-7249079.089209999</v>
      </c>
      <c r="AI22" s="9">
        <f>'FIN-P&amp;L_CWS'!AK207</f>
        <v>-7244389.6979599996</v>
      </c>
      <c r="AJ22" s="9">
        <f>'FIN-P&amp;L_CWS'!AL207</f>
        <v>-7369810.9965074994</v>
      </c>
      <c r="AK22" s="9">
        <f>'FIN-P&amp;L_CWS'!AM207</f>
        <v>-7453321.4754799996</v>
      </c>
      <c r="AL22" s="9">
        <f>'FIN-P&amp;L_CWS'!AN207</f>
        <v>-7681627.0310025001</v>
      </c>
      <c r="AM22" s="9">
        <f>'FIN-P&amp;L_CWS'!AO207</f>
        <v>-11484688.605927624</v>
      </c>
      <c r="AN22" s="9">
        <f>'FIN-P&amp;L_CWS'!AP207</f>
        <v>-10888766.550235625</v>
      </c>
      <c r="AO22" s="9">
        <f>'FIN-P&amp;L_CWS'!AQ207</f>
        <v>-10680280.512745125</v>
      </c>
      <c r="AP22" s="9">
        <f>'FIN-P&amp;L_CWS'!AR207</f>
        <v>-10702467.031400125</v>
      </c>
      <c r="AQ22" s="9">
        <f>'FIN-P&amp;L_CWS'!AS207</f>
        <v>-10484671.051096873</v>
      </c>
      <c r="AR22" s="9">
        <f>'FIN-P&amp;L_CWS'!AT207</f>
        <v>-10490971.051096873</v>
      </c>
      <c r="AS22" s="9">
        <f>'FIN-P&amp;L_CWS'!AU207</f>
        <v>-10485945.218691874</v>
      </c>
      <c r="AT22" s="9">
        <f>'FIN-P&amp;L_CWS'!AV207</f>
        <v>-10683089.680245126</v>
      </c>
      <c r="AU22" s="9">
        <f>'FIN-P&amp;L_CWS'!AW207</f>
        <v>-10678216.699090125</v>
      </c>
      <c r="AV22" s="9">
        <f>'FIN-P&amp;L_CWS'!AX207</f>
        <v>-10898398.345425626</v>
      </c>
      <c r="AW22" s="9">
        <f>'FIN-P&amp;L_CWS'!AY207</f>
        <v>-11071778.913636375</v>
      </c>
      <c r="AX22" s="9">
        <f>'FIN-P&amp;L_CWS'!AZ207</f>
        <v>-11389152.978883374</v>
      </c>
      <c r="AY22" s="9">
        <f>'FIN-P&amp;L_CWS'!BA207</f>
        <v>-11776824.541264268</v>
      </c>
      <c r="AZ22" s="9">
        <f>'FIN-P&amp;L_CWS'!BB207</f>
        <v>-10758145.279957214</v>
      </c>
      <c r="BA22" s="9">
        <f>'FIN-P&amp;L_CWS'!BC207</f>
        <v>-10411888.948484363</v>
      </c>
      <c r="BB22" s="9">
        <f>'FIN-P&amp;L_CWS'!BD207</f>
        <v>-10434144.828191614</v>
      </c>
      <c r="BC22" s="9">
        <f>'FIN-P&amp;L_CWS'!BE207</f>
        <v>-10073759.026093764</v>
      </c>
      <c r="BD22" s="9">
        <f>'FIN-P&amp;L_CWS'!BF207</f>
        <v>-10080059.026093764</v>
      </c>
      <c r="BE22" s="9">
        <f>'FIN-P&amp;L_CWS'!BG207</f>
        <v>-10074963.911386514</v>
      </c>
      <c r="BF22" s="9">
        <f>'FIN-P&amp;L_CWS'!BH207</f>
        <v>-10414698.273484364</v>
      </c>
      <c r="BG22" s="9">
        <f>'FIN-P&amp;L_CWS'!BI207</f>
        <v>-10409752.130997863</v>
      </c>
      <c r="BH22" s="9">
        <f>'FIN-P&amp;L_CWS'!BJ207</f>
        <v>-10767634.717763463</v>
      </c>
      <c r="BI22" s="9">
        <f>'FIN-P&amp;L_CWS'!BK207</f>
        <v>-11083531.937999815</v>
      </c>
      <c r="BJ22" s="9">
        <f>'FIN-P&amp;L_CWS'!BL207</f>
        <v>-11443215.429211665</v>
      </c>
    </row>
    <row r="23" spans="2:62" x14ac:dyDescent="0.15">
      <c r="B23" s="33" t="s">
        <v>556</v>
      </c>
      <c r="C23" s="9">
        <f>'FIN-P&amp;L_CWS'!E208</f>
        <v>-9819661.9999999981</v>
      </c>
      <c r="D23" s="9">
        <f>'FIN-P&amp;L_CWS'!F208</f>
        <v>-19583423.666666664</v>
      </c>
      <c r="E23" s="9">
        <f>'FIN-P&amp;L_CWS'!G208</f>
        <v>-29350241.999999996</v>
      </c>
      <c r="F23" s="9">
        <f>'FIN-P&amp;L_CWS'!H208</f>
        <v>-39115586.999999993</v>
      </c>
      <c r="G23" s="9">
        <f>'FIN-P&amp;L_CWS'!I208</f>
        <v>-48916571.999999993</v>
      </c>
      <c r="H23" s="9">
        <f>'FIN-P&amp;L_CWS'!J208</f>
        <v>-58718666.999999993</v>
      </c>
      <c r="I23" s="9">
        <f>'FIN-P&amp;L_CWS'!K208</f>
        <v>-68553551.999999985</v>
      </c>
      <c r="J23" s="9">
        <f>'FIN-P&amp;L_CWS'!L208</f>
        <v>-78356096.999999985</v>
      </c>
      <c r="K23" s="9">
        <f>'FIN-P&amp;L_CWS'!M208</f>
        <v>-88153031.999999985</v>
      </c>
      <c r="L23" s="9">
        <f>'FIN-P&amp;L_CWS'!N208</f>
        <v>-97922493.677999988</v>
      </c>
      <c r="M23" s="9">
        <f>'FIN-P&amp;L_CWS'!O208</f>
        <v>-107677980.35599999</v>
      </c>
      <c r="N23" s="9">
        <f>'FIN-P&amp;L_CWS'!P208</f>
        <v>-117467386.84849998</v>
      </c>
      <c r="O23" s="9">
        <f>'FIN-P&amp;L_CWS'!Q208</f>
        <v>-129167877.24059999</v>
      </c>
      <c r="P23" s="9">
        <f>'FIN-P&amp;L_CWS'!R208</f>
        <v>-140820192.45045</v>
      </c>
      <c r="Q23" s="9">
        <f>'FIN-P&amp;L_CWS'!S208</f>
        <v>-152339871.24515</v>
      </c>
      <c r="R23" s="9">
        <f>'FIN-P&amp;L_CWS'!T208</f>
        <v>-163879115.03985</v>
      </c>
      <c r="S23" s="9">
        <f>'FIN-P&amp;L_CWS'!U208</f>
        <v>-175402393.83454999</v>
      </c>
      <c r="T23" s="9">
        <f>'FIN-P&amp;L_CWS'!V208</f>
        <v>-182929890.96258333</v>
      </c>
      <c r="U23" s="9">
        <f>'FIN-P&amp;L_CWS'!W208</f>
        <v>-188459137.25728333</v>
      </c>
      <c r="V23" s="9">
        <f>'FIN-P&amp;L_CWS'!X208</f>
        <v>-193954868.36973333</v>
      </c>
      <c r="W23" s="9">
        <f>'FIN-P&amp;L_CWS'!Y208</f>
        <v>-199413871.12593335</v>
      </c>
      <c r="X23" s="9">
        <f>'FIN-P&amp;L_CWS'!Z208</f>
        <v>-204890513.40713334</v>
      </c>
      <c r="Y23" s="9">
        <f>'FIN-P&amp;L_CWS'!AA208</f>
        <v>-210284287.32012084</v>
      </c>
      <c r="Z23" s="9">
        <f>'FIN-P&amp;L_CWS'!AB208</f>
        <v>-215734612.88787085</v>
      </c>
      <c r="AA23" s="9">
        <f>'FIN-P&amp;L_CWS'!AC208</f>
        <v>-223414240.59431252</v>
      </c>
      <c r="AB23" s="9">
        <f>'FIN-P&amp;L_CWS'!AD208</f>
        <v>-230775743.16305751</v>
      </c>
      <c r="AC23" s="9">
        <f>'FIN-P&amp;L_CWS'!AE208</f>
        <v>-238021860.0900175</v>
      </c>
      <c r="AD23" s="9">
        <f>'FIN-P&amp;L_CWS'!AF208</f>
        <v>-245290082.01697749</v>
      </c>
      <c r="AE23" s="9">
        <f>'FIN-P&amp;L_CWS'!AG208</f>
        <v>-252430469.24840248</v>
      </c>
      <c r="AF23" s="9">
        <f>'FIN-P&amp;L_CWS'!AH208</f>
        <v>-259577156.47982746</v>
      </c>
      <c r="AG23" s="9">
        <f>'FIN-P&amp;L_CWS'!AI208</f>
        <v>-266718924.82550246</v>
      </c>
      <c r="AH23" s="9">
        <f>'FIN-P&amp;L_CWS'!AJ208</f>
        <v>-273968003.91471243</v>
      </c>
      <c r="AI23" s="9">
        <f>'FIN-P&amp;L_CWS'!AK208</f>
        <v>-281212393.61267245</v>
      </c>
      <c r="AJ23" s="9">
        <f>'FIN-P&amp;L_CWS'!AL208</f>
        <v>-288582204.60917997</v>
      </c>
      <c r="AK23" s="9">
        <f>'FIN-P&amp;L_CWS'!AM208</f>
        <v>-296035526.08465999</v>
      </c>
      <c r="AL23" s="9">
        <f>'FIN-P&amp;L_CWS'!AN208</f>
        <v>-303717153.11566252</v>
      </c>
      <c r="AM23" s="9">
        <f>'FIN-P&amp;L_CWS'!AO208</f>
        <v>-315201841.72159016</v>
      </c>
      <c r="AN23" s="9">
        <f>'FIN-P&amp;L_CWS'!AP208</f>
        <v>-326090608.27182579</v>
      </c>
      <c r="AO23" s="9">
        <f>'FIN-P&amp;L_CWS'!AQ208</f>
        <v>-336770888.78457093</v>
      </c>
      <c r="AP23" s="9">
        <f>'FIN-P&amp;L_CWS'!AR208</f>
        <v>-347473355.81597108</v>
      </c>
      <c r="AQ23" s="9">
        <f>'FIN-P&amp;L_CWS'!AS208</f>
        <v>-357958026.86706793</v>
      </c>
      <c r="AR23" s="9">
        <f>'FIN-P&amp;L_CWS'!AT208</f>
        <v>-368448997.91816479</v>
      </c>
      <c r="AS23" s="9">
        <f>'FIN-P&amp;L_CWS'!AU208</f>
        <v>-378934943.13685668</v>
      </c>
      <c r="AT23" s="9">
        <f>'FIN-P&amp;L_CWS'!AV208</f>
        <v>-389618032.81710178</v>
      </c>
      <c r="AU23" s="9">
        <f>'FIN-P&amp;L_CWS'!AW208</f>
        <v>-400296249.5161919</v>
      </c>
      <c r="AV23" s="9">
        <f>'FIN-P&amp;L_CWS'!AX208</f>
        <v>-411194647.86161751</v>
      </c>
      <c r="AW23" s="9">
        <f>'FIN-P&amp;L_CWS'!AY208</f>
        <v>-422266426.77525389</v>
      </c>
      <c r="AX23" s="9">
        <f>'FIN-P&amp;L_CWS'!AZ208</f>
        <v>-433655579.75413728</v>
      </c>
      <c r="AY23" s="9">
        <f>'FIN-P&amp;L_CWS'!BA208</f>
        <v>-445432404.29540157</v>
      </c>
      <c r="AZ23" s="9">
        <f>'FIN-P&amp;L_CWS'!BB208</f>
        <v>-456190549.57535881</v>
      </c>
      <c r="BA23" s="9">
        <f>'FIN-P&amp;L_CWS'!BC208</f>
        <v>-466602438.52384317</v>
      </c>
      <c r="BB23" s="9">
        <f>'FIN-P&amp;L_CWS'!BD208</f>
        <v>-477036583.35203481</v>
      </c>
      <c r="BC23" s="9">
        <f>'FIN-P&amp;L_CWS'!BE208</f>
        <v>-487110342.37812859</v>
      </c>
      <c r="BD23" s="9">
        <f>'FIN-P&amp;L_CWS'!BF208</f>
        <v>-497190401.40422237</v>
      </c>
      <c r="BE23" s="9">
        <f>'FIN-P&amp;L_CWS'!BG208</f>
        <v>-507265365.31560886</v>
      </c>
      <c r="BF23" s="9">
        <f>'FIN-P&amp;L_CWS'!BH208</f>
        <v>-517680063.58909321</v>
      </c>
      <c r="BG23" s="9">
        <f>'FIN-P&amp;L_CWS'!BI208</f>
        <v>-528089815.72009104</v>
      </c>
      <c r="BH23" s="9">
        <f>'FIN-P&amp;L_CWS'!BJ208</f>
        <v>-538857450.43785453</v>
      </c>
      <c r="BI23" s="9">
        <f>'FIN-P&amp;L_CWS'!BK208</f>
        <v>-549940982.37585437</v>
      </c>
      <c r="BJ23" s="9">
        <f>'FIN-P&amp;L_CWS'!BL208</f>
        <v>-561384197.80506599</v>
      </c>
    </row>
    <row r="25" spans="2:62" x14ac:dyDescent="0.15">
      <c r="B25" s="14" t="s">
        <v>688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675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681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682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680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689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380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675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681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682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686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687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690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699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668</v>
      </c>
    </row>
    <row r="48" spans="2:66" x14ac:dyDescent="0.15">
      <c r="B48" s="10"/>
      <c r="C48" s="75" t="s">
        <v>151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368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370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391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668</v>
      </c>
    </row>
    <row r="56" spans="2:66" x14ac:dyDescent="0.15">
      <c r="B56" s="10"/>
      <c r="C56" s="75" t="s">
        <v>151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370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391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222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646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647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151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660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219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326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355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357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316</v>
      </c>
      <c r="C12" s="33"/>
    </row>
    <row r="13" spans="2:65" x14ac:dyDescent="0.15">
      <c r="B13" s="16"/>
      <c r="C13" s="33"/>
    </row>
    <row r="14" spans="2:65" x14ac:dyDescent="0.15">
      <c r="B14" s="48" t="s">
        <v>334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329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332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330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352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349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331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353</v>
      </c>
      <c r="C24" s="16"/>
    </row>
    <row r="25" spans="2:65" x14ac:dyDescent="0.15">
      <c r="B25" s="16"/>
      <c r="C25" s="16"/>
    </row>
    <row r="26" spans="2:65" x14ac:dyDescent="0.15">
      <c r="B26" s="48" t="s">
        <v>350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354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356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343</v>
      </c>
      <c r="C30" s="14"/>
    </row>
    <row r="31" spans="2:65" x14ac:dyDescent="0.15">
      <c r="B31" s="14"/>
      <c r="C31" s="14"/>
    </row>
    <row r="32" spans="2:65" x14ac:dyDescent="0.15">
      <c r="B32" s="48" t="s">
        <v>326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351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359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374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344</v>
      </c>
    </row>
    <row r="38" spans="2:66" x14ac:dyDescent="0.15">
      <c r="B38" s="48" t="s">
        <v>366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373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380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385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358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667</v>
      </c>
      <c r="C3" s="10" t="s">
        <v>1105</v>
      </c>
      <c r="D3" s="303" t="s">
        <v>219</v>
      </c>
      <c r="E3" s="59" t="s">
        <v>151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375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282</v>
      </c>
      <c r="B5" s="181" t="s">
        <v>667</v>
      </c>
      <c r="C5" s="34" t="s">
        <v>224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225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226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227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228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229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230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231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232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233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234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235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236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237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238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239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221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240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241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242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243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244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245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246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247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248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249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250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251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252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253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254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255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256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257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258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259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260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261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262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263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264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265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266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267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268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269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270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271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272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273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274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275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276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277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278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279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280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662</v>
      </c>
      <c r="B67" s="350"/>
      <c r="C67" s="350"/>
      <c r="D67" s="350"/>
      <c r="E67" s="105" t="s">
        <v>219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664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663</v>
      </c>
      <c r="B69" s="350"/>
      <c r="C69" s="350"/>
      <c r="D69" s="350"/>
      <c r="E69" s="105" t="s">
        <v>328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661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151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282</v>
      </c>
      <c r="B78" s="181" t="s">
        <v>223</v>
      </c>
      <c r="C78" s="33" t="s">
        <v>224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225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226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227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228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229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230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231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232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233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234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235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236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237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238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239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221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240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241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242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243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244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245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246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247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248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249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250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251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252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253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254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255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256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257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258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259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260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261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262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263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264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265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266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267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268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269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270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271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272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273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274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275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276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277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278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279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280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665</v>
      </c>
      <c r="B140" s="350"/>
      <c r="C140" s="350"/>
      <c r="D140" s="350"/>
      <c r="E140" s="105" t="s">
        <v>219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372</v>
      </c>
      <c r="B141" s="350"/>
      <c r="C141" s="350"/>
      <c r="D141" s="350"/>
      <c r="E141" s="105" t="s">
        <v>328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666</v>
      </c>
      <c r="B142" s="350"/>
      <c r="C142" s="350"/>
      <c r="D142" s="350"/>
      <c r="E142" s="105" t="s">
        <v>328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363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151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498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499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500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501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502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503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151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313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498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499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500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501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502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503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196</v>
      </c>
      <c r="E2" s="10" t="s">
        <v>151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296</v>
      </c>
      <c r="BO2" s="351"/>
    </row>
    <row r="3" spans="2:67" hidden="1" x14ac:dyDescent="0.15">
      <c r="C3" s="10" t="s">
        <v>318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319</v>
      </c>
      <c r="D4" s="10" t="s">
        <v>219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533</v>
      </c>
      <c r="C6" s="33"/>
      <c r="D6" s="33"/>
      <c r="E6" s="34"/>
    </row>
    <row r="7" spans="2:67" x14ac:dyDescent="0.15">
      <c r="B7" s="48" t="s">
        <v>167</v>
      </c>
      <c r="C7" s="48" t="s">
        <v>218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177</v>
      </c>
      <c r="C8" s="48" t="s">
        <v>218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534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409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188</v>
      </c>
      <c r="C12" s="63">
        <v>10000</v>
      </c>
      <c r="D12" s="63" t="s">
        <v>220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449</v>
      </c>
      <c r="C13" s="63">
        <v>3500</v>
      </c>
      <c r="D13" s="63" t="s">
        <v>220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535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425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195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189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194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428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191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192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193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426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443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444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427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445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190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429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197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151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288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151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1098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284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1099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286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171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287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288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196</v>
      </c>
      <c r="C2" s="10" t="s">
        <v>151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533</v>
      </c>
      <c r="C4" s="33"/>
      <c r="D4" s="33"/>
      <c r="E4" s="34"/>
      <c r="F4"/>
      <c r="G4"/>
      <c r="H4"/>
      <c r="BN4" s="38"/>
    </row>
    <row r="5" spans="1:66" x14ac:dyDescent="0.15">
      <c r="B5" s="48" t="s">
        <v>167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177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534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409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188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449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535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425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195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189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194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428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191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192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193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426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443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444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427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445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190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429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197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297</v>
      </c>
      <c r="C41" s="10" t="s">
        <v>151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288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291</v>
      </c>
      <c r="I1" s="352"/>
      <c r="J1" s="352"/>
      <c r="K1" s="352"/>
      <c r="L1" s="69"/>
      <c r="M1" s="295" t="s">
        <v>294</v>
      </c>
      <c r="N1" s="295" t="s">
        <v>295</v>
      </c>
    </row>
    <row r="2" spans="1:66" ht="16" x14ac:dyDescent="0.2">
      <c r="H2" s="295" t="s">
        <v>292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293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151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289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282</v>
      </c>
      <c r="B6" s="34" t="s">
        <v>223</v>
      </c>
      <c r="C6" s="33" t="s">
        <v>224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225</v>
      </c>
      <c r="B7" s="181">
        <v>0</v>
      </c>
      <c r="C7" s="33" t="s">
        <v>151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226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227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228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229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230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231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232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233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234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235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236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237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238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239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221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240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241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242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243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244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245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246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247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248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249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250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251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252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253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254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255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256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257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258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259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260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261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262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263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264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265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266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267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268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269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270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271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272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273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274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275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276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277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278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279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280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281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290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151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1069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166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183</v>
      </c>
      <c r="C7" s="85"/>
      <c r="D7" s="71"/>
      <c r="E7" s="71"/>
      <c r="F7" s="71"/>
      <c r="G7" s="71"/>
      <c r="H7" s="71"/>
    </row>
    <row r="8" spans="2:9" x14ac:dyDescent="0.15">
      <c r="B8" s="48" t="s">
        <v>181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302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168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169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182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315</v>
      </c>
      <c r="C14" s="64"/>
      <c r="D14" s="71"/>
      <c r="E14" s="71"/>
      <c r="F14" s="71"/>
      <c r="G14" s="71"/>
      <c r="H14" s="71"/>
    </row>
    <row r="15" spans="2:9" x14ac:dyDescent="0.15">
      <c r="B15" s="88" t="s">
        <v>170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299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186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179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172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309</v>
      </c>
      <c r="C21" s="65"/>
      <c r="D21" s="71"/>
      <c r="E21" s="71"/>
      <c r="F21" s="71"/>
      <c r="G21" s="71"/>
      <c r="H21" s="71"/>
    </row>
    <row r="22" spans="2:9" x14ac:dyDescent="0.15">
      <c r="B22" s="48" t="s">
        <v>303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304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173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308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310</v>
      </c>
      <c r="C27" s="64"/>
      <c r="D27" s="71"/>
      <c r="E27" s="71"/>
      <c r="F27" s="71"/>
      <c r="G27" s="71"/>
      <c r="H27" s="71"/>
    </row>
    <row r="28" spans="2:9" x14ac:dyDescent="0.15">
      <c r="B28" s="48" t="s">
        <v>184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185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180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311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178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174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171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301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322</v>
      </c>
      <c r="B2" s="344"/>
    </row>
    <row r="3" spans="1:63" x14ac:dyDescent="0.15">
      <c r="A3" s="10"/>
      <c r="B3" s="10"/>
    </row>
    <row r="4" spans="1:63" x14ac:dyDescent="0.15">
      <c r="A4" s="14" t="s">
        <v>312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313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320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1132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1133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171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1059</v>
      </c>
      <c r="C2" s="83" t="s">
        <v>305</v>
      </c>
      <c r="D2" s="75" t="s">
        <v>306</v>
      </c>
      <c r="E2" s="75" t="s">
        <v>151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152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165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166</v>
      </c>
      <c r="B6" s="34" t="s">
        <v>1062</v>
      </c>
      <c r="C6" s="27" t="s">
        <v>300</v>
      </c>
      <c r="D6" s="10" t="s">
        <v>300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183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181</v>
      </c>
      <c r="B9" s="34" t="s">
        <v>1061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302</v>
      </c>
      <c r="B10" s="34" t="s">
        <v>1061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168</v>
      </c>
      <c r="B11" s="34" t="s">
        <v>1061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169</v>
      </c>
      <c r="B12" s="34" t="s">
        <v>1062</v>
      </c>
      <c r="C12" s="283" t="s">
        <v>300</v>
      </c>
      <c r="D12" s="268" t="s">
        <v>300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182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315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170</v>
      </c>
      <c r="B16" s="34" t="s">
        <v>1061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299</v>
      </c>
      <c r="B17" s="34" t="s">
        <v>1061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186</v>
      </c>
      <c r="B18" s="34" t="s">
        <v>1061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179</v>
      </c>
      <c r="B19" s="34" t="s">
        <v>1061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172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309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303</v>
      </c>
      <c r="B23" s="34" t="s">
        <v>1061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304</v>
      </c>
      <c r="B24" s="268" t="s">
        <v>1063</v>
      </c>
      <c r="C24" s="283" t="s">
        <v>307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173</v>
      </c>
      <c r="B25" s="34" t="s">
        <v>1061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308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310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184</v>
      </c>
      <c r="B29" s="34" t="s">
        <v>1061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185</v>
      </c>
      <c r="B30" s="34" t="s">
        <v>1061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180</v>
      </c>
      <c r="B31" s="268" t="s">
        <v>317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311</v>
      </c>
      <c r="B32" s="34" t="s">
        <v>298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178</v>
      </c>
      <c r="B34" s="34" t="s">
        <v>1061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174</v>
      </c>
      <c r="B36" s="34" t="s">
        <v>1061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171</v>
      </c>
      <c r="B38" s="76" t="s">
        <v>1060</v>
      </c>
      <c r="C38" s="283"/>
      <c r="D38" s="268" t="s">
        <v>300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301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206</v>
      </c>
      <c r="C2" s="59" t="s">
        <v>151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152</v>
      </c>
    </row>
    <row r="3" spans="1:64" ht="14" x14ac:dyDescent="0.15">
      <c r="A3" s="59" t="s">
        <v>200</v>
      </c>
      <c r="B3" s="281"/>
      <c r="C3" s="54"/>
    </row>
    <row r="5" spans="1:64" ht="14" x14ac:dyDescent="0.15">
      <c r="A5" s="52" t="s">
        <v>175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176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187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1058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198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199</v>
      </c>
      <c r="B12" s="281"/>
      <c r="C12" s="54"/>
    </row>
    <row r="14" spans="1:64" ht="14" x14ac:dyDescent="0.15">
      <c r="A14" s="52" t="s">
        <v>175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176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187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202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198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201</v>
      </c>
      <c r="B21" s="281"/>
      <c r="C21" s="54"/>
    </row>
    <row r="23" spans="1:63" ht="14" x14ac:dyDescent="0.15">
      <c r="A23" s="52" t="s">
        <v>175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176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187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202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198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203</v>
      </c>
    </row>
    <row r="32" spans="1:63" ht="14" x14ac:dyDescent="0.15">
      <c r="A32" s="60" t="s">
        <v>204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205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207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208</v>
      </c>
    </row>
    <row r="37" spans="1:63" ht="14" x14ac:dyDescent="0.15">
      <c r="A37" s="60" t="s">
        <v>209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210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214</v>
      </c>
    </row>
    <row r="41" spans="1:63" ht="14" x14ac:dyDescent="0.15">
      <c r="A41" s="60" t="s">
        <v>211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212</v>
      </c>
      <c r="B42" s="282">
        <v>4</v>
      </c>
    </row>
    <row r="43" spans="1:63" ht="14" x14ac:dyDescent="0.15">
      <c r="A43" s="52" t="s">
        <v>213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215</v>
      </c>
    </row>
    <row r="46" spans="1:63" ht="14" x14ac:dyDescent="0.15">
      <c r="A46" s="60" t="s">
        <v>216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217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Normal="100" workbookViewId="0">
      <pane xSplit="6" ySplit="4" topLeftCell="BK417" activePane="bottomRight" state="frozen"/>
      <selection pane="topRight" activeCell="G1" sqref="G1"/>
      <selection pane="bottomLeft" activeCell="A5" sqref="A5"/>
      <selection pane="bottomRight" activeCell="BM453" sqref="BM453"/>
    </sheetView>
    <sheetView tabSelected="1" zoomScaleNormal="100" workbookViewId="1">
      <pane xSplit="6" ySplit="3" topLeftCell="G93" activePane="bottomRight" state="frozen"/>
      <selection pane="topRight" activeCell="G1" sqref="G1"/>
      <selection pane="bottomLeft" activeCell="A4" sqref="A4"/>
      <selection pane="bottomRight" activeCell="G109" sqref="G109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1218</v>
      </c>
      <c r="C2" s="20"/>
      <c r="D2" s="10"/>
      <c r="E2" s="10"/>
      <c r="F2" s="10"/>
      <c r="G2" s="10" t="s">
        <v>151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152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1222</v>
      </c>
      <c r="B3" s="10" t="s">
        <v>68</v>
      </c>
      <c r="C3" s="270" t="s">
        <v>1224</v>
      </c>
      <c r="D3" s="10" t="s">
        <v>65</v>
      </c>
      <c r="E3" s="10" t="s">
        <v>66</v>
      </c>
      <c r="F3" s="10" t="s">
        <v>67</v>
      </c>
      <c r="G3" s="10"/>
      <c r="BP3" s="37" t="s">
        <v>765</v>
      </c>
    </row>
    <row r="4" spans="1:79" x14ac:dyDescent="0.15">
      <c r="A4" s="10" t="s">
        <v>1223</v>
      </c>
      <c r="B4" s="10" t="s">
        <v>1225</v>
      </c>
      <c r="C4" s="270" t="s">
        <v>1224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1211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1220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1232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1057</v>
      </c>
    </row>
    <row r="11" spans="1:79" s="18" customFormat="1" hidden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hidden="1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hidden="1" outlineLevel="1" x14ac:dyDescent="0.15">
      <c r="A13" s="33" t="s">
        <v>1226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hidden="1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hidden="1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hidden="1" outlineLevel="1" x14ac:dyDescent="0.15">
      <c r="A16" s="33" t="s">
        <v>1227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hidden="1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hidden="1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hidden="1" outlineLevel="1" x14ac:dyDescent="0.15">
      <c r="A19" s="33" t="s">
        <v>1228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hidden="1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hidden="1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hidden="1" outlineLevel="1" x14ac:dyDescent="0.15">
      <c r="A22" s="33" t="s">
        <v>1229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hidden="1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hidden="1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hidden="1" outlineLevel="1" x14ac:dyDescent="0.15">
      <c r="A25" s="14" t="s">
        <v>120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hidden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hidden="1" outlineLevel="1" x14ac:dyDescent="0.15">
      <c r="A27" s="14" t="s">
        <v>121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hidden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hidden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hidden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hidden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collapsed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1219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hidden="1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hidden="1" outlineLevel="1" x14ac:dyDescent="0.15">
      <c r="A38" s="33" t="s">
        <v>1230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hidden="1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hidden="1" outlineLevel="1" x14ac:dyDescent="0.15">
      <c r="A41" s="33" t="s">
        <v>1231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hidden="1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7">
        <f t="shared" si="10"/>
        <v>2</v>
      </c>
      <c r="I48" s="367">
        <f t="shared" si="10"/>
        <v>2</v>
      </c>
      <c r="J48" s="367">
        <f t="shared" si="10"/>
        <v>2</v>
      </c>
      <c r="K48" s="367">
        <f t="shared" si="10"/>
        <v>2</v>
      </c>
      <c r="L48" s="367">
        <f t="shared" si="10"/>
        <v>2</v>
      </c>
      <c r="M48" s="367">
        <f t="shared" si="10"/>
        <v>2</v>
      </c>
      <c r="N48" s="367">
        <f t="shared" si="10"/>
        <v>2</v>
      </c>
      <c r="O48" s="367">
        <f t="shared" si="10"/>
        <v>2</v>
      </c>
      <c r="P48" s="367">
        <f t="shared" si="10"/>
        <v>2</v>
      </c>
      <c r="Q48" s="367">
        <f t="shared" si="10"/>
        <v>2</v>
      </c>
      <c r="R48" s="367">
        <f t="shared" si="10"/>
        <v>2</v>
      </c>
      <c r="S48" s="367">
        <f t="shared" si="10"/>
        <v>2</v>
      </c>
      <c r="T48" s="367">
        <f t="shared" si="10"/>
        <v>2</v>
      </c>
      <c r="U48" s="367">
        <f t="shared" si="10"/>
        <v>2</v>
      </c>
      <c r="V48" s="367">
        <f t="shared" si="10"/>
        <v>2</v>
      </c>
      <c r="W48" s="367">
        <f t="shared" si="10"/>
        <v>2</v>
      </c>
      <c r="X48" s="367">
        <f t="shared" si="10"/>
        <v>2</v>
      </c>
      <c r="Y48" s="367">
        <f t="shared" si="10"/>
        <v>0</v>
      </c>
      <c r="Z48" s="367">
        <f t="shared" si="10"/>
        <v>0</v>
      </c>
      <c r="AA48" s="367">
        <f t="shared" si="10"/>
        <v>0</v>
      </c>
      <c r="AB48" s="367">
        <f t="shared" si="10"/>
        <v>0</v>
      </c>
      <c r="AC48" s="367">
        <f t="shared" si="10"/>
        <v>0</v>
      </c>
      <c r="AD48" s="367">
        <f t="shared" si="10"/>
        <v>0</v>
      </c>
      <c r="AE48" s="367">
        <f t="shared" si="10"/>
        <v>0</v>
      </c>
      <c r="AF48" s="367">
        <f t="shared" si="10"/>
        <v>0</v>
      </c>
      <c r="AG48" s="367">
        <f t="shared" si="10"/>
        <v>0</v>
      </c>
      <c r="AH48" s="367">
        <f t="shared" si="10"/>
        <v>0</v>
      </c>
      <c r="AI48" s="367">
        <f t="shared" si="10"/>
        <v>0</v>
      </c>
      <c r="AJ48" s="367">
        <f t="shared" si="10"/>
        <v>0</v>
      </c>
      <c r="AK48" s="367">
        <f t="shared" si="10"/>
        <v>0</v>
      </c>
      <c r="AL48" s="367">
        <f t="shared" si="10"/>
        <v>0</v>
      </c>
      <c r="AM48" s="367">
        <f t="shared" ref="AM48:BO48" si="11">AM45+AM42+AM39+AM36</f>
        <v>0</v>
      </c>
      <c r="AN48" s="367">
        <f t="shared" si="11"/>
        <v>0</v>
      </c>
      <c r="AO48" s="367">
        <f t="shared" si="11"/>
        <v>0</v>
      </c>
      <c r="AP48" s="367">
        <f t="shared" si="11"/>
        <v>0</v>
      </c>
      <c r="AQ48" s="367">
        <f t="shared" si="11"/>
        <v>0</v>
      </c>
      <c r="AR48" s="367">
        <f t="shared" si="11"/>
        <v>0</v>
      </c>
      <c r="AS48" s="367">
        <f t="shared" si="11"/>
        <v>0</v>
      </c>
      <c r="AT48" s="367">
        <f t="shared" si="11"/>
        <v>0</v>
      </c>
      <c r="AU48" s="367">
        <f t="shared" si="11"/>
        <v>0</v>
      </c>
      <c r="AV48" s="367">
        <f t="shared" si="11"/>
        <v>0</v>
      </c>
      <c r="AW48" s="367">
        <f t="shared" si="11"/>
        <v>0</v>
      </c>
      <c r="AX48" s="367">
        <f t="shared" si="11"/>
        <v>0</v>
      </c>
      <c r="AY48" s="367">
        <f t="shared" si="11"/>
        <v>0</v>
      </c>
      <c r="AZ48" s="367">
        <f t="shared" si="11"/>
        <v>0</v>
      </c>
      <c r="BA48" s="367">
        <f t="shared" si="11"/>
        <v>0</v>
      </c>
      <c r="BB48" s="367">
        <f t="shared" si="11"/>
        <v>0</v>
      </c>
      <c r="BC48" s="367">
        <f t="shared" si="11"/>
        <v>0</v>
      </c>
      <c r="BD48" s="367">
        <f t="shared" si="11"/>
        <v>0</v>
      </c>
      <c r="BE48" s="367">
        <f t="shared" si="11"/>
        <v>0</v>
      </c>
      <c r="BF48" s="367">
        <f t="shared" si="11"/>
        <v>0</v>
      </c>
      <c r="BG48" s="367">
        <f t="shared" si="11"/>
        <v>0</v>
      </c>
      <c r="BH48" s="367">
        <f t="shared" si="11"/>
        <v>0</v>
      </c>
      <c r="BI48" s="367">
        <f t="shared" si="11"/>
        <v>0</v>
      </c>
      <c r="BJ48" s="367">
        <f t="shared" si="11"/>
        <v>0</v>
      </c>
      <c r="BK48" s="367">
        <f t="shared" si="11"/>
        <v>0</v>
      </c>
      <c r="BL48" s="367">
        <f t="shared" si="11"/>
        <v>0</v>
      </c>
      <c r="BM48" s="367">
        <f t="shared" si="11"/>
        <v>0</v>
      </c>
      <c r="BN48" s="367">
        <f t="shared" si="11"/>
        <v>0</v>
      </c>
      <c r="BO48" s="367">
        <f t="shared" si="11"/>
        <v>0</v>
      </c>
      <c r="BP48" s="36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122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hidden="1" outlineLevel="1" x14ac:dyDescent="0.15">
      <c r="A57" s="33" t="s">
        <v>1234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hidden="1" outlineLevel="1" x14ac:dyDescent="0.15">
      <c r="A60" s="33" t="s">
        <v>1233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hidden="1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hidden="1" outlineLevel="1" x14ac:dyDescent="0.15">
      <c r="A66" s="33" t="s">
        <v>109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hidden="1" outlineLevel="1" x14ac:dyDescent="0.15">
      <c r="A72" s="33" t="s">
        <v>110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hidden="1" outlineLevel="1" x14ac:dyDescent="0.15">
      <c r="A75" s="14" t="s">
        <v>125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hidden="1" outlineLevel="1" x14ac:dyDescent="0.15">
      <c r="A77" s="14" t="s">
        <v>126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hidden="1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1238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outlineLevel="1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outlineLevel="1" x14ac:dyDescent="0.15">
      <c r="A91" s="33" t="s">
        <v>113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outlineLevel="1" x14ac:dyDescent="0.15">
      <c r="A103" s="33" t="s">
        <v>1237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outlineLevel="1" x14ac:dyDescent="0.15">
      <c r="A106" s="33" t="s">
        <v>1235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outlineLevel="1" x14ac:dyDescent="0.15">
      <c r="A109" s="33" t="s">
        <v>1236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outlineLevel="1" x14ac:dyDescent="0.15">
      <c r="A112" s="33" t="s">
        <v>115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outlineLevel="1" x14ac:dyDescent="0.15">
      <c r="A121" s="33" t="s">
        <v>116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117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Exec</v>
      </c>
      <c r="G160" s="28"/>
      <c r="H160" s="28"/>
      <c r="I160" s="28"/>
      <c r="J160" s="28"/>
    </row>
    <row r="161" spans="1:67" outlineLevel="1" x14ac:dyDescent="0.15">
      <c r="A161" s="14"/>
      <c r="G161" s="28"/>
      <c r="H161" s="28"/>
      <c r="I161" s="28"/>
      <c r="J161" s="28"/>
    </row>
    <row r="162" spans="1:67" outlineLevel="1" x14ac:dyDescent="0.15">
      <c r="A162" s="33" t="s">
        <v>24</v>
      </c>
      <c r="G162" s="24"/>
    </row>
    <row r="163" spans="1:67" outlineLevel="1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outlineLevel="1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1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outlineLevel="1" x14ac:dyDescent="0.15">
      <c r="A166" s="48" t="s">
        <v>761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1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outlineLevel="1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1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outlineLevel="1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1" x14ac:dyDescent="0.15">
      <c r="A171" s="33" t="s">
        <v>111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1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outlineLevel="1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1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outlineLevel="1" x14ac:dyDescent="0.15">
      <c r="A175" s="48" t="s">
        <v>761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outlineLevel="1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outlineLevel="1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1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outlineLevel="1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1" x14ac:dyDescent="0.15">
      <c r="A180" s="33" t="s">
        <v>133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1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outlineLevel="1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1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outlineLevel="1" x14ac:dyDescent="0.15">
      <c r="A184" s="48" t="s">
        <v>761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1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outlineLevel="1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1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outlineLevel="1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1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1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outlineLevel="1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1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outlineLevel="1" x14ac:dyDescent="0.15">
      <c r="A193" s="48" t="s">
        <v>761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1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outlineLevel="1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1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outlineLevel="1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1" x14ac:dyDescent="0.15">
      <c r="A198" s="33" t="s">
        <v>119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1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outlineLevel="1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outlineLevel="1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outlineLevel="1" x14ac:dyDescent="0.15">
      <c r="A202" s="48" t="s">
        <v>761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1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outlineLevel="1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1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outlineLevel="1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1" x14ac:dyDescent="0.15">
      <c r="A207" s="14" t="s">
        <v>120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1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outlineLevel="1" x14ac:dyDescent="0.15">
      <c r="A209" s="48" t="s">
        <v>761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outlineLevel="1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outlineLevel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outlineLevel="1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outlineLevel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outlineLevel="1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outlineLevel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outlineLevel="1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1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1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1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outlineLevel="1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outlineLevel="1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outlineLevel="1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outlineLevel="1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outlineLevel="1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outlineLevel="1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outlineLevel="1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1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outlineLevel="1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outlineLevel="1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1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outlineLevel="1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outlineLevel="1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outlineLevel="1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outlineLevel="1" x14ac:dyDescent="0.15">
      <c r="A234" s="14" t="s">
        <v>112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1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1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1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outlineLevel="1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1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outlineLevel="1" x14ac:dyDescent="0.15">
      <c r="A240" s="48" t="s">
        <v>761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1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outlineLevel="1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1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outlineLevel="1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1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1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outlineLevel="1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1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outlineLevel="1" x14ac:dyDescent="0.15">
      <c r="A249" s="48" t="s">
        <v>761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1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outlineLevel="1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1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outlineLevel="1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1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1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outlineLevel="1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1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outlineLevel="1" x14ac:dyDescent="0.15">
      <c r="A258" s="48" t="s">
        <v>761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1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outlineLevel="1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1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outlineLevel="1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1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1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outlineLevel="1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outlineLevel="1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outlineLevel="1" x14ac:dyDescent="0.15">
      <c r="A267" s="48" t="s">
        <v>761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1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outlineLevel="1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1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outlineLevel="1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1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1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outlineLevel="1" x14ac:dyDescent="0.15">
      <c r="A274" s="48" t="s">
        <v>761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outlineLevel="1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outlineLevel="1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outlineLevel="1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outlineLevel="1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outlineLevel="1" x14ac:dyDescent="0.15">
      <c r="A279" s="14" t="s">
        <v>102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outlineLevel="1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outlineLevel="1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1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1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1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1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1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1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1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1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outlineLevel="1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outlineLevel="1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1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outlineLevel="1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1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1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outlineLevel="1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outlineLevel="1" x14ac:dyDescent="0.15">
      <c r="A297" s="14" t="s">
        <v>127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outlineLevel="1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outlineLevel="1" x14ac:dyDescent="0.15">
      <c r="A299" s="14" t="s">
        <v>122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1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1" x14ac:dyDescent="0.15">
      <c r="A301" s="14" t="s">
        <v>123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1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outlineLevel="1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1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outlineLevel="1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1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outlineLevel="1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1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outlineLevel="1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1" x14ac:dyDescent="0.15">
      <c r="A310" s="14" t="s">
        <v>124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1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outlineLevel="1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1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outlineLevel="1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1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outlineLevel="1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1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outlineLevel="1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1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1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outlineLevel="1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1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outlineLevel="1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1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outlineLevel="1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1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outlineLevel="1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1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1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outlineLevel="1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1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outlineLevel="1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1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outlineLevel="1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1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outlineLevel="1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1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1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outlineLevel="1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1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outlineLevel="1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1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outlineLevel="1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1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outlineLevel="1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1" x14ac:dyDescent="0.15">
      <c r="A346" s="14" t="s">
        <v>110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1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outlineLevel="1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1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outlineLevel="1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1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outlineLevel="1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1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outlineLevel="1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1" x14ac:dyDescent="0.15">
      <c r="A355" s="14" t="s">
        <v>125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1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outlineLevel="1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outlineLevel="1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outlineLevel="1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outlineLevel="1" x14ac:dyDescent="0.15">
      <c r="A360" s="14" t="s">
        <v>87</v>
      </c>
      <c r="G360" s="206">
        <f>G353+G344+G335+G326+G317+G308</f>
        <v>0</v>
      </c>
      <c r="H360" s="26">
        <f>H353+H344+H335+H326+H317+H308</f>
        <v>4000000</v>
      </c>
      <c r="I360" s="26">
        <f t="shared" ref="I360:BO360" si="146">I353+I344+I335+I326+I317+I308</f>
        <v>4000000</v>
      </c>
      <c r="J360" s="26">
        <f t="shared" si="146"/>
        <v>4000000</v>
      </c>
      <c r="K360" s="26">
        <f t="shared" si="146"/>
        <v>4000000</v>
      </c>
      <c r="L360" s="26">
        <f t="shared" si="146"/>
        <v>4000000</v>
      </c>
      <c r="M360" s="26">
        <f t="shared" si="146"/>
        <v>4000000</v>
      </c>
      <c r="N360" s="26">
        <f t="shared" si="146"/>
        <v>4000000</v>
      </c>
      <c r="O360" s="26">
        <f t="shared" si="146"/>
        <v>4000000</v>
      </c>
      <c r="P360" s="26">
        <f t="shared" si="146"/>
        <v>4000000</v>
      </c>
      <c r="Q360" s="26">
        <f t="shared" si="146"/>
        <v>4000000</v>
      </c>
      <c r="R360" s="26">
        <f t="shared" si="146"/>
        <v>4000000</v>
      </c>
      <c r="S360" s="26">
        <f t="shared" si="146"/>
        <v>4000000</v>
      </c>
      <c r="T360" s="26">
        <f t="shared" si="146"/>
        <v>4000000</v>
      </c>
      <c r="U360" s="26">
        <f t="shared" si="146"/>
        <v>4000000</v>
      </c>
      <c r="V360" s="26">
        <f t="shared" si="146"/>
        <v>4000000</v>
      </c>
      <c r="W360" s="26">
        <f t="shared" si="146"/>
        <v>4000000</v>
      </c>
      <c r="X360" s="26">
        <f t="shared" si="146"/>
        <v>4000000</v>
      </c>
      <c r="Y360" s="26">
        <f t="shared" si="146"/>
        <v>4000000</v>
      </c>
      <c r="Z360" s="26">
        <f t="shared" si="146"/>
        <v>2000000</v>
      </c>
      <c r="AA360" s="26">
        <f t="shared" si="146"/>
        <v>2000000</v>
      </c>
      <c r="AB360" s="26">
        <f t="shared" si="146"/>
        <v>2000000</v>
      </c>
      <c r="AC360" s="26">
        <f t="shared" si="146"/>
        <v>2000000</v>
      </c>
      <c r="AD360" s="26">
        <f t="shared" si="146"/>
        <v>2000000</v>
      </c>
      <c r="AE360" s="26">
        <f t="shared" si="146"/>
        <v>2000000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si="146"/>
        <v>0</v>
      </c>
      <c r="AN360" s="26">
        <f t="shared" si="146"/>
        <v>0</v>
      </c>
      <c r="AO360" s="26">
        <f t="shared" si="146"/>
        <v>0</v>
      </c>
      <c r="AP360" s="26">
        <f t="shared" si="146"/>
        <v>0</v>
      </c>
      <c r="AQ360" s="26">
        <f t="shared" si="146"/>
        <v>0</v>
      </c>
      <c r="AR360" s="26">
        <f t="shared" si="146"/>
        <v>0</v>
      </c>
      <c r="AS360" s="26">
        <f t="shared" si="146"/>
        <v>0</v>
      </c>
      <c r="AT360" s="26">
        <f t="shared" si="146"/>
        <v>0</v>
      </c>
      <c r="AU360" s="26">
        <f t="shared" si="146"/>
        <v>0</v>
      </c>
      <c r="AV360" s="26">
        <f t="shared" si="146"/>
        <v>0</v>
      </c>
      <c r="AW360" s="26">
        <f t="shared" si="146"/>
        <v>0</v>
      </c>
      <c r="AX360" s="26">
        <f t="shared" si="146"/>
        <v>0</v>
      </c>
      <c r="AY360" s="26">
        <f t="shared" si="146"/>
        <v>0</v>
      </c>
      <c r="AZ360" s="26">
        <f t="shared" si="146"/>
        <v>0</v>
      </c>
      <c r="BA360" s="26">
        <f t="shared" si="146"/>
        <v>0</v>
      </c>
      <c r="BB360" s="26">
        <f t="shared" si="146"/>
        <v>0</v>
      </c>
      <c r="BC360" s="26">
        <f t="shared" si="146"/>
        <v>0</v>
      </c>
      <c r="BD360" s="26">
        <f t="shared" si="146"/>
        <v>0</v>
      </c>
      <c r="BE360" s="26">
        <f t="shared" si="146"/>
        <v>0</v>
      </c>
      <c r="BF360" s="26">
        <f t="shared" si="146"/>
        <v>0</v>
      </c>
      <c r="BG360" s="26">
        <f t="shared" si="146"/>
        <v>0</v>
      </c>
      <c r="BH360" s="26">
        <f t="shared" si="146"/>
        <v>0</v>
      </c>
      <c r="BI360" s="26">
        <f t="shared" si="146"/>
        <v>0</v>
      </c>
      <c r="BJ360" s="26">
        <f t="shared" si="146"/>
        <v>0</v>
      </c>
      <c r="BK360" s="26">
        <f t="shared" si="146"/>
        <v>0</v>
      </c>
      <c r="BL360" s="26">
        <f t="shared" si="146"/>
        <v>0</v>
      </c>
      <c r="BM360" s="26">
        <f t="shared" si="146"/>
        <v>0</v>
      </c>
      <c r="BN360" s="26">
        <f t="shared" si="146"/>
        <v>0</v>
      </c>
      <c r="BO360" s="26">
        <f t="shared" si="146"/>
        <v>0</v>
      </c>
      <c r="BP360" s="39">
        <f t="shared" si="145"/>
        <v>84000000</v>
      </c>
    </row>
    <row r="361" spans="1:68" outlineLevel="1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48000000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36000000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84000000</v>
      </c>
    </row>
    <row r="362" spans="1:68" outlineLevel="1" x14ac:dyDescent="0.15">
      <c r="A362" s="14" t="s">
        <v>103</v>
      </c>
      <c r="G362" s="26">
        <f t="shared" ref="G362:AL362" si="147">G360+G358</f>
        <v>0</v>
      </c>
      <c r="H362" s="26">
        <f t="shared" si="147"/>
        <v>4000000</v>
      </c>
      <c r="I362" s="26">
        <f t="shared" si="147"/>
        <v>4000000</v>
      </c>
      <c r="J362" s="26">
        <f t="shared" si="147"/>
        <v>4000000</v>
      </c>
      <c r="K362" s="26">
        <f t="shared" si="147"/>
        <v>4000000</v>
      </c>
      <c r="L362" s="26">
        <f t="shared" si="147"/>
        <v>4000000</v>
      </c>
      <c r="M362" s="26">
        <f t="shared" si="147"/>
        <v>4000000</v>
      </c>
      <c r="N362" s="26">
        <f t="shared" si="147"/>
        <v>4000000</v>
      </c>
      <c r="O362" s="26">
        <f t="shared" si="147"/>
        <v>4000000</v>
      </c>
      <c r="P362" s="26">
        <f t="shared" si="147"/>
        <v>4000000</v>
      </c>
      <c r="Q362" s="26">
        <f t="shared" si="147"/>
        <v>4000000</v>
      </c>
      <c r="R362" s="26">
        <f t="shared" si="147"/>
        <v>4000000</v>
      </c>
      <c r="S362" s="26">
        <f t="shared" si="147"/>
        <v>4000000</v>
      </c>
      <c r="T362" s="26">
        <f t="shared" si="147"/>
        <v>4000000</v>
      </c>
      <c r="U362" s="26">
        <f t="shared" si="147"/>
        <v>4000000</v>
      </c>
      <c r="V362" s="26">
        <f t="shared" si="147"/>
        <v>4000000</v>
      </c>
      <c r="W362" s="26">
        <f t="shared" si="147"/>
        <v>4000000</v>
      </c>
      <c r="X362" s="26">
        <f t="shared" si="147"/>
        <v>4000000</v>
      </c>
      <c r="Y362" s="26">
        <f t="shared" si="147"/>
        <v>4000000</v>
      </c>
      <c r="Z362" s="26">
        <f t="shared" si="147"/>
        <v>2000000</v>
      </c>
      <c r="AA362" s="26">
        <f t="shared" si="147"/>
        <v>2000000</v>
      </c>
      <c r="AB362" s="26">
        <f t="shared" si="147"/>
        <v>2000000</v>
      </c>
      <c r="AC362" s="26">
        <f t="shared" si="147"/>
        <v>2000000</v>
      </c>
      <c r="AD362" s="26">
        <f t="shared" si="147"/>
        <v>2000000</v>
      </c>
      <c r="AE362" s="26">
        <f t="shared" si="147"/>
        <v>2000000</v>
      </c>
      <c r="AF362" s="26">
        <f t="shared" si="147"/>
        <v>0</v>
      </c>
      <c r="AG362" s="26">
        <f t="shared" si="147"/>
        <v>0</v>
      </c>
      <c r="AH362" s="26">
        <f t="shared" si="147"/>
        <v>0</v>
      </c>
      <c r="AI362" s="26">
        <f t="shared" si="147"/>
        <v>0</v>
      </c>
      <c r="AJ362" s="26">
        <f t="shared" si="147"/>
        <v>0</v>
      </c>
      <c r="AK362" s="26">
        <f t="shared" si="147"/>
        <v>0</v>
      </c>
      <c r="AL362" s="26">
        <f t="shared" si="147"/>
        <v>0</v>
      </c>
      <c r="AM362" s="26">
        <f t="shared" ref="AM362:BO362" si="148">AM360+AM358</f>
        <v>0</v>
      </c>
      <c r="AN362" s="26">
        <f t="shared" si="148"/>
        <v>0</v>
      </c>
      <c r="AO362" s="26">
        <f t="shared" si="148"/>
        <v>0</v>
      </c>
      <c r="AP362" s="26">
        <f t="shared" si="148"/>
        <v>0</v>
      </c>
      <c r="AQ362" s="26">
        <f t="shared" si="148"/>
        <v>0</v>
      </c>
      <c r="AR362" s="26">
        <f t="shared" si="148"/>
        <v>0</v>
      </c>
      <c r="AS362" s="26">
        <f t="shared" si="148"/>
        <v>0</v>
      </c>
      <c r="AT362" s="26">
        <f t="shared" si="148"/>
        <v>0</v>
      </c>
      <c r="AU362" s="26">
        <f t="shared" si="148"/>
        <v>0</v>
      </c>
      <c r="AV362" s="26">
        <f t="shared" si="148"/>
        <v>0</v>
      </c>
      <c r="AW362" s="26">
        <f t="shared" si="148"/>
        <v>0</v>
      </c>
      <c r="AX362" s="26">
        <f t="shared" si="148"/>
        <v>0</v>
      </c>
      <c r="AY362" s="26">
        <f t="shared" si="148"/>
        <v>0</v>
      </c>
      <c r="AZ362" s="26">
        <f t="shared" si="148"/>
        <v>0</v>
      </c>
      <c r="BA362" s="26">
        <f t="shared" si="148"/>
        <v>0</v>
      </c>
      <c r="BB362" s="26">
        <f t="shared" si="148"/>
        <v>0</v>
      </c>
      <c r="BC362" s="26">
        <f t="shared" si="148"/>
        <v>0</v>
      </c>
      <c r="BD362" s="26">
        <f t="shared" si="148"/>
        <v>0</v>
      </c>
      <c r="BE362" s="26">
        <f t="shared" si="148"/>
        <v>0</v>
      </c>
      <c r="BF362" s="26">
        <f t="shared" si="148"/>
        <v>0</v>
      </c>
      <c r="BG362" s="26">
        <f t="shared" si="148"/>
        <v>0</v>
      </c>
      <c r="BH362" s="26">
        <f t="shared" si="148"/>
        <v>0</v>
      </c>
      <c r="BI362" s="26">
        <f t="shared" si="148"/>
        <v>0</v>
      </c>
      <c r="BJ362" s="26">
        <f t="shared" si="148"/>
        <v>0</v>
      </c>
      <c r="BK362" s="26">
        <f t="shared" si="148"/>
        <v>0</v>
      </c>
      <c r="BL362" s="26">
        <f t="shared" si="148"/>
        <v>0</v>
      </c>
      <c r="BM362" s="26">
        <f t="shared" si="148"/>
        <v>0</v>
      </c>
      <c r="BN362" s="26">
        <f t="shared" si="148"/>
        <v>0</v>
      </c>
      <c r="BO362" s="26">
        <f t="shared" si="148"/>
        <v>0</v>
      </c>
      <c r="BP362" s="39">
        <f t="shared" si="145"/>
        <v>84000000</v>
      </c>
    </row>
    <row r="363" spans="1:68" outlineLevel="1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48000000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36000000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84000000</v>
      </c>
    </row>
    <row r="364" spans="1:68" outlineLevel="1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1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1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1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1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1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1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1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1" x14ac:dyDescent="0.15">
      <c r="A372" s="14" t="s">
        <v>4</v>
      </c>
      <c r="G372" s="26">
        <f>SUM(G367:G371)</f>
        <v>0</v>
      </c>
      <c r="H372" s="26">
        <f t="shared" ref="H372:AD372" si="149">SUM(H367:H371)</f>
        <v>0</v>
      </c>
      <c r="I372" s="26">
        <f t="shared" si="149"/>
        <v>0</v>
      </c>
      <c r="J372" s="26">
        <f t="shared" si="149"/>
        <v>0</v>
      </c>
      <c r="K372" s="26">
        <f t="shared" si="149"/>
        <v>0</v>
      </c>
      <c r="L372" s="26">
        <f t="shared" si="149"/>
        <v>0</v>
      </c>
      <c r="M372" s="26">
        <f t="shared" si="149"/>
        <v>0</v>
      </c>
      <c r="N372" s="26">
        <f t="shared" si="149"/>
        <v>0</v>
      </c>
      <c r="O372" s="26">
        <f t="shared" si="149"/>
        <v>0</v>
      </c>
      <c r="P372" s="26">
        <f t="shared" si="149"/>
        <v>0</v>
      </c>
      <c r="Q372" s="26">
        <f t="shared" si="149"/>
        <v>0</v>
      </c>
      <c r="R372" s="26">
        <f t="shared" si="149"/>
        <v>0</v>
      </c>
      <c r="S372" s="26">
        <f t="shared" si="149"/>
        <v>0</v>
      </c>
      <c r="T372" s="26">
        <f t="shared" si="149"/>
        <v>0</v>
      </c>
      <c r="U372" s="26">
        <f t="shared" si="149"/>
        <v>0</v>
      </c>
      <c r="V372" s="26">
        <f t="shared" si="149"/>
        <v>0</v>
      </c>
      <c r="W372" s="26">
        <f t="shared" si="149"/>
        <v>0</v>
      </c>
      <c r="X372" s="26">
        <f t="shared" si="149"/>
        <v>0</v>
      </c>
      <c r="Y372" s="26">
        <f t="shared" si="149"/>
        <v>0</v>
      </c>
      <c r="Z372" s="26">
        <f t="shared" si="149"/>
        <v>0</v>
      </c>
      <c r="AA372" s="26">
        <f t="shared" si="149"/>
        <v>0</v>
      </c>
      <c r="AB372" s="26">
        <f t="shared" si="149"/>
        <v>0</v>
      </c>
      <c r="AC372" s="26">
        <f t="shared" si="149"/>
        <v>0</v>
      </c>
      <c r="AD372" s="26">
        <f t="shared" si="149"/>
        <v>0</v>
      </c>
      <c r="AE372" s="26">
        <f t="shared" ref="AE372:BO372" si="150">SUM(AE367:AE371)</f>
        <v>0</v>
      </c>
      <c r="AF372" s="26">
        <f t="shared" si="150"/>
        <v>0</v>
      </c>
      <c r="AG372" s="26">
        <f t="shared" si="150"/>
        <v>0</v>
      </c>
      <c r="AH372" s="26">
        <f t="shared" si="150"/>
        <v>0</v>
      </c>
      <c r="AI372" s="26">
        <f t="shared" si="150"/>
        <v>0</v>
      </c>
      <c r="AJ372" s="26">
        <f t="shared" si="150"/>
        <v>0</v>
      </c>
      <c r="AK372" s="26">
        <f t="shared" si="150"/>
        <v>0</v>
      </c>
      <c r="AL372" s="26">
        <f t="shared" si="150"/>
        <v>0</v>
      </c>
      <c r="AM372" s="26">
        <f t="shared" si="150"/>
        <v>0</v>
      </c>
      <c r="AN372" s="26">
        <f t="shared" si="150"/>
        <v>0</v>
      </c>
      <c r="AO372" s="26">
        <f t="shared" si="150"/>
        <v>0</v>
      </c>
      <c r="AP372" s="26">
        <f t="shared" si="150"/>
        <v>0</v>
      </c>
      <c r="AQ372" s="26">
        <f t="shared" si="150"/>
        <v>0</v>
      </c>
      <c r="AR372" s="26">
        <f t="shared" si="150"/>
        <v>0</v>
      </c>
      <c r="AS372" s="26">
        <f t="shared" si="150"/>
        <v>0</v>
      </c>
      <c r="AT372" s="26">
        <f t="shared" si="150"/>
        <v>0</v>
      </c>
      <c r="AU372" s="26">
        <f t="shared" si="150"/>
        <v>0</v>
      </c>
      <c r="AV372" s="26">
        <f t="shared" si="150"/>
        <v>0</v>
      </c>
      <c r="AW372" s="26">
        <f t="shared" si="150"/>
        <v>0</v>
      </c>
      <c r="AX372" s="26">
        <f t="shared" si="150"/>
        <v>0</v>
      </c>
      <c r="AY372" s="26">
        <f t="shared" si="150"/>
        <v>0</v>
      </c>
      <c r="AZ372" s="26">
        <f t="shared" si="150"/>
        <v>0</v>
      </c>
      <c r="BA372" s="26">
        <f t="shared" si="150"/>
        <v>0</v>
      </c>
      <c r="BB372" s="26">
        <f t="shared" si="150"/>
        <v>0</v>
      </c>
      <c r="BC372" s="26">
        <f t="shared" si="150"/>
        <v>0</v>
      </c>
      <c r="BD372" s="26">
        <f t="shared" si="150"/>
        <v>0</v>
      </c>
      <c r="BE372" s="26">
        <f t="shared" si="150"/>
        <v>0</v>
      </c>
      <c r="BF372" s="26">
        <f t="shared" si="150"/>
        <v>0</v>
      </c>
      <c r="BG372" s="26">
        <f t="shared" si="150"/>
        <v>0</v>
      </c>
      <c r="BH372" s="26">
        <f t="shared" si="150"/>
        <v>0</v>
      </c>
      <c r="BI372" s="26">
        <f t="shared" si="150"/>
        <v>0</v>
      </c>
      <c r="BJ372" s="26">
        <f t="shared" si="150"/>
        <v>0</v>
      </c>
      <c r="BK372" s="26">
        <f t="shared" si="150"/>
        <v>0</v>
      </c>
      <c r="BL372" s="26">
        <f t="shared" si="150"/>
        <v>0</v>
      </c>
      <c r="BM372" s="26">
        <f t="shared" si="150"/>
        <v>0</v>
      </c>
      <c r="BN372" s="26">
        <f t="shared" si="150"/>
        <v>0</v>
      </c>
      <c r="BO372" s="26">
        <f t="shared" si="150"/>
        <v>0</v>
      </c>
      <c r="BP372" s="39">
        <f>SUM(H372:BO372)</f>
        <v>0</v>
      </c>
    </row>
    <row r="373" spans="1:68" outlineLevel="1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outlineLevel="1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1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outlineLevel="1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1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1" x14ac:dyDescent="0.15">
      <c r="A378" s="33" t="s">
        <v>90</v>
      </c>
      <c r="G378" s="26">
        <f t="shared" ref="G378:AL378" si="151">G376+G375</f>
        <v>0</v>
      </c>
      <c r="H378" s="26">
        <f t="shared" si="151"/>
        <v>0</v>
      </c>
      <c r="I378" s="26">
        <f t="shared" si="151"/>
        <v>0</v>
      </c>
      <c r="J378" s="26">
        <f t="shared" si="151"/>
        <v>0</v>
      </c>
      <c r="K378" s="26">
        <f t="shared" si="151"/>
        <v>0</v>
      </c>
      <c r="L378" s="26">
        <f t="shared" si="151"/>
        <v>0</v>
      </c>
      <c r="M378" s="26">
        <f t="shared" si="151"/>
        <v>0</v>
      </c>
      <c r="N378" s="26">
        <f t="shared" si="151"/>
        <v>0</v>
      </c>
      <c r="O378" s="26">
        <f t="shared" si="151"/>
        <v>0</v>
      </c>
      <c r="P378" s="26">
        <f t="shared" si="151"/>
        <v>0</v>
      </c>
      <c r="Q378" s="26">
        <f t="shared" si="151"/>
        <v>0</v>
      </c>
      <c r="R378" s="26">
        <f t="shared" si="151"/>
        <v>0</v>
      </c>
      <c r="S378" s="26">
        <f t="shared" si="151"/>
        <v>0</v>
      </c>
      <c r="T378" s="26">
        <f t="shared" si="151"/>
        <v>0</v>
      </c>
      <c r="U378" s="26">
        <f t="shared" si="151"/>
        <v>0</v>
      </c>
      <c r="V378" s="26">
        <f t="shared" si="151"/>
        <v>0</v>
      </c>
      <c r="W378" s="26">
        <f t="shared" si="151"/>
        <v>0</v>
      </c>
      <c r="X378" s="26">
        <f t="shared" si="151"/>
        <v>0</v>
      </c>
      <c r="Y378" s="26">
        <f t="shared" si="151"/>
        <v>0</v>
      </c>
      <c r="Z378" s="26">
        <f t="shared" si="151"/>
        <v>0</v>
      </c>
      <c r="AA378" s="26">
        <f t="shared" si="151"/>
        <v>0</v>
      </c>
      <c r="AB378" s="26">
        <f t="shared" si="151"/>
        <v>0</v>
      </c>
      <c r="AC378" s="26">
        <f t="shared" si="151"/>
        <v>0</v>
      </c>
      <c r="AD378" s="26">
        <f t="shared" si="151"/>
        <v>0</v>
      </c>
      <c r="AE378" s="26">
        <f t="shared" si="151"/>
        <v>0</v>
      </c>
      <c r="AF378" s="26">
        <f t="shared" si="151"/>
        <v>0</v>
      </c>
      <c r="AG378" s="26">
        <f t="shared" si="151"/>
        <v>0</v>
      </c>
      <c r="AH378" s="26">
        <f t="shared" si="151"/>
        <v>0</v>
      </c>
      <c r="AI378" s="26">
        <f t="shared" si="151"/>
        <v>0</v>
      </c>
      <c r="AJ378" s="26">
        <f t="shared" si="151"/>
        <v>0</v>
      </c>
      <c r="AK378" s="26">
        <f t="shared" si="151"/>
        <v>0</v>
      </c>
      <c r="AL378" s="26">
        <f t="shared" si="151"/>
        <v>0</v>
      </c>
      <c r="AM378" s="26">
        <f t="shared" ref="AM378:BO378" si="152">AM376+AM375</f>
        <v>0</v>
      </c>
      <c r="AN378" s="26">
        <f t="shared" si="152"/>
        <v>0</v>
      </c>
      <c r="AO378" s="26">
        <f t="shared" si="152"/>
        <v>0</v>
      </c>
      <c r="AP378" s="26">
        <f t="shared" si="152"/>
        <v>0</v>
      </c>
      <c r="AQ378" s="26">
        <f t="shared" si="152"/>
        <v>0</v>
      </c>
      <c r="AR378" s="26">
        <f t="shared" si="152"/>
        <v>0</v>
      </c>
      <c r="AS378" s="26">
        <f t="shared" si="152"/>
        <v>0</v>
      </c>
      <c r="AT378" s="26">
        <f t="shared" si="152"/>
        <v>0</v>
      </c>
      <c r="AU378" s="26">
        <f t="shared" si="152"/>
        <v>0</v>
      </c>
      <c r="AV378" s="26">
        <f t="shared" si="152"/>
        <v>0</v>
      </c>
      <c r="AW378" s="26">
        <f t="shared" si="152"/>
        <v>0</v>
      </c>
      <c r="AX378" s="26">
        <f t="shared" si="152"/>
        <v>0</v>
      </c>
      <c r="AY378" s="26">
        <f t="shared" si="152"/>
        <v>0</v>
      </c>
      <c r="AZ378" s="26">
        <f t="shared" si="152"/>
        <v>0</v>
      </c>
      <c r="BA378" s="26">
        <f t="shared" si="152"/>
        <v>0</v>
      </c>
      <c r="BB378" s="26">
        <f t="shared" si="152"/>
        <v>0</v>
      </c>
      <c r="BC378" s="26">
        <f t="shared" si="152"/>
        <v>0</v>
      </c>
      <c r="BD378" s="26">
        <f t="shared" si="152"/>
        <v>0</v>
      </c>
      <c r="BE378" s="26">
        <f t="shared" si="152"/>
        <v>0</v>
      </c>
      <c r="BF378" s="26">
        <f t="shared" si="152"/>
        <v>0</v>
      </c>
      <c r="BG378" s="26">
        <f t="shared" si="152"/>
        <v>0</v>
      </c>
      <c r="BH378" s="26">
        <f t="shared" si="152"/>
        <v>0</v>
      </c>
      <c r="BI378" s="26">
        <f t="shared" si="152"/>
        <v>0</v>
      </c>
      <c r="BJ378" s="26">
        <f t="shared" si="152"/>
        <v>0</v>
      </c>
      <c r="BK378" s="26">
        <f t="shared" si="152"/>
        <v>0</v>
      </c>
      <c r="BL378" s="26">
        <f t="shared" si="152"/>
        <v>0</v>
      </c>
      <c r="BM378" s="26">
        <f t="shared" si="152"/>
        <v>0</v>
      </c>
      <c r="BN378" s="26">
        <f t="shared" si="152"/>
        <v>0</v>
      </c>
      <c r="BO378" s="26">
        <f t="shared" si="152"/>
        <v>0</v>
      </c>
      <c r="BP378" s="39">
        <f>SUM(H378:BO378)</f>
        <v>0</v>
      </c>
    </row>
    <row r="379" spans="1:68" outlineLevel="1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outlineLevel="1" x14ac:dyDescent="0.15">
      <c r="A380" s="14" t="s">
        <v>128</v>
      </c>
      <c r="G380" s="26">
        <f t="shared" ref="G380:AL380" si="153">G378+G372+G362</f>
        <v>0</v>
      </c>
      <c r="H380" s="26">
        <f t="shared" si="153"/>
        <v>4000000</v>
      </c>
      <c r="I380" s="26">
        <f t="shared" si="153"/>
        <v>4000000</v>
      </c>
      <c r="J380" s="26">
        <f t="shared" si="153"/>
        <v>4000000</v>
      </c>
      <c r="K380" s="26">
        <f t="shared" si="153"/>
        <v>4000000</v>
      </c>
      <c r="L380" s="26">
        <f t="shared" si="153"/>
        <v>4000000</v>
      </c>
      <c r="M380" s="26">
        <f t="shared" si="153"/>
        <v>4000000</v>
      </c>
      <c r="N380" s="26">
        <f t="shared" si="153"/>
        <v>4000000</v>
      </c>
      <c r="O380" s="26">
        <f t="shared" si="153"/>
        <v>4000000</v>
      </c>
      <c r="P380" s="26">
        <f t="shared" si="153"/>
        <v>4000000</v>
      </c>
      <c r="Q380" s="26">
        <f t="shared" si="153"/>
        <v>4000000</v>
      </c>
      <c r="R380" s="26">
        <f t="shared" si="153"/>
        <v>4000000</v>
      </c>
      <c r="S380" s="26">
        <f t="shared" si="153"/>
        <v>4000000</v>
      </c>
      <c r="T380" s="26">
        <f t="shared" si="153"/>
        <v>4000000</v>
      </c>
      <c r="U380" s="26">
        <f t="shared" si="153"/>
        <v>4000000</v>
      </c>
      <c r="V380" s="26">
        <f t="shared" si="153"/>
        <v>4000000</v>
      </c>
      <c r="W380" s="26">
        <f t="shared" si="153"/>
        <v>4000000</v>
      </c>
      <c r="X380" s="26">
        <f t="shared" si="153"/>
        <v>4000000</v>
      </c>
      <c r="Y380" s="26">
        <f t="shared" si="153"/>
        <v>4000000</v>
      </c>
      <c r="Z380" s="26">
        <f t="shared" si="153"/>
        <v>2000000</v>
      </c>
      <c r="AA380" s="26">
        <f t="shared" si="153"/>
        <v>2000000</v>
      </c>
      <c r="AB380" s="26">
        <f t="shared" si="153"/>
        <v>2000000</v>
      </c>
      <c r="AC380" s="26">
        <f t="shared" si="153"/>
        <v>2000000</v>
      </c>
      <c r="AD380" s="26">
        <f t="shared" si="153"/>
        <v>2000000</v>
      </c>
      <c r="AE380" s="26">
        <f t="shared" si="153"/>
        <v>2000000</v>
      </c>
      <c r="AF380" s="26">
        <f t="shared" si="153"/>
        <v>0</v>
      </c>
      <c r="AG380" s="26">
        <f t="shared" si="153"/>
        <v>0</v>
      </c>
      <c r="AH380" s="26">
        <f t="shared" si="153"/>
        <v>0</v>
      </c>
      <c r="AI380" s="26">
        <f t="shared" si="153"/>
        <v>0</v>
      </c>
      <c r="AJ380" s="26">
        <f t="shared" si="153"/>
        <v>0</v>
      </c>
      <c r="AK380" s="26">
        <f t="shared" si="153"/>
        <v>0</v>
      </c>
      <c r="AL380" s="26">
        <f t="shared" si="153"/>
        <v>0</v>
      </c>
      <c r="AM380" s="26">
        <f t="shared" ref="AM380:BO380" si="154">AM378+AM372+AM362</f>
        <v>0</v>
      </c>
      <c r="AN380" s="26">
        <f t="shared" si="154"/>
        <v>0</v>
      </c>
      <c r="AO380" s="26">
        <f t="shared" si="154"/>
        <v>0</v>
      </c>
      <c r="AP380" s="26">
        <f t="shared" si="154"/>
        <v>0</v>
      </c>
      <c r="AQ380" s="26">
        <f t="shared" si="154"/>
        <v>0</v>
      </c>
      <c r="AR380" s="26">
        <f t="shared" si="154"/>
        <v>0</v>
      </c>
      <c r="AS380" s="26">
        <f t="shared" si="154"/>
        <v>0</v>
      </c>
      <c r="AT380" s="26">
        <f t="shared" si="154"/>
        <v>0</v>
      </c>
      <c r="AU380" s="26">
        <f t="shared" si="154"/>
        <v>0</v>
      </c>
      <c r="AV380" s="26">
        <f t="shared" si="154"/>
        <v>0</v>
      </c>
      <c r="AW380" s="26">
        <f t="shared" si="154"/>
        <v>0</v>
      </c>
      <c r="AX380" s="26">
        <f t="shared" si="154"/>
        <v>0</v>
      </c>
      <c r="AY380" s="26">
        <f t="shared" si="154"/>
        <v>0</v>
      </c>
      <c r="AZ380" s="26">
        <f t="shared" si="154"/>
        <v>0</v>
      </c>
      <c r="BA380" s="26">
        <f t="shared" si="154"/>
        <v>0</v>
      </c>
      <c r="BB380" s="26">
        <f t="shared" si="154"/>
        <v>0</v>
      </c>
      <c r="BC380" s="26">
        <f t="shared" si="154"/>
        <v>0</v>
      </c>
      <c r="BD380" s="26">
        <f t="shared" si="154"/>
        <v>0</v>
      </c>
      <c r="BE380" s="26">
        <f t="shared" si="154"/>
        <v>0</v>
      </c>
      <c r="BF380" s="26">
        <f t="shared" si="154"/>
        <v>0</v>
      </c>
      <c r="BG380" s="26">
        <f t="shared" si="154"/>
        <v>0</v>
      </c>
      <c r="BH380" s="26">
        <f t="shared" si="154"/>
        <v>0</v>
      </c>
      <c r="BI380" s="26">
        <f t="shared" si="154"/>
        <v>0</v>
      </c>
      <c r="BJ380" s="26">
        <f t="shared" si="154"/>
        <v>0</v>
      </c>
      <c r="BK380" s="26">
        <f t="shared" si="154"/>
        <v>0</v>
      </c>
      <c r="BL380" s="26">
        <f t="shared" si="154"/>
        <v>0</v>
      </c>
      <c r="BM380" s="26">
        <f t="shared" si="154"/>
        <v>0</v>
      </c>
      <c r="BN380" s="26">
        <f t="shared" si="154"/>
        <v>0</v>
      </c>
      <c r="BO380" s="26">
        <f t="shared" si="154"/>
        <v>0</v>
      </c>
      <c r="BP380" s="39">
        <f>SUM(H380:BO380)</f>
        <v>84000000</v>
      </c>
    </row>
    <row r="381" spans="1:68" outlineLevel="1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48000000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36000000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1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1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1" x14ac:dyDescent="0.15">
      <c r="A385" s="48" t="s">
        <v>75</v>
      </c>
      <c r="G385" s="26">
        <f t="shared" ref="G385:AL385" si="155">G85*$C85</f>
        <v>0</v>
      </c>
      <c r="H385" s="26">
        <f t="shared" si="155"/>
        <v>0</v>
      </c>
      <c r="I385" s="26">
        <f t="shared" si="155"/>
        <v>0</v>
      </c>
      <c r="J385" s="26">
        <f t="shared" si="155"/>
        <v>0</v>
      </c>
      <c r="K385" s="26">
        <f t="shared" si="155"/>
        <v>0</v>
      </c>
      <c r="L385" s="26">
        <f t="shared" si="155"/>
        <v>0</v>
      </c>
      <c r="M385" s="26">
        <f t="shared" si="155"/>
        <v>0</v>
      </c>
      <c r="N385" s="26">
        <f t="shared" si="155"/>
        <v>0</v>
      </c>
      <c r="O385" s="26">
        <f t="shared" si="155"/>
        <v>0</v>
      </c>
      <c r="P385" s="26">
        <f t="shared" si="155"/>
        <v>0</v>
      </c>
      <c r="Q385" s="26">
        <f t="shared" si="155"/>
        <v>0</v>
      </c>
      <c r="R385" s="26">
        <f t="shared" si="155"/>
        <v>0</v>
      </c>
      <c r="S385" s="26">
        <f t="shared" si="155"/>
        <v>0</v>
      </c>
      <c r="T385" s="26">
        <f t="shared" si="155"/>
        <v>0</v>
      </c>
      <c r="U385" s="26">
        <f t="shared" si="155"/>
        <v>0</v>
      </c>
      <c r="V385" s="26">
        <f t="shared" si="155"/>
        <v>0</v>
      </c>
      <c r="W385" s="26">
        <f t="shared" si="155"/>
        <v>0</v>
      </c>
      <c r="X385" s="26">
        <f t="shared" si="155"/>
        <v>0</v>
      </c>
      <c r="Y385" s="26">
        <f t="shared" si="155"/>
        <v>0</v>
      </c>
      <c r="Z385" s="26">
        <f t="shared" si="155"/>
        <v>0</v>
      </c>
      <c r="AA385" s="26">
        <f t="shared" si="155"/>
        <v>0</v>
      </c>
      <c r="AB385" s="26">
        <f t="shared" si="155"/>
        <v>0</v>
      </c>
      <c r="AC385" s="26">
        <f t="shared" si="155"/>
        <v>0</v>
      </c>
      <c r="AD385" s="26">
        <f t="shared" si="155"/>
        <v>0</v>
      </c>
      <c r="AE385" s="26">
        <f t="shared" si="155"/>
        <v>0</v>
      </c>
      <c r="AF385" s="26">
        <f t="shared" si="155"/>
        <v>0</v>
      </c>
      <c r="AG385" s="26">
        <f t="shared" si="155"/>
        <v>0</v>
      </c>
      <c r="AH385" s="26">
        <f t="shared" si="155"/>
        <v>0</v>
      </c>
      <c r="AI385" s="26">
        <f t="shared" si="155"/>
        <v>0</v>
      </c>
      <c r="AJ385" s="26">
        <f t="shared" si="155"/>
        <v>0</v>
      </c>
      <c r="AK385" s="26">
        <f t="shared" si="155"/>
        <v>0</v>
      </c>
      <c r="AL385" s="26">
        <f t="shared" si="155"/>
        <v>0</v>
      </c>
      <c r="AM385" s="26">
        <f t="shared" ref="AM385:BO385" si="156">AM85*$C85</f>
        <v>0</v>
      </c>
      <c r="AN385" s="26">
        <f t="shared" si="156"/>
        <v>0</v>
      </c>
      <c r="AO385" s="26">
        <f t="shared" si="156"/>
        <v>0</v>
      </c>
      <c r="AP385" s="26">
        <f t="shared" si="156"/>
        <v>0</v>
      </c>
      <c r="AQ385" s="26">
        <f t="shared" si="156"/>
        <v>0</v>
      </c>
      <c r="AR385" s="26">
        <f t="shared" si="156"/>
        <v>0</v>
      </c>
      <c r="AS385" s="26">
        <f t="shared" si="156"/>
        <v>0</v>
      </c>
      <c r="AT385" s="26">
        <f t="shared" si="156"/>
        <v>0</v>
      </c>
      <c r="AU385" s="26">
        <f t="shared" si="156"/>
        <v>0</v>
      </c>
      <c r="AV385" s="26">
        <f t="shared" si="156"/>
        <v>0</v>
      </c>
      <c r="AW385" s="26">
        <f t="shared" si="156"/>
        <v>0</v>
      </c>
      <c r="AX385" s="26">
        <f t="shared" si="156"/>
        <v>0</v>
      </c>
      <c r="AY385" s="26">
        <f t="shared" si="156"/>
        <v>0</v>
      </c>
      <c r="AZ385" s="26">
        <f t="shared" si="156"/>
        <v>0</v>
      </c>
      <c r="BA385" s="26">
        <f t="shared" si="156"/>
        <v>0</v>
      </c>
      <c r="BB385" s="26">
        <f t="shared" si="156"/>
        <v>0</v>
      </c>
      <c r="BC385" s="26">
        <f t="shared" si="156"/>
        <v>0</v>
      </c>
      <c r="BD385" s="26">
        <f t="shared" si="156"/>
        <v>0</v>
      </c>
      <c r="BE385" s="26">
        <f t="shared" si="156"/>
        <v>0</v>
      </c>
      <c r="BF385" s="26">
        <f t="shared" si="156"/>
        <v>0</v>
      </c>
      <c r="BG385" s="26">
        <f t="shared" si="156"/>
        <v>0</v>
      </c>
      <c r="BH385" s="26">
        <f t="shared" si="156"/>
        <v>0</v>
      </c>
      <c r="BI385" s="26">
        <f t="shared" si="156"/>
        <v>0</v>
      </c>
      <c r="BJ385" s="26">
        <f t="shared" si="156"/>
        <v>0</v>
      </c>
      <c r="BK385" s="26">
        <f t="shared" si="156"/>
        <v>0</v>
      </c>
      <c r="BL385" s="26">
        <f t="shared" si="156"/>
        <v>0</v>
      </c>
      <c r="BM385" s="26">
        <f t="shared" si="156"/>
        <v>0</v>
      </c>
      <c r="BN385" s="26">
        <f t="shared" si="156"/>
        <v>0</v>
      </c>
      <c r="BO385" s="26">
        <f t="shared" si="156"/>
        <v>0</v>
      </c>
    </row>
    <row r="386" spans="1:67" outlineLevel="1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1" x14ac:dyDescent="0.15">
      <c r="A387" s="48" t="s">
        <v>76</v>
      </c>
      <c r="G387" s="26">
        <f t="shared" ref="G387:AL387" si="157">G385*G386</f>
        <v>0</v>
      </c>
      <c r="H387" s="26">
        <f t="shared" si="157"/>
        <v>0</v>
      </c>
      <c r="I387" s="26">
        <f t="shared" si="157"/>
        <v>0</v>
      </c>
      <c r="J387" s="26">
        <f t="shared" si="157"/>
        <v>0</v>
      </c>
      <c r="K387" s="26">
        <f t="shared" si="157"/>
        <v>0</v>
      </c>
      <c r="L387" s="26">
        <f t="shared" si="157"/>
        <v>0</v>
      </c>
      <c r="M387" s="26">
        <f t="shared" si="157"/>
        <v>0</v>
      </c>
      <c r="N387" s="26">
        <f t="shared" si="157"/>
        <v>0</v>
      </c>
      <c r="O387" s="26">
        <f t="shared" si="157"/>
        <v>0</v>
      </c>
      <c r="P387" s="26">
        <f t="shared" si="157"/>
        <v>0</v>
      </c>
      <c r="Q387" s="26">
        <f t="shared" si="157"/>
        <v>0</v>
      </c>
      <c r="R387" s="26">
        <f t="shared" si="157"/>
        <v>0</v>
      </c>
      <c r="S387" s="26">
        <f t="shared" si="157"/>
        <v>0</v>
      </c>
      <c r="T387" s="26">
        <f t="shared" si="157"/>
        <v>0</v>
      </c>
      <c r="U387" s="26">
        <f t="shared" si="157"/>
        <v>0</v>
      </c>
      <c r="V387" s="26">
        <f t="shared" si="157"/>
        <v>0</v>
      </c>
      <c r="W387" s="26">
        <f t="shared" si="157"/>
        <v>0</v>
      </c>
      <c r="X387" s="26">
        <f t="shared" si="157"/>
        <v>0</v>
      </c>
      <c r="Y387" s="26">
        <f t="shared" si="157"/>
        <v>0</v>
      </c>
      <c r="Z387" s="26">
        <f t="shared" si="157"/>
        <v>0</v>
      </c>
      <c r="AA387" s="26">
        <f t="shared" si="157"/>
        <v>0</v>
      </c>
      <c r="AB387" s="26">
        <f t="shared" si="157"/>
        <v>0</v>
      </c>
      <c r="AC387" s="26">
        <f t="shared" si="157"/>
        <v>0</v>
      </c>
      <c r="AD387" s="26">
        <f t="shared" si="157"/>
        <v>0</v>
      </c>
      <c r="AE387" s="26">
        <f t="shared" si="157"/>
        <v>0</v>
      </c>
      <c r="AF387" s="26">
        <f t="shared" si="157"/>
        <v>0</v>
      </c>
      <c r="AG387" s="26">
        <f t="shared" si="157"/>
        <v>0</v>
      </c>
      <c r="AH387" s="26">
        <f t="shared" si="157"/>
        <v>0</v>
      </c>
      <c r="AI387" s="26">
        <f t="shared" si="157"/>
        <v>0</v>
      </c>
      <c r="AJ387" s="26">
        <f t="shared" si="157"/>
        <v>0</v>
      </c>
      <c r="AK387" s="26">
        <f t="shared" si="157"/>
        <v>0</v>
      </c>
      <c r="AL387" s="26">
        <f t="shared" si="157"/>
        <v>0</v>
      </c>
      <c r="AM387" s="26">
        <f t="shared" ref="AM387:BO387" si="158">AM385*AM386</f>
        <v>0</v>
      </c>
      <c r="AN387" s="26">
        <f t="shared" si="158"/>
        <v>0</v>
      </c>
      <c r="AO387" s="26">
        <f t="shared" si="158"/>
        <v>0</v>
      </c>
      <c r="AP387" s="26">
        <f t="shared" si="158"/>
        <v>0</v>
      </c>
      <c r="AQ387" s="26">
        <f t="shared" si="158"/>
        <v>0</v>
      </c>
      <c r="AR387" s="26">
        <f t="shared" si="158"/>
        <v>0</v>
      </c>
      <c r="AS387" s="26">
        <f t="shared" si="158"/>
        <v>0</v>
      </c>
      <c r="AT387" s="26">
        <f t="shared" si="158"/>
        <v>0</v>
      </c>
      <c r="AU387" s="26">
        <f t="shared" si="158"/>
        <v>0</v>
      </c>
      <c r="AV387" s="26">
        <f t="shared" si="158"/>
        <v>0</v>
      </c>
      <c r="AW387" s="26">
        <f t="shared" si="158"/>
        <v>0</v>
      </c>
      <c r="AX387" s="26">
        <f t="shared" si="158"/>
        <v>0</v>
      </c>
      <c r="AY387" s="26">
        <f t="shared" si="158"/>
        <v>0</v>
      </c>
      <c r="AZ387" s="26">
        <f t="shared" si="158"/>
        <v>0</v>
      </c>
      <c r="BA387" s="26">
        <f t="shared" si="158"/>
        <v>0</v>
      </c>
      <c r="BB387" s="26">
        <f t="shared" si="158"/>
        <v>0</v>
      </c>
      <c r="BC387" s="26">
        <f t="shared" si="158"/>
        <v>0</v>
      </c>
      <c r="BD387" s="26">
        <f t="shared" si="158"/>
        <v>0</v>
      </c>
      <c r="BE387" s="26">
        <f t="shared" si="158"/>
        <v>0</v>
      </c>
      <c r="BF387" s="26">
        <f t="shared" si="158"/>
        <v>0</v>
      </c>
      <c r="BG387" s="26">
        <f t="shared" si="158"/>
        <v>0</v>
      </c>
      <c r="BH387" s="26">
        <f t="shared" si="158"/>
        <v>0</v>
      </c>
      <c r="BI387" s="26">
        <f t="shared" si="158"/>
        <v>0</v>
      </c>
      <c r="BJ387" s="26">
        <f t="shared" si="158"/>
        <v>0</v>
      </c>
      <c r="BK387" s="26">
        <f t="shared" si="158"/>
        <v>0</v>
      </c>
      <c r="BL387" s="26">
        <f t="shared" si="158"/>
        <v>0</v>
      </c>
      <c r="BM387" s="26">
        <f t="shared" si="158"/>
        <v>0</v>
      </c>
      <c r="BN387" s="26">
        <f t="shared" si="158"/>
        <v>0</v>
      </c>
      <c r="BO387" s="26">
        <f t="shared" si="158"/>
        <v>0</v>
      </c>
    </row>
    <row r="388" spans="1:67" outlineLevel="1" x14ac:dyDescent="0.15">
      <c r="A388" s="48" t="s">
        <v>761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1" x14ac:dyDescent="0.15">
      <c r="A389" s="48" t="s">
        <v>63</v>
      </c>
      <c r="G389" s="26">
        <f t="shared" ref="G389:AL389" si="159">G387+G388</f>
        <v>0</v>
      </c>
      <c r="H389" s="26">
        <f t="shared" si="159"/>
        <v>0</v>
      </c>
      <c r="I389" s="26">
        <f t="shared" si="159"/>
        <v>0</v>
      </c>
      <c r="J389" s="26">
        <f t="shared" si="159"/>
        <v>0</v>
      </c>
      <c r="K389" s="26">
        <f t="shared" si="159"/>
        <v>0</v>
      </c>
      <c r="L389" s="26">
        <f t="shared" si="159"/>
        <v>0</v>
      </c>
      <c r="M389" s="26">
        <f t="shared" si="159"/>
        <v>0</v>
      </c>
      <c r="N389" s="26">
        <f t="shared" si="159"/>
        <v>0</v>
      </c>
      <c r="O389" s="26">
        <f t="shared" si="159"/>
        <v>0</v>
      </c>
      <c r="P389" s="26">
        <f t="shared" si="159"/>
        <v>0</v>
      </c>
      <c r="Q389" s="26">
        <f t="shared" si="159"/>
        <v>0</v>
      </c>
      <c r="R389" s="26">
        <f t="shared" si="159"/>
        <v>0</v>
      </c>
      <c r="S389" s="26">
        <f t="shared" si="159"/>
        <v>0</v>
      </c>
      <c r="T389" s="26">
        <f t="shared" si="159"/>
        <v>0</v>
      </c>
      <c r="U389" s="26">
        <f t="shared" si="159"/>
        <v>0</v>
      </c>
      <c r="V389" s="26">
        <f t="shared" si="159"/>
        <v>0</v>
      </c>
      <c r="W389" s="26">
        <f t="shared" si="159"/>
        <v>0</v>
      </c>
      <c r="X389" s="26">
        <f t="shared" si="159"/>
        <v>0</v>
      </c>
      <c r="Y389" s="26">
        <f t="shared" si="159"/>
        <v>0</v>
      </c>
      <c r="Z389" s="26">
        <f t="shared" si="159"/>
        <v>0</v>
      </c>
      <c r="AA389" s="26">
        <f t="shared" si="159"/>
        <v>0</v>
      </c>
      <c r="AB389" s="26">
        <f t="shared" si="159"/>
        <v>0</v>
      </c>
      <c r="AC389" s="26">
        <f t="shared" si="159"/>
        <v>0</v>
      </c>
      <c r="AD389" s="26">
        <f t="shared" si="159"/>
        <v>0</v>
      </c>
      <c r="AE389" s="26">
        <f t="shared" si="159"/>
        <v>0</v>
      </c>
      <c r="AF389" s="26">
        <f t="shared" si="159"/>
        <v>0</v>
      </c>
      <c r="AG389" s="26">
        <f t="shared" si="159"/>
        <v>0</v>
      </c>
      <c r="AH389" s="26">
        <f t="shared" si="159"/>
        <v>0</v>
      </c>
      <c r="AI389" s="26">
        <f t="shared" si="159"/>
        <v>0</v>
      </c>
      <c r="AJ389" s="26">
        <f t="shared" si="159"/>
        <v>0</v>
      </c>
      <c r="AK389" s="26">
        <f t="shared" si="159"/>
        <v>0</v>
      </c>
      <c r="AL389" s="26">
        <f t="shared" si="159"/>
        <v>0</v>
      </c>
      <c r="AM389" s="26">
        <f t="shared" ref="AM389:BO389" si="160">AM387+AM388</f>
        <v>0</v>
      </c>
      <c r="AN389" s="26">
        <f t="shared" si="160"/>
        <v>0</v>
      </c>
      <c r="AO389" s="26">
        <f t="shared" si="160"/>
        <v>0</v>
      </c>
      <c r="AP389" s="26">
        <f t="shared" si="160"/>
        <v>0</v>
      </c>
      <c r="AQ389" s="26">
        <f t="shared" si="160"/>
        <v>0</v>
      </c>
      <c r="AR389" s="26">
        <f t="shared" si="160"/>
        <v>0</v>
      </c>
      <c r="AS389" s="26">
        <f t="shared" si="160"/>
        <v>0</v>
      </c>
      <c r="AT389" s="26">
        <f t="shared" si="160"/>
        <v>0</v>
      </c>
      <c r="AU389" s="26">
        <f t="shared" si="160"/>
        <v>0</v>
      </c>
      <c r="AV389" s="26">
        <f t="shared" si="160"/>
        <v>0</v>
      </c>
      <c r="AW389" s="26">
        <f t="shared" si="160"/>
        <v>0</v>
      </c>
      <c r="AX389" s="26">
        <f t="shared" si="160"/>
        <v>0</v>
      </c>
      <c r="AY389" s="26">
        <f t="shared" si="160"/>
        <v>0</v>
      </c>
      <c r="AZ389" s="26">
        <f t="shared" si="160"/>
        <v>0</v>
      </c>
      <c r="BA389" s="26">
        <f t="shared" si="160"/>
        <v>0</v>
      </c>
      <c r="BB389" s="26">
        <f t="shared" si="160"/>
        <v>0</v>
      </c>
      <c r="BC389" s="26">
        <f t="shared" si="160"/>
        <v>0</v>
      </c>
      <c r="BD389" s="26">
        <f t="shared" si="160"/>
        <v>0</v>
      </c>
      <c r="BE389" s="26">
        <f t="shared" si="160"/>
        <v>0</v>
      </c>
      <c r="BF389" s="26">
        <f t="shared" si="160"/>
        <v>0</v>
      </c>
      <c r="BG389" s="26">
        <f t="shared" si="160"/>
        <v>0</v>
      </c>
      <c r="BH389" s="26">
        <f t="shared" si="160"/>
        <v>0</v>
      </c>
      <c r="BI389" s="26">
        <f t="shared" si="160"/>
        <v>0</v>
      </c>
      <c r="BJ389" s="26">
        <f t="shared" si="160"/>
        <v>0</v>
      </c>
      <c r="BK389" s="26">
        <f t="shared" si="160"/>
        <v>0</v>
      </c>
      <c r="BL389" s="26">
        <f t="shared" si="160"/>
        <v>0</v>
      </c>
      <c r="BM389" s="26">
        <f t="shared" si="160"/>
        <v>0</v>
      </c>
      <c r="BN389" s="26">
        <f t="shared" si="160"/>
        <v>0</v>
      </c>
      <c r="BO389" s="26">
        <f t="shared" si="160"/>
        <v>0</v>
      </c>
    </row>
    <row r="390" spans="1:67" outlineLevel="1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1" x14ac:dyDescent="0.15">
      <c r="A391" s="33" t="s">
        <v>86</v>
      </c>
      <c r="G391" s="26">
        <f t="shared" ref="G391:AL391" si="161">G86*$C86</f>
        <v>0</v>
      </c>
      <c r="H391" s="26">
        <f t="shared" si="161"/>
        <v>0</v>
      </c>
      <c r="I391" s="26">
        <f t="shared" si="161"/>
        <v>0</v>
      </c>
      <c r="J391" s="26">
        <f t="shared" si="161"/>
        <v>0</v>
      </c>
      <c r="K391" s="26">
        <f t="shared" si="161"/>
        <v>0</v>
      </c>
      <c r="L391" s="26">
        <f t="shared" si="161"/>
        <v>0</v>
      </c>
      <c r="M391" s="26">
        <f t="shared" si="161"/>
        <v>0</v>
      </c>
      <c r="N391" s="26">
        <f t="shared" si="161"/>
        <v>0</v>
      </c>
      <c r="O391" s="26">
        <f t="shared" si="161"/>
        <v>0</v>
      </c>
      <c r="P391" s="26">
        <f t="shared" si="161"/>
        <v>0</v>
      </c>
      <c r="Q391" s="26">
        <f t="shared" si="161"/>
        <v>0</v>
      </c>
      <c r="R391" s="26">
        <f t="shared" si="161"/>
        <v>0</v>
      </c>
      <c r="S391" s="26">
        <f t="shared" si="161"/>
        <v>0</v>
      </c>
      <c r="T391" s="26">
        <f t="shared" si="161"/>
        <v>0</v>
      </c>
      <c r="U391" s="26">
        <f t="shared" si="161"/>
        <v>0</v>
      </c>
      <c r="V391" s="26">
        <f t="shared" si="161"/>
        <v>0</v>
      </c>
      <c r="W391" s="26">
        <f t="shared" si="161"/>
        <v>0</v>
      </c>
      <c r="X391" s="26">
        <f t="shared" si="161"/>
        <v>0</v>
      </c>
      <c r="Y391" s="26">
        <f t="shared" si="161"/>
        <v>0</v>
      </c>
      <c r="Z391" s="26">
        <f t="shared" si="161"/>
        <v>0</v>
      </c>
      <c r="AA391" s="26">
        <f t="shared" si="161"/>
        <v>0</v>
      </c>
      <c r="AB391" s="26">
        <f t="shared" si="161"/>
        <v>0</v>
      </c>
      <c r="AC391" s="26">
        <f t="shared" si="161"/>
        <v>0</v>
      </c>
      <c r="AD391" s="26">
        <f t="shared" si="161"/>
        <v>0</v>
      </c>
      <c r="AE391" s="26">
        <f t="shared" si="161"/>
        <v>0</v>
      </c>
      <c r="AF391" s="26">
        <f t="shared" si="161"/>
        <v>0</v>
      </c>
      <c r="AG391" s="26">
        <f t="shared" si="161"/>
        <v>0</v>
      </c>
      <c r="AH391" s="26">
        <f t="shared" si="161"/>
        <v>0</v>
      </c>
      <c r="AI391" s="26">
        <f t="shared" si="161"/>
        <v>0</v>
      </c>
      <c r="AJ391" s="26">
        <f t="shared" si="161"/>
        <v>0</v>
      </c>
      <c r="AK391" s="26">
        <f t="shared" si="161"/>
        <v>0</v>
      </c>
      <c r="AL391" s="26">
        <f t="shared" si="161"/>
        <v>0</v>
      </c>
      <c r="AM391" s="26">
        <f t="shared" ref="AM391:BO391" si="162">AM86*$C86</f>
        <v>0</v>
      </c>
      <c r="AN391" s="26">
        <f t="shared" si="162"/>
        <v>0</v>
      </c>
      <c r="AO391" s="26">
        <f t="shared" si="162"/>
        <v>0</v>
      </c>
      <c r="AP391" s="26">
        <f t="shared" si="162"/>
        <v>0</v>
      </c>
      <c r="AQ391" s="26">
        <f t="shared" si="162"/>
        <v>0</v>
      </c>
      <c r="AR391" s="26">
        <f t="shared" si="162"/>
        <v>0</v>
      </c>
      <c r="AS391" s="26">
        <f t="shared" si="162"/>
        <v>0</v>
      </c>
      <c r="AT391" s="26">
        <f t="shared" si="162"/>
        <v>0</v>
      </c>
      <c r="AU391" s="26">
        <f t="shared" si="162"/>
        <v>0</v>
      </c>
      <c r="AV391" s="26">
        <f t="shared" si="162"/>
        <v>0</v>
      </c>
      <c r="AW391" s="26">
        <f t="shared" si="162"/>
        <v>0</v>
      </c>
      <c r="AX391" s="26">
        <f t="shared" si="162"/>
        <v>0</v>
      </c>
      <c r="AY391" s="26">
        <f t="shared" si="162"/>
        <v>0</v>
      </c>
      <c r="AZ391" s="26">
        <f t="shared" si="162"/>
        <v>0</v>
      </c>
      <c r="BA391" s="26">
        <f t="shared" si="162"/>
        <v>0</v>
      </c>
      <c r="BB391" s="26">
        <f t="shared" si="162"/>
        <v>0</v>
      </c>
      <c r="BC391" s="26">
        <f t="shared" si="162"/>
        <v>0</v>
      </c>
      <c r="BD391" s="26">
        <f t="shared" si="162"/>
        <v>0</v>
      </c>
      <c r="BE391" s="26">
        <f t="shared" si="162"/>
        <v>0</v>
      </c>
      <c r="BF391" s="26">
        <f t="shared" si="162"/>
        <v>0</v>
      </c>
      <c r="BG391" s="26">
        <f t="shared" si="162"/>
        <v>0</v>
      </c>
      <c r="BH391" s="26">
        <f t="shared" si="162"/>
        <v>0</v>
      </c>
      <c r="BI391" s="26">
        <f t="shared" si="162"/>
        <v>0</v>
      </c>
      <c r="BJ391" s="26">
        <f t="shared" si="162"/>
        <v>0</v>
      </c>
      <c r="BK391" s="26">
        <f t="shared" si="162"/>
        <v>0</v>
      </c>
      <c r="BL391" s="26">
        <f t="shared" si="162"/>
        <v>0</v>
      </c>
      <c r="BM391" s="26">
        <f t="shared" si="162"/>
        <v>0</v>
      </c>
      <c r="BN391" s="26">
        <f t="shared" si="162"/>
        <v>0</v>
      </c>
      <c r="BO391" s="26">
        <f t="shared" si="162"/>
        <v>0</v>
      </c>
    </row>
    <row r="392" spans="1:67" outlineLevel="1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1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1" x14ac:dyDescent="0.15">
      <c r="A394" s="48" t="s">
        <v>75</v>
      </c>
      <c r="G394" s="26">
        <f t="shared" ref="G394:AL394" si="163">G88*$C88</f>
        <v>0</v>
      </c>
      <c r="H394" s="26">
        <f t="shared" si="163"/>
        <v>0</v>
      </c>
      <c r="I394" s="26">
        <f t="shared" si="163"/>
        <v>0</v>
      </c>
      <c r="J394" s="26">
        <f t="shared" si="163"/>
        <v>0</v>
      </c>
      <c r="K394" s="26">
        <f t="shared" si="163"/>
        <v>0</v>
      </c>
      <c r="L394" s="26">
        <f t="shared" si="163"/>
        <v>0</v>
      </c>
      <c r="M394" s="26">
        <f t="shared" si="163"/>
        <v>0</v>
      </c>
      <c r="N394" s="26">
        <f t="shared" si="163"/>
        <v>0</v>
      </c>
      <c r="O394" s="26">
        <f t="shared" si="163"/>
        <v>0</v>
      </c>
      <c r="P394" s="26">
        <f t="shared" si="163"/>
        <v>0</v>
      </c>
      <c r="Q394" s="26">
        <f t="shared" si="163"/>
        <v>0</v>
      </c>
      <c r="R394" s="26">
        <f t="shared" si="163"/>
        <v>0</v>
      </c>
      <c r="S394" s="26">
        <f t="shared" si="163"/>
        <v>0</v>
      </c>
      <c r="T394" s="26">
        <f t="shared" si="163"/>
        <v>0</v>
      </c>
      <c r="U394" s="26">
        <f t="shared" si="163"/>
        <v>0</v>
      </c>
      <c r="V394" s="26">
        <f t="shared" si="163"/>
        <v>0</v>
      </c>
      <c r="W394" s="26">
        <f t="shared" si="163"/>
        <v>0</v>
      </c>
      <c r="X394" s="26">
        <f t="shared" si="163"/>
        <v>0</v>
      </c>
      <c r="Y394" s="26">
        <f t="shared" si="163"/>
        <v>0</v>
      </c>
      <c r="Z394" s="26">
        <f t="shared" si="163"/>
        <v>0</v>
      </c>
      <c r="AA394" s="26">
        <f t="shared" si="163"/>
        <v>0</v>
      </c>
      <c r="AB394" s="26">
        <f t="shared" si="163"/>
        <v>0</v>
      </c>
      <c r="AC394" s="26">
        <f t="shared" si="163"/>
        <v>0</v>
      </c>
      <c r="AD394" s="26">
        <f t="shared" si="163"/>
        <v>0</v>
      </c>
      <c r="AE394" s="26">
        <f t="shared" si="163"/>
        <v>0</v>
      </c>
      <c r="AF394" s="26">
        <f t="shared" si="163"/>
        <v>0</v>
      </c>
      <c r="AG394" s="26">
        <f t="shared" si="163"/>
        <v>0</v>
      </c>
      <c r="AH394" s="26">
        <f t="shared" si="163"/>
        <v>0</v>
      </c>
      <c r="AI394" s="26">
        <f t="shared" si="163"/>
        <v>0</v>
      </c>
      <c r="AJ394" s="26">
        <f t="shared" si="163"/>
        <v>0</v>
      </c>
      <c r="AK394" s="26">
        <f t="shared" si="163"/>
        <v>0</v>
      </c>
      <c r="AL394" s="26">
        <f t="shared" si="163"/>
        <v>0</v>
      </c>
      <c r="AM394" s="26">
        <f t="shared" ref="AM394:BO394" si="164">AM88*$C88</f>
        <v>0</v>
      </c>
      <c r="AN394" s="26">
        <f t="shared" si="164"/>
        <v>0</v>
      </c>
      <c r="AO394" s="26">
        <f t="shared" si="164"/>
        <v>0</v>
      </c>
      <c r="AP394" s="26">
        <f t="shared" si="164"/>
        <v>0</v>
      </c>
      <c r="AQ394" s="26">
        <f t="shared" si="164"/>
        <v>0</v>
      </c>
      <c r="AR394" s="26">
        <f t="shared" si="164"/>
        <v>0</v>
      </c>
      <c r="AS394" s="26">
        <f t="shared" si="164"/>
        <v>0</v>
      </c>
      <c r="AT394" s="26">
        <f t="shared" si="164"/>
        <v>0</v>
      </c>
      <c r="AU394" s="26">
        <f t="shared" si="164"/>
        <v>0</v>
      </c>
      <c r="AV394" s="26">
        <f t="shared" si="164"/>
        <v>0</v>
      </c>
      <c r="AW394" s="26">
        <f t="shared" si="164"/>
        <v>0</v>
      </c>
      <c r="AX394" s="26">
        <f t="shared" si="164"/>
        <v>0</v>
      </c>
      <c r="AY394" s="26">
        <f t="shared" si="164"/>
        <v>0</v>
      </c>
      <c r="AZ394" s="26">
        <f t="shared" si="164"/>
        <v>0</v>
      </c>
      <c r="BA394" s="26">
        <f t="shared" si="164"/>
        <v>0</v>
      </c>
      <c r="BB394" s="26">
        <f t="shared" si="164"/>
        <v>0</v>
      </c>
      <c r="BC394" s="26">
        <f t="shared" si="164"/>
        <v>0</v>
      </c>
      <c r="BD394" s="26">
        <f t="shared" si="164"/>
        <v>0</v>
      </c>
      <c r="BE394" s="26">
        <f t="shared" si="164"/>
        <v>0</v>
      </c>
      <c r="BF394" s="26">
        <f t="shared" si="164"/>
        <v>0</v>
      </c>
      <c r="BG394" s="26">
        <f t="shared" si="164"/>
        <v>0</v>
      </c>
      <c r="BH394" s="26">
        <f t="shared" si="164"/>
        <v>0</v>
      </c>
      <c r="BI394" s="26">
        <f t="shared" si="164"/>
        <v>0</v>
      </c>
      <c r="BJ394" s="26">
        <f t="shared" si="164"/>
        <v>0</v>
      </c>
      <c r="BK394" s="26">
        <f t="shared" si="164"/>
        <v>0</v>
      </c>
      <c r="BL394" s="26">
        <f t="shared" si="164"/>
        <v>0</v>
      </c>
      <c r="BM394" s="26">
        <f t="shared" si="164"/>
        <v>0</v>
      </c>
      <c r="BN394" s="26">
        <f t="shared" si="164"/>
        <v>0</v>
      </c>
      <c r="BO394" s="26">
        <f t="shared" si="164"/>
        <v>0</v>
      </c>
    </row>
    <row r="395" spans="1:67" outlineLevel="1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1" x14ac:dyDescent="0.15">
      <c r="A396" s="48" t="s">
        <v>76</v>
      </c>
      <c r="G396" s="26">
        <f t="shared" ref="G396:AL396" si="165">G394*G395</f>
        <v>0</v>
      </c>
      <c r="H396" s="26">
        <f t="shared" si="165"/>
        <v>0</v>
      </c>
      <c r="I396" s="26">
        <f t="shared" si="165"/>
        <v>0</v>
      </c>
      <c r="J396" s="26">
        <f t="shared" si="165"/>
        <v>0</v>
      </c>
      <c r="K396" s="26">
        <f t="shared" si="165"/>
        <v>0</v>
      </c>
      <c r="L396" s="26">
        <f t="shared" si="165"/>
        <v>0</v>
      </c>
      <c r="M396" s="26">
        <f t="shared" si="165"/>
        <v>0</v>
      </c>
      <c r="N396" s="26">
        <f t="shared" si="165"/>
        <v>0</v>
      </c>
      <c r="O396" s="26">
        <f t="shared" si="165"/>
        <v>0</v>
      </c>
      <c r="P396" s="26">
        <f t="shared" si="165"/>
        <v>0</v>
      </c>
      <c r="Q396" s="26">
        <f t="shared" si="165"/>
        <v>0</v>
      </c>
      <c r="R396" s="26">
        <f t="shared" si="165"/>
        <v>0</v>
      </c>
      <c r="S396" s="26">
        <f t="shared" si="165"/>
        <v>0</v>
      </c>
      <c r="T396" s="26">
        <f t="shared" si="165"/>
        <v>0</v>
      </c>
      <c r="U396" s="26">
        <f t="shared" si="165"/>
        <v>0</v>
      </c>
      <c r="V396" s="26">
        <f t="shared" si="165"/>
        <v>0</v>
      </c>
      <c r="W396" s="26">
        <f t="shared" si="165"/>
        <v>0</v>
      </c>
      <c r="X396" s="26">
        <f t="shared" si="165"/>
        <v>0</v>
      </c>
      <c r="Y396" s="26">
        <f t="shared" si="165"/>
        <v>0</v>
      </c>
      <c r="Z396" s="26">
        <f t="shared" si="165"/>
        <v>0</v>
      </c>
      <c r="AA396" s="26">
        <f t="shared" si="165"/>
        <v>0</v>
      </c>
      <c r="AB396" s="26">
        <f t="shared" si="165"/>
        <v>0</v>
      </c>
      <c r="AC396" s="26">
        <f t="shared" si="165"/>
        <v>0</v>
      </c>
      <c r="AD396" s="26">
        <f t="shared" si="165"/>
        <v>0</v>
      </c>
      <c r="AE396" s="26">
        <f t="shared" si="165"/>
        <v>0</v>
      </c>
      <c r="AF396" s="26">
        <f t="shared" si="165"/>
        <v>0</v>
      </c>
      <c r="AG396" s="26">
        <f t="shared" si="165"/>
        <v>0</v>
      </c>
      <c r="AH396" s="26">
        <f t="shared" si="165"/>
        <v>0</v>
      </c>
      <c r="AI396" s="26">
        <f t="shared" si="165"/>
        <v>0</v>
      </c>
      <c r="AJ396" s="26">
        <f t="shared" si="165"/>
        <v>0</v>
      </c>
      <c r="AK396" s="26">
        <f t="shared" si="165"/>
        <v>0</v>
      </c>
      <c r="AL396" s="26">
        <f t="shared" si="165"/>
        <v>0</v>
      </c>
      <c r="AM396" s="26">
        <f t="shared" ref="AM396:BO396" si="166">AM394*AM395</f>
        <v>0</v>
      </c>
      <c r="AN396" s="26">
        <f t="shared" si="166"/>
        <v>0</v>
      </c>
      <c r="AO396" s="26">
        <f t="shared" si="166"/>
        <v>0</v>
      </c>
      <c r="AP396" s="26">
        <f t="shared" si="166"/>
        <v>0</v>
      </c>
      <c r="AQ396" s="26">
        <f t="shared" si="166"/>
        <v>0</v>
      </c>
      <c r="AR396" s="26">
        <f t="shared" si="166"/>
        <v>0</v>
      </c>
      <c r="AS396" s="26">
        <f t="shared" si="166"/>
        <v>0</v>
      </c>
      <c r="AT396" s="26">
        <f t="shared" si="166"/>
        <v>0</v>
      </c>
      <c r="AU396" s="26">
        <f t="shared" si="166"/>
        <v>0</v>
      </c>
      <c r="AV396" s="26">
        <f t="shared" si="166"/>
        <v>0</v>
      </c>
      <c r="AW396" s="26">
        <f t="shared" si="166"/>
        <v>0</v>
      </c>
      <c r="AX396" s="26">
        <f t="shared" si="166"/>
        <v>0</v>
      </c>
      <c r="AY396" s="26">
        <f t="shared" si="166"/>
        <v>0</v>
      </c>
      <c r="AZ396" s="26">
        <f t="shared" si="166"/>
        <v>0</v>
      </c>
      <c r="BA396" s="26">
        <f t="shared" si="166"/>
        <v>0</v>
      </c>
      <c r="BB396" s="26">
        <f t="shared" si="166"/>
        <v>0</v>
      </c>
      <c r="BC396" s="26">
        <f t="shared" si="166"/>
        <v>0</v>
      </c>
      <c r="BD396" s="26">
        <f t="shared" si="166"/>
        <v>0</v>
      </c>
      <c r="BE396" s="26">
        <f t="shared" si="166"/>
        <v>0</v>
      </c>
      <c r="BF396" s="26">
        <f t="shared" si="166"/>
        <v>0</v>
      </c>
      <c r="BG396" s="26">
        <f t="shared" si="166"/>
        <v>0</v>
      </c>
      <c r="BH396" s="26">
        <f t="shared" si="166"/>
        <v>0</v>
      </c>
      <c r="BI396" s="26">
        <f t="shared" si="166"/>
        <v>0</v>
      </c>
      <c r="BJ396" s="26">
        <f t="shared" si="166"/>
        <v>0</v>
      </c>
      <c r="BK396" s="26">
        <f t="shared" si="166"/>
        <v>0</v>
      </c>
      <c r="BL396" s="26">
        <f t="shared" si="166"/>
        <v>0</v>
      </c>
      <c r="BM396" s="26">
        <f t="shared" si="166"/>
        <v>0</v>
      </c>
      <c r="BN396" s="26">
        <f t="shared" si="166"/>
        <v>0</v>
      </c>
      <c r="BO396" s="26">
        <f t="shared" si="166"/>
        <v>0</v>
      </c>
    </row>
    <row r="397" spans="1:67" outlineLevel="1" x14ac:dyDescent="0.15">
      <c r="A397" s="48" t="s">
        <v>761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1" x14ac:dyDescent="0.15">
      <c r="A398" s="48" t="s">
        <v>63</v>
      </c>
      <c r="G398" s="26">
        <f t="shared" ref="G398:AL398" si="167">G396+G397</f>
        <v>0</v>
      </c>
      <c r="H398" s="26">
        <f t="shared" si="167"/>
        <v>0</v>
      </c>
      <c r="I398" s="26">
        <f t="shared" si="167"/>
        <v>0</v>
      </c>
      <c r="J398" s="26">
        <f t="shared" si="167"/>
        <v>0</v>
      </c>
      <c r="K398" s="26">
        <f t="shared" si="167"/>
        <v>0</v>
      </c>
      <c r="L398" s="26">
        <f t="shared" si="167"/>
        <v>0</v>
      </c>
      <c r="M398" s="26">
        <f t="shared" si="167"/>
        <v>0</v>
      </c>
      <c r="N398" s="26">
        <f t="shared" si="167"/>
        <v>0</v>
      </c>
      <c r="O398" s="26">
        <f t="shared" si="167"/>
        <v>0</v>
      </c>
      <c r="P398" s="26">
        <f t="shared" si="167"/>
        <v>0</v>
      </c>
      <c r="Q398" s="26">
        <f t="shared" si="167"/>
        <v>0</v>
      </c>
      <c r="R398" s="26">
        <f t="shared" si="167"/>
        <v>0</v>
      </c>
      <c r="S398" s="26">
        <f t="shared" si="167"/>
        <v>0</v>
      </c>
      <c r="T398" s="26">
        <f t="shared" si="167"/>
        <v>0</v>
      </c>
      <c r="U398" s="26">
        <f t="shared" si="167"/>
        <v>0</v>
      </c>
      <c r="V398" s="26">
        <f t="shared" si="167"/>
        <v>0</v>
      </c>
      <c r="W398" s="26">
        <f t="shared" si="167"/>
        <v>0</v>
      </c>
      <c r="X398" s="26">
        <f t="shared" si="167"/>
        <v>0</v>
      </c>
      <c r="Y398" s="26">
        <f t="shared" si="167"/>
        <v>0</v>
      </c>
      <c r="Z398" s="26">
        <f t="shared" si="167"/>
        <v>0</v>
      </c>
      <c r="AA398" s="26">
        <f t="shared" si="167"/>
        <v>0</v>
      </c>
      <c r="AB398" s="26">
        <f t="shared" si="167"/>
        <v>0</v>
      </c>
      <c r="AC398" s="26">
        <f t="shared" si="167"/>
        <v>0</v>
      </c>
      <c r="AD398" s="26">
        <f t="shared" si="167"/>
        <v>0</v>
      </c>
      <c r="AE398" s="26">
        <f t="shared" si="167"/>
        <v>0</v>
      </c>
      <c r="AF398" s="26">
        <f t="shared" si="167"/>
        <v>0</v>
      </c>
      <c r="AG398" s="26">
        <f t="shared" si="167"/>
        <v>0</v>
      </c>
      <c r="AH398" s="26">
        <f t="shared" si="167"/>
        <v>0</v>
      </c>
      <c r="AI398" s="26">
        <f t="shared" si="167"/>
        <v>0</v>
      </c>
      <c r="AJ398" s="26">
        <f t="shared" si="167"/>
        <v>0</v>
      </c>
      <c r="AK398" s="26">
        <f t="shared" si="167"/>
        <v>0</v>
      </c>
      <c r="AL398" s="26">
        <f t="shared" si="167"/>
        <v>0</v>
      </c>
      <c r="AM398" s="26">
        <f t="shared" ref="AM398:BO398" si="168">AM396+AM397</f>
        <v>0</v>
      </c>
      <c r="AN398" s="26">
        <f t="shared" si="168"/>
        <v>0</v>
      </c>
      <c r="AO398" s="26">
        <f t="shared" si="168"/>
        <v>0</v>
      </c>
      <c r="AP398" s="26">
        <f t="shared" si="168"/>
        <v>0</v>
      </c>
      <c r="AQ398" s="26">
        <f t="shared" si="168"/>
        <v>0</v>
      </c>
      <c r="AR398" s="26">
        <f t="shared" si="168"/>
        <v>0</v>
      </c>
      <c r="AS398" s="26">
        <f t="shared" si="168"/>
        <v>0</v>
      </c>
      <c r="AT398" s="26">
        <f t="shared" si="168"/>
        <v>0</v>
      </c>
      <c r="AU398" s="26">
        <f t="shared" si="168"/>
        <v>0</v>
      </c>
      <c r="AV398" s="26">
        <f t="shared" si="168"/>
        <v>0</v>
      </c>
      <c r="AW398" s="26">
        <f t="shared" si="168"/>
        <v>0</v>
      </c>
      <c r="AX398" s="26">
        <f t="shared" si="168"/>
        <v>0</v>
      </c>
      <c r="AY398" s="26">
        <f t="shared" si="168"/>
        <v>0</v>
      </c>
      <c r="AZ398" s="26">
        <f t="shared" si="168"/>
        <v>0</v>
      </c>
      <c r="BA398" s="26">
        <f t="shared" si="168"/>
        <v>0</v>
      </c>
      <c r="BB398" s="26">
        <f t="shared" si="168"/>
        <v>0</v>
      </c>
      <c r="BC398" s="26">
        <f t="shared" si="168"/>
        <v>0</v>
      </c>
      <c r="BD398" s="26">
        <f t="shared" si="168"/>
        <v>0</v>
      </c>
      <c r="BE398" s="26">
        <f t="shared" si="168"/>
        <v>0</v>
      </c>
      <c r="BF398" s="26">
        <f t="shared" si="168"/>
        <v>0</v>
      </c>
      <c r="BG398" s="26">
        <f t="shared" si="168"/>
        <v>0</v>
      </c>
      <c r="BH398" s="26">
        <f t="shared" si="168"/>
        <v>0</v>
      </c>
      <c r="BI398" s="26">
        <f t="shared" si="168"/>
        <v>0</v>
      </c>
      <c r="BJ398" s="26">
        <f t="shared" si="168"/>
        <v>0</v>
      </c>
      <c r="BK398" s="26">
        <f t="shared" si="168"/>
        <v>0</v>
      </c>
      <c r="BL398" s="26">
        <f t="shared" si="168"/>
        <v>0</v>
      </c>
      <c r="BM398" s="26">
        <f t="shared" si="168"/>
        <v>0</v>
      </c>
      <c r="BN398" s="26">
        <f t="shared" si="168"/>
        <v>0</v>
      </c>
      <c r="BO398" s="26">
        <f t="shared" si="168"/>
        <v>0</v>
      </c>
    </row>
    <row r="399" spans="1:67" outlineLevel="1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1" x14ac:dyDescent="0.15">
      <c r="A400" s="33" t="s">
        <v>86</v>
      </c>
      <c r="G400" s="26">
        <f t="shared" ref="G400:AL400" si="169">G89*$C89</f>
        <v>0</v>
      </c>
      <c r="H400" s="26">
        <f t="shared" si="169"/>
        <v>0</v>
      </c>
      <c r="I400" s="26">
        <f t="shared" si="169"/>
        <v>0</v>
      </c>
      <c r="J400" s="26">
        <f t="shared" si="169"/>
        <v>0</v>
      </c>
      <c r="K400" s="26">
        <f t="shared" si="169"/>
        <v>0</v>
      </c>
      <c r="L400" s="26">
        <f t="shared" si="169"/>
        <v>0</v>
      </c>
      <c r="M400" s="26">
        <f t="shared" si="169"/>
        <v>0</v>
      </c>
      <c r="N400" s="26">
        <f t="shared" si="169"/>
        <v>0</v>
      </c>
      <c r="O400" s="26">
        <f t="shared" si="169"/>
        <v>0</v>
      </c>
      <c r="P400" s="26">
        <f t="shared" si="169"/>
        <v>0</v>
      </c>
      <c r="Q400" s="26">
        <f t="shared" si="169"/>
        <v>0</v>
      </c>
      <c r="R400" s="26">
        <f t="shared" si="169"/>
        <v>0</v>
      </c>
      <c r="S400" s="26">
        <f t="shared" si="169"/>
        <v>0</v>
      </c>
      <c r="T400" s="26">
        <f t="shared" si="169"/>
        <v>0</v>
      </c>
      <c r="U400" s="26">
        <f t="shared" si="169"/>
        <v>0</v>
      </c>
      <c r="V400" s="26">
        <f t="shared" si="169"/>
        <v>0</v>
      </c>
      <c r="W400" s="26">
        <f t="shared" si="169"/>
        <v>0</v>
      </c>
      <c r="X400" s="26">
        <f t="shared" si="169"/>
        <v>0</v>
      </c>
      <c r="Y400" s="26">
        <f t="shared" si="169"/>
        <v>0</v>
      </c>
      <c r="Z400" s="26">
        <f t="shared" si="169"/>
        <v>0</v>
      </c>
      <c r="AA400" s="26">
        <f t="shared" si="169"/>
        <v>0</v>
      </c>
      <c r="AB400" s="26">
        <f t="shared" si="169"/>
        <v>0</v>
      </c>
      <c r="AC400" s="26">
        <f t="shared" si="169"/>
        <v>0</v>
      </c>
      <c r="AD400" s="26">
        <f t="shared" si="169"/>
        <v>0</v>
      </c>
      <c r="AE400" s="26">
        <f t="shared" si="169"/>
        <v>0</v>
      </c>
      <c r="AF400" s="26">
        <f t="shared" si="169"/>
        <v>0</v>
      </c>
      <c r="AG400" s="26">
        <f t="shared" si="169"/>
        <v>0</v>
      </c>
      <c r="AH400" s="26">
        <f t="shared" si="169"/>
        <v>0</v>
      </c>
      <c r="AI400" s="26">
        <f t="shared" si="169"/>
        <v>0</v>
      </c>
      <c r="AJ400" s="26">
        <f t="shared" si="169"/>
        <v>0</v>
      </c>
      <c r="AK400" s="26">
        <f t="shared" si="169"/>
        <v>0</v>
      </c>
      <c r="AL400" s="26">
        <f t="shared" si="169"/>
        <v>0</v>
      </c>
      <c r="AM400" s="26">
        <f t="shared" ref="AM400:BO400" si="170">AM89*$C89</f>
        <v>0</v>
      </c>
      <c r="AN400" s="26">
        <f t="shared" si="170"/>
        <v>0</v>
      </c>
      <c r="AO400" s="26">
        <f t="shared" si="170"/>
        <v>0</v>
      </c>
      <c r="AP400" s="26">
        <f t="shared" si="170"/>
        <v>0</v>
      </c>
      <c r="AQ400" s="26">
        <f t="shared" si="170"/>
        <v>0</v>
      </c>
      <c r="AR400" s="26">
        <f t="shared" si="170"/>
        <v>0</v>
      </c>
      <c r="AS400" s="26">
        <f t="shared" si="170"/>
        <v>0</v>
      </c>
      <c r="AT400" s="26">
        <f t="shared" si="170"/>
        <v>0</v>
      </c>
      <c r="AU400" s="26">
        <f t="shared" si="170"/>
        <v>0</v>
      </c>
      <c r="AV400" s="26">
        <f t="shared" si="170"/>
        <v>0</v>
      </c>
      <c r="AW400" s="26">
        <f t="shared" si="170"/>
        <v>0</v>
      </c>
      <c r="AX400" s="26">
        <f t="shared" si="170"/>
        <v>0</v>
      </c>
      <c r="AY400" s="26">
        <f t="shared" si="170"/>
        <v>0</v>
      </c>
      <c r="AZ400" s="26">
        <f t="shared" si="170"/>
        <v>0</v>
      </c>
      <c r="BA400" s="26">
        <f t="shared" si="170"/>
        <v>0</v>
      </c>
      <c r="BB400" s="26">
        <f t="shared" si="170"/>
        <v>0</v>
      </c>
      <c r="BC400" s="26">
        <f t="shared" si="170"/>
        <v>0</v>
      </c>
      <c r="BD400" s="26">
        <f t="shared" si="170"/>
        <v>0</v>
      </c>
      <c r="BE400" s="26">
        <f t="shared" si="170"/>
        <v>0</v>
      </c>
      <c r="BF400" s="26">
        <f t="shared" si="170"/>
        <v>0</v>
      </c>
      <c r="BG400" s="26">
        <f t="shared" si="170"/>
        <v>0</v>
      </c>
      <c r="BH400" s="26">
        <f t="shared" si="170"/>
        <v>0</v>
      </c>
      <c r="BI400" s="26">
        <f t="shared" si="170"/>
        <v>0</v>
      </c>
      <c r="BJ400" s="26">
        <f t="shared" si="170"/>
        <v>0</v>
      </c>
      <c r="BK400" s="26">
        <f t="shared" si="170"/>
        <v>0</v>
      </c>
      <c r="BL400" s="26">
        <f t="shared" si="170"/>
        <v>0</v>
      </c>
      <c r="BM400" s="26">
        <f t="shared" si="170"/>
        <v>0</v>
      </c>
      <c r="BN400" s="26">
        <f t="shared" si="170"/>
        <v>0</v>
      </c>
      <c r="BO400" s="26">
        <f t="shared" si="170"/>
        <v>0</v>
      </c>
    </row>
    <row r="401" spans="1:67" outlineLevel="1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1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1" x14ac:dyDescent="0.15">
      <c r="A403" s="48" t="s">
        <v>75</v>
      </c>
      <c r="G403" s="26">
        <f t="shared" ref="G403:AL403" si="171">G91*$C91</f>
        <v>0</v>
      </c>
      <c r="H403" s="26">
        <f t="shared" si="171"/>
        <v>0</v>
      </c>
      <c r="I403" s="26">
        <f t="shared" si="171"/>
        <v>0</v>
      </c>
      <c r="J403" s="26">
        <f t="shared" si="171"/>
        <v>0</v>
      </c>
      <c r="K403" s="26">
        <f t="shared" si="171"/>
        <v>0</v>
      </c>
      <c r="L403" s="26">
        <f t="shared" si="171"/>
        <v>0</v>
      </c>
      <c r="M403" s="26">
        <f t="shared" si="171"/>
        <v>0</v>
      </c>
      <c r="N403" s="26">
        <f t="shared" si="171"/>
        <v>0</v>
      </c>
      <c r="O403" s="26">
        <f t="shared" si="171"/>
        <v>0</v>
      </c>
      <c r="P403" s="26">
        <f t="shared" si="171"/>
        <v>0</v>
      </c>
      <c r="Q403" s="26">
        <f t="shared" si="171"/>
        <v>0</v>
      </c>
      <c r="R403" s="26">
        <f t="shared" si="171"/>
        <v>0</v>
      </c>
      <c r="S403" s="26">
        <f t="shared" si="171"/>
        <v>0</v>
      </c>
      <c r="T403" s="26">
        <f t="shared" si="171"/>
        <v>0</v>
      </c>
      <c r="U403" s="26">
        <f t="shared" si="171"/>
        <v>0</v>
      </c>
      <c r="V403" s="26">
        <f t="shared" si="171"/>
        <v>0</v>
      </c>
      <c r="W403" s="26">
        <f t="shared" si="171"/>
        <v>0</v>
      </c>
      <c r="X403" s="26">
        <f t="shared" si="171"/>
        <v>0</v>
      </c>
      <c r="Y403" s="26">
        <f t="shared" si="171"/>
        <v>0</v>
      </c>
      <c r="Z403" s="26">
        <f t="shared" si="171"/>
        <v>0</v>
      </c>
      <c r="AA403" s="26">
        <f t="shared" si="171"/>
        <v>0</v>
      </c>
      <c r="AB403" s="26">
        <f t="shared" si="171"/>
        <v>0</v>
      </c>
      <c r="AC403" s="26">
        <f t="shared" si="171"/>
        <v>0</v>
      </c>
      <c r="AD403" s="26">
        <f t="shared" si="171"/>
        <v>0</v>
      </c>
      <c r="AE403" s="26">
        <f t="shared" si="171"/>
        <v>0</v>
      </c>
      <c r="AF403" s="26">
        <f t="shared" si="171"/>
        <v>0</v>
      </c>
      <c r="AG403" s="26">
        <f t="shared" si="171"/>
        <v>0</v>
      </c>
      <c r="AH403" s="26">
        <f t="shared" si="171"/>
        <v>0</v>
      </c>
      <c r="AI403" s="26">
        <f t="shared" si="171"/>
        <v>0</v>
      </c>
      <c r="AJ403" s="26">
        <f t="shared" si="171"/>
        <v>0</v>
      </c>
      <c r="AK403" s="26">
        <f t="shared" si="171"/>
        <v>0</v>
      </c>
      <c r="AL403" s="26">
        <f t="shared" si="171"/>
        <v>0</v>
      </c>
      <c r="AM403" s="26">
        <f t="shared" ref="AM403:BO403" si="172">AM91*$C91</f>
        <v>0</v>
      </c>
      <c r="AN403" s="26">
        <f t="shared" si="172"/>
        <v>0</v>
      </c>
      <c r="AO403" s="26">
        <f t="shared" si="172"/>
        <v>0</v>
      </c>
      <c r="AP403" s="26">
        <f t="shared" si="172"/>
        <v>0</v>
      </c>
      <c r="AQ403" s="26">
        <f t="shared" si="172"/>
        <v>0</v>
      </c>
      <c r="AR403" s="26">
        <f t="shared" si="172"/>
        <v>0</v>
      </c>
      <c r="AS403" s="26">
        <f t="shared" si="172"/>
        <v>0</v>
      </c>
      <c r="AT403" s="26">
        <f t="shared" si="172"/>
        <v>0</v>
      </c>
      <c r="AU403" s="26">
        <f t="shared" si="172"/>
        <v>0</v>
      </c>
      <c r="AV403" s="26">
        <f t="shared" si="172"/>
        <v>0</v>
      </c>
      <c r="AW403" s="26">
        <f t="shared" si="172"/>
        <v>0</v>
      </c>
      <c r="AX403" s="26">
        <f t="shared" si="172"/>
        <v>0</v>
      </c>
      <c r="AY403" s="26">
        <f t="shared" si="172"/>
        <v>0</v>
      </c>
      <c r="AZ403" s="26">
        <f t="shared" si="172"/>
        <v>0</v>
      </c>
      <c r="BA403" s="26">
        <f t="shared" si="172"/>
        <v>0</v>
      </c>
      <c r="BB403" s="26">
        <f t="shared" si="172"/>
        <v>0</v>
      </c>
      <c r="BC403" s="26">
        <f t="shared" si="172"/>
        <v>0</v>
      </c>
      <c r="BD403" s="26">
        <f t="shared" si="172"/>
        <v>0</v>
      </c>
      <c r="BE403" s="26">
        <f t="shared" si="172"/>
        <v>0</v>
      </c>
      <c r="BF403" s="26">
        <f t="shared" si="172"/>
        <v>0</v>
      </c>
      <c r="BG403" s="26">
        <f t="shared" si="172"/>
        <v>0</v>
      </c>
      <c r="BH403" s="26">
        <f t="shared" si="172"/>
        <v>0</v>
      </c>
      <c r="BI403" s="26">
        <f t="shared" si="172"/>
        <v>0</v>
      </c>
      <c r="BJ403" s="26">
        <f t="shared" si="172"/>
        <v>0</v>
      </c>
      <c r="BK403" s="26">
        <f t="shared" si="172"/>
        <v>0</v>
      </c>
      <c r="BL403" s="26">
        <f t="shared" si="172"/>
        <v>0</v>
      </c>
      <c r="BM403" s="26">
        <f t="shared" si="172"/>
        <v>0</v>
      </c>
      <c r="BN403" s="26">
        <f t="shared" si="172"/>
        <v>0</v>
      </c>
      <c r="BO403" s="26">
        <f t="shared" si="172"/>
        <v>0</v>
      </c>
    </row>
    <row r="404" spans="1:67" outlineLevel="1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1" x14ac:dyDescent="0.15">
      <c r="A405" s="48" t="s">
        <v>76</v>
      </c>
      <c r="G405" s="26">
        <f t="shared" ref="G405:AL405" si="173">G403*G404</f>
        <v>0</v>
      </c>
      <c r="H405" s="26">
        <f t="shared" si="173"/>
        <v>0</v>
      </c>
      <c r="I405" s="26">
        <f t="shared" si="173"/>
        <v>0</v>
      </c>
      <c r="J405" s="26">
        <f t="shared" si="173"/>
        <v>0</v>
      </c>
      <c r="K405" s="26">
        <f t="shared" si="173"/>
        <v>0</v>
      </c>
      <c r="L405" s="26">
        <f t="shared" si="173"/>
        <v>0</v>
      </c>
      <c r="M405" s="26">
        <f t="shared" si="173"/>
        <v>0</v>
      </c>
      <c r="N405" s="26">
        <f t="shared" si="173"/>
        <v>0</v>
      </c>
      <c r="O405" s="26">
        <f t="shared" si="173"/>
        <v>0</v>
      </c>
      <c r="P405" s="26">
        <f t="shared" si="173"/>
        <v>0</v>
      </c>
      <c r="Q405" s="26">
        <f t="shared" si="173"/>
        <v>0</v>
      </c>
      <c r="R405" s="26">
        <f t="shared" si="173"/>
        <v>0</v>
      </c>
      <c r="S405" s="26">
        <f t="shared" si="173"/>
        <v>0</v>
      </c>
      <c r="T405" s="26">
        <f t="shared" si="173"/>
        <v>0</v>
      </c>
      <c r="U405" s="26">
        <f t="shared" si="173"/>
        <v>0</v>
      </c>
      <c r="V405" s="26">
        <f t="shared" si="173"/>
        <v>0</v>
      </c>
      <c r="W405" s="26">
        <f t="shared" si="173"/>
        <v>0</v>
      </c>
      <c r="X405" s="26">
        <f t="shared" si="173"/>
        <v>0</v>
      </c>
      <c r="Y405" s="26">
        <f t="shared" si="173"/>
        <v>0</v>
      </c>
      <c r="Z405" s="26">
        <f t="shared" si="173"/>
        <v>0</v>
      </c>
      <c r="AA405" s="26">
        <f t="shared" si="173"/>
        <v>0</v>
      </c>
      <c r="AB405" s="26">
        <f t="shared" si="173"/>
        <v>0</v>
      </c>
      <c r="AC405" s="26">
        <f t="shared" si="173"/>
        <v>0</v>
      </c>
      <c r="AD405" s="26">
        <f t="shared" si="173"/>
        <v>0</v>
      </c>
      <c r="AE405" s="26">
        <f t="shared" si="173"/>
        <v>0</v>
      </c>
      <c r="AF405" s="26">
        <f t="shared" si="173"/>
        <v>0</v>
      </c>
      <c r="AG405" s="26">
        <f t="shared" si="173"/>
        <v>0</v>
      </c>
      <c r="AH405" s="26">
        <f t="shared" si="173"/>
        <v>0</v>
      </c>
      <c r="AI405" s="26">
        <f t="shared" si="173"/>
        <v>0</v>
      </c>
      <c r="AJ405" s="26">
        <f t="shared" si="173"/>
        <v>0</v>
      </c>
      <c r="AK405" s="26">
        <f t="shared" si="173"/>
        <v>0</v>
      </c>
      <c r="AL405" s="26">
        <f t="shared" si="173"/>
        <v>0</v>
      </c>
      <c r="AM405" s="26">
        <f t="shared" ref="AM405:BO405" si="174">AM403*AM404</f>
        <v>0</v>
      </c>
      <c r="AN405" s="26">
        <f t="shared" si="174"/>
        <v>0</v>
      </c>
      <c r="AO405" s="26">
        <f t="shared" si="174"/>
        <v>0</v>
      </c>
      <c r="AP405" s="26">
        <f t="shared" si="174"/>
        <v>0</v>
      </c>
      <c r="AQ405" s="26">
        <f t="shared" si="174"/>
        <v>0</v>
      </c>
      <c r="AR405" s="26">
        <f t="shared" si="174"/>
        <v>0</v>
      </c>
      <c r="AS405" s="26">
        <f t="shared" si="174"/>
        <v>0</v>
      </c>
      <c r="AT405" s="26">
        <f t="shared" si="174"/>
        <v>0</v>
      </c>
      <c r="AU405" s="26">
        <f t="shared" si="174"/>
        <v>0</v>
      </c>
      <c r="AV405" s="26">
        <f t="shared" si="174"/>
        <v>0</v>
      </c>
      <c r="AW405" s="26">
        <f t="shared" si="174"/>
        <v>0</v>
      </c>
      <c r="AX405" s="26">
        <f t="shared" si="174"/>
        <v>0</v>
      </c>
      <c r="AY405" s="26">
        <f t="shared" si="174"/>
        <v>0</v>
      </c>
      <c r="AZ405" s="26">
        <f t="shared" si="174"/>
        <v>0</v>
      </c>
      <c r="BA405" s="26">
        <f t="shared" si="174"/>
        <v>0</v>
      </c>
      <c r="BB405" s="26">
        <f t="shared" si="174"/>
        <v>0</v>
      </c>
      <c r="BC405" s="26">
        <f t="shared" si="174"/>
        <v>0</v>
      </c>
      <c r="BD405" s="26">
        <f t="shared" si="174"/>
        <v>0</v>
      </c>
      <c r="BE405" s="26">
        <f t="shared" si="174"/>
        <v>0</v>
      </c>
      <c r="BF405" s="26">
        <f t="shared" si="174"/>
        <v>0</v>
      </c>
      <c r="BG405" s="26">
        <f t="shared" si="174"/>
        <v>0</v>
      </c>
      <c r="BH405" s="26">
        <f t="shared" si="174"/>
        <v>0</v>
      </c>
      <c r="BI405" s="26">
        <f t="shared" si="174"/>
        <v>0</v>
      </c>
      <c r="BJ405" s="26">
        <f t="shared" si="174"/>
        <v>0</v>
      </c>
      <c r="BK405" s="26">
        <f t="shared" si="174"/>
        <v>0</v>
      </c>
      <c r="BL405" s="26">
        <f t="shared" si="174"/>
        <v>0</v>
      </c>
      <c r="BM405" s="26">
        <f t="shared" si="174"/>
        <v>0</v>
      </c>
      <c r="BN405" s="26">
        <f t="shared" si="174"/>
        <v>0</v>
      </c>
      <c r="BO405" s="26">
        <f t="shared" si="174"/>
        <v>0</v>
      </c>
    </row>
    <row r="406" spans="1:67" outlineLevel="1" x14ac:dyDescent="0.15">
      <c r="A406" s="48" t="s">
        <v>761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1" x14ac:dyDescent="0.15">
      <c r="A407" s="48" t="s">
        <v>63</v>
      </c>
      <c r="G407" s="26">
        <f t="shared" ref="G407:AL407" si="175">G405+G406</f>
        <v>0</v>
      </c>
      <c r="H407" s="26">
        <f t="shared" si="175"/>
        <v>0</v>
      </c>
      <c r="I407" s="26">
        <f t="shared" si="175"/>
        <v>0</v>
      </c>
      <c r="J407" s="26">
        <f t="shared" si="175"/>
        <v>0</v>
      </c>
      <c r="K407" s="26">
        <f t="shared" si="175"/>
        <v>0</v>
      </c>
      <c r="L407" s="26">
        <f t="shared" si="175"/>
        <v>0</v>
      </c>
      <c r="M407" s="26">
        <f t="shared" si="175"/>
        <v>0</v>
      </c>
      <c r="N407" s="26">
        <f t="shared" si="175"/>
        <v>0</v>
      </c>
      <c r="O407" s="26">
        <f t="shared" si="175"/>
        <v>0</v>
      </c>
      <c r="P407" s="26">
        <f t="shared" si="175"/>
        <v>0</v>
      </c>
      <c r="Q407" s="26">
        <f t="shared" si="175"/>
        <v>0</v>
      </c>
      <c r="R407" s="26">
        <f t="shared" si="175"/>
        <v>0</v>
      </c>
      <c r="S407" s="26">
        <f t="shared" si="175"/>
        <v>0</v>
      </c>
      <c r="T407" s="26">
        <f t="shared" si="175"/>
        <v>0</v>
      </c>
      <c r="U407" s="26">
        <f t="shared" si="175"/>
        <v>0</v>
      </c>
      <c r="V407" s="26">
        <f t="shared" si="175"/>
        <v>0</v>
      </c>
      <c r="W407" s="26">
        <f t="shared" si="175"/>
        <v>0</v>
      </c>
      <c r="X407" s="26">
        <f t="shared" si="175"/>
        <v>0</v>
      </c>
      <c r="Y407" s="26">
        <f t="shared" si="175"/>
        <v>0</v>
      </c>
      <c r="Z407" s="26">
        <f t="shared" si="175"/>
        <v>0</v>
      </c>
      <c r="AA407" s="26">
        <f t="shared" si="175"/>
        <v>0</v>
      </c>
      <c r="AB407" s="26">
        <f t="shared" si="175"/>
        <v>0</v>
      </c>
      <c r="AC407" s="26">
        <f t="shared" si="175"/>
        <v>0</v>
      </c>
      <c r="AD407" s="26">
        <f t="shared" si="175"/>
        <v>0</v>
      </c>
      <c r="AE407" s="26">
        <f t="shared" si="175"/>
        <v>0</v>
      </c>
      <c r="AF407" s="26">
        <f t="shared" si="175"/>
        <v>0</v>
      </c>
      <c r="AG407" s="26">
        <f t="shared" si="175"/>
        <v>0</v>
      </c>
      <c r="AH407" s="26">
        <f t="shared" si="175"/>
        <v>0</v>
      </c>
      <c r="AI407" s="26">
        <f t="shared" si="175"/>
        <v>0</v>
      </c>
      <c r="AJ407" s="26">
        <f t="shared" si="175"/>
        <v>0</v>
      </c>
      <c r="AK407" s="26">
        <f t="shared" si="175"/>
        <v>0</v>
      </c>
      <c r="AL407" s="26">
        <f t="shared" si="175"/>
        <v>0</v>
      </c>
      <c r="AM407" s="26">
        <f t="shared" ref="AM407:BO407" si="176">AM405+AM406</f>
        <v>0</v>
      </c>
      <c r="AN407" s="26">
        <f t="shared" si="176"/>
        <v>0</v>
      </c>
      <c r="AO407" s="26">
        <f t="shared" si="176"/>
        <v>0</v>
      </c>
      <c r="AP407" s="26">
        <f t="shared" si="176"/>
        <v>0</v>
      </c>
      <c r="AQ407" s="26">
        <f t="shared" si="176"/>
        <v>0</v>
      </c>
      <c r="AR407" s="26">
        <f t="shared" si="176"/>
        <v>0</v>
      </c>
      <c r="AS407" s="26">
        <f t="shared" si="176"/>
        <v>0</v>
      </c>
      <c r="AT407" s="26">
        <f t="shared" si="176"/>
        <v>0</v>
      </c>
      <c r="AU407" s="26">
        <f t="shared" si="176"/>
        <v>0</v>
      </c>
      <c r="AV407" s="26">
        <f t="shared" si="176"/>
        <v>0</v>
      </c>
      <c r="AW407" s="26">
        <f t="shared" si="176"/>
        <v>0</v>
      </c>
      <c r="AX407" s="26">
        <f t="shared" si="176"/>
        <v>0</v>
      </c>
      <c r="AY407" s="26">
        <f t="shared" si="176"/>
        <v>0</v>
      </c>
      <c r="AZ407" s="26">
        <f t="shared" si="176"/>
        <v>0</v>
      </c>
      <c r="BA407" s="26">
        <f t="shared" si="176"/>
        <v>0</v>
      </c>
      <c r="BB407" s="26">
        <f t="shared" si="176"/>
        <v>0</v>
      </c>
      <c r="BC407" s="26">
        <f t="shared" si="176"/>
        <v>0</v>
      </c>
      <c r="BD407" s="26">
        <f t="shared" si="176"/>
        <v>0</v>
      </c>
      <c r="BE407" s="26">
        <f t="shared" si="176"/>
        <v>0</v>
      </c>
      <c r="BF407" s="26">
        <f t="shared" si="176"/>
        <v>0</v>
      </c>
      <c r="BG407" s="26">
        <f t="shared" si="176"/>
        <v>0</v>
      </c>
      <c r="BH407" s="26">
        <f t="shared" si="176"/>
        <v>0</v>
      </c>
      <c r="BI407" s="26">
        <f t="shared" si="176"/>
        <v>0</v>
      </c>
      <c r="BJ407" s="26">
        <f t="shared" si="176"/>
        <v>0</v>
      </c>
      <c r="BK407" s="26">
        <f t="shared" si="176"/>
        <v>0</v>
      </c>
      <c r="BL407" s="26">
        <f t="shared" si="176"/>
        <v>0</v>
      </c>
      <c r="BM407" s="26">
        <f t="shared" si="176"/>
        <v>0</v>
      </c>
      <c r="BN407" s="26">
        <f t="shared" si="176"/>
        <v>0</v>
      </c>
      <c r="BO407" s="26">
        <f t="shared" si="176"/>
        <v>0</v>
      </c>
    </row>
    <row r="408" spans="1:67" outlineLevel="1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1" x14ac:dyDescent="0.15">
      <c r="A409" s="33" t="s">
        <v>86</v>
      </c>
      <c r="G409" s="26">
        <f t="shared" ref="G409:AL409" si="177">G92*$C92</f>
        <v>0</v>
      </c>
      <c r="H409" s="26">
        <f t="shared" si="177"/>
        <v>0</v>
      </c>
      <c r="I409" s="26">
        <f t="shared" si="177"/>
        <v>0</v>
      </c>
      <c r="J409" s="26">
        <f t="shared" si="177"/>
        <v>0</v>
      </c>
      <c r="K409" s="26">
        <f t="shared" si="177"/>
        <v>0</v>
      </c>
      <c r="L409" s="26">
        <f t="shared" si="177"/>
        <v>0</v>
      </c>
      <c r="M409" s="26">
        <f t="shared" si="177"/>
        <v>0</v>
      </c>
      <c r="N409" s="26">
        <f t="shared" si="177"/>
        <v>0</v>
      </c>
      <c r="O409" s="26">
        <f t="shared" si="177"/>
        <v>0</v>
      </c>
      <c r="P409" s="26">
        <f t="shared" si="177"/>
        <v>0</v>
      </c>
      <c r="Q409" s="26">
        <f t="shared" si="177"/>
        <v>0</v>
      </c>
      <c r="R409" s="26">
        <f t="shared" si="177"/>
        <v>0</v>
      </c>
      <c r="S409" s="26">
        <f t="shared" si="177"/>
        <v>0</v>
      </c>
      <c r="T409" s="26">
        <f t="shared" si="177"/>
        <v>0</v>
      </c>
      <c r="U409" s="26">
        <f t="shared" si="177"/>
        <v>0</v>
      </c>
      <c r="V409" s="26">
        <f t="shared" si="177"/>
        <v>0</v>
      </c>
      <c r="W409" s="26">
        <f t="shared" si="177"/>
        <v>0</v>
      </c>
      <c r="X409" s="26">
        <f t="shared" si="177"/>
        <v>0</v>
      </c>
      <c r="Y409" s="26">
        <f t="shared" si="177"/>
        <v>0</v>
      </c>
      <c r="Z409" s="26">
        <f t="shared" si="177"/>
        <v>0</v>
      </c>
      <c r="AA409" s="26">
        <f t="shared" si="177"/>
        <v>0</v>
      </c>
      <c r="AB409" s="26">
        <f t="shared" si="177"/>
        <v>0</v>
      </c>
      <c r="AC409" s="26">
        <f t="shared" si="177"/>
        <v>0</v>
      </c>
      <c r="AD409" s="26">
        <f t="shared" si="177"/>
        <v>0</v>
      </c>
      <c r="AE409" s="26">
        <f t="shared" si="177"/>
        <v>0</v>
      </c>
      <c r="AF409" s="26">
        <f t="shared" si="177"/>
        <v>0</v>
      </c>
      <c r="AG409" s="26">
        <f t="shared" si="177"/>
        <v>0</v>
      </c>
      <c r="AH409" s="26">
        <f t="shared" si="177"/>
        <v>0</v>
      </c>
      <c r="AI409" s="26">
        <f t="shared" si="177"/>
        <v>0</v>
      </c>
      <c r="AJ409" s="26">
        <f t="shared" si="177"/>
        <v>0</v>
      </c>
      <c r="AK409" s="26">
        <f t="shared" si="177"/>
        <v>0</v>
      </c>
      <c r="AL409" s="26">
        <f t="shared" si="177"/>
        <v>0</v>
      </c>
      <c r="AM409" s="26">
        <f t="shared" ref="AM409:BO409" si="178">AM92*$C92</f>
        <v>0</v>
      </c>
      <c r="AN409" s="26">
        <f t="shared" si="178"/>
        <v>0</v>
      </c>
      <c r="AO409" s="26">
        <f t="shared" si="178"/>
        <v>0</v>
      </c>
      <c r="AP409" s="26">
        <f t="shared" si="178"/>
        <v>0</v>
      </c>
      <c r="AQ409" s="26">
        <f t="shared" si="178"/>
        <v>0</v>
      </c>
      <c r="AR409" s="26">
        <f t="shared" si="178"/>
        <v>0</v>
      </c>
      <c r="AS409" s="26">
        <f t="shared" si="178"/>
        <v>0</v>
      </c>
      <c r="AT409" s="26">
        <f t="shared" si="178"/>
        <v>0</v>
      </c>
      <c r="AU409" s="26">
        <f t="shared" si="178"/>
        <v>0</v>
      </c>
      <c r="AV409" s="26">
        <f t="shared" si="178"/>
        <v>0</v>
      </c>
      <c r="AW409" s="26">
        <f t="shared" si="178"/>
        <v>0</v>
      </c>
      <c r="AX409" s="26">
        <f t="shared" si="178"/>
        <v>0</v>
      </c>
      <c r="AY409" s="26">
        <f t="shared" si="178"/>
        <v>0</v>
      </c>
      <c r="AZ409" s="26">
        <f t="shared" si="178"/>
        <v>0</v>
      </c>
      <c r="BA409" s="26">
        <f t="shared" si="178"/>
        <v>0</v>
      </c>
      <c r="BB409" s="26">
        <f t="shared" si="178"/>
        <v>0</v>
      </c>
      <c r="BC409" s="26">
        <f t="shared" si="178"/>
        <v>0</v>
      </c>
      <c r="BD409" s="26">
        <f t="shared" si="178"/>
        <v>0</v>
      </c>
      <c r="BE409" s="26">
        <f t="shared" si="178"/>
        <v>0</v>
      </c>
      <c r="BF409" s="26">
        <f t="shared" si="178"/>
        <v>0</v>
      </c>
      <c r="BG409" s="26">
        <f t="shared" si="178"/>
        <v>0</v>
      </c>
      <c r="BH409" s="26">
        <f t="shared" si="178"/>
        <v>0</v>
      </c>
      <c r="BI409" s="26">
        <f t="shared" si="178"/>
        <v>0</v>
      </c>
      <c r="BJ409" s="26">
        <f t="shared" si="178"/>
        <v>0</v>
      </c>
      <c r="BK409" s="26">
        <f t="shared" si="178"/>
        <v>0</v>
      </c>
      <c r="BL409" s="26">
        <f t="shared" si="178"/>
        <v>0</v>
      </c>
      <c r="BM409" s="26">
        <f t="shared" si="178"/>
        <v>0</v>
      </c>
      <c r="BN409" s="26">
        <f t="shared" si="178"/>
        <v>0</v>
      </c>
      <c r="BO409" s="26">
        <f t="shared" si="178"/>
        <v>0</v>
      </c>
    </row>
    <row r="410" spans="1:67" outlineLevel="1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1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1" x14ac:dyDescent="0.15">
      <c r="A412" s="48" t="s">
        <v>75</v>
      </c>
      <c r="G412" s="26">
        <f t="shared" ref="G412:AL412" si="179">G94*$C94</f>
        <v>0</v>
      </c>
      <c r="H412" s="26">
        <f t="shared" si="179"/>
        <v>0</v>
      </c>
      <c r="I412" s="26">
        <f t="shared" si="179"/>
        <v>0</v>
      </c>
      <c r="J412" s="26">
        <f t="shared" si="179"/>
        <v>0</v>
      </c>
      <c r="K412" s="26">
        <f t="shared" si="179"/>
        <v>0</v>
      </c>
      <c r="L412" s="26">
        <f t="shared" si="179"/>
        <v>0</v>
      </c>
      <c r="M412" s="26">
        <f t="shared" si="179"/>
        <v>0</v>
      </c>
      <c r="N412" s="26">
        <f t="shared" si="179"/>
        <v>0</v>
      </c>
      <c r="O412" s="26">
        <f t="shared" si="179"/>
        <v>0</v>
      </c>
      <c r="P412" s="26">
        <f t="shared" si="179"/>
        <v>0</v>
      </c>
      <c r="Q412" s="26">
        <f t="shared" si="179"/>
        <v>0</v>
      </c>
      <c r="R412" s="26">
        <f t="shared" si="179"/>
        <v>0</v>
      </c>
      <c r="S412" s="26">
        <f t="shared" si="179"/>
        <v>0</v>
      </c>
      <c r="T412" s="26">
        <f t="shared" si="179"/>
        <v>0</v>
      </c>
      <c r="U412" s="26">
        <f t="shared" si="179"/>
        <v>0</v>
      </c>
      <c r="V412" s="26">
        <f t="shared" si="179"/>
        <v>0</v>
      </c>
      <c r="W412" s="26">
        <f t="shared" si="179"/>
        <v>0</v>
      </c>
      <c r="X412" s="26">
        <f t="shared" si="179"/>
        <v>0</v>
      </c>
      <c r="Y412" s="26">
        <f t="shared" si="179"/>
        <v>0</v>
      </c>
      <c r="Z412" s="26">
        <f t="shared" si="179"/>
        <v>0</v>
      </c>
      <c r="AA412" s="26">
        <f t="shared" si="179"/>
        <v>0</v>
      </c>
      <c r="AB412" s="26">
        <f t="shared" si="179"/>
        <v>0</v>
      </c>
      <c r="AC412" s="26">
        <f t="shared" si="179"/>
        <v>0</v>
      </c>
      <c r="AD412" s="26">
        <f t="shared" si="179"/>
        <v>0</v>
      </c>
      <c r="AE412" s="26">
        <f t="shared" si="179"/>
        <v>0</v>
      </c>
      <c r="AF412" s="26">
        <f t="shared" si="179"/>
        <v>0</v>
      </c>
      <c r="AG412" s="26">
        <f t="shared" si="179"/>
        <v>0</v>
      </c>
      <c r="AH412" s="26">
        <f t="shared" si="179"/>
        <v>0</v>
      </c>
      <c r="AI412" s="26">
        <f t="shared" si="179"/>
        <v>0</v>
      </c>
      <c r="AJ412" s="26">
        <f t="shared" si="179"/>
        <v>0</v>
      </c>
      <c r="AK412" s="26">
        <f t="shared" si="179"/>
        <v>0</v>
      </c>
      <c r="AL412" s="26">
        <f t="shared" si="179"/>
        <v>0</v>
      </c>
      <c r="AM412" s="26">
        <f t="shared" ref="AM412:BO412" si="180">AM94*$C94</f>
        <v>0</v>
      </c>
      <c r="AN412" s="26">
        <f t="shared" si="180"/>
        <v>0</v>
      </c>
      <c r="AO412" s="26">
        <f t="shared" si="180"/>
        <v>0</v>
      </c>
      <c r="AP412" s="26">
        <f t="shared" si="180"/>
        <v>0</v>
      </c>
      <c r="AQ412" s="26">
        <f t="shared" si="180"/>
        <v>0</v>
      </c>
      <c r="AR412" s="26">
        <f t="shared" si="180"/>
        <v>0</v>
      </c>
      <c r="AS412" s="26">
        <f t="shared" si="180"/>
        <v>0</v>
      </c>
      <c r="AT412" s="26">
        <f t="shared" si="180"/>
        <v>0</v>
      </c>
      <c r="AU412" s="26">
        <f t="shared" si="180"/>
        <v>0</v>
      </c>
      <c r="AV412" s="26">
        <f t="shared" si="180"/>
        <v>0</v>
      </c>
      <c r="AW412" s="26">
        <f t="shared" si="180"/>
        <v>0</v>
      </c>
      <c r="AX412" s="26">
        <f t="shared" si="180"/>
        <v>0</v>
      </c>
      <c r="AY412" s="26">
        <f t="shared" si="180"/>
        <v>0</v>
      </c>
      <c r="AZ412" s="26">
        <f t="shared" si="180"/>
        <v>0</v>
      </c>
      <c r="BA412" s="26">
        <f t="shared" si="180"/>
        <v>0</v>
      </c>
      <c r="BB412" s="26">
        <f t="shared" si="180"/>
        <v>0</v>
      </c>
      <c r="BC412" s="26">
        <f t="shared" si="180"/>
        <v>0</v>
      </c>
      <c r="BD412" s="26">
        <f t="shared" si="180"/>
        <v>0</v>
      </c>
      <c r="BE412" s="26">
        <f t="shared" si="180"/>
        <v>0</v>
      </c>
      <c r="BF412" s="26">
        <f t="shared" si="180"/>
        <v>0</v>
      </c>
      <c r="BG412" s="26">
        <f t="shared" si="180"/>
        <v>0</v>
      </c>
      <c r="BH412" s="26">
        <f t="shared" si="180"/>
        <v>0</v>
      </c>
      <c r="BI412" s="26">
        <f t="shared" si="180"/>
        <v>0</v>
      </c>
      <c r="BJ412" s="26">
        <f t="shared" si="180"/>
        <v>0</v>
      </c>
      <c r="BK412" s="26">
        <f t="shared" si="180"/>
        <v>0</v>
      </c>
      <c r="BL412" s="26">
        <f t="shared" si="180"/>
        <v>0</v>
      </c>
      <c r="BM412" s="26">
        <f t="shared" si="180"/>
        <v>0</v>
      </c>
      <c r="BN412" s="26">
        <f t="shared" si="180"/>
        <v>0</v>
      </c>
      <c r="BO412" s="26">
        <f t="shared" si="180"/>
        <v>0</v>
      </c>
    </row>
    <row r="413" spans="1:67" outlineLevel="1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1" x14ac:dyDescent="0.15">
      <c r="A414" s="48" t="s">
        <v>76</v>
      </c>
      <c r="G414" s="26">
        <f t="shared" ref="G414:AL414" si="181">G412*G413</f>
        <v>0</v>
      </c>
      <c r="H414" s="26">
        <f t="shared" si="181"/>
        <v>0</v>
      </c>
      <c r="I414" s="26">
        <f t="shared" si="181"/>
        <v>0</v>
      </c>
      <c r="J414" s="26">
        <f t="shared" si="181"/>
        <v>0</v>
      </c>
      <c r="K414" s="26">
        <f t="shared" si="181"/>
        <v>0</v>
      </c>
      <c r="L414" s="26">
        <f t="shared" si="181"/>
        <v>0</v>
      </c>
      <c r="M414" s="26">
        <f t="shared" si="181"/>
        <v>0</v>
      </c>
      <c r="N414" s="26">
        <f t="shared" si="181"/>
        <v>0</v>
      </c>
      <c r="O414" s="26">
        <f t="shared" si="181"/>
        <v>0</v>
      </c>
      <c r="P414" s="26">
        <f t="shared" si="181"/>
        <v>0</v>
      </c>
      <c r="Q414" s="26">
        <f t="shared" si="181"/>
        <v>0</v>
      </c>
      <c r="R414" s="26">
        <f t="shared" si="181"/>
        <v>0</v>
      </c>
      <c r="S414" s="26">
        <f t="shared" si="181"/>
        <v>0</v>
      </c>
      <c r="T414" s="26">
        <f t="shared" si="181"/>
        <v>0</v>
      </c>
      <c r="U414" s="26">
        <f t="shared" si="181"/>
        <v>0</v>
      </c>
      <c r="V414" s="26">
        <f t="shared" si="181"/>
        <v>0</v>
      </c>
      <c r="W414" s="26">
        <f t="shared" si="181"/>
        <v>0</v>
      </c>
      <c r="X414" s="26">
        <f t="shared" si="181"/>
        <v>0</v>
      </c>
      <c r="Y414" s="26">
        <f t="shared" si="181"/>
        <v>0</v>
      </c>
      <c r="Z414" s="26">
        <f t="shared" si="181"/>
        <v>0</v>
      </c>
      <c r="AA414" s="26">
        <f t="shared" si="181"/>
        <v>0</v>
      </c>
      <c r="AB414" s="26">
        <f t="shared" si="181"/>
        <v>0</v>
      </c>
      <c r="AC414" s="26">
        <f t="shared" si="181"/>
        <v>0</v>
      </c>
      <c r="AD414" s="26">
        <f t="shared" si="181"/>
        <v>0</v>
      </c>
      <c r="AE414" s="26">
        <f t="shared" si="181"/>
        <v>0</v>
      </c>
      <c r="AF414" s="26">
        <f t="shared" si="181"/>
        <v>0</v>
      </c>
      <c r="AG414" s="26">
        <f t="shared" si="181"/>
        <v>0</v>
      </c>
      <c r="AH414" s="26">
        <f t="shared" si="181"/>
        <v>0</v>
      </c>
      <c r="AI414" s="26">
        <f t="shared" si="181"/>
        <v>0</v>
      </c>
      <c r="AJ414" s="26">
        <f t="shared" si="181"/>
        <v>0</v>
      </c>
      <c r="AK414" s="26">
        <f t="shared" si="181"/>
        <v>0</v>
      </c>
      <c r="AL414" s="26">
        <f t="shared" si="181"/>
        <v>0</v>
      </c>
      <c r="AM414" s="26">
        <f t="shared" ref="AM414:BO414" si="182">AM412*AM413</f>
        <v>0</v>
      </c>
      <c r="AN414" s="26">
        <f t="shared" si="182"/>
        <v>0</v>
      </c>
      <c r="AO414" s="26">
        <f t="shared" si="182"/>
        <v>0</v>
      </c>
      <c r="AP414" s="26">
        <f t="shared" si="182"/>
        <v>0</v>
      </c>
      <c r="AQ414" s="26">
        <f t="shared" si="182"/>
        <v>0</v>
      </c>
      <c r="AR414" s="26">
        <f t="shared" si="182"/>
        <v>0</v>
      </c>
      <c r="AS414" s="26">
        <f t="shared" si="182"/>
        <v>0</v>
      </c>
      <c r="AT414" s="26">
        <f t="shared" si="182"/>
        <v>0</v>
      </c>
      <c r="AU414" s="26">
        <f t="shared" si="182"/>
        <v>0</v>
      </c>
      <c r="AV414" s="26">
        <f t="shared" si="182"/>
        <v>0</v>
      </c>
      <c r="AW414" s="26">
        <f t="shared" si="182"/>
        <v>0</v>
      </c>
      <c r="AX414" s="26">
        <f t="shared" si="182"/>
        <v>0</v>
      </c>
      <c r="AY414" s="26">
        <f t="shared" si="182"/>
        <v>0</v>
      </c>
      <c r="AZ414" s="26">
        <f t="shared" si="182"/>
        <v>0</v>
      </c>
      <c r="BA414" s="26">
        <f t="shared" si="182"/>
        <v>0</v>
      </c>
      <c r="BB414" s="26">
        <f t="shared" si="182"/>
        <v>0</v>
      </c>
      <c r="BC414" s="26">
        <f t="shared" si="182"/>
        <v>0</v>
      </c>
      <c r="BD414" s="26">
        <f t="shared" si="182"/>
        <v>0</v>
      </c>
      <c r="BE414" s="26">
        <f t="shared" si="182"/>
        <v>0</v>
      </c>
      <c r="BF414" s="26">
        <f t="shared" si="182"/>
        <v>0</v>
      </c>
      <c r="BG414" s="26">
        <f t="shared" si="182"/>
        <v>0</v>
      </c>
      <c r="BH414" s="26">
        <f t="shared" si="182"/>
        <v>0</v>
      </c>
      <c r="BI414" s="26">
        <f t="shared" si="182"/>
        <v>0</v>
      </c>
      <c r="BJ414" s="26">
        <f t="shared" si="182"/>
        <v>0</v>
      </c>
      <c r="BK414" s="26">
        <f t="shared" si="182"/>
        <v>0</v>
      </c>
      <c r="BL414" s="26">
        <f t="shared" si="182"/>
        <v>0</v>
      </c>
      <c r="BM414" s="26">
        <f t="shared" si="182"/>
        <v>0</v>
      </c>
      <c r="BN414" s="26">
        <f t="shared" si="182"/>
        <v>0</v>
      </c>
      <c r="BO414" s="26">
        <f t="shared" si="182"/>
        <v>0</v>
      </c>
    </row>
    <row r="415" spans="1:67" outlineLevel="1" x14ac:dyDescent="0.15">
      <c r="A415" s="48" t="s">
        <v>761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1" x14ac:dyDescent="0.15">
      <c r="A416" s="48" t="s">
        <v>63</v>
      </c>
      <c r="G416" s="26">
        <f t="shared" ref="G416:AL416" si="183">G414+G415</f>
        <v>0</v>
      </c>
      <c r="H416" s="26">
        <f t="shared" si="183"/>
        <v>0</v>
      </c>
      <c r="I416" s="26">
        <f t="shared" si="183"/>
        <v>0</v>
      </c>
      <c r="J416" s="26">
        <f t="shared" si="183"/>
        <v>0</v>
      </c>
      <c r="K416" s="26">
        <f t="shared" si="183"/>
        <v>0</v>
      </c>
      <c r="L416" s="26">
        <f t="shared" si="183"/>
        <v>0</v>
      </c>
      <c r="M416" s="26">
        <f t="shared" si="183"/>
        <v>0</v>
      </c>
      <c r="N416" s="26">
        <f t="shared" si="183"/>
        <v>0</v>
      </c>
      <c r="O416" s="26">
        <f t="shared" si="183"/>
        <v>0</v>
      </c>
      <c r="P416" s="26">
        <f t="shared" si="183"/>
        <v>0</v>
      </c>
      <c r="Q416" s="26">
        <f t="shared" si="183"/>
        <v>0</v>
      </c>
      <c r="R416" s="26">
        <f t="shared" si="183"/>
        <v>0</v>
      </c>
      <c r="S416" s="26">
        <f t="shared" si="183"/>
        <v>0</v>
      </c>
      <c r="T416" s="26">
        <f t="shared" si="183"/>
        <v>0</v>
      </c>
      <c r="U416" s="26">
        <f t="shared" si="183"/>
        <v>0</v>
      </c>
      <c r="V416" s="26">
        <f t="shared" si="183"/>
        <v>0</v>
      </c>
      <c r="W416" s="26">
        <f t="shared" si="183"/>
        <v>0</v>
      </c>
      <c r="X416" s="26">
        <f t="shared" si="183"/>
        <v>0</v>
      </c>
      <c r="Y416" s="26">
        <f t="shared" si="183"/>
        <v>0</v>
      </c>
      <c r="Z416" s="26">
        <f t="shared" si="183"/>
        <v>0</v>
      </c>
      <c r="AA416" s="26">
        <f t="shared" si="183"/>
        <v>0</v>
      </c>
      <c r="AB416" s="26">
        <f t="shared" si="183"/>
        <v>0</v>
      </c>
      <c r="AC416" s="26">
        <f t="shared" si="183"/>
        <v>0</v>
      </c>
      <c r="AD416" s="26">
        <f t="shared" si="183"/>
        <v>0</v>
      </c>
      <c r="AE416" s="26">
        <f t="shared" si="183"/>
        <v>0</v>
      </c>
      <c r="AF416" s="26">
        <f t="shared" si="183"/>
        <v>0</v>
      </c>
      <c r="AG416" s="26">
        <f t="shared" si="183"/>
        <v>0</v>
      </c>
      <c r="AH416" s="26">
        <f t="shared" si="183"/>
        <v>0</v>
      </c>
      <c r="AI416" s="26">
        <f t="shared" si="183"/>
        <v>0</v>
      </c>
      <c r="AJ416" s="26">
        <f t="shared" si="183"/>
        <v>0</v>
      </c>
      <c r="AK416" s="26">
        <f t="shared" si="183"/>
        <v>0</v>
      </c>
      <c r="AL416" s="26">
        <f t="shared" si="183"/>
        <v>0</v>
      </c>
      <c r="AM416" s="26">
        <f t="shared" ref="AM416:BO416" si="184">AM414+AM415</f>
        <v>0</v>
      </c>
      <c r="AN416" s="26">
        <f t="shared" si="184"/>
        <v>0</v>
      </c>
      <c r="AO416" s="26">
        <f t="shared" si="184"/>
        <v>0</v>
      </c>
      <c r="AP416" s="26">
        <f t="shared" si="184"/>
        <v>0</v>
      </c>
      <c r="AQ416" s="26">
        <f t="shared" si="184"/>
        <v>0</v>
      </c>
      <c r="AR416" s="26">
        <f t="shared" si="184"/>
        <v>0</v>
      </c>
      <c r="AS416" s="26">
        <f t="shared" si="184"/>
        <v>0</v>
      </c>
      <c r="AT416" s="26">
        <f t="shared" si="184"/>
        <v>0</v>
      </c>
      <c r="AU416" s="26">
        <f t="shared" si="184"/>
        <v>0</v>
      </c>
      <c r="AV416" s="26">
        <f t="shared" si="184"/>
        <v>0</v>
      </c>
      <c r="AW416" s="26">
        <f t="shared" si="184"/>
        <v>0</v>
      </c>
      <c r="AX416" s="26">
        <f t="shared" si="184"/>
        <v>0</v>
      </c>
      <c r="AY416" s="26">
        <f t="shared" si="184"/>
        <v>0</v>
      </c>
      <c r="AZ416" s="26">
        <f t="shared" si="184"/>
        <v>0</v>
      </c>
      <c r="BA416" s="26">
        <f t="shared" si="184"/>
        <v>0</v>
      </c>
      <c r="BB416" s="26">
        <f t="shared" si="184"/>
        <v>0</v>
      </c>
      <c r="BC416" s="26">
        <f t="shared" si="184"/>
        <v>0</v>
      </c>
      <c r="BD416" s="26">
        <f t="shared" si="184"/>
        <v>0</v>
      </c>
      <c r="BE416" s="26">
        <f t="shared" si="184"/>
        <v>0</v>
      </c>
      <c r="BF416" s="26">
        <f t="shared" si="184"/>
        <v>0</v>
      </c>
      <c r="BG416" s="26">
        <f t="shared" si="184"/>
        <v>0</v>
      </c>
      <c r="BH416" s="26">
        <f t="shared" si="184"/>
        <v>0</v>
      </c>
      <c r="BI416" s="26">
        <f t="shared" si="184"/>
        <v>0</v>
      </c>
      <c r="BJ416" s="26">
        <f t="shared" si="184"/>
        <v>0</v>
      </c>
      <c r="BK416" s="26">
        <f t="shared" si="184"/>
        <v>0</v>
      </c>
      <c r="BL416" s="26">
        <f t="shared" si="184"/>
        <v>0</v>
      </c>
      <c r="BM416" s="26">
        <f t="shared" si="184"/>
        <v>0</v>
      </c>
      <c r="BN416" s="26">
        <f t="shared" si="184"/>
        <v>0</v>
      </c>
      <c r="BO416" s="26">
        <f t="shared" si="184"/>
        <v>0</v>
      </c>
    </row>
    <row r="417" spans="1:67" outlineLevel="1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1" x14ac:dyDescent="0.15">
      <c r="A418" s="33" t="s">
        <v>86</v>
      </c>
      <c r="G418" s="26">
        <f t="shared" ref="G418:AL418" si="185">G95*$C95</f>
        <v>0</v>
      </c>
      <c r="H418" s="26">
        <f t="shared" si="185"/>
        <v>0</v>
      </c>
      <c r="I418" s="26">
        <f t="shared" si="185"/>
        <v>0</v>
      </c>
      <c r="J418" s="26">
        <f t="shared" si="185"/>
        <v>0</v>
      </c>
      <c r="K418" s="26">
        <f t="shared" si="185"/>
        <v>0</v>
      </c>
      <c r="L418" s="26">
        <f t="shared" si="185"/>
        <v>0</v>
      </c>
      <c r="M418" s="26">
        <f t="shared" si="185"/>
        <v>0</v>
      </c>
      <c r="N418" s="26">
        <f t="shared" si="185"/>
        <v>0</v>
      </c>
      <c r="O418" s="26">
        <f t="shared" si="185"/>
        <v>0</v>
      </c>
      <c r="P418" s="26">
        <f t="shared" si="185"/>
        <v>0</v>
      </c>
      <c r="Q418" s="26">
        <f t="shared" si="185"/>
        <v>0</v>
      </c>
      <c r="R418" s="26">
        <f t="shared" si="185"/>
        <v>0</v>
      </c>
      <c r="S418" s="26">
        <f t="shared" si="185"/>
        <v>0</v>
      </c>
      <c r="T418" s="26">
        <f t="shared" si="185"/>
        <v>0</v>
      </c>
      <c r="U418" s="26">
        <f t="shared" si="185"/>
        <v>0</v>
      </c>
      <c r="V418" s="26">
        <f t="shared" si="185"/>
        <v>0</v>
      </c>
      <c r="W418" s="26">
        <f t="shared" si="185"/>
        <v>0</v>
      </c>
      <c r="X418" s="26">
        <f t="shared" si="185"/>
        <v>0</v>
      </c>
      <c r="Y418" s="26">
        <f t="shared" si="185"/>
        <v>0</v>
      </c>
      <c r="Z418" s="26">
        <f t="shared" si="185"/>
        <v>0</v>
      </c>
      <c r="AA418" s="26">
        <f t="shared" si="185"/>
        <v>0</v>
      </c>
      <c r="AB418" s="26">
        <f t="shared" si="185"/>
        <v>0</v>
      </c>
      <c r="AC418" s="26">
        <f t="shared" si="185"/>
        <v>0</v>
      </c>
      <c r="AD418" s="26">
        <f t="shared" si="185"/>
        <v>0</v>
      </c>
      <c r="AE418" s="26">
        <f t="shared" si="185"/>
        <v>0</v>
      </c>
      <c r="AF418" s="26">
        <f t="shared" si="185"/>
        <v>0</v>
      </c>
      <c r="AG418" s="26">
        <f t="shared" si="185"/>
        <v>0</v>
      </c>
      <c r="AH418" s="26">
        <f t="shared" si="185"/>
        <v>0</v>
      </c>
      <c r="AI418" s="26">
        <f t="shared" si="185"/>
        <v>0</v>
      </c>
      <c r="AJ418" s="26">
        <f t="shared" si="185"/>
        <v>0</v>
      </c>
      <c r="AK418" s="26">
        <f t="shared" si="185"/>
        <v>0</v>
      </c>
      <c r="AL418" s="26">
        <f t="shared" si="185"/>
        <v>0</v>
      </c>
      <c r="AM418" s="26">
        <f t="shared" ref="AM418:BO418" si="186">AM95*$C95</f>
        <v>0</v>
      </c>
      <c r="AN418" s="26">
        <f t="shared" si="186"/>
        <v>0</v>
      </c>
      <c r="AO418" s="26">
        <f t="shared" si="186"/>
        <v>0</v>
      </c>
      <c r="AP418" s="26">
        <f t="shared" si="186"/>
        <v>0</v>
      </c>
      <c r="AQ418" s="26">
        <f t="shared" si="186"/>
        <v>0</v>
      </c>
      <c r="AR418" s="26">
        <f t="shared" si="186"/>
        <v>0</v>
      </c>
      <c r="AS418" s="26">
        <f t="shared" si="186"/>
        <v>0</v>
      </c>
      <c r="AT418" s="26">
        <f t="shared" si="186"/>
        <v>0</v>
      </c>
      <c r="AU418" s="26">
        <f t="shared" si="186"/>
        <v>0</v>
      </c>
      <c r="AV418" s="26">
        <f t="shared" si="186"/>
        <v>0</v>
      </c>
      <c r="AW418" s="26">
        <f t="shared" si="186"/>
        <v>0</v>
      </c>
      <c r="AX418" s="26">
        <f t="shared" si="186"/>
        <v>0</v>
      </c>
      <c r="AY418" s="26">
        <f t="shared" si="186"/>
        <v>0</v>
      </c>
      <c r="AZ418" s="26">
        <f t="shared" si="186"/>
        <v>0</v>
      </c>
      <c r="BA418" s="26">
        <f t="shared" si="186"/>
        <v>0</v>
      </c>
      <c r="BB418" s="26">
        <f t="shared" si="186"/>
        <v>0</v>
      </c>
      <c r="BC418" s="26">
        <f t="shared" si="186"/>
        <v>0</v>
      </c>
      <c r="BD418" s="26">
        <f t="shared" si="186"/>
        <v>0</v>
      </c>
      <c r="BE418" s="26">
        <f t="shared" si="186"/>
        <v>0</v>
      </c>
      <c r="BF418" s="26">
        <f t="shared" si="186"/>
        <v>0</v>
      </c>
      <c r="BG418" s="26">
        <f t="shared" si="186"/>
        <v>0</v>
      </c>
      <c r="BH418" s="26">
        <f t="shared" si="186"/>
        <v>0</v>
      </c>
      <c r="BI418" s="26">
        <f t="shared" si="186"/>
        <v>0</v>
      </c>
      <c r="BJ418" s="26">
        <f t="shared" si="186"/>
        <v>0</v>
      </c>
      <c r="BK418" s="26">
        <f t="shared" si="186"/>
        <v>0</v>
      </c>
      <c r="BL418" s="26">
        <f t="shared" si="186"/>
        <v>0</v>
      </c>
      <c r="BM418" s="26">
        <f t="shared" si="186"/>
        <v>0</v>
      </c>
      <c r="BN418" s="26">
        <f t="shared" si="186"/>
        <v>0</v>
      </c>
      <c r="BO418" s="26">
        <f t="shared" si="186"/>
        <v>0</v>
      </c>
    </row>
    <row r="419" spans="1:67" outlineLevel="1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1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1" x14ac:dyDescent="0.15">
      <c r="A421" s="48" t="s">
        <v>75</v>
      </c>
      <c r="G421" s="26">
        <f t="shared" ref="G421:AL421" si="187">G97*$C97</f>
        <v>0</v>
      </c>
      <c r="H421" s="26">
        <f t="shared" si="187"/>
        <v>0</v>
      </c>
      <c r="I421" s="26">
        <f t="shared" si="187"/>
        <v>0</v>
      </c>
      <c r="J421" s="26">
        <f t="shared" si="187"/>
        <v>0</v>
      </c>
      <c r="K421" s="26">
        <f t="shared" si="187"/>
        <v>0</v>
      </c>
      <c r="L421" s="26">
        <f t="shared" si="187"/>
        <v>0</v>
      </c>
      <c r="M421" s="26">
        <f t="shared" si="187"/>
        <v>0</v>
      </c>
      <c r="N421" s="26">
        <f t="shared" si="187"/>
        <v>0</v>
      </c>
      <c r="O421" s="26">
        <f t="shared" si="187"/>
        <v>0</v>
      </c>
      <c r="P421" s="26">
        <f t="shared" si="187"/>
        <v>0</v>
      </c>
      <c r="Q421" s="26">
        <f t="shared" si="187"/>
        <v>0</v>
      </c>
      <c r="R421" s="26">
        <f t="shared" si="187"/>
        <v>0</v>
      </c>
      <c r="S421" s="26">
        <f t="shared" si="187"/>
        <v>0</v>
      </c>
      <c r="T421" s="26">
        <f t="shared" si="187"/>
        <v>0</v>
      </c>
      <c r="U421" s="26">
        <f t="shared" si="187"/>
        <v>0</v>
      </c>
      <c r="V421" s="26">
        <f t="shared" si="187"/>
        <v>0</v>
      </c>
      <c r="W421" s="26">
        <f t="shared" si="187"/>
        <v>0</v>
      </c>
      <c r="X421" s="26">
        <f t="shared" si="187"/>
        <v>0</v>
      </c>
      <c r="Y421" s="26">
        <f t="shared" si="187"/>
        <v>0</v>
      </c>
      <c r="Z421" s="26">
        <f t="shared" si="187"/>
        <v>0</v>
      </c>
      <c r="AA421" s="26">
        <f t="shared" si="187"/>
        <v>0</v>
      </c>
      <c r="AB421" s="26">
        <f t="shared" si="187"/>
        <v>0</v>
      </c>
      <c r="AC421" s="26">
        <f t="shared" si="187"/>
        <v>0</v>
      </c>
      <c r="AD421" s="26">
        <f t="shared" si="187"/>
        <v>0</v>
      </c>
      <c r="AE421" s="26">
        <f t="shared" si="187"/>
        <v>0</v>
      </c>
      <c r="AF421" s="26">
        <f t="shared" si="187"/>
        <v>0</v>
      </c>
      <c r="AG421" s="26">
        <f t="shared" si="187"/>
        <v>0</v>
      </c>
      <c r="AH421" s="26">
        <f t="shared" si="187"/>
        <v>0</v>
      </c>
      <c r="AI421" s="26">
        <f t="shared" si="187"/>
        <v>0</v>
      </c>
      <c r="AJ421" s="26">
        <f t="shared" si="187"/>
        <v>0</v>
      </c>
      <c r="AK421" s="26">
        <f t="shared" si="187"/>
        <v>0</v>
      </c>
      <c r="AL421" s="26">
        <f t="shared" si="187"/>
        <v>0</v>
      </c>
      <c r="AM421" s="26">
        <f t="shared" ref="AM421:BO421" si="188">AM97*$C97</f>
        <v>0</v>
      </c>
      <c r="AN421" s="26">
        <f t="shared" si="188"/>
        <v>0</v>
      </c>
      <c r="AO421" s="26">
        <f t="shared" si="188"/>
        <v>0</v>
      </c>
      <c r="AP421" s="26">
        <f t="shared" si="188"/>
        <v>0</v>
      </c>
      <c r="AQ421" s="26">
        <f t="shared" si="188"/>
        <v>0</v>
      </c>
      <c r="AR421" s="26">
        <f t="shared" si="188"/>
        <v>0</v>
      </c>
      <c r="AS421" s="26">
        <f t="shared" si="188"/>
        <v>0</v>
      </c>
      <c r="AT421" s="26">
        <f t="shared" si="188"/>
        <v>0</v>
      </c>
      <c r="AU421" s="26">
        <f t="shared" si="188"/>
        <v>0</v>
      </c>
      <c r="AV421" s="26">
        <f t="shared" si="188"/>
        <v>0</v>
      </c>
      <c r="AW421" s="26">
        <f t="shared" si="188"/>
        <v>0</v>
      </c>
      <c r="AX421" s="26">
        <f t="shared" si="188"/>
        <v>0</v>
      </c>
      <c r="AY421" s="26">
        <f t="shared" si="188"/>
        <v>0</v>
      </c>
      <c r="AZ421" s="26">
        <f t="shared" si="188"/>
        <v>0</v>
      </c>
      <c r="BA421" s="26">
        <f t="shared" si="188"/>
        <v>0</v>
      </c>
      <c r="BB421" s="26">
        <f t="shared" si="188"/>
        <v>0</v>
      </c>
      <c r="BC421" s="26">
        <f t="shared" si="188"/>
        <v>0</v>
      </c>
      <c r="BD421" s="26">
        <f t="shared" si="188"/>
        <v>0</v>
      </c>
      <c r="BE421" s="26">
        <f t="shared" si="188"/>
        <v>0</v>
      </c>
      <c r="BF421" s="26">
        <f t="shared" si="188"/>
        <v>0</v>
      </c>
      <c r="BG421" s="26">
        <f t="shared" si="188"/>
        <v>0</v>
      </c>
      <c r="BH421" s="26">
        <f t="shared" si="188"/>
        <v>0</v>
      </c>
      <c r="BI421" s="26">
        <f t="shared" si="188"/>
        <v>0</v>
      </c>
      <c r="BJ421" s="26">
        <f t="shared" si="188"/>
        <v>0</v>
      </c>
      <c r="BK421" s="26">
        <f t="shared" si="188"/>
        <v>0</v>
      </c>
      <c r="BL421" s="26">
        <f t="shared" si="188"/>
        <v>0</v>
      </c>
      <c r="BM421" s="26">
        <f t="shared" si="188"/>
        <v>0</v>
      </c>
      <c r="BN421" s="26">
        <f t="shared" si="188"/>
        <v>0</v>
      </c>
      <c r="BO421" s="26">
        <f t="shared" si="188"/>
        <v>0</v>
      </c>
    </row>
    <row r="422" spans="1:67" outlineLevel="1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1" x14ac:dyDescent="0.15">
      <c r="A423" s="48" t="s">
        <v>76</v>
      </c>
      <c r="G423" s="26">
        <f t="shared" ref="G423:AL423" si="189">G421*G422</f>
        <v>0</v>
      </c>
      <c r="H423" s="26">
        <f t="shared" si="189"/>
        <v>0</v>
      </c>
      <c r="I423" s="26">
        <f t="shared" si="189"/>
        <v>0</v>
      </c>
      <c r="J423" s="26">
        <f t="shared" si="189"/>
        <v>0</v>
      </c>
      <c r="K423" s="26">
        <f t="shared" si="189"/>
        <v>0</v>
      </c>
      <c r="L423" s="26">
        <f t="shared" si="189"/>
        <v>0</v>
      </c>
      <c r="M423" s="26">
        <f t="shared" si="189"/>
        <v>0</v>
      </c>
      <c r="N423" s="26">
        <f t="shared" si="189"/>
        <v>0</v>
      </c>
      <c r="O423" s="26">
        <f t="shared" si="189"/>
        <v>0</v>
      </c>
      <c r="P423" s="26">
        <f t="shared" si="189"/>
        <v>0</v>
      </c>
      <c r="Q423" s="26">
        <f t="shared" si="189"/>
        <v>0</v>
      </c>
      <c r="R423" s="26">
        <f t="shared" si="189"/>
        <v>0</v>
      </c>
      <c r="S423" s="26">
        <f t="shared" si="189"/>
        <v>0</v>
      </c>
      <c r="T423" s="26">
        <f t="shared" si="189"/>
        <v>0</v>
      </c>
      <c r="U423" s="26">
        <f t="shared" si="189"/>
        <v>0</v>
      </c>
      <c r="V423" s="26">
        <f t="shared" si="189"/>
        <v>0</v>
      </c>
      <c r="W423" s="26">
        <f t="shared" si="189"/>
        <v>0</v>
      </c>
      <c r="X423" s="26">
        <f t="shared" si="189"/>
        <v>0</v>
      </c>
      <c r="Y423" s="26">
        <f t="shared" si="189"/>
        <v>0</v>
      </c>
      <c r="Z423" s="26">
        <f t="shared" si="189"/>
        <v>0</v>
      </c>
      <c r="AA423" s="26">
        <f t="shared" si="189"/>
        <v>0</v>
      </c>
      <c r="AB423" s="26">
        <f t="shared" si="189"/>
        <v>0</v>
      </c>
      <c r="AC423" s="26">
        <f t="shared" si="189"/>
        <v>0</v>
      </c>
      <c r="AD423" s="26">
        <f t="shared" si="189"/>
        <v>0</v>
      </c>
      <c r="AE423" s="26">
        <f t="shared" si="189"/>
        <v>0</v>
      </c>
      <c r="AF423" s="26">
        <f t="shared" si="189"/>
        <v>0</v>
      </c>
      <c r="AG423" s="26">
        <f t="shared" si="189"/>
        <v>0</v>
      </c>
      <c r="AH423" s="26">
        <f t="shared" si="189"/>
        <v>0</v>
      </c>
      <c r="AI423" s="26">
        <f t="shared" si="189"/>
        <v>0</v>
      </c>
      <c r="AJ423" s="26">
        <f t="shared" si="189"/>
        <v>0</v>
      </c>
      <c r="AK423" s="26">
        <f t="shared" si="189"/>
        <v>0</v>
      </c>
      <c r="AL423" s="26">
        <f t="shared" si="189"/>
        <v>0</v>
      </c>
      <c r="AM423" s="26">
        <f t="shared" ref="AM423:BO423" si="190">AM421*AM422</f>
        <v>0</v>
      </c>
      <c r="AN423" s="26">
        <f t="shared" si="190"/>
        <v>0</v>
      </c>
      <c r="AO423" s="26">
        <f t="shared" si="190"/>
        <v>0</v>
      </c>
      <c r="AP423" s="26">
        <f t="shared" si="190"/>
        <v>0</v>
      </c>
      <c r="AQ423" s="26">
        <f t="shared" si="190"/>
        <v>0</v>
      </c>
      <c r="AR423" s="26">
        <f t="shared" si="190"/>
        <v>0</v>
      </c>
      <c r="AS423" s="26">
        <f t="shared" si="190"/>
        <v>0</v>
      </c>
      <c r="AT423" s="26">
        <f t="shared" si="190"/>
        <v>0</v>
      </c>
      <c r="AU423" s="26">
        <f t="shared" si="190"/>
        <v>0</v>
      </c>
      <c r="AV423" s="26">
        <f t="shared" si="190"/>
        <v>0</v>
      </c>
      <c r="AW423" s="26">
        <f t="shared" si="190"/>
        <v>0</v>
      </c>
      <c r="AX423" s="26">
        <f t="shared" si="190"/>
        <v>0</v>
      </c>
      <c r="AY423" s="26">
        <f t="shared" si="190"/>
        <v>0</v>
      </c>
      <c r="AZ423" s="26">
        <f t="shared" si="190"/>
        <v>0</v>
      </c>
      <c r="BA423" s="26">
        <f t="shared" si="190"/>
        <v>0</v>
      </c>
      <c r="BB423" s="26">
        <f t="shared" si="190"/>
        <v>0</v>
      </c>
      <c r="BC423" s="26">
        <f t="shared" si="190"/>
        <v>0</v>
      </c>
      <c r="BD423" s="26">
        <f t="shared" si="190"/>
        <v>0</v>
      </c>
      <c r="BE423" s="26">
        <f t="shared" si="190"/>
        <v>0</v>
      </c>
      <c r="BF423" s="26">
        <f t="shared" si="190"/>
        <v>0</v>
      </c>
      <c r="BG423" s="26">
        <f t="shared" si="190"/>
        <v>0</v>
      </c>
      <c r="BH423" s="26">
        <f t="shared" si="190"/>
        <v>0</v>
      </c>
      <c r="BI423" s="26">
        <f t="shared" si="190"/>
        <v>0</v>
      </c>
      <c r="BJ423" s="26">
        <f t="shared" si="190"/>
        <v>0</v>
      </c>
      <c r="BK423" s="26">
        <f t="shared" si="190"/>
        <v>0</v>
      </c>
      <c r="BL423" s="26">
        <f t="shared" si="190"/>
        <v>0</v>
      </c>
      <c r="BM423" s="26">
        <f t="shared" si="190"/>
        <v>0</v>
      </c>
      <c r="BN423" s="26">
        <f t="shared" si="190"/>
        <v>0</v>
      </c>
      <c r="BO423" s="26">
        <f t="shared" si="190"/>
        <v>0</v>
      </c>
    </row>
    <row r="424" spans="1:67" outlineLevel="1" x14ac:dyDescent="0.15">
      <c r="A424" s="48" t="s">
        <v>761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1" x14ac:dyDescent="0.15">
      <c r="A425" s="48" t="s">
        <v>63</v>
      </c>
      <c r="G425" s="26">
        <f t="shared" ref="G425:AL425" si="191">G423+G424</f>
        <v>0</v>
      </c>
      <c r="H425" s="26">
        <f t="shared" si="191"/>
        <v>0</v>
      </c>
      <c r="I425" s="26">
        <f t="shared" si="191"/>
        <v>0</v>
      </c>
      <c r="J425" s="26">
        <f t="shared" si="191"/>
        <v>0</v>
      </c>
      <c r="K425" s="26">
        <f t="shared" si="191"/>
        <v>0</v>
      </c>
      <c r="L425" s="26">
        <f t="shared" si="191"/>
        <v>0</v>
      </c>
      <c r="M425" s="26">
        <f t="shared" si="191"/>
        <v>0</v>
      </c>
      <c r="N425" s="26">
        <f t="shared" si="191"/>
        <v>0</v>
      </c>
      <c r="O425" s="26">
        <f t="shared" si="191"/>
        <v>0</v>
      </c>
      <c r="P425" s="26">
        <f t="shared" si="191"/>
        <v>0</v>
      </c>
      <c r="Q425" s="26">
        <f t="shared" si="191"/>
        <v>0</v>
      </c>
      <c r="R425" s="26">
        <f t="shared" si="191"/>
        <v>0</v>
      </c>
      <c r="S425" s="26">
        <f t="shared" si="191"/>
        <v>0</v>
      </c>
      <c r="T425" s="26">
        <f t="shared" si="191"/>
        <v>0</v>
      </c>
      <c r="U425" s="26">
        <f t="shared" si="191"/>
        <v>0</v>
      </c>
      <c r="V425" s="26">
        <f t="shared" si="191"/>
        <v>0</v>
      </c>
      <c r="W425" s="26">
        <f t="shared" si="191"/>
        <v>0</v>
      </c>
      <c r="X425" s="26">
        <f t="shared" si="191"/>
        <v>0</v>
      </c>
      <c r="Y425" s="26">
        <f t="shared" si="191"/>
        <v>0</v>
      </c>
      <c r="Z425" s="26">
        <f t="shared" si="191"/>
        <v>0</v>
      </c>
      <c r="AA425" s="26">
        <f t="shared" si="191"/>
        <v>0</v>
      </c>
      <c r="AB425" s="26">
        <f t="shared" si="191"/>
        <v>0</v>
      </c>
      <c r="AC425" s="26">
        <f t="shared" si="191"/>
        <v>0</v>
      </c>
      <c r="AD425" s="26">
        <f t="shared" si="191"/>
        <v>0</v>
      </c>
      <c r="AE425" s="26">
        <f t="shared" si="191"/>
        <v>0</v>
      </c>
      <c r="AF425" s="26">
        <f t="shared" si="191"/>
        <v>0</v>
      </c>
      <c r="AG425" s="26">
        <f t="shared" si="191"/>
        <v>0</v>
      </c>
      <c r="AH425" s="26">
        <f t="shared" si="191"/>
        <v>0</v>
      </c>
      <c r="AI425" s="26">
        <f t="shared" si="191"/>
        <v>0</v>
      </c>
      <c r="AJ425" s="26">
        <f t="shared" si="191"/>
        <v>0</v>
      </c>
      <c r="AK425" s="26">
        <f t="shared" si="191"/>
        <v>0</v>
      </c>
      <c r="AL425" s="26">
        <f t="shared" si="191"/>
        <v>0</v>
      </c>
      <c r="AM425" s="26">
        <f t="shared" ref="AM425:BO425" si="192">AM423+AM424</f>
        <v>0</v>
      </c>
      <c r="AN425" s="26">
        <f t="shared" si="192"/>
        <v>0</v>
      </c>
      <c r="AO425" s="26">
        <f t="shared" si="192"/>
        <v>0</v>
      </c>
      <c r="AP425" s="26">
        <f t="shared" si="192"/>
        <v>0</v>
      </c>
      <c r="AQ425" s="26">
        <f t="shared" si="192"/>
        <v>0</v>
      </c>
      <c r="AR425" s="26">
        <f t="shared" si="192"/>
        <v>0</v>
      </c>
      <c r="AS425" s="26">
        <f t="shared" si="192"/>
        <v>0</v>
      </c>
      <c r="AT425" s="26">
        <f t="shared" si="192"/>
        <v>0</v>
      </c>
      <c r="AU425" s="26">
        <f t="shared" si="192"/>
        <v>0</v>
      </c>
      <c r="AV425" s="26">
        <f t="shared" si="192"/>
        <v>0</v>
      </c>
      <c r="AW425" s="26">
        <f t="shared" si="192"/>
        <v>0</v>
      </c>
      <c r="AX425" s="26">
        <f t="shared" si="192"/>
        <v>0</v>
      </c>
      <c r="AY425" s="26">
        <f t="shared" si="192"/>
        <v>0</v>
      </c>
      <c r="AZ425" s="26">
        <f t="shared" si="192"/>
        <v>0</v>
      </c>
      <c r="BA425" s="26">
        <f t="shared" si="192"/>
        <v>0</v>
      </c>
      <c r="BB425" s="26">
        <f t="shared" si="192"/>
        <v>0</v>
      </c>
      <c r="BC425" s="26">
        <f t="shared" si="192"/>
        <v>0</v>
      </c>
      <c r="BD425" s="26">
        <f t="shared" si="192"/>
        <v>0</v>
      </c>
      <c r="BE425" s="26">
        <f t="shared" si="192"/>
        <v>0</v>
      </c>
      <c r="BF425" s="26">
        <f t="shared" si="192"/>
        <v>0</v>
      </c>
      <c r="BG425" s="26">
        <f t="shared" si="192"/>
        <v>0</v>
      </c>
      <c r="BH425" s="26">
        <f t="shared" si="192"/>
        <v>0</v>
      </c>
      <c r="BI425" s="26">
        <f t="shared" si="192"/>
        <v>0</v>
      </c>
      <c r="BJ425" s="26">
        <f t="shared" si="192"/>
        <v>0</v>
      </c>
      <c r="BK425" s="26">
        <f t="shared" si="192"/>
        <v>0</v>
      </c>
      <c r="BL425" s="26">
        <f t="shared" si="192"/>
        <v>0</v>
      </c>
      <c r="BM425" s="26">
        <f t="shared" si="192"/>
        <v>0</v>
      </c>
      <c r="BN425" s="26">
        <f t="shared" si="192"/>
        <v>0</v>
      </c>
      <c r="BO425" s="26">
        <f t="shared" si="192"/>
        <v>0</v>
      </c>
    </row>
    <row r="426" spans="1:67" outlineLevel="1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1" x14ac:dyDescent="0.15">
      <c r="A427" s="33" t="s">
        <v>86</v>
      </c>
      <c r="G427" s="26">
        <f t="shared" ref="G427:AL427" si="193">G98*$C98</f>
        <v>0</v>
      </c>
      <c r="H427" s="26">
        <f t="shared" si="193"/>
        <v>0</v>
      </c>
      <c r="I427" s="26">
        <f t="shared" si="193"/>
        <v>0</v>
      </c>
      <c r="J427" s="26">
        <f t="shared" si="193"/>
        <v>0</v>
      </c>
      <c r="K427" s="26">
        <f t="shared" si="193"/>
        <v>0</v>
      </c>
      <c r="L427" s="26">
        <f t="shared" si="193"/>
        <v>0</v>
      </c>
      <c r="M427" s="26">
        <f t="shared" si="193"/>
        <v>0</v>
      </c>
      <c r="N427" s="26">
        <f t="shared" si="193"/>
        <v>0</v>
      </c>
      <c r="O427" s="26">
        <f t="shared" si="193"/>
        <v>0</v>
      </c>
      <c r="P427" s="26">
        <f t="shared" si="193"/>
        <v>0</v>
      </c>
      <c r="Q427" s="26">
        <f t="shared" si="193"/>
        <v>0</v>
      </c>
      <c r="R427" s="26">
        <f t="shared" si="193"/>
        <v>0</v>
      </c>
      <c r="S427" s="26">
        <f t="shared" si="193"/>
        <v>0</v>
      </c>
      <c r="T427" s="26">
        <f t="shared" si="193"/>
        <v>0</v>
      </c>
      <c r="U427" s="26">
        <f t="shared" si="193"/>
        <v>0</v>
      </c>
      <c r="V427" s="26">
        <f t="shared" si="193"/>
        <v>0</v>
      </c>
      <c r="W427" s="26">
        <f t="shared" si="193"/>
        <v>0</v>
      </c>
      <c r="X427" s="26">
        <f t="shared" si="193"/>
        <v>0</v>
      </c>
      <c r="Y427" s="26">
        <f t="shared" si="193"/>
        <v>0</v>
      </c>
      <c r="Z427" s="26">
        <f t="shared" si="193"/>
        <v>0</v>
      </c>
      <c r="AA427" s="26">
        <f t="shared" si="193"/>
        <v>0</v>
      </c>
      <c r="AB427" s="26">
        <f t="shared" si="193"/>
        <v>0</v>
      </c>
      <c r="AC427" s="26">
        <f t="shared" si="193"/>
        <v>0</v>
      </c>
      <c r="AD427" s="26">
        <f t="shared" si="193"/>
        <v>0</v>
      </c>
      <c r="AE427" s="26">
        <f t="shared" si="193"/>
        <v>0</v>
      </c>
      <c r="AF427" s="26">
        <f t="shared" si="193"/>
        <v>0</v>
      </c>
      <c r="AG427" s="26">
        <f t="shared" si="193"/>
        <v>0</v>
      </c>
      <c r="AH427" s="26">
        <f t="shared" si="193"/>
        <v>0</v>
      </c>
      <c r="AI427" s="26">
        <f t="shared" si="193"/>
        <v>0</v>
      </c>
      <c r="AJ427" s="26">
        <f t="shared" si="193"/>
        <v>0</v>
      </c>
      <c r="AK427" s="26">
        <f t="shared" si="193"/>
        <v>0</v>
      </c>
      <c r="AL427" s="26">
        <f t="shared" si="193"/>
        <v>0</v>
      </c>
      <c r="AM427" s="26">
        <f t="shared" ref="AM427:BO427" si="194">AM98*$C98</f>
        <v>0</v>
      </c>
      <c r="AN427" s="26">
        <f t="shared" si="194"/>
        <v>0</v>
      </c>
      <c r="AO427" s="26">
        <f t="shared" si="194"/>
        <v>0</v>
      </c>
      <c r="AP427" s="26">
        <f t="shared" si="194"/>
        <v>0</v>
      </c>
      <c r="AQ427" s="26">
        <f t="shared" si="194"/>
        <v>0</v>
      </c>
      <c r="AR427" s="26">
        <f t="shared" si="194"/>
        <v>0</v>
      </c>
      <c r="AS427" s="26">
        <f t="shared" si="194"/>
        <v>0</v>
      </c>
      <c r="AT427" s="26">
        <f t="shared" si="194"/>
        <v>0</v>
      </c>
      <c r="AU427" s="26">
        <f t="shared" si="194"/>
        <v>0</v>
      </c>
      <c r="AV427" s="26">
        <f t="shared" si="194"/>
        <v>0</v>
      </c>
      <c r="AW427" s="26">
        <f t="shared" si="194"/>
        <v>0</v>
      </c>
      <c r="AX427" s="26">
        <f t="shared" si="194"/>
        <v>0</v>
      </c>
      <c r="AY427" s="26">
        <f t="shared" si="194"/>
        <v>0</v>
      </c>
      <c r="AZ427" s="26">
        <f t="shared" si="194"/>
        <v>0</v>
      </c>
      <c r="BA427" s="26">
        <f t="shared" si="194"/>
        <v>0</v>
      </c>
      <c r="BB427" s="26">
        <f t="shared" si="194"/>
        <v>0</v>
      </c>
      <c r="BC427" s="26">
        <f t="shared" si="194"/>
        <v>0</v>
      </c>
      <c r="BD427" s="26">
        <f t="shared" si="194"/>
        <v>0</v>
      </c>
      <c r="BE427" s="26">
        <f t="shared" si="194"/>
        <v>0</v>
      </c>
      <c r="BF427" s="26">
        <f t="shared" si="194"/>
        <v>0</v>
      </c>
      <c r="BG427" s="26">
        <f t="shared" si="194"/>
        <v>0</v>
      </c>
      <c r="BH427" s="26">
        <f t="shared" si="194"/>
        <v>0</v>
      </c>
      <c r="BI427" s="26">
        <f t="shared" si="194"/>
        <v>0</v>
      </c>
      <c r="BJ427" s="26">
        <f t="shared" si="194"/>
        <v>0</v>
      </c>
      <c r="BK427" s="26">
        <f t="shared" si="194"/>
        <v>0</v>
      </c>
      <c r="BL427" s="26">
        <f t="shared" si="194"/>
        <v>0</v>
      </c>
      <c r="BM427" s="26">
        <f t="shared" si="194"/>
        <v>0</v>
      </c>
      <c r="BN427" s="26">
        <f t="shared" si="194"/>
        <v>0</v>
      </c>
      <c r="BO427" s="26">
        <f t="shared" si="194"/>
        <v>0</v>
      </c>
    </row>
    <row r="428" spans="1:67" outlineLevel="1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1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1" x14ac:dyDescent="0.15">
      <c r="A430" s="48" t="s">
        <v>75</v>
      </c>
      <c r="G430" s="26">
        <f t="shared" ref="G430:AL430" si="195">G100*$C100</f>
        <v>0</v>
      </c>
      <c r="H430" s="26">
        <f t="shared" si="195"/>
        <v>0</v>
      </c>
      <c r="I430" s="26">
        <f t="shared" si="195"/>
        <v>0</v>
      </c>
      <c r="J430" s="26">
        <f t="shared" si="195"/>
        <v>0</v>
      </c>
      <c r="K430" s="26">
        <f t="shared" si="195"/>
        <v>0</v>
      </c>
      <c r="L430" s="26">
        <f t="shared" si="195"/>
        <v>0</v>
      </c>
      <c r="M430" s="26">
        <f t="shared" si="195"/>
        <v>0</v>
      </c>
      <c r="N430" s="26">
        <f t="shared" si="195"/>
        <v>0</v>
      </c>
      <c r="O430" s="26">
        <f t="shared" si="195"/>
        <v>0</v>
      </c>
      <c r="P430" s="26">
        <f t="shared" si="195"/>
        <v>0</v>
      </c>
      <c r="Q430" s="26">
        <f t="shared" si="195"/>
        <v>0</v>
      </c>
      <c r="R430" s="26">
        <f t="shared" si="195"/>
        <v>0</v>
      </c>
      <c r="S430" s="26">
        <f t="shared" si="195"/>
        <v>0</v>
      </c>
      <c r="T430" s="26">
        <f t="shared" si="195"/>
        <v>0</v>
      </c>
      <c r="U430" s="26">
        <f t="shared" si="195"/>
        <v>0</v>
      </c>
      <c r="V430" s="26">
        <f t="shared" si="195"/>
        <v>0</v>
      </c>
      <c r="W430" s="26">
        <f t="shared" si="195"/>
        <v>0</v>
      </c>
      <c r="X430" s="26">
        <f t="shared" si="195"/>
        <v>0</v>
      </c>
      <c r="Y430" s="26">
        <f t="shared" si="195"/>
        <v>0</v>
      </c>
      <c r="Z430" s="26">
        <f t="shared" si="195"/>
        <v>0</v>
      </c>
      <c r="AA430" s="26">
        <f t="shared" si="195"/>
        <v>0</v>
      </c>
      <c r="AB430" s="26">
        <f t="shared" si="195"/>
        <v>0</v>
      </c>
      <c r="AC430" s="26">
        <f t="shared" si="195"/>
        <v>0</v>
      </c>
      <c r="AD430" s="26">
        <f t="shared" si="195"/>
        <v>0</v>
      </c>
      <c r="AE430" s="26">
        <f t="shared" si="195"/>
        <v>0</v>
      </c>
      <c r="AF430" s="26">
        <f t="shared" si="195"/>
        <v>0</v>
      </c>
      <c r="AG430" s="26">
        <f t="shared" si="195"/>
        <v>0</v>
      </c>
      <c r="AH430" s="26">
        <f t="shared" si="195"/>
        <v>0</v>
      </c>
      <c r="AI430" s="26">
        <f t="shared" si="195"/>
        <v>0</v>
      </c>
      <c r="AJ430" s="26">
        <f t="shared" si="195"/>
        <v>0</v>
      </c>
      <c r="AK430" s="26">
        <f t="shared" si="195"/>
        <v>0</v>
      </c>
      <c r="AL430" s="26">
        <f t="shared" si="195"/>
        <v>0</v>
      </c>
      <c r="AM430" s="26">
        <f t="shared" ref="AM430:BO430" si="196">AM100*$C100</f>
        <v>0</v>
      </c>
      <c r="AN430" s="26">
        <f t="shared" si="196"/>
        <v>0</v>
      </c>
      <c r="AO430" s="26">
        <f t="shared" si="196"/>
        <v>0</v>
      </c>
      <c r="AP430" s="26">
        <f t="shared" si="196"/>
        <v>0</v>
      </c>
      <c r="AQ430" s="26">
        <f t="shared" si="196"/>
        <v>0</v>
      </c>
      <c r="AR430" s="26">
        <f t="shared" si="196"/>
        <v>0</v>
      </c>
      <c r="AS430" s="26">
        <f t="shared" si="196"/>
        <v>0</v>
      </c>
      <c r="AT430" s="26">
        <f t="shared" si="196"/>
        <v>0</v>
      </c>
      <c r="AU430" s="26">
        <f t="shared" si="196"/>
        <v>0</v>
      </c>
      <c r="AV430" s="26">
        <f t="shared" si="196"/>
        <v>0</v>
      </c>
      <c r="AW430" s="26">
        <f t="shared" si="196"/>
        <v>0</v>
      </c>
      <c r="AX430" s="26">
        <f t="shared" si="196"/>
        <v>0</v>
      </c>
      <c r="AY430" s="26">
        <f t="shared" si="196"/>
        <v>0</v>
      </c>
      <c r="AZ430" s="26">
        <f t="shared" si="196"/>
        <v>0</v>
      </c>
      <c r="BA430" s="26">
        <f t="shared" si="196"/>
        <v>0</v>
      </c>
      <c r="BB430" s="26">
        <f t="shared" si="196"/>
        <v>0</v>
      </c>
      <c r="BC430" s="26">
        <f t="shared" si="196"/>
        <v>0</v>
      </c>
      <c r="BD430" s="26">
        <f t="shared" si="196"/>
        <v>0</v>
      </c>
      <c r="BE430" s="26">
        <f t="shared" si="196"/>
        <v>0</v>
      </c>
      <c r="BF430" s="26">
        <f t="shared" si="196"/>
        <v>0</v>
      </c>
      <c r="BG430" s="26">
        <f t="shared" si="196"/>
        <v>0</v>
      </c>
      <c r="BH430" s="26">
        <f t="shared" si="196"/>
        <v>0</v>
      </c>
      <c r="BI430" s="26">
        <f t="shared" si="196"/>
        <v>0</v>
      </c>
      <c r="BJ430" s="26">
        <f t="shared" si="196"/>
        <v>0</v>
      </c>
      <c r="BK430" s="26">
        <f t="shared" si="196"/>
        <v>0</v>
      </c>
      <c r="BL430" s="26">
        <f t="shared" si="196"/>
        <v>0</v>
      </c>
      <c r="BM430" s="26">
        <f t="shared" si="196"/>
        <v>0</v>
      </c>
      <c r="BN430" s="26">
        <f t="shared" si="196"/>
        <v>0</v>
      </c>
      <c r="BO430" s="26">
        <f t="shared" si="196"/>
        <v>0</v>
      </c>
    </row>
    <row r="431" spans="1:67" outlineLevel="1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outlineLevel="1" x14ac:dyDescent="0.15">
      <c r="A432" s="48" t="s">
        <v>76</v>
      </c>
      <c r="G432" s="26">
        <f t="shared" ref="G432:AL432" si="197">G430*G431</f>
        <v>0</v>
      </c>
      <c r="H432" s="26">
        <f t="shared" si="197"/>
        <v>0</v>
      </c>
      <c r="I432" s="26">
        <f t="shared" si="197"/>
        <v>0</v>
      </c>
      <c r="J432" s="26">
        <f t="shared" si="197"/>
        <v>0</v>
      </c>
      <c r="K432" s="26">
        <f t="shared" si="197"/>
        <v>0</v>
      </c>
      <c r="L432" s="26">
        <f t="shared" si="197"/>
        <v>0</v>
      </c>
      <c r="M432" s="26">
        <f t="shared" si="197"/>
        <v>0</v>
      </c>
      <c r="N432" s="26">
        <f t="shared" si="197"/>
        <v>0</v>
      </c>
      <c r="O432" s="26">
        <f t="shared" si="197"/>
        <v>0</v>
      </c>
      <c r="P432" s="26">
        <f t="shared" si="197"/>
        <v>0</v>
      </c>
      <c r="Q432" s="26">
        <f t="shared" si="197"/>
        <v>0</v>
      </c>
      <c r="R432" s="26">
        <f t="shared" si="197"/>
        <v>0</v>
      </c>
      <c r="S432" s="26">
        <f t="shared" si="197"/>
        <v>0</v>
      </c>
      <c r="T432" s="26">
        <f t="shared" si="197"/>
        <v>0</v>
      </c>
      <c r="U432" s="26">
        <f t="shared" si="197"/>
        <v>0</v>
      </c>
      <c r="V432" s="26">
        <f t="shared" si="197"/>
        <v>0</v>
      </c>
      <c r="W432" s="26">
        <f t="shared" si="197"/>
        <v>0</v>
      </c>
      <c r="X432" s="26">
        <f t="shared" si="197"/>
        <v>0</v>
      </c>
      <c r="Y432" s="26">
        <f t="shared" si="197"/>
        <v>0</v>
      </c>
      <c r="Z432" s="26">
        <f t="shared" si="197"/>
        <v>0</v>
      </c>
      <c r="AA432" s="26">
        <f t="shared" si="197"/>
        <v>0</v>
      </c>
      <c r="AB432" s="26">
        <f t="shared" si="197"/>
        <v>0</v>
      </c>
      <c r="AC432" s="26">
        <f t="shared" si="197"/>
        <v>0</v>
      </c>
      <c r="AD432" s="26">
        <f t="shared" si="197"/>
        <v>0</v>
      </c>
      <c r="AE432" s="26">
        <f t="shared" si="197"/>
        <v>0</v>
      </c>
      <c r="AF432" s="26">
        <f t="shared" si="197"/>
        <v>0</v>
      </c>
      <c r="AG432" s="26">
        <f t="shared" si="197"/>
        <v>0</v>
      </c>
      <c r="AH432" s="26">
        <f t="shared" si="197"/>
        <v>0</v>
      </c>
      <c r="AI432" s="26">
        <f t="shared" si="197"/>
        <v>0</v>
      </c>
      <c r="AJ432" s="26">
        <f t="shared" si="197"/>
        <v>0</v>
      </c>
      <c r="AK432" s="26">
        <f t="shared" si="197"/>
        <v>0</v>
      </c>
      <c r="AL432" s="26">
        <f t="shared" si="197"/>
        <v>0</v>
      </c>
      <c r="AM432" s="26">
        <f t="shared" ref="AM432:BO432" si="198">AM430*AM431</f>
        <v>0</v>
      </c>
      <c r="AN432" s="26">
        <f t="shared" si="198"/>
        <v>0</v>
      </c>
      <c r="AO432" s="26">
        <f t="shared" si="198"/>
        <v>0</v>
      </c>
      <c r="AP432" s="26">
        <f t="shared" si="198"/>
        <v>0</v>
      </c>
      <c r="AQ432" s="26">
        <f t="shared" si="198"/>
        <v>0</v>
      </c>
      <c r="AR432" s="26">
        <f t="shared" si="198"/>
        <v>0</v>
      </c>
      <c r="AS432" s="26">
        <f t="shared" si="198"/>
        <v>0</v>
      </c>
      <c r="AT432" s="26">
        <f t="shared" si="198"/>
        <v>0</v>
      </c>
      <c r="AU432" s="26">
        <f t="shared" si="198"/>
        <v>0</v>
      </c>
      <c r="AV432" s="26">
        <f t="shared" si="198"/>
        <v>0</v>
      </c>
      <c r="AW432" s="26">
        <f t="shared" si="198"/>
        <v>0</v>
      </c>
      <c r="AX432" s="26">
        <f t="shared" si="198"/>
        <v>0</v>
      </c>
      <c r="AY432" s="26">
        <f t="shared" si="198"/>
        <v>0</v>
      </c>
      <c r="AZ432" s="26">
        <f t="shared" si="198"/>
        <v>0</v>
      </c>
      <c r="BA432" s="26">
        <f t="shared" si="198"/>
        <v>0</v>
      </c>
      <c r="BB432" s="26">
        <f t="shared" si="198"/>
        <v>0</v>
      </c>
      <c r="BC432" s="26">
        <f t="shared" si="198"/>
        <v>0</v>
      </c>
      <c r="BD432" s="26">
        <f t="shared" si="198"/>
        <v>0</v>
      </c>
      <c r="BE432" s="26">
        <f t="shared" si="198"/>
        <v>0</v>
      </c>
      <c r="BF432" s="26">
        <f t="shared" si="198"/>
        <v>0</v>
      </c>
      <c r="BG432" s="26">
        <f t="shared" si="198"/>
        <v>0</v>
      </c>
      <c r="BH432" s="26">
        <f t="shared" si="198"/>
        <v>0</v>
      </c>
      <c r="BI432" s="26">
        <f t="shared" si="198"/>
        <v>0</v>
      </c>
      <c r="BJ432" s="26">
        <f t="shared" si="198"/>
        <v>0</v>
      </c>
      <c r="BK432" s="26">
        <f t="shared" si="198"/>
        <v>0</v>
      </c>
      <c r="BL432" s="26">
        <f t="shared" si="198"/>
        <v>0</v>
      </c>
      <c r="BM432" s="26">
        <f t="shared" si="198"/>
        <v>0</v>
      </c>
      <c r="BN432" s="26">
        <f t="shared" si="198"/>
        <v>0</v>
      </c>
      <c r="BO432" s="26">
        <f t="shared" si="198"/>
        <v>0</v>
      </c>
    </row>
    <row r="433" spans="1:67" outlineLevel="1" x14ac:dyDescent="0.15">
      <c r="A433" s="48" t="s">
        <v>761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1" x14ac:dyDescent="0.15">
      <c r="A434" s="48" t="s">
        <v>63</v>
      </c>
      <c r="G434" s="26">
        <f t="shared" ref="G434:AL434" si="199">G432+G433</f>
        <v>0</v>
      </c>
      <c r="H434" s="26">
        <f t="shared" si="199"/>
        <v>0</v>
      </c>
      <c r="I434" s="26">
        <f t="shared" si="199"/>
        <v>0</v>
      </c>
      <c r="J434" s="26">
        <f t="shared" si="199"/>
        <v>0</v>
      </c>
      <c r="K434" s="26">
        <f t="shared" si="199"/>
        <v>0</v>
      </c>
      <c r="L434" s="26">
        <f t="shared" si="199"/>
        <v>0</v>
      </c>
      <c r="M434" s="26">
        <f t="shared" si="199"/>
        <v>0</v>
      </c>
      <c r="N434" s="26">
        <f t="shared" si="199"/>
        <v>0</v>
      </c>
      <c r="O434" s="26">
        <f t="shared" si="199"/>
        <v>0</v>
      </c>
      <c r="P434" s="26">
        <f t="shared" si="199"/>
        <v>0</v>
      </c>
      <c r="Q434" s="26">
        <f t="shared" si="199"/>
        <v>0</v>
      </c>
      <c r="R434" s="26">
        <f t="shared" si="199"/>
        <v>0</v>
      </c>
      <c r="S434" s="26">
        <f t="shared" si="199"/>
        <v>0</v>
      </c>
      <c r="T434" s="26">
        <f t="shared" si="199"/>
        <v>0</v>
      </c>
      <c r="U434" s="26">
        <f t="shared" si="199"/>
        <v>0</v>
      </c>
      <c r="V434" s="26">
        <f t="shared" si="199"/>
        <v>0</v>
      </c>
      <c r="W434" s="26">
        <f t="shared" si="199"/>
        <v>0</v>
      </c>
      <c r="X434" s="26">
        <f t="shared" si="199"/>
        <v>0</v>
      </c>
      <c r="Y434" s="26">
        <f t="shared" si="199"/>
        <v>0</v>
      </c>
      <c r="Z434" s="26">
        <f t="shared" si="199"/>
        <v>0</v>
      </c>
      <c r="AA434" s="26">
        <f t="shared" si="199"/>
        <v>0</v>
      </c>
      <c r="AB434" s="26">
        <f t="shared" si="199"/>
        <v>0</v>
      </c>
      <c r="AC434" s="26">
        <f t="shared" si="199"/>
        <v>0</v>
      </c>
      <c r="AD434" s="26">
        <f t="shared" si="199"/>
        <v>0</v>
      </c>
      <c r="AE434" s="26">
        <f t="shared" si="199"/>
        <v>0</v>
      </c>
      <c r="AF434" s="26">
        <f t="shared" si="199"/>
        <v>0</v>
      </c>
      <c r="AG434" s="26">
        <f t="shared" si="199"/>
        <v>0</v>
      </c>
      <c r="AH434" s="26">
        <f t="shared" si="199"/>
        <v>0</v>
      </c>
      <c r="AI434" s="26">
        <f t="shared" si="199"/>
        <v>0</v>
      </c>
      <c r="AJ434" s="26">
        <f t="shared" si="199"/>
        <v>0</v>
      </c>
      <c r="AK434" s="26">
        <f t="shared" si="199"/>
        <v>0</v>
      </c>
      <c r="AL434" s="26">
        <f t="shared" si="199"/>
        <v>0</v>
      </c>
      <c r="AM434" s="26">
        <f t="shared" ref="AM434:BO434" si="200">AM432+AM433</f>
        <v>0</v>
      </c>
      <c r="AN434" s="26">
        <f t="shared" si="200"/>
        <v>0</v>
      </c>
      <c r="AO434" s="26">
        <f t="shared" si="200"/>
        <v>0</v>
      </c>
      <c r="AP434" s="26">
        <f t="shared" si="200"/>
        <v>0</v>
      </c>
      <c r="AQ434" s="26">
        <f t="shared" si="200"/>
        <v>0</v>
      </c>
      <c r="AR434" s="26">
        <f t="shared" si="200"/>
        <v>0</v>
      </c>
      <c r="AS434" s="26">
        <f t="shared" si="200"/>
        <v>0</v>
      </c>
      <c r="AT434" s="26">
        <f t="shared" si="200"/>
        <v>0</v>
      </c>
      <c r="AU434" s="26">
        <f t="shared" si="200"/>
        <v>0</v>
      </c>
      <c r="AV434" s="26">
        <f t="shared" si="200"/>
        <v>0</v>
      </c>
      <c r="AW434" s="26">
        <f t="shared" si="200"/>
        <v>0</v>
      </c>
      <c r="AX434" s="26">
        <f t="shared" si="200"/>
        <v>0</v>
      </c>
      <c r="AY434" s="26">
        <f t="shared" si="200"/>
        <v>0</v>
      </c>
      <c r="AZ434" s="26">
        <f t="shared" si="200"/>
        <v>0</v>
      </c>
      <c r="BA434" s="26">
        <f t="shared" si="200"/>
        <v>0</v>
      </c>
      <c r="BB434" s="26">
        <f t="shared" si="200"/>
        <v>0</v>
      </c>
      <c r="BC434" s="26">
        <f t="shared" si="200"/>
        <v>0</v>
      </c>
      <c r="BD434" s="26">
        <f t="shared" si="200"/>
        <v>0</v>
      </c>
      <c r="BE434" s="26">
        <f t="shared" si="200"/>
        <v>0</v>
      </c>
      <c r="BF434" s="26">
        <f t="shared" si="200"/>
        <v>0</v>
      </c>
      <c r="BG434" s="26">
        <f t="shared" si="200"/>
        <v>0</v>
      </c>
      <c r="BH434" s="26">
        <f t="shared" si="200"/>
        <v>0</v>
      </c>
      <c r="BI434" s="26">
        <f t="shared" si="200"/>
        <v>0</v>
      </c>
      <c r="BJ434" s="26">
        <f t="shared" si="200"/>
        <v>0</v>
      </c>
      <c r="BK434" s="26">
        <f t="shared" si="200"/>
        <v>0</v>
      </c>
      <c r="BL434" s="26">
        <f t="shared" si="200"/>
        <v>0</v>
      </c>
      <c r="BM434" s="26">
        <f t="shared" si="200"/>
        <v>0</v>
      </c>
      <c r="BN434" s="26">
        <f t="shared" si="200"/>
        <v>0</v>
      </c>
      <c r="BO434" s="26">
        <f t="shared" si="200"/>
        <v>0</v>
      </c>
    </row>
    <row r="435" spans="1:67" outlineLevel="1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1" x14ac:dyDescent="0.15">
      <c r="A436" s="33" t="s">
        <v>86</v>
      </c>
      <c r="G436" s="26">
        <f t="shared" ref="G436:AL436" si="201">G101*$C101</f>
        <v>0</v>
      </c>
      <c r="H436" s="26">
        <f t="shared" si="201"/>
        <v>0</v>
      </c>
      <c r="I436" s="26">
        <f t="shared" si="201"/>
        <v>0</v>
      </c>
      <c r="J436" s="26">
        <f t="shared" si="201"/>
        <v>0</v>
      </c>
      <c r="K436" s="26">
        <f t="shared" si="201"/>
        <v>0</v>
      </c>
      <c r="L436" s="26">
        <f t="shared" si="201"/>
        <v>0</v>
      </c>
      <c r="M436" s="26">
        <f t="shared" si="201"/>
        <v>0</v>
      </c>
      <c r="N436" s="26">
        <f t="shared" si="201"/>
        <v>0</v>
      </c>
      <c r="O436" s="26">
        <f t="shared" si="201"/>
        <v>0</v>
      </c>
      <c r="P436" s="26">
        <f t="shared" si="201"/>
        <v>0</v>
      </c>
      <c r="Q436" s="26">
        <f t="shared" si="201"/>
        <v>0</v>
      </c>
      <c r="R436" s="26">
        <f t="shared" si="201"/>
        <v>0</v>
      </c>
      <c r="S436" s="26">
        <f t="shared" si="201"/>
        <v>0</v>
      </c>
      <c r="T436" s="26">
        <f t="shared" si="201"/>
        <v>0</v>
      </c>
      <c r="U436" s="26">
        <f t="shared" si="201"/>
        <v>0</v>
      </c>
      <c r="V436" s="26">
        <f t="shared" si="201"/>
        <v>0</v>
      </c>
      <c r="W436" s="26">
        <f t="shared" si="201"/>
        <v>0</v>
      </c>
      <c r="X436" s="26">
        <f t="shared" si="201"/>
        <v>0</v>
      </c>
      <c r="Y436" s="26">
        <f t="shared" si="201"/>
        <v>0</v>
      </c>
      <c r="Z436" s="26">
        <f t="shared" si="201"/>
        <v>0</v>
      </c>
      <c r="AA436" s="26">
        <f t="shared" si="201"/>
        <v>0</v>
      </c>
      <c r="AB436" s="26">
        <f t="shared" si="201"/>
        <v>0</v>
      </c>
      <c r="AC436" s="26">
        <f t="shared" si="201"/>
        <v>0</v>
      </c>
      <c r="AD436" s="26">
        <f t="shared" si="201"/>
        <v>0</v>
      </c>
      <c r="AE436" s="26">
        <f t="shared" si="201"/>
        <v>0</v>
      </c>
      <c r="AF436" s="26">
        <f t="shared" si="201"/>
        <v>0</v>
      </c>
      <c r="AG436" s="26">
        <f t="shared" si="201"/>
        <v>0</v>
      </c>
      <c r="AH436" s="26">
        <f t="shared" si="201"/>
        <v>0</v>
      </c>
      <c r="AI436" s="26">
        <f t="shared" si="201"/>
        <v>0</v>
      </c>
      <c r="AJ436" s="26">
        <f t="shared" si="201"/>
        <v>0</v>
      </c>
      <c r="AK436" s="26">
        <f t="shared" si="201"/>
        <v>0</v>
      </c>
      <c r="AL436" s="26">
        <f t="shared" si="201"/>
        <v>0</v>
      </c>
      <c r="AM436" s="26">
        <f t="shared" ref="AM436:BO436" si="202">AM101*$C101</f>
        <v>0</v>
      </c>
      <c r="AN436" s="26">
        <f t="shared" si="202"/>
        <v>0</v>
      </c>
      <c r="AO436" s="26">
        <f t="shared" si="202"/>
        <v>0</v>
      </c>
      <c r="AP436" s="26">
        <f t="shared" si="202"/>
        <v>0</v>
      </c>
      <c r="AQ436" s="26">
        <f t="shared" si="202"/>
        <v>0</v>
      </c>
      <c r="AR436" s="26">
        <f t="shared" si="202"/>
        <v>0</v>
      </c>
      <c r="AS436" s="26">
        <f t="shared" si="202"/>
        <v>0</v>
      </c>
      <c r="AT436" s="26">
        <f t="shared" si="202"/>
        <v>0</v>
      </c>
      <c r="AU436" s="26">
        <f t="shared" si="202"/>
        <v>0</v>
      </c>
      <c r="AV436" s="26">
        <f t="shared" si="202"/>
        <v>0</v>
      </c>
      <c r="AW436" s="26">
        <f t="shared" si="202"/>
        <v>0</v>
      </c>
      <c r="AX436" s="26">
        <f t="shared" si="202"/>
        <v>0</v>
      </c>
      <c r="AY436" s="26">
        <f t="shared" si="202"/>
        <v>0</v>
      </c>
      <c r="AZ436" s="26">
        <f t="shared" si="202"/>
        <v>0</v>
      </c>
      <c r="BA436" s="26">
        <f t="shared" si="202"/>
        <v>0</v>
      </c>
      <c r="BB436" s="26">
        <f t="shared" si="202"/>
        <v>0</v>
      </c>
      <c r="BC436" s="26">
        <f t="shared" si="202"/>
        <v>0</v>
      </c>
      <c r="BD436" s="26">
        <f t="shared" si="202"/>
        <v>0</v>
      </c>
      <c r="BE436" s="26">
        <f t="shared" si="202"/>
        <v>0</v>
      </c>
      <c r="BF436" s="26">
        <f t="shared" si="202"/>
        <v>0</v>
      </c>
      <c r="BG436" s="26">
        <f t="shared" si="202"/>
        <v>0</v>
      </c>
      <c r="BH436" s="26">
        <f t="shared" si="202"/>
        <v>0</v>
      </c>
      <c r="BI436" s="26">
        <f t="shared" si="202"/>
        <v>0</v>
      </c>
      <c r="BJ436" s="26">
        <f t="shared" si="202"/>
        <v>0</v>
      </c>
      <c r="BK436" s="26">
        <f t="shared" si="202"/>
        <v>0</v>
      </c>
      <c r="BL436" s="26">
        <f t="shared" si="202"/>
        <v>0</v>
      </c>
      <c r="BM436" s="26">
        <f t="shared" si="202"/>
        <v>0</v>
      </c>
      <c r="BN436" s="26">
        <f t="shared" si="202"/>
        <v>0</v>
      </c>
      <c r="BO436" s="26">
        <f t="shared" si="202"/>
        <v>0</v>
      </c>
    </row>
    <row r="437" spans="1:67" outlineLevel="1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1" x14ac:dyDescent="0.15">
      <c r="A438" s="14" t="s">
        <v>114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1" x14ac:dyDescent="0.15">
      <c r="A439" s="48" t="s">
        <v>75</v>
      </c>
      <c r="G439" s="26">
        <f t="shared" ref="G439:AL439" si="203">G103*$C103</f>
        <v>0</v>
      </c>
      <c r="H439" s="26">
        <f t="shared" si="203"/>
        <v>0</v>
      </c>
      <c r="I439" s="26">
        <f t="shared" si="203"/>
        <v>0</v>
      </c>
      <c r="J439" s="26">
        <f t="shared" si="203"/>
        <v>0</v>
      </c>
      <c r="K439" s="26">
        <f t="shared" si="203"/>
        <v>0</v>
      </c>
      <c r="L439" s="26">
        <f t="shared" si="203"/>
        <v>0</v>
      </c>
      <c r="M439" s="26">
        <f t="shared" si="203"/>
        <v>0</v>
      </c>
      <c r="N439" s="26">
        <f t="shared" si="203"/>
        <v>0</v>
      </c>
      <c r="O439" s="26">
        <f t="shared" si="203"/>
        <v>0</v>
      </c>
      <c r="P439" s="26">
        <f t="shared" si="203"/>
        <v>0</v>
      </c>
      <c r="Q439" s="26">
        <f t="shared" si="203"/>
        <v>0</v>
      </c>
      <c r="R439" s="26">
        <f t="shared" si="203"/>
        <v>0</v>
      </c>
      <c r="S439" s="26">
        <f t="shared" si="203"/>
        <v>0</v>
      </c>
      <c r="T439" s="26">
        <f t="shared" si="203"/>
        <v>0</v>
      </c>
      <c r="U439" s="26">
        <f t="shared" si="203"/>
        <v>0</v>
      </c>
      <c r="V439" s="26">
        <f t="shared" si="203"/>
        <v>0</v>
      </c>
      <c r="W439" s="26">
        <f t="shared" si="203"/>
        <v>0</v>
      </c>
      <c r="X439" s="26">
        <f t="shared" si="203"/>
        <v>0</v>
      </c>
      <c r="Y439" s="26">
        <f t="shared" si="203"/>
        <v>0</v>
      </c>
      <c r="Z439" s="26">
        <f t="shared" si="203"/>
        <v>0</v>
      </c>
      <c r="AA439" s="26">
        <f t="shared" si="203"/>
        <v>0</v>
      </c>
      <c r="AB439" s="26">
        <f t="shared" si="203"/>
        <v>0</v>
      </c>
      <c r="AC439" s="26">
        <f t="shared" si="203"/>
        <v>0</v>
      </c>
      <c r="AD439" s="26">
        <f t="shared" si="203"/>
        <v>0</v>
      </c>
      <c r="AE439" s="26">
        <f t="shared" si="203"/>
        <v>0</v>
      </c>
      <c r="AF439" s="26">
        <f t="shared" si="203"/>
        <v>0</v>
      </c>
      <c r="AG439" s="26">
        <f t="shared" si="203"/>
        <v>0</v>
      </c>
      <c r="AH439" s="26">
        <f t="shared" si="203"/>
        <v>0</v>
      </c>
      <c r="AI439" s="26">
        <f t="shared" si="203"/>
        <v>0</v>
      </c>
      <c r="AJ439" s="26">
        <f t="shared" si="203"/>
        <v>0</v>
      </c>
      <c r="AK439" s="26">
        <f t="shared" si="203"/>
        <v>0</v>
      </c>
      <c r="AL439" s="26">
        <f t="shared" si="203"/>
        <v>0</v>
      </c>
      <c r="AM439" s="26">
        <f t="shared" ref="AM439:BO439" si="204">AM103*$C103</f>
        <v>0</v>
      </c>
      <c r="AN439" s="26">
        <f t="shared" si="204"/>
        <v>0</v>
      </c>
      <c r="AO439" s="26">
        <f t="shared" si="204"/>
        <v>0</v>
      </c>
      <c r="AP439" s="26">
        <f t="shared" si="204"/>
        <v>0</v>
      </c>
      <c r="AQ439" s="26">
        <f t="shared" si="204"/>
        <v>0</v>
      </c>
      <c r="AR439" s="26">
        <f t="shared" si="204"/>
        <v>0</v>
      </c>
      <c r="AS439" s="26">
        <f t="shared" si="204"/>
        <v>0</v>
      </c>
      <c r="AT439" s="26">
        <f t="shared" si="204"/>
        <v>0</v>
      </c>
      <c r="AU439" s="26">
        <f t="shared" si="204"/>
        <v>0</v>
      </c>
      <c r="AV439" s="26">
        <f t="shared" si="204"/>
        <v>0</v>
      </c>
      <c r="AW439" s="26">
        <f t="shared" si="204"/>
        <v>0</v>
      </c>
      <c r="AX439" s="26">
        <f t="shared" si="204"/>
        <v>0</v>
      </c>
      <c r="AY439" s="26">
        <f t="shared" si="204"/>
        <v>0</v>
      </c>
      <c r="AZ439" s="26">
        <f t="shared" si="204"/>
        <v>0</v>
      </c>
      <c r="BA439" s="26">
        <f t="shared" si="204"/>
        <v>0</v>
      </c>
      <c r="BB439" s="26">
        <f t="shared" si="204"/>
        <v>0</v>
      </c>
      <c r="BC439" s="26">
        <f t="shared" si="204"/>
        <v>0</v>
      </c>
      <c r="BD439" s="26">
        <f t="shared" si="204"/>
        <v>0</v>
      </c>
      <c r="BE439" s="26">
        <f t="shared" si="204"/>
        <v>0</v>
      </c>
      <c r="BF439" s="26">
        <f t="shared" si="204"/>
        <v>0</v>
      </c>
      <c r="BG439" s="26">
        <f t="shared" si="204"/>
        <v>0</v>
      </c>
      <c r="BH439" s="26">
        <f t="shared" si="204"/>
        <v>0</v>
      </c>
      <c r="BI439" s="26">
        <f t="shared" si="204"/>
        <v>0</v>
      </c>
      <c r="BJ439" s="26">
        <f t="shared" si="204"/>
        <v>0</v>
      </c>
      <c r="BK439" s="26">
        <f t="shared" si="204"/>
        <v>0</v>
      </c>
      <c r="BL439" s="26">
        <f t="shared" si="204"/>
        <v>0</v>
      </c>
      <c r="BM439" s="26">
        <f t="shared" si="204"/>
        <v>0</v>
      </c>
      <c r="BN439" s="26">
        <f t="shared" si="204"/>
        <v>0</v>
      </c>
      <c r="BO439" s="26">
        <f t="shared" si="204"/>
        <v>0</v>
      </c>
    </row>
    <row r="440" spans="1:67" outlineLevel="1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1" x14ac:dyDescent="0.15">
      <c r="A441" s="48" t="s">
        <v>76</v>
      </c>
      <c r="G441" s="26">
        <f t="shared" ref="G441:AL441" si="205">G439*G440</f>
        <v>0</v>
      </c>
      <c r="H441" s="26">
        <f t="shared" si="205"/>
        <v>0</v>
      </c>
      <c r="I441" s="26">
        <f t="shared" si="205"/>
        <v>0</v>
      </c>
      <c r="J441" s="26">
        <f t="shared" si="205"/>
        <v>0</v>
      </c>
      <c r="K441" s="26">
        <f t="shared" si="205"/>
        <v>0</v>
      </c>
      <c r="L441" s="26">
        <f t="shared" si="205"/>
        <v>0</v>
      </c>
      <c r="M441" s="26">
        <f t="shared" si="205"/>
        <v>0</v>
      </c>
      <c r="N441" s="26">
        <f t="shared" si="205"/>
        <v>0</v>
      </c>
      <c r="O441" s="26">
        <f t="shared" si="205"/>
        <v>0</v>
      </c>
      <c r="P441" s="26">
        <f t="shared" si="205"/>
        <v>0</v>
      </c>
      <c r="Q441" s="26">
        <f t="shared" si="205"/>
        <v>0</v>
      </c>
      <c r="R441" s="26">
        <f t="shared" si="205"/>
        <v>0</v>
      </c>
      <c r="S441" s="26">
        <f t="shared" si="205"/>
        <v>0</v>
      </c>
      <c r="T441" s="26">
        <f t="shared" si="205"/>
        <v>0</v>
      </c>
      <c r="U441" s="26">
        <f t="shared" si="205"/>
        <v>0</v>
      </c>
      <c r="V441" s="26">
        <f t="shared" si="205"/>
        <v>0</v>
      </c>
      <c r="W441" s="26">
        <f t="shared" si="205"/>
        <v>0</v>
      </c>
      <c r="X441" s="26">
        <f t="shared" si="205"/>
        <v>0</v>
      </c>
      <c r="Y441" s="26">
        <f t="shared" si="205"/>
        <v>0</v>
      </c>
      <c r="Z441" s="26">
        <f t="shared" si="205"/>
        <v>0</v>
      </c>
      <c r="AA441" s="26">
        <f t="shared" si="205"/>
        <v>0</v>
      </c>
      <c r="AB441" s="26">
        <f t="shared" si="205"/>
        <v>0</v>
      </c>
      <c r="AC441" s="26">
        <f t="shared" si="205"/>
        <v>0</v>
      </c>
      <c r="AD441" s="26">
        <f t="shared" si="205"/>
        <v>0</v>
      </c>
      <c r="AE441" s="26">
        <f t="shared" si="205"/>
        <v>0</v>
      </c>
      <c r="AF441" s="26">
        <f t="shared" si="205"/>
        <v>0</v>
      </c>
      <c r="AG441" s="26">
        <f t="shared" si="205"/>
        <v>0</v>
      </c>
      <c r="AH441" s="26">
        <f t="shared" si="205"/>
        <v>0</v>
      </c>
      <c r="AI441" s="26">
        <f t="shared" si="205"/>
        <v>0</v>
      </c>
      <c r="AJ441" s="26">
        <f t="shared" si="205"/>
        <v>0</v>
      </c>
      <c r="AK441" s="26">
        <f t="shared" si="205"/>
        <v>0</v>
      </c>
      <c r="AL441" s="26">
        <f t="shared" si="205"/>
        <v>0</v>
      </c>
      <c r="AM441" s="26">
        <f t="shared" ref="AM441:BO441" si="206">AM439*AM440</f>
        <v>0</v>
      </c>
      <c r="AN441" s="26">
        <f t="shared" si="206"/>
        <v>0</v>
      </c>
      <c r="AO441" s="26">
        <f t="shared" si="206"/>
        <v>0</v>
      </c>
      <c r="AP441" s="26">
        <f t="shared" si="206"/>
        <v>0</v>
      </c>
      <c r="AQ441" s="26">
        <f t="shared" si="206"/>
        <v>0</v>
      </c>
      <c r="AR441" s="26">
        <f t="shared" si="206"/>
        <v>0</v>
      </c>
      <c r="AS441" s="26">
        <f t="shared" si="206"/>
        <v>0</v>
      </c>
      <c r="AT441" s="26">
        <f t="shared" si="206"/>
        <v>0</v>
      </c>
      <c r="AU441" s="26">
        <f t="shared" si="206"/>
        <v>0</v>
      </c>
      <c r="AV441" s="26">
        <f t="shared" si="206"/>
        <v>0</v>
      </c>
      <c r="AW441" s="26">
        <f t="shared" si="206"/>
        <v>0</v>
      </c>
      <c r="AX441" s="26">
        <f t="shared" si="206"/>
        <v>0</v>
      </c>
      <c r="AY441" s="26">
        <f t="shared" si="206"/>
        <v>0</v>
      </c>
      <c r="AZ441" s="26">
        <f t="shared" si="206"/>
        <v>0</v>
      </c>
      <c r="BA441" s="26">
        <f t="shared" si="206"/>
        <v>0</v>
      </c>
      <c r="BB441" s="26">
        <f t="shared" si="206"/>
        <v>0</v>
      </c>
      <c r="BC441" s="26">
        <f t="shared" si="206"/>
        <v>0</v>
      </c>
      <c r="BD441" s="26">
        <f t="shared" si="206"/>
        <v>0</v>
      </c>
      <c r="BE441" s="26">
        <f t="shared" si="206"/>
        <v>0</v>
      </c>
      <c r="BF441" s="26">
        <f t="shared" si="206"/>
        <v>0</v>
      </c>
      <c r="BG441" s="26">
        <f t="shared" si="206"/>
        <v>0</v>
      </c>
      <c r="BH441" s="26">
        <f t="shared" si="206"/>
        <v>0</v>
      </c>
      <c r="BI441" s="26">
        <f t="shared" si="206"/>
        <v>0</v>
      </c>
      <c r="BJ441" s="26">
        <f t="shared" si="206"/>
        <v>0</v>
      </c>
      <c r="BK441" s="26">
        <f t="shared" si="206"/>
        <v>0</v>
      </c>
      <c r="BL441" s="26">
        <f t="shared" si="206"/>
        <v>0</v>
      </c>
      <c r="BM441" s="26">
        <f t="shared" si="206"/>
        <v>0</v>
      </c>
      <c r="BN441" s="26">
        <f t="shared" si="206"/>
        <v>0</v>
      </c>
      <c r="BO441" s="26">
        <f t="shared" si="206"/>
        <v>0</v>
      </c>
    </row>
    <row r="442" spans="1:67" outlineLevel="1" x14ac:dyDescent="0.15">
      <c r="A442" s="48" t="s">
        <v>761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1" x14ac:dyDescent="0.15">
      <c r="A443" s="48" t="s">
        <v>63</v>
      </c>
      <c r="G443" s="26">
        <f t="shared" ref="G443:AL443" si="207">G441+G442</f>
        <v>0</v>
      </c>
      <c r="H443" s="26">
        <f t="shared" si="207"/>
        <v>0</v>
      </c>
      <c r="I443" s="26">
        <f t="shared" si="207"/>
        <v>0</v>
      </c>
      <c r="J443" s="26">
        <f t="shared" si="207"/>
        <v>0</v>
      </c>
      <c r="K443" s="26">
        <f t="shared" si="207"/>
        <v>0</v>
      </c>
      <c r="L443" s="26">
        <f t="shared" si="207"/>
        <v>0</v>
      </c>
      <c r="M443" s="26">
        <f t="shared" si="207"/>
        <v>0</v>
      </c>
      <c r="N443" s="26">
        <f t="shared" si="207"/>
        <v>0</v>
      </c>
      <c r="O443" s="26">
        <f t="shared" si="207"/>
        <v>0</v>
      </c>
      <c r="P443" s="26">
        <f t="shared" si="207"/>
        <v>0</v>
      </c>
      <c r="Q443" s="26">
        <f t="shared" si="207"/>
        <v>0</v>
      </c>
      <c r="R443" s="26">
        <f t="shared" si="207"/>
        <v>0</v>
      </c>
      <c r="S443" s="26">
        <f t="shared" si="207"/>
        <v>0</v>
      </c>
      <c r="T443" s="26">
        <f t="shared" si="207"/>
        <v>0</v>
      </c>
      <c r="U443" s="26">
        <f t="shared" si="207"/>
        <v>0</v>
      </c>
      <c r="V443" s="26">
        <f t="shared" si="207"/>
        <v>0</v>
      </c>
      <c r="W443" s="26">
        <f t="shared" si="207"/>
        <v>0</v>
      </c>
      <c r="X443" s="26">
        <f t="shared" si="207"/>
        <v>0</v>
      </c>
      <c r="Y443" s="26">
        <f t="shared" si="207"/>
        <v>0</v>
      </c>
      <c r="Z443" s="26">
        <f t="shared" si="207"/>
        <v>0</v>
      </c>
      <c r="AA443" s="26">
        <f t="shared" si="207"/>
        <v>0</v>
      </c>
      <c r="AB443" s="26">
        <f t="shared" si="207"/>
        <v>0</v>
      </c>
      <c r="AC443" s="26">
        <f t="shared" si="207"/>
        <v>0</v>
      </c>
      <c r="AD443" s="26">
        <f t="shared" si="207"/>
        <v>0</v>
      </c>
      <c r="AE443" s="26">
        <f t="shared" si="207"/>
        <v>0</v>
      </c>
      <c r="AF443" s="26">
        <f t="shared" si="207"/>
        <v>0</v>
      </c>
      <c r="AG443" s="26">
        <f t="shared" si="207"/>
        <v>0</v>
      </c>
      <c r="AH443" s="26">
        <f t="shared" si="207"/>
        <v>0</v>
      </c>
      <c r="AI443" s="26">
        <f t="shared" si="207"/>
        <v>0</v>
      </c>
      <c r="AJ443" s="26">
        <f t="shared" si="207"/>
        <v>0</v>
      </c>
      <c r="AK443" s="26">
        <f t="shared" si="207"/>
        <v>0</v>
      </c>
      <c r="AL443" s="26">
        <f t="shared" si="207"/>
        <v>0</v>
      </c>
      <c r="AM443" s="26">
        <f t="shared" ref="AM443:BO443" si="208">AM441+AM442</f>
        <v>0</v>
      </c>
      <c r="AN443" s="26">
        <f t="shared" si="208"/>
        <v>0</v>
      </c>
      <c r="AO443" s="26">
        <f t="shared" si="208"/>
        <v>0</v>
      </c>
      <c r="AP443" s="26">
        <f t="shared" si="208"/>
        <v>0</v>
      </c>
      <c r="AQ443" s="26">
        <f t="shared" si="208"/>
        <v>0</v>
      </c>
      <c r="AR443" s="26">
        <f t="shared" si="208"/>
        <v>0</v>
      </c>
      <c r="AS443" s="26">
        <f t="shared" si="208"/>
        <v>0</v>
      </c>
      <c r="AT443" s="26">
        <f t="shared" si="208"/>
        <v>0</v>
      </c>
      <c r="AU443" s="26">
        <f t="shared" si="208"/>
        <v>0</v>
      </c>
      <c r="AV443" s="26">
        <f t="shared" si="208"/>
        <v>0</v>
      </c>
      <c r="AW443" s="26">
        <f t="shared" si="208"/>
        <v>0</v>
      </c>
      <c r="AX443" s="26">
        <f t="shared" si="208"/>
        <v>0</v>
      </c>
      <c r="AY443" s="26">
        <f t="shared" si="208"/>
        <v>0</v>
      </c>
      <c r="AZ443" s="26">
        <f t="shared" si="208"/>
        <v>0</v>
      </c>
      <c r="BA443" s="26">
        <f t="shared" si="208"/>
        <v>0</v>
      </c>
      <c r="BB443" s="26">
        <f t="shared" si="208"/>
        <v>0</v>
      </c>
      <c r="BC443" s="26">
        <f t="shared" si="208"/>
        <v>0</v>
      </c>
      <c r="BD443" s="26">
        <f t="shared" si="208"/>
        <v>0</v>
      </c>
      <c r="BE443" s="26">
        <f t="shared" si="208"/>
        <v>0</v>
      </c>
      <c r="BF443" s="26">
        <f t="shared" si="208"/>
        <v>0</v>
      </c>
      <c r="BG443" s="26">
        <f t="shared" si="208"/>
        <v>0</v>
      </c>
      <c r="BH443" s="26">
        <f t="shared" si="208"/>
        <v>0</v>
      </c>
      <c r="BI443" s="26">
        <f t="shared" si="208"/>
        <v>0</v>
      </c>
      <c r="BJ443" s="26">
        <f t="shared" si="208"/>
        <v>0</v>
      </c>
      <c r="BK443" s="26">
        <f t="shared" si="208"/>
        <v>0</v>
      </c>
      <c r="BL443" s="26">
        <f t="shared" si="208"/>
        <v>0</v>
      </c>
      <c r="BM443" s="26">
        <f t="shared" si="208"/>
        <v>0</v>
      </c>
      <c r="BN443" s="26">
        <f t="shared" si="208"/>
        <v>0</v>
      </c>
      <c r="BO443" s="26">
        <f t="shared" si="208"/>
        <v>0</v>
      </c>
    </row>
    <row r="444" spans="1:67" outlineLevel="1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1" x14ac:dyDescent="0.15">
      <c r="A445" s="33" t="s">
        <v>86</v>
      </c>
      <c r="G445" s="26">
        <f t="shared" ref="G445:AL445" si="209">G104*$C104</f>
        <v>0</v>
      </c>
      <c r="H445" s="26">
        <f t="shared" si="209"/>
        <v>0</v>
      </c>
      <c r="I445" s="26">
        <f t="shared" si="209"/>
        <v>0</v>
      </c>
      <c r="J445" s="26">
        <f t="shared" si="209"/>
        <v>0</v>
      </c>
      <c r="K445" s="26">
        <f t="shared" si="209"/>
        <v>0</v>
      </c>
      <c r="L445" s="26">
        <f t="shared" si="209"/>
        <v>0</v>
      </c>
      <c r="M445" s="26">
        <f t="shared" si="209"/>
        <v>0</v>
      </c>
      <c r="N445" s="26">
        <f t="shared" si="209"/>
        <v>0</v>
      </c>
      <c r="O445" s="26">
        <f t="shared" si="209"/>
        <v>0</v>
      </c>
      <c r="P445" s="26">
        <f t="shared" si="209"/>
        <v>0</v>
      </c>
      <c r="Q445" s="26">
        <f t="shared" si="209"/>
        <v>0</v>
      </c>
      <c r="R445" s="26">
        <f t="shared" si="209"/>
        <v>0</v>
      </c>
      <c r="S445" s="26">
        <f t="shared" si="209"/>
        <v>0</v>
      </c>
      <c r="T445" s="26">
        <f t="shared" si="209"/>
        <v>0</v>
      </c>
      <c r="U445" s="26">
        <f t="shared" si="209"/>
        <v>0</v>
      </c>
      <c r="V445" s="26">
        <f t="shared" si="209"/>
        <v>0</v>
      </c>
      <c r="W445" s="26">
        <f t="shared" si="209"/>
        <v>0</v>
      </c>
      <c r="X445" s="26">
        <f t="shared" si="209"/>
        <v>0</v>
      </c>
      <c r="Y445" s="26">
        <f t="shared" si="209"/>
        <v>0</v>
      </c>
      <c r="Z445" s="26">
        <f t="shared" si="209"/>
        <v>0</v>
      </c>
      <c r="AA445" s="26">
        <f t="shared" si="209"/>
        <v>0</v>
      </c>
      <c r="AB445" s="26">
        <f t="shared" si="209"/>
        <v>0</v>
      </c>
      <c r="AC445" s="26">
        <f t="shared" si="209"/>
        <v>0</v>
      </c>
      <c r="AD445" s="26">
        <f t="shared" si="209"/>
        <v>0</v>
      </c>
      <c r="AE445" s="26">
        <f t="shared" si="209"/>
        <v>0</v>
      </c>
      <c r="AF445" s="26">
        <f t="shared" si="209"/>
        <v>0</v>
      </c>
      <c r="AG445" s="26">
        <f t="shared" si="209"/>
        <v>0</v>
      </c>
      <c r="AH445" s="26">
        <f t="shared" si="209"/>
        <v>0</v>
      </c>
      <c r="AI445" s="26">
        <f t="shared" si="209"/>
        <v>0</v>
      </c>
      <c r="AJ445" s="26">
        <f t="shared" si="209"/>
        <v>0</v>
      </c>
      <c r="AK445" s="26">
        <f t="shared" si="209"/>
        <v>0</v>
      </c>
      <c r="AL445" s="26">
        <f t="shared" si="209"/>
        <v>0</v>
      </c>
      <c r="AM445" s="26">
        <f t="shared" ref="AM445:BO445" si="210">AM104*$C104</f>
        <v>0</v>
      </c>
      <c r="AN445" s="26">
        <f t="shared" si="210"/>
        <v>0</v>
      </c>
      <c r="AO445" s="26">
        <f t="shared" si="210"/>
        <v>0</v>
      </c>
      <c r="AP445" s="26">
        <f t="shared" si="210"/>
        <v>0</v>
      </c>
      <c r="AQ445" s="26">
        <f t="shared" si="210"/>
        <v>0</v>
      </c>
      <c r="AR445" s="26">
        <f t="shared" si="210"/>
        <v>0</v>
      </c>
      <c r="AS445" s="26">
        <f t="shared" si="210"/>
        <v>0</v>
      </c>
      <c r="AT445" s="26">
        <f t="shared" si="210"/>
        <v>0</v>
      </c>
      <c r="AU445" s="26">
        <f t="shared" si="210"/>
        <v>0</v>
      </c>
      <c r="AV445" s="26">
        <f t="shared" si="210"/>
        <v>0</v>
      </c>
      <c r="AW445" s="26">
        <f t="shared" si="210"/>
        <v>0</v>
      </c>
      <c r="AX445" s="26">
        <f t="shared" si="210"/>
        <v>0</v>
      </c>
      <c r="AY445" s="26">
        <f t="shared" si="210"/>
        <v>0</v>
      </c>
      <c r="AZ445" s="26">
        <f t="shared" si="210"/>
        <v>0</v>
      </c>
      <c r="BA445" s="26">
        <f t="shared" si="210"/>
        <v>0</v>
      </c>
      <c r="BB445" s="26">
        <f t="shared" si="210"/>
        <v>0</v>
      </c>
      <c r="BC445" s="26">
        <f t="shared" si="210"/>
        <v>0</v>
      </c>
      <c r="BD445" s="26">
        <f t="shared" si="210"/>
        <v>0</v>
      </c>
      <c r="BE445" s="26">
        <f t="shared" si="210"/>
        <v>0</v>
      </c>
      <c r="BF445" s="26">
        <f t="shared" si="210"/>
        <v>0</v>
      </c>
      <c r="BG445" s="26">
        <f t="shared" si="210"/>
        <v>0</v>
      </c>
      <c r="BH445" s="26">
        <f t="shared" si="210"/>
        <v>0</v>
      </c>
      <c r="BI445" s="26">
        <f t="shared" si="210"/>
        <v>0</v>
      </c>
      <c r="BJ445" s="26">
        <f t="shared" si="210"/>
        <v>0</v>
      </c>
      <c r="BK445" s="26">
        <f t="shared" si="210"/>
        <v>0</v>
      </c>
      <c r="BL445" s="26">
        <f t="shared" si="210"/>
        <v>0</v>
      </c>
      <c r="BM445" s="26">
        <f t="shared" si="210"/>
        <v>0</v>
      </c>
      <c r="BN445" s="26">
        <f t="shared" si="210"/>
        <v>0</v>
      </c>
      <c r="BO445" s="26">
        <f t="shared" si="210"/>
        <v>0</v>
      </c>
    </row>
    <row r="446" spans="1:67" outlineLevel="1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1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1" x14ac:dyDescent="0.15">
      <c r="A448" s="48" t="s">
        <v>75</v>
      </c>
      <c r="G448" s="26">
        <f>G106*$C106</f>
        <v>0</v>
      </c>
      <c r="H448" s="26">
        <f t="shared" ref="H448:BO448" si="211">H106*$C106</f>
        <v>2000000</v>
      </c>
      <c r="I448" s="26">
        <f t="shared" si="211"/>
        <v>2000000</v>
      </c>
      <c r="J448" s="26">
        <f t="shared" si="211"/>
        <v>2000000</v>
      </c>
      <c r="K448" s="26">
        <f t="shared" si="211"/>
        <v>2000000</v>
      </c>
      <c r="L448" s="26">
        <f t="shared" si="211"/>
        <v>2000000</v>
      </c>
      <c r="M448" s="26">
        <f t="shared" si="211"/>
        <v>2000000</v>
      </c>
      <c r="N448" s="26">
        <f t="shared" si="211"/>
        <v>2000000</v>
      </c>
      <c r="O448" s="26">
        <f t="shared" si="211"/>
        <v>2000000</v>
      </c>
      <c r="P448" s="26">
        <f t="shared" si="211"/>
        <v>2000000</v>
      </c>
      <c r="Q448" s="26">
        <f t="shared" si="211"/>
        <v>2000000</v>
      </c>
      <c r="R448" s="26">
        <f t="shared" si="211"/>
        <v>2000000</v>
      </c>
      <c r="S448" s="26">
        <f t="shared" si="211"/>
        <v>2000000</v>
      </c>
      <c r="T448" s="26">
        <f t="shared" si="211"/>
        <v>2000000</v>
      </c>
      <c r="U448" s="26">
        <f t="shared" si="211"/>
        <v>2000000</v>
      </c>
      <c r="V448" s="26">
        <f t="shared" si="211"/>
        <v>2000000</v>
      </c>
      <c r="W448" s="26">
        <f t="shared" si="211"/>
        <v>2000000</v>
      </c>
      <c r="X448" s="26">
        <f t="shared" si="211"/>
        <v>2000000</v>
      </c>
      <c r="Y448" s="26">
        <f t="shared" si="211"/>
        <v>2000000</v>
      </c>
      <c r="Z448" s="26">
        <f t="shared" si="211"/>
        <v>2000000</v>
      </c>
      <c r="AA448" s="26">
        <f t="shared" si="211"/>
        <v>2000000</v>
      </c>
      <c r="AB448" s="26">
        <f t="shared" si="211"/>
        <v>2000000</v>
      </c>
      <c r="AC448" s="26">
        <f t="shared" si="211"/>
        <v>2000000</v>
      </c>
      <c r="AD448" s="26">
        <f t="shared" si="211"/>
        <v>2000000</v>
      </c>
      <c r="AE448" s="26">
        <f t="shared" si="211"/>
        <v>2000000</v>
      </c>
      <c r="AF448" s="26">
        <f t="shared" si="211"/>
        <v>2000000</v>
      </c>
      <c r="AG448" s="26">
        <f t="shared" si="211"/>
        <v>2000000</v>
      </c>
      <c r="AH448" s="26">
        <f t="shared" si="211"/>
        <v>2000000</v>
      </c>
      <c r="AI448" s="26">
        <f t="shared" si="211"/>
        <v>2000000</v>
      </c>
      <c r="AJ448" s="26">
        <f t="shared" si="211"/>
        <v>2000000</v>
      </c>
      <c r="AK448" s="26">
        <f t="shared" si="211"/>
        <v>2000000</v>
      </c>
      <c r="AL448" s="26">
        <f t="shared" si="211"/>
        <v>2000000</v>
      </c>
      <c r="AM448" s="26">
        <f t="shared" si="211"/>
        <v>2000000</v>
      </c>
      <c r="AN448" s="26">
        <f t="shared" si="211"/>
        <v>2000000</v>
      </c>
      <c r="AO448" s="26">
        <f t="shared" si="211"/>
        <v>2000000</v>
      </c>
      <c r="AP448" s="26">
        <f t="shared" si="211"/>
        <v>2000000</v>
      </c>
      <c r="AQ448" s="26">
        <f t="shared" si="211"/>
        <v>2000000</v>
      </c>
      <c r="AR448" s="26">
        <f t="shared" si="211"/>
        <v>2000000</v>
      </c>
      <c r="AS448" s="26">
        <f t="shared" si="211"/>
        <v>2000000</v>
      </c>
      <c r="AT448" s="26">
        <f t="shared" si="211"/>
        <v>2000000</v>
      </c>
      <c r="AU448" s="26">
        <f t="shared" si="211"/>
        <v>2000000</v>
      </c>
      <c r="AV448" s="26">
        <f t="shared" si="211"/>
        <v>2000000</v>
      </c>
      <c r="AW448" s="26">
        <f t="shared" si="211"/>
        <v>2000000</v>
      </c>
      <c r="AX448" s="26">
        <f t="shared" si="211"/>
        <v>2000000</v>
      </c>
      <c r="AY448" s="26">
        <f t="shared" si="211"/>
        <v>2000000</v>
      </c>
      <c r="AZ448" s="26">
        <f t="shared" si="211"/>
        <v>2000000</v>
      </c>
      <c r="BA448" s="26">
        <f t="shared" si="211"/>
        <v>2000000</v>
      </c>
      <c r="BB448" s="26">
        <f t="shared" si="211"/>
        <v>2000000</v>
      </c>
      <c r="BC448" s="26">
        <f t="shared" si="211"/>
        <v>2000000</v>
      </c>
      <c r="BD448" s="26">
        <f t="shared" si="211"/>
        <v>2000000</v>
      </c>
      <c r="BE448" s="26">
        <f t="shared" si="211"/>
        <v>2000000</v>
      </c>
      <c r="BF448" s="26">
        <f t="shared" si="211"/>
        <v>2000000</v>
      </c>
      <c r="BG448" s="26">
        <f t="shared" si="211"/>
        <v>2000000</v>
      </c>
      <c r="BH448" s="26">
        <f t="shared" si="211"/>
        <v>2000000</v>
      </c>
      <c r="BI448" s="26">
        <f t="shared" si="211"/>
        <v>2000000</v>
      </c>
      <c r="BJ448" s="26">
        <f t="shared" si="211"/>
        <v>2000000</v>
      </c>
      <c r="BK448" s="26">
        <f t="shared" si="211"/>
        <v>2000000</v>
      </c>
      <c r="BL448" s="26">
        <f t="shared" si="211"/>
        <v>2000000</v>
      </c>
      <c r="BM448" s="26">
        <f t="shared" si="211"/>
        <v>2000000</v>
      </c>
      <c r="BN448" s="26">
        <f t="shared" si="211"/>
        <v>2000000</v>
      </c>
      <c r="BO448" s="26">
        <f t="shared" si="211"/>
        <v>2000000</v>
      </c>
    </row>
    <row r="449" spans="1:67" outlineLevel="1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1" x14ac:dyDescent="0.15">
      <c r="A450" s="48" t="s">
        <v>76</v>
      </c>
      <c r="G450" s="26">
        <f t="shared" ref="G450:AL450" si="212">G448*G449</f>
        <v>0</v>
      </c>
      <c r="H450" s="26">
        <f t="shared" si="212"/>
        <v>0</v>
      </c>
      <c r="I450" s="26">
        <f t="shared" si="212"/>
        <v>0</v>
      </c>
      <c r="J450" s="26">
        <f t="shared" si="212"/>
        <v>0</v>
      </c>
      <c r="K450" s="26">
        <f t="shared" si="212"/>
        <v>0</v>
      </c>
      <c r="L450" s="26">
        <f t="shared" si="212"/>
        <v>0</v>
      </c>
      <c r="M450" s="26">
        <f t="shared" si="212"/>
        <v>0</v>
      </c>
      <c r="N450" s="26">
        <f t="shared" si="212"/>
        <v>0</v>
      </c>
      <c r="O450" s="26">
        <f t="shared" si="212"/>
        <v>0</v>
      </c>
      <c r="P450" s="26">
        <f t="shared" si="212"/>
        <v>0</v>
      </c>
      <c r="Q450" s="26">
        <f t="shared" si="212"/>
        <v>0</v>
      </c>
      <c r="R450" s="26">
        <f t="shared" si="212"/>
        <v>0</v>
      </c>
      <c r="S450" s="26">
        <f t="shared" si="212"/>
        <v>0</v>
      </c>
      <c r="T450" s="26">
        <f t="shared" si="212"/>
        <v>1600000</v>
      </c>
      <c r="U450" s="26">
        <f t="shared" si="212"/>
        <v>1600000</v>
      </c>
      <c r="V450" s="26">
        <f t="shared" si="212"/>
        <v>1600000</v>
      </c>
      <c r="W450" s="26">
        <f t="shared" si="212"/>
        <v>1600000</v>
      </c>
      <c r="X450" s="26">
        <f t="shared" si="212"/>
        <v>1600000</v>
      </c>
      <c r="Y450" s="26">
        <f t="shared" si="212"/>
        <v>1600000</v>
      </c>
      <c r="Z450" s="26">
        <f t="shared" si="212"/>
        <v>1600000</v>
      </c>
      <c r="AA450" s="26">
        <f t="shared" si="212"/>
        <v>1600000</v>
      </c>
      <c r="AB450" s="26">
        <f t="shared" si="212"/>
        <v>1600000</v>
      </c>
      <c r="AC450" s="26">
        <f t="shared" si="212"/>
        <v>1600000</v>
      </c>
      <c r="AD450" s="26">
        <f t="shared" si="212"/>
        <v>1600000</v>
      </c>
      <c r="AE450" s="26">
        <f t="shared" si="212"/>
        <v>1600000</v>
      </c>
      <c r="AF450" s="26">
        <f t="shared" si="212"/>
        <v>1600000</v>
      </c>
      <c r="AG450" s="26">
        <f t="shared" si="212"/>
        <v>1600000</v>
      </c>
      <c r="AH450" s="26">
        <f t="shared" si="212"/>
        <v>1600000</v>
      </c>
      <c r="AI450" s="26">
        <f t="shared" si="212"/>
        <v>1600000</v>
      </c>
      <c r="AJ450" s="26">
        <f t="shared" si="212"/>
        <v>1600000</v>
      </c>
      <c r="AK450" s="26">
        <f t="shared" si="212"/>
        <v>1600000</v>
      </c>
      <c r="AL450" s="26">
        <f t="shared" si="212"/>
        <v>1600000</v>
      </c>
      <c r="AM450" s="26">
        <f t="shared" ref="AM450:BO450" si="213">AM448*AM449</f>
        <v>1600000</v>
      </c>
      <c r="AN450" s="26">
        <f t="shared" si="213"/>
        <v>1600000</v>
      </c>
      <c r="AO450" s="26">
        <f t="shared" si="213"/>
        <v>1600000</v>
      </c>
      <c r="AP450" s="26">
        <f t="shared" si="213"/>
        <v>1600000</v>
      </c>
      <c r="AQ450" s="26">
        <f t="shared" si="213"/>
        <v>1600000</v>
      </c>
      <c r="AR450" s="26">
        <f t="shared" si="213"/>
        <v>1800000</v>
      </c>
      <c r="AS450" s="26">
        <f t="shared" si="213"/>
        <v>1800000</v>
      </c>
      <c r="AT450" s="26">
        <f t="shared" si="213"/>
        <v>1800000</v>
      </c>
      <c r="AU450" s="26">
        <f t="shared" si="213"/>
        <v>1800000</v>
      </c>
      <c r="AV450" s="26">
        <f t="shared" si="213"/>
        <v>1800000</v>
      </c>
      <c r="AW450" s="26">
        <f t="shared" si="213"/>
        <v>1800000</v>
      </c>
      <c r="AX450" s="26">
        <f t="shared" si="213"/>
        <v>1800000</v>
      </c>
      <c r="AY450" s="26">
        <f t="shared" si="213"/>
        <v>1800000</v>
      </c>
      <c r="AZ450" s="26">
        <f t="shared" si="213"/>
        <v>1800000</v>
      </c>
      <c r="BA450" s="26">
        <f t="shared" si="213"/>
        <v>1800000</v>
      </c>
      <c r="BB450" s="26">
        <f t="shared" si="213"/>
        <v>1800000</v>
      </c>
      <c r="BC450" s="26">
        <f t="shared" si="213"/>
        <v>1800000</v>
      </c>
      <c r="BD450" s="26">
        <f t="shared" si="213"/>
        <v>2000000</v>
      </c>
      <c r="BE450" s="26">
        <f t="shared" si="213"/>
        <v>2000000</v>
      </c>
      <c r="BF450" s="26">
        <f t="shared" si="213"/>
        <v>2000000</v>
      </c>
      <c r="BG450" s="26">
        <f t="shared" si="213"/>
        <v>2000000</v>
      </c>
      <c r="BH450" s="26">
        <f t="shared" si="213"/>
        <v>2000000</v>
      </c>
      <c r="BI450" s="26">
        <f t="shared" si="213"/>
        <v>2000000</v>
      </c>
      <c r="BJ450" s="26">
        <f t="shared" si="213"/>
        <v>2000000</v>
      </c>
      <c r="BK450" s="26">
        <f t="shared" si="213"/>
        <v>2000000</v>
      </c>
      <c r="BL450" s="26">
        <f t="shared" si="213"/>
        <v>2000000</v>
      </c>
      <c r="BM450" s="26">
        <f t="shared" si="213"/>
        <v>2000000</v>
      </c>
      <c r="BN450" s="26">
        <f t="shared" si="213"/>
        <v>2000000</v>
      </c>
      <c r="BO450" s="26">
        <f t="shared" si="213"/>
        <v>2000000</v>
      </c>
    </row>
    <row r="451" spans="1:67" outlineLevel="1" x14ac:dyDescent="0.15">
      <c r="A451" s="48" t="s">
        <v>761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1" x14ac:dyDescent="0.15">
      <c r="A452" s="48" t="s">
        <v>63</v>
      </c>
      <c r="G452" s="26">
        <f t="shared" ref="G452:AL452" si="214">G450+G451</f>
        <v>0</v>
      </c>
      <c r="H452" s="26">
        <f t="shared" si="214"/>
        <v>0</v>
      </c>
      <c r="I452" s="26">
        <f t="shared" si="214"/>
        <v>0</v>
      </c>
      <c r="J452" s="26">
        <f t="shared" si="214"/>
        <v>0</v>
      </c>
      <c r="K452" s="26">
        <f t="shared" si="214"/>
        <v>0</v>
      </c>
      <c r="L452" s="26">
        <f t="shared" si="214"/>
        <v>0</v>
      </c>
      <c r="M452" s="26">
        <f t="shared" si="214"/>
        <v>0</v>
      </c>
      <c r="N452" s="26">
        <f t="shared" si="214"/>
        <v>0</v>
      </c>
      <c r="O452" s="26">
        <f t="shared" si="214"/>
        <v>0</v>
      </c>
      <c r="P452" s="26">
        <f t="shared" si="214"/>
        <v>0</v>
      </c>
      <c r="Q452" s="26">
        <f t="shared" si="214"/>
        <v>0</v>
      </c>
      <c r="R452" s="26">
        <f t="shared" si="214"/>
        <v>0</v>
      </c>
      <c r="S452" s="26">
        <f t="shared" si="214"/>
        <v>0</v>
      </c>
      <c r="T452" s="26">
        <f t="shared" si="214"/>
        <v>1600000</v>
      </c>
      <c r="U452" s="26">
        <f t="shared" si="214"/>
        <v>1600000</v>
      </c>
      <c r="V452" s="26">
        <f t="shared" si="214"/>
        <v>1600000</v>
      </c>
      <c r="W452" s="26">
        <f t="shared" si="214"/>
        <v>1600000</v>
      </c>
      <c r="X452" s="26">
        <f t="shared" si="214"/>
        <v>1600000</v>
      </c>
      <c r="Y452" s="26">
        <f t="shared" si="214"/>
        <v>1600000</v>
      </c>
      <c r="Z452" s="26">
        <f t="shared" si="214"/>
        <v>1600000</v>
      </c>
      <c r="AA452" s="26">
        <f t="shared" si="214"/>
        <v>1600000</v>
      </c>
      <c r="AB452" s="26">
        <f t="shared" si="214"/>
        <v>1600000</v>
      </c>
      <c r="AC452" s="26">
        <f t="shared" si="214"/>
        <v>1600000</v>
      </c>
      <c r="AD452" s="26">
        <f t="shared" si="214"/>
        <v>1600000</v>
      </c>
      <c r="AE452" s="26">
        <f t="shared" si="214"/>
        <v>1600000</v>
      </c>
      <c r="AF452" s="26">
        <f t="shared" si="214"/>
        <v>1600000</v>
      </c>
      <c r="AG452" s="26">
        <f t="shared" si="214"/>
        <v>1600000</v>
      </c>
      <c r="AH452" s="26">
        <f t="shared" si="214"/>
        <v>1600000</v>
      </c>
      <c r="AI452" s="26">
        <f t="shared" si="214"/>
        <v>1600000</v>
      </c>
      <c r="AJ452" s="26">
        <f t="shared" si="214"/>
        <v>1600000</v>
      </c>
      <c r="AK452" s="26">
        <f t="shared" si="214"/>
        <v>1600000</v>
      </c>
      <c r="AL452" s="26">
        <f t="shared" si="214"/>
        <v>1600000</v>
      </c>
      <c r="AM452" s="26">
        <f t="shared" ref="AM452:BO452" si="215">AM450+AM451</f>
        <v>1600000</v>
      </c>
      <c r="AN452" s="26">
        <f t="shared" si="215"/>
        <v>1600000</v>
      </c>
      <c r="AO452" s="26">
        <f t="shared" si="215"/>
        <v>1600000</v>
      </c>
      <c r="AP452" s="26">
        <f t="shared" si="215"/>
        <v>1600000</v>
      </c>
      <c r="AQ452" s="26">
        <f t="shared" si="215"/>
        <v>1600000</v>
      </c>
      <c r="AR452" s="26">
        <f t="shared" si="215"/>
        <v>1800000</v>
      </c>
      <c r="AS452" s="26">
        <f t="shared" si="215"/>
        <v>1800000</v>
      </c>
      <c r="AT452" s="26">
        <f t="shared" si="215"/>
        <v>1800000</v>
      </c>
      <c r="AU452" s="26">
        <f t="shared" si="215"/>
        <v>1800000</v>
      </c>
      <c r="AV452" s="26">
        <f t="shared" si="215"/>
        <v>1800000</v>
      </c>
      <c r="AW452" s="26">
        <f t="shared" si="215"/>
        <v>1800000</v>
      </c>
      <c r="AX452" s="26">
        <f t="shared" si="215"/>
        <v>1800000</v>
      </c>
      <c r="AY452" s="26">
        <f t="shared" si="215"/>
        <v>1800000</v>
      </c>
      <c r="AZ452" s="26">
        <f t="shared" si="215"/>
        <v>1800000</v>
      </c>
      <c r="BA452" s="26">
        <f t="shared" si="215"/>
        <v>1800000</v>
      </c>
      <c r="BB452" s="26">
        <f t="shared" si="215"/>
        <v>1800000</v>
      </c>
      <c r="BC452" s="26">
        <f t="shared" si="215"/>
        <v>1800000</v>
      </c>
      <c r="BD452" s="26">
        <f t="shared" si="215"/>
        <v>2000000</v>
      </c>
      <c r="BE452" s="26">
        <f t="shared" si="215"/>
        <v>2000000</v>
      </c>
      <c r="BF452" s="26">
        <f t="shared" si="215"/>
        <v>2000000</v>
      </c>
      <c r="BG452" s="26">
        <f t="shared" si="215"/>
        <v>2000000</v>
      </c>
      <c r="BH452" s="26">
        <f t="shared" si="215"/>
        <v>2000000</v>
      </c>
      <c r="BI452" s="26">
        <f t="shared" si="215"/>
        <v>2000000</v>
      </c>
      <c r="BJ452" s="26">
        <f t="shared" si="215"/>
        <v>2000000</v>
      </c>
      <c r="BK452" s="26">
        <f t="shared" si="215"/>
        <v>2000000</v>
      </c>
      <c r="BL452" s="26">
        <f t="shared" si="215"/>
        <v>2000000</v>
      </c>
      <c r="BM452" s="26">
        <f t="shared" si="215"/>
        <v>2000000</v>
      </c>
      <c r="BN452" s="26">
        <f t="shared" si="215"/>
        <v>2000000</v>
      </c>
      <c r="BO452" s="26">
        <f t="shared" si="215"/>
        <v>2000000</v>
      </c>
    </row>
    <row r="453" spans="1:67" outlineLevel="1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1" x14ac:dyDescent="0.15">
      <c r="A454" s="33" t="s">
        <v>86</v>
      </c>
      <c r="G454" s="26">
        <f>G107*$C107</f>
        <v>0</v>
      </c>
      <c r="H454" s="26">
        <f t="shared" ref="H454:BO454" si="216">H107*$C107</f>
        <v>0</v>
      </c>
      <c r="I454" s="26">
        <f t="shared" si="216"/>
        <v>0</v>
      </c>
      <c r="J454" s="26">
        <f t="shared" si="216"/>
        <v>0</v>
      </c>
      <c r="K454" s="26">
        <f t="shared" si="216"/>
        <v>0</v>
      </c>
      <c r="L454" s="26">
        <f t="shared" si="216"/>
        <v>0</v>
      </c>
      <c r="M454" s="26">
        <f t="shared" si="216"/>
        <v>0</v>
      </c>
      <c r="N454" s="26">
        <f t="shared" si="216"/>
        <v>0</v>
      </c>
      <c r="O454" s="26">
        <f t="shared" si="216"/>
        <v>0</v>
      </c>
      <c r="P454" s="26">
        <f t="shared" si="216"/>
        <v>0</v>
      </c>
      <c r="Q454" s="26">
        <f t="shared" si="216"/>
        <v>0</v>
      </c>
      <c r="R454" s="26">
        <f t="shared" si="216"/>
        <v>0</v>
      </c>
      <c r="S454" s="26">
        <f t="shared" si="216"/>
        <v>0</v>
      </c>
      <c r="T454" s="26">
        <f t="shared" si="216"/>
        <v>0</v>
      </c>
      <c r="U454" s="26">
        <f t="shared" si="216"/>
        <v>0</v>
      </c>
      <c r="V454" s="26">
        <f t="shared" si="216"/>
        <v>0</v>
      </c>
      <c r="W454" s="26">
        <f t="shared" si="216"/>
        <v>0</v>
      </c>
      <c r="X454" s="26">
        <f t="shared" si="216"/>
        <v>0</v>
      </c>
      <c r="Y454" s="26">
        <f t="shared" si="216"/>
        <v>0</v>
      </c>
      <c r="Z454" s="26">
        <f t="shared" si="216"/>
        <v>0</v>
      </c>
      <c r="AA454" s="26">
        <f t="shared" si="216"/>
        <v>0</v>
      </c>
      <c r="AB454" s="26">
        <f t="shared" si="216"/>
        <v>0</v>
      </c>
      <c r="AC454" s="26">
        <f t="shared" si="216"/>
        <v>0</v>
      </c>
      <c r="AD454" s="26">
        <f t="shared" si="216"/>
        <v>0</v>
      </c>
      <c r="AE454" s="26">
        <f t="shared" si="216"/>
        <v>0</v>
      </c>
      <c r="AF454" s="26">
        <f t="shared" si="216"/>
        <v>0</v>
      </c>
      <c r="AG454" s="26">
        <f t="shared" si="216"/>
        <v>0</v>
      </c>
      <c r="AH454" s="26">
        <f t="shared" si="216"/>
        <v>0</v>
      </c>
      <c r="AI454" s="26">
        <f t="shared" si="216"/>
        <v>0</v>
      </c>
      <c r="AJ454" s="26">
        <f t="shared" si="216"/>
        <v>0</v>
      </c>
      <c r="AK454" s="26">
        <f t="shared" si="216"/>
        <v>0</v>
      </c>
      <c r="AL454" s="26">
        <f t="shared" si="216"/>
        <v>0</v>
      </c>
      <c r="AM454" s="26">
        <f t="shared" si="216"/>
        <v>0</v>
      </c>
      <c r="AN454" s="26">
        <f t="shared" si="216"/>
        <v>0</v>
      </c>
      <c r="AO454" s="26">
        <f t="shared" si="216"/>
        <v>0</v>
      </c>
      <c r="AP454" s="26">
        <f t="shared" si="216"/>
        <v>0</v>
      </c>
      <c r="AQ454" s="26">
        <f t="shared" si="216"/>
        <v>0</v>
      </c>
      <c r="AR454" s="26">
        <f t="shared" si="216"/>
        <v>0</v>
      </c>
      <c r="AS454" s="26">
        <f t="shared" si="216"/>
        <v>0</v>
      </c>
      <c r="AT454" s="26">
        <f t="shared" si="216"/>
        <v>0</v>
      </c>
      <c r="AU454" s="26">
        <f t="shared" si="216"/>
        <v>0</v>
      </c>
      <c r="AV454" s="26">
        <f t="shared" si="216"/>
        <v>0</v>
      </c>
      <c r="AW454" s="26">
        <f t="shared" si="216"/>
        <v>0</v>
      </c>
      <c r="AX454" s="26">
        <f t="shared" si="216"/>
        <v>0</v>
      </c>
      <c r="AY454" s="26">
        <f t="shared" si="216"/>
        <v>0</v>
      </c>
      <c r="AZ454" s="26">
        <f t="shared" si="216"/>
        <v>0</v>
      </c>
      <c r="BA454" s="26">
        <f t="shared" si="216"/>
        <v>0</v>
      </c>
      <c r="BB454" s="26">
        <f t="shared" si="216"/>
        <v>0</v>
      </c>
      <c r="BC454" s="26">
        <f t="shared" si="216"/>
        <v>0</v>
      </c>
      <c r="BD454" s="26">
        <f t="shared" si="216"/>
        <v>0</v>
      </c>
      <c r="BE454" s="26">
        <f t="shared" si="216"/>
        <v>0</v>
      </c>
      <c r="BF454" s="26">
        <f t="shared" si="216"/>
        <v>0</v>
      </c>
      <c r="BG454" s="26">
        <f t="shared" si="216"/>
        <v>0</v>
      </c>
      <c r="BH454" s="26">
        <f t="shared" si="216"/>
        <v>0</v>
      </c>
      <c r="BI454" s="26">
        <f t="shared" si="216"/>
        <v>0</v>
      </c>
      <c r="BJ454" s="26">
        <f t="shared" si="216"/>
        <v>0</v>
      </c>
      <c r="BK454" s="26">
        <f t="shared" si="216"/>
        <v>0</v>
      </c>
      <c r="BL454" s="26">
        <f t="shared" si="216"/>
        <v>0</v>
      </c>
      <c r="BM454" s="26">
        <f t="shared" si="216"/>
        <v>0</v>
      </c>
      <c r="BN454" s="26">
        <f t="shared" si="216"/>
        <v>0</v>
      </c>
      <c r="BO454" s="26">
        <f t="shared" si="216"/>
        <v>0</v>
      </c>
    </row>
    <row r="455" spans="1:67" outlineLevel="1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1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1" x14ac:dyDescent="0.15">
      <c r="A457" s="48" t="s">
        <v>75</v>
      </c>
      <c r="G457" s="26">
        <f>G109*$C109</f>
        <v>0</v>
      </c>
      <c r="H457" s="26">
        <f t="shared" ref="H457:BO457" si="217">H109*$C109</f>
        <v>2000000</v>
      </c>
      <c r="I457" s="26">
        <f t="shared" si="217"/>
        <v>2000000</v>
      </c>
      <c r="J457" s="26">
        <f t="shared" si="217"/>
        <v>2000000</v>
      </c>
      <c r="K457" s="26">
        <f t="shared" si="217"/>
        <v>2000000</v>
      </c>
      <c r="L457" s="26">
        <f t="shared" si="217"/>
        <v>2000000</v>
      </c>
      <c r="M457" s="26">
        <f t="shared" si="217"/>
        <v>2000000</v>
      </c>
      <c r="N457" s="26">
        <f t="shared" si="217"/>
        <v>2000000</v>
      </c>
      <c r="O457" s="26">
        <f t="shared" si="217"/>
        <v>2000000</v>
      </c>
      <c r="P457" s="26">
        <f t="shared" si="217"/>
        <v>2000000</v>
      </c>
      <c r="Q457" s="26">
        <f t="shared" si="217"/>
        <v>2000000</v>
      </c>
      <c r="R457" s="26">
        <f t="shared" si="217"/>
        <v>2000000</v>
      </c>
      <c r="S457" s="26">
        <f t="shared" si="217"/>
        <v>2000000</v>
      </c>
      <c r="T457" s="26">
        <f t="shared" si="217"/>
        <v>2000000</v>
      </c>
      <c r="U457" s="26">
        <f t="shared" si="217"/>
        <v>2000000</v>
      </c>
      <c r="V457" s="26">
        <f t="shared" si="217"/>
        <v>2000000</v>
      </c>
      <c r="W457" s="26">
        <f t="shared" si="217"/>
        <v>2000000</v>
      </c>
      <c r="X457" s="26">
        <f t="shared" si="217"/>
        <v>2000000</v>
      </c>
      <c r="Y457" s="26">
        <f t="shared" si="217"/>
        <v>2000000</v>
      </c>
      <c r="Z457" s="26">
        <f t="shared" si="217"/>
        <v>2000000</v>
      </c>
      <c r="AA457" s="26">
        <f t="shared" si="217"/>
        <v>2000000</v>
      </c>
      <c r="AB457" s="26">
        <f t="shared" si="217"/>
        <v>2000000</v>
      </c>
      <c r="AC457" s="26">
        <f t="shared" si="217"/>
        <v>2000000</v>
      </c>
      <c r="AD457" s="26">
        <f t="shared" si="217"/>
        <v>2000000</v>
      </c>
      <c r="AE457" s="26">
        <f t="shared" si="217"/>
        <v>2000000</v>
      </c>
      <c r="AF457" s="26">
        <f t="shared" si="217"/>
        <v>2000000</v>
      </c>
      <c r="AG457" s="26">
        <f t="shared" si="217"/>
        <v>2000000</v>
      </c>
      <c r="AH457" s="26">
        <f t="shared" si="217"/>
        <v>2000000</v>
      </c>
      <c r="AI457" s="26">
        <f t="shared" si="217"/>
        <v>2000000</v>
      </c>
      <c r="AJ457" s="26">
        <f t="shared" si="217"/>
        <v>2000000</v>
      </c>
      <c r="AK457" s="26">
        <f t="shared" si="217"/>
        <v>2000000</v>
      </c>
      <c r="AL457" s="26">
        <f t="shared" si="217"/>
        <v>2000000</v>
      </c>
      <c r="AM457" s="26">
        <f t="shared" si="217"/>
        <v>2000000</v>
      </c>
      <c r="AN457" s="26">
        <f t="shared" si="217"/>
        <v>2000000</v>
      </c>
      <c r="AO457" s="26">
        <f t="shared" si="217"/>
        <v>2000000</v>
      </c>
      <c r="AP457" s="26">
        <f t="shared" si="217"/>
        <v>2000000</v>
      </c>
      <c r="AQ457" s="26">
        <f t="shared" si="217"/>
        <v>2000000</v>
      </c>
      <c r="AR457" s="26">
        <f t="shared" si="217"/>
        <v>2000000</v>
      </c>
      <c r="AS457" s="26">
        <f t="shared" si="217"/>
        <v>2000000</v>
      </c>
      <c r="AT457" s="26">
        <f t="shared" si="217"/>
        <v>2000000</v>
      </c>
      <c r="AU457" s="26">
        <f t="shared" si="217"/>
        <v>2000000</v>
      </c>
      <c r="AV457" s="26">
        <f t="shared" si="217"/>
        <v>2000000</v>
      </c>
      <c r="AW457" s="26">
        <f t="shared" si="217"/>
        <v>2000000</v>
      </c>
      <c r="AX457" s="26">
        <f t="shared" si="217"/>
        <v>2000000</v>
      </c>
      <c r="AY457" s="26">
        <f t="shared" si="217"/>
        <v>2000000</v>
      </c>
      <c r="AZ457" s="26">
        <f t="shared" si="217"/>
        <v>2000000</v>
      </c>
      <c r="BA457" s="26">
        <f t="shared" si="217"/>
        <v>2000000</v>
      </c>
      <c r="BB457" s="26">
        <f t="shared" si="217"/>
        <v>2000000</v>
      </c>
      <c r="BC457" s="26">
        <f t="shared" si="217"/>
        <v>2000000</v>
      </c>
      <c r="BD457" s="26">
        <f t="shared" si="217"/>
        <v>2000000</v>
      </c>
      <c r="BE457" s="26">
        <f t="shared" si="217"/>
        <v>2000000</v>
      </c>
      <c r="BF457" s="26">
        <f t="shared" si="217"/>
        <v>2000000</v>
      </c>
      <c r="BG457" s="26">
        <f t="shared" si="217"/>
        <v>2000000</v>
      </c>
      <c r="BH457" s="26">
        <f t="shared" si="217"/>
        <v>2000000</v>
      </c>
      <c r="BI457" s="26">
        <f t="shared" si="217"/>
        <v>2000000</v>
      </c>
      <c r="BJ457" s="26">
        <f t="shared" si="217"/>
        <v>2000000</v>
      </c>
      <c r="BK457" s="26">
        <f t="shared" si="217"/>
        <v>2000000</v>
      </c>
      <c r="BL457" s="26">
        <f t="shared" si="217"/>
        <v>2000000</v>
      </c>
      <c r="BM457" s="26">
        <f t="shared" si="217"/>
        <v>2000000</v>
      </c>
      <c r="BN457" s="26">
        <f t="shared" si="217"/>
        <v>2000000</v>
      </c>
      <c r="BO457" s="26">
        <f t="shared" si="217"/>
        <v>2000000</v>
      </c>
    </row>
    <row r="458" spans="1:67" outlineLevel="1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1" x14ac:dyDescent="0.15">
      <c r="A459" s="48" t="s">
        <v>76</v>
      </c>
      <c r="G459" s="26">
        <f t="shared" ref="G459:AL459" si="218">G457*G458</f>
        <v>0</v>
      </c>
      <c r="H459" s="26">
        <f t="shared" si="218"/>
        <v>1600000</v>
      </c>
      <c r="I459" s="26">
        <f t="shared" si="218"/>
        <v>1600000</v>
      </c>
      <c r="J459" s="26">
        <f t="shared" si="218"/>
        <v>1600000</v>
      </c>
      <c r="K459" s="26">
        <f t="shared" si="218"/>
        <v>1600000</v>
      </c>
      <c r="L459" s="26">
        <f t="shared" si="218"/>
        <v>1600000</v>
      </c>
      <c r="M459" s="26">
        <f t="shared" si="218"/>
        <v>1600000</v>
      </c>
      <c r="N459" s="26">
        <f t="shared" si="218"/>
        <v>1600000</v>
      </c>
      <c r="O459" s="26">
        <f t="shared" si="218"/>
        <v>1600000</v>
      </c>
      <c r="P459" s="26">
        <f t="shared" si="218"/>
        <v>1600000</v>
      </c>
      <c r="Q459" s="26">
        <f t="shared" si="218"/>
        <v>1600000</v>
      </c>
      <c r="R459" s="26">
        <f t="shared" si="218"/>
        <v>1600000</v>
      </c>
      <c r="S459" s="26">
        <f t="shared" si="218"/>
        <v>1600000</v>
      </c>
      <c r="T459" s="26">
        <f t="shared" si="218"/>
        <v>1800000</v>
      </c>
      <c r="U459" s="26">
        <f t="shared" si="218"/>
        <v>1800000</v>
      </c>
      <c r="V459" s="26">
        <f t="shared" si="218"/>
        <v>1800000</v>
      </c>
      <c r="W459" s="26">
        <f t="shared" si="218"/>
        <v>1800000</v>
      </c>
      <c r="X459" s="26">
        <f t="shared" si="218"/>
        <v>1800000</v>
      </c>
      <c r="Y459" s="26">
        <f t="shared" si="218"/>
        <v>1800000</v>
      </c>
      <c r="Z459" s="26">
        <f t="shared" si="218"/>
        <v>1800000</v>
      </c>
      <c r="AA459" s="26">
        <f t="shared" si="218"/>
        <v>1800000</v>
      </c>
      <c r="AB459" s="26">
        <f t="shared" si="218"/>
        <v>1800000</v>
      </c>
      <c r="AC459" s="26">
        <f t="shared" si="218"/>
        <v>1800000</v>
      </c>
      <c r="AD459" s="26">
        <f t="shared" si="218"/>
        <v>1800000</v>
      </c>
      <c r="AE459" s="26">
        <f t="shared" si="218"/>
        <v>1800000</v>
      </c>
      <c r="AF459" s="26">
        <f t="shared" si="218"/>
        <v>1800000</v>
      </c>
      <c r="AG459" s="26">
        <f t="shared" si="218"/>
        <v>1800000</v>
      </c>
      <c r="AH459" s="26">
        <f t="shared" si="218"/>
        <v>1800000</v>
      </c>
      <c r="AI459" s="26">
        <f t="shared" si="218"/>
        <v>1800000</v>
      </c>
      <c r="AJ459" s="26">
        <f t="shared" si="218"/>
        <v>1800000</v>
      </c>
      <c r="AK459" s="26">
        <f t="shared" si="218"/>
        <v>1800000</v>
      </c>
      <c r="AL459" s="26">
        <f t="shared" si="218"/>
        <v>1800000</v>
      </c>
      <c r="AM459" s="26">
        <f t="shared" ref="AM459:BO459" si="219">AM457*AM458</f>
        <v>1800000</v>
      </c>
      <c r="AN459" s="26">
        <f t="shared" si="219"/>
        <v>1800000</v>
      </c>
      <c r="AO459" s="26">
        <f t="shared" si="219"/>
        <v>1800000</v>
      </c>
      <c r="AP459" s="26">
        <f t="shared" si="219"/>
        <v>1800000</v>
      </c>
      <c r="AQ459" s="26">
        <f t="shared" si="219"/>
        <v>1800000</v>
      </c>
      <c r="AR459" s="26">
        <f t="shared" si="219"/>
        <v>1800000</v>
      </c>
      <c r="AS459" s="26">
        <f t="shared" si="219"/>
        <v>1800000</v>
      </c>
      <c r="AT459" s="26">
        <f t="shared" si="219"/>
        <v>1800000</v>
      </c>
      <c r="AU459" s="26">
        <f t="shared" si="219"/>
        <v>1800000</v>
      </c>
      <c r="AV459" s="26">
        <f t="shared" si="219"/>
        <v>1800000</v>
      </c>
      <c r="AW459" s="26">
        <f t="shared" si="219"/>
        <v>1800000</v>
      </c>
      <c r="AX459" s="26">
        <f t="shared" si="219"/>
        <v>1800000</v>
      </c>
      <c r="AY459" s="26">
        <f t="shared" si="219"/>
        <v>1800000</v>
      </c>
      <c r="AZ459" s="26">
        <f t="shared" si="219"/>
        <v>1800000</v>
      </c>
      <c r="BA459" s="26">
        <f t="shared" si="219"/>
        <v>1800000</v>
      </c>
      <c r="BB459" s="26">
        <f t="shared" si="219"/>
        <v>1800000</v>
      </c>
      <c r="BC459" s="26">
        <f t="shared" si="219"/>
        <v>1800000</v>
      </c>
      <c r="BD459" s="26">
        <f t="shared" si="219"/>
        <v>2000000</v>
      </c>
      <c r="BE459" s="26">
        <f t="shared" si="219"/>
        <v>2000000</v>
      </c>
      <c r="BF459" s="26">
        <f t="shared" si="219"/>
        <v>2000000</v>
      </c>
      <c r="BG459" s="26">
        <f t="shared" si="219"/>
        <v>2000000</v>
      </c>
      <c r="BH459" s="26">
        <f t="shared" si="219"/>
        <v>2000000</v>
      </c>
      <c r="BI459" s="26">
        <f t="shared" si="219"/>
        <v>2000000</v>
      </c>
      <c r="BJ459" s="26">
        <f t="shared" si="219"/>
        <v>2000000</v>
      </c>
      <c r="BK459" s="26">
        <f t="shared" si="219"/>
        <v>2000000</v>
      </c>
      <c r="BL459" s="26">
        <f t="shared" si="219"/>
        <v>2000000</v>
      </c>
      <c r="BM459" s="26">
        <f t="shared" si="219"/>
        <v>2000000</v>
      </c>
      <c r="BN459" s="26">
        <f t="shared" si="219"/>
        <v>2000000</v>
      </c>
      <c r="BO459" s="26">
        <f t="shared" si="219"/>
        <v>2000000</v>
      </c>
    </row>
    <row r="460" spans="1:67" outlineLevel="1" x14ac:dyDescent="0.15">
      <c r="A460" s="48" t="s">
        <v>761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1" x14ac:dyDescent="0.15">
      <c r="A461" s="48" t="s">
        <v>63</v>
      </c>
      <c r="G461" s="26">
        <f t="shared" ref="G461:AL461" si="220">G459+G460</f>
        <v>0</v>
      </c>
      <c r="H461" s="26">
        <f t="shared" si="220"/>
        <v>1600000</v>
      </c>
      <c r="I461" s="26">
        <f t="shared" si="220"/>
        <v>1600000</v>
      </c>
      <c r="J461" s="26">
        <f t="shared" si="220"/>
        <v>1600000</v>
      </c>
      <c r="K461" s="26">
        <f t="shared" si="220"/>
        <v>1600000</v>
      </c>
      <c r="L461" s="26">
        <f t="shared" si="220"/>
        <v>1600000</v>
      </c>
      <c r="M461" s="26">
        <f t="shared" si="220"/>
        <v>1600000</v>
      </c>
      <c r="N461" s="26">
        <f t="shared" si="220"/>
        <v>1600000</v>
      </c>
      <c r="O461" s="26">
        <f t="shared" si="220"/>
        <v>1600000</v>
      </c>
      <c r="P461" s="26">
        <f t="shared" si="220"/>
        <v>1600000</v>
      </c>
      <c r="Q461" s="26">
        <f t="shared" si="220"/>
        <v>1600000</v>
      </c>
      <c r="R461" s="26">
        <f t="shared" si="220"/>
        <v>1600000</v>
      </c>
      <c r="S461" s="26">
        <f t="shared" si="220"/>
        <v>1600000</v>
      </c>
      <c r="T461" s="26">
        <f t="shared" si="220"/>
        <v>1800000</v>
      </c>
      <c r="U461" s="26">
        <f t="shared" si="220"/>
        <v>1800000</v>
      </c>
      <c r="V461" s="26">
        <f t="shared" si="220"/>
        <v>1800000</v>
      </c>
      <c r="W461" s="26">
        <f t="shared" si="220"/>
        <v>1800000</v>
      </c>
      <c r="X461" s="26">
        <f t="shared" si="220"/>
        <v>1800000</v>
      </c>
      <c r="Y461" s="26">
        <f t="shared" si="220"/>
        <v>1800000</v>
      </c>
      <c r="Z461" s="26">
        <f t="shared" si="220"/>
        <v>1800000</v>
      </c>
      <c r="AA461" s="26">
        <f t="shared" si="220"/>
        <v>1800000</v>
      </c>
      <c r="AB461" s="26">
        <f t="shared" si="220"/>
        <v>1800000</v>
      </c>
      <c r="AC461" s="26">
        <f t="shared" si="220"/>
        <v>1800000</v>
      </c>
      <c r="AD461" s="26">
        <f t="shared" si="220"/>
        <v>1800000</v>
      </c>
      <c r="AE461" s="26">
        <f t="shared" si="220"/>
        <v>1800000</v>
      </c>
      <c r="AF461" s="26">
        <f t="shared" si="220"/>
        <v>1800000</v>
      </c>
      <c r="AG461" s="26">
        <f t="shared" si="220"/>
        <v>1800000</v>
      </c>
      <c r="AH461" s="26">
        <f t="shared" si="220"/>
        <v>1800000</v>
      </c>
      <c r="AI461" s="26">
        <f t="shared" si="220"/>
        <v>1800000</v>
      </c>
      <c r="AJ461" s="26">
        <f t="shared" si="220"/>
        <v>1800000</v>
      </c>
      <c r="AK461" s="26">
        <f t="shared" si="220"/>
        <v>1800000</v>
      </c>
      <c r="AL461" s="26">
        <f t="shared" si="220"/>
        <v>1800000</v>
      </c>
      <c r="AM461" s="26">
        <f t="shared" ref="AM461:BO461" si="221">AM459+AM460</f>
        <v>1800000</v>
      </c>
      <c r="AN461" s="26">
        <f t="shared" si="221"/>
        <v>1800000</v>
      </c>
      <c r="AO461" s="26">
        <f t="shared" si="221"/>
        <v>1800000</v>
      </c>
      <c r="AP461" s="26">
        <f t="shared" si="221"/>
        <v>1800000</v>
      </c>
      <c r="AQ461" s="26">
        <f t="shared" si="221"/>
        <v>1800000</v>
      </c>
      <c r="AR461" s="26">
        <f t="shared" si="221"/>
        <v>1800000</v>
      </c>
      <c r="AS461" s="26">
        <f t="shared" si="221"/>
        <v>1800000</v>
      </c>
      <c r="AT461" s="26">
        <f t="shared" si="221"/>
        <v>1800000</v>
      </c>
      <c r="AU461" s="26">
        <f t="shared" si="221"/>
        <v>1800000</v>
      </c>
      <c r="AV461" s="26">
        <f t="shared" si="221"/>
        <v>1800000</v>
      </c>
      <c r="AW461" s="26">
        <f t="shared" si="221"/>
        <v>1800000</v>
      </c>
      <c r="AX461" s="26">
        <f t="shared" si="221"/>
        <v>1800000</v>
      </c>
      <c r="AY461" s="26">
        <f t="shared" si="221"/>
        <v>1800000</v>
      </c>
      <c r="AZ461" s="26">
        <f t="shared" si="221"/>
        <v>1800000</v>
      </c>
      <c r="BA461" s="26">
        <f t="shared" si="221"/>
        <v>1800000</v>
      </c>
      <c r="BB461" s="26">
        <f t="shared" si="221"/>
        <v>1800000</v>
      </c>
      <c r="BC461" s="26">
        <f t="shared" si="221"/>
        <v>1800000</v>
      </c>
      <c r="BD461" s="26">
        <f t="shared" si="221"/>
        <v>2000000</v>
      </c>
      <c r="BE461" s="26">
        <f t="shared" si="221"/>
        <v>2000000</v>
      </c>
      <c r="BF461" s="26">
        <f t="shared" si="221"/>
        <v>2000000</v>
      </c>
      <c r="BG461" s="26">
        <f t="shared" si="221"/>
        <v>2000000</v>
      </c>
      <c r="BH461" s="26">
        <f t="shared" si="221"/>
        <v>2000000</v>
      </c>
      <c r="BI461" s="26">
        <f t="shared" si="221"/>
        <v>2000000</v>
      </c>
      <c r="BJ461" s="26">
        <f t="shared" si="221"/>
        <v>2000000</v>
      </c>
      <c r="BK461" s="26">
        <f t="shared" si="221"/>
        <v>2000000</v>
      </c>
      <c r="BL461" s="26">
        <f t="shared" si="221"/>
        <v>2000000</v>
      </c>
      <c r="BM461" s="26">
        <f t="shared" si="221"/>
        <v>2000000</v>
      </c>
      <c r="BN461" s="26">
        <f t="shared" si="221"/>
        <v>2000000</v>
      </c>
      <c r="BO461" s="26">
        <f t="shared" si="221"/>
        <v>2000000</v>
      </c>
    </row>
    <row r="462" spans="1:67" outlineLevel="1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1" x14ac:dyDescent="0.15">
      <c r="A463" s="33" t="s">
        <v>86</v>
      </c>
      <c r="G463" s="26">
        <f>G110*$C110</f>
        <v>0</v>
      </c>
      <c r="H463" s="26">
        <f t="shared" ref="H463:BO463" si="222">H110*$C110</f>
        <v>0</v>
      </c>
      <c r="I463" s="26">
        <f t="shared" si="222"/>
        <v>0</v>
      </c>
      <c r="J463" s="26">
        <f t="shared" si="222"/>
        <v>0</v>
      </c>
      <c r="K463" s="26">
        <f t="shared" si="222"/>
        <v>0</v>
      </c>
      <c r="L463" s="26">
        <f t="shared" si="222"/>
        <v>0</v>
      </c>
      <c r="M463" s="26">
        <f t="shared" si="222"/>
        <v>0</v>
      </c>
      <c r="N463" s="26">
        <f t="shared" si="222"/>
        <v>0</v>
      </c>
      <c r="O463" s="26">
        <f t="shared" si="222"/>
        <v>0</v>
      </c>
      <c r="P463" s="26">
        <f t="shared" si="222"/>
        <v>0</v>
      </c>
      <c r="Q463" s="26">
        <f t="shared" si="222"/>
        <v>0</v>
      </c>
      <c r="R463" s="26">
        <f t="shared" si="222"/>
        <v>0</v>
      </c>
      <c r="S463" s="26">
        <f t="shared" si="222"/>
        <v>0</v>
      </c>
      <c r="T463" s="26">
        <f t="shared" si="222"/>
        <v>0</v>
      </c>
      <c r="U463" s="26">
        <f t="shared" si="222"/>
        <v>0</v>
      </c>
      <c r="V463" s="26">
        <f t="shared" si="222"/>
        <v>0</v>
      </c>
      <c r="W463" s="26">
        <f t="shared" si="222"/>
        <v>0</v>
      </c>
      <c r="X463" s="26">
        <f t="shared" si="222"/>
        <v>0</v>
      </c>
      <c r="Y463" s="26">
        <f t="shared" si="222"/>
        <v>0</v>
      </c>
      <c r="Z463" s="26">
        <f t="shared" si="222"/>
        <v>0</v>
      </c>
      <c r="AA463" s="26">
        <f t="shared" si="222"/>
        <v>0</v>
      </c>
      <c r="AB463" s="26">
        <f t="shared" si="222"/>
        <v>0</v>
      </c>
      <c r="AC463" s="26">
        <f t="shared" si="222"/>
        <v>0</v>
      </c>
      <c r="AD463" s="26">
        <f t="shared" si="222"/>
        <v>0</v>
      </c>
      <c r="AE463" s="26">
        <f t="shared" si="222"/>
        <v>0</v>
      </c>
      <c r="AF463" s="26">
        <f t="shared" si="222"/>
        <v>0</v>
      </c>
      <c r="AG463" s="26">
        <f t="shared" si="222"/>
        <v>0</v>
      </c>
      <c r="AH463" s="26">
        <f t="shared" si="222"/>
        <v>0</v>
      </c>
      <c r="AI463" s="26">
        <f t="shared" si="222"/>
        <v>0</v>
      </c>
      <c r="AJ463" s="26">
        <f t="shared" si="222"/>
        <v>0</v>
      </c>
      <c r="AK463" s="26">
        <f t="shared" si="222"/>
        <v>0</v>
      </c>
      <c r="AL463" s="26">
        <f t="shared" si="222"/>
        <v>0</v>
      </c>
      <c r="AM463" s="26">
        <f t="shared" si="222"/>
        <v>0</v>
      </c>
      <c r="AN463" s="26">
        <f t="shared" si="222"/>
        <v>0</v>
      </c>
      <c r="AO463" s="26">
        <f t="shared" si="222"/>
        <v>0</v>
      </c>
      <c r="AP463" s="26">
        <f t="shared" si="222"/>
        <v>0</v>
      </c>
      <c r="AQ463" s="26">
        <f t="shared" si="222"/>
        <v>0</v>
      </c>
      <c r="AR463" s="26">
        <f t="shared" si="222"/>
        <v>0</v>
      </c>
      <c r="AS463" s="26">
        <f t="shared" si="222"/>
        <v>0</v>
      </c>
      <c r="AT463" s="26">
        <f t="shared" si="222"/>
        <v>0</v>
      </c>
      <c r="AU463" s="26">
        <f t="shared" si="222"/>
        <v>0</v>
      </c>
      <c r="AV463" s="26">
        <f t="shared" si="222"/>
        <v>0</v>
      </c>
      <c r="AW463" s="26">
        <f t="shared" si="222"/>
        <v>0</v>
      </c>
      <c r="AX463" s="26">
        <f t="shared" si="222"/>
        <v>0</v>
      </c>
      <c r="AY463" s="26">
        <f t="shared" si="222"/>
        <v>0</v>
      </c>
      <c r="AZ463" s="26">
        <f t="shared" si="222"/>
        <v>0</v>
      </c>
      <c r="BA463" s="26">
        <f t="shared" si="222"/>
        <v>0</v>
      </c>
      <c r="BB463" s="26">
        <f t="shared" si="222"/>
        <v>0</v>
      </c>
      <c r="BC463" s="26">
        <f t="shared" si="222"/>
        <v>0</v>
      </c>
      <c r="BD463" s="26">
        <f t="shared" si="222"/>
        <v>0</v>
      </c>
      <c r="BE463" s="26">
        <f t="shared" si="222"/>
        <v>0</v>
      </c>
      <c r="BF463" s="26">
        <f t="shared" si="222"/>
        <v>0</v>
      </c>
      <c r="BG463" s="26">
        <f t="shared" si="222"/>
        <v>0</v>
      </c>
      <c r="BH463" s="26">
        <f t="shared" si="222"/>
        <v>0</v>
      </c>
      <c r="BI463" s="26">
        <f t="shared" si="222"/>
        <v>0</v>
      </c>
      <c r="BJ463" s="26">
        <f t="shared" si="222"/>
        <v>0</v>
      </c>
      <c r="BK463" s="26">
        <f t="shared" si="222"/>
        <v>0</v>
      </c>
      <c r="BL463" s="26">
        <f t="shared" si="222"/>
        <v>0</v>
      </c>
      <c r="BM463" s="26">
        <f t="shared" si="222"/>
        <v>0</v>
      </c>
      <c r="BN463" s="26">
        <f t="shared" si="222"/>
        <v>0</v>
      </c>
      <c r="BO463" s="26">
        <f t="shared" si="222"/>
        <v>0</v>
      </c>
    </row>
    <row r="464" spans="1:67" outlineLevel="1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1" x14ac:dyDescent="0.15">
      <c r="A465" s="14" t="s">
        <v>115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1" x14ac:dyDescent="0.15">
      <c r="A466" s="48" t="s">
        <v>75</v>
      </c>
      <c r="G466" s="26">
        <f t="shared" ref="G466:AL466" si="223">G112*$C112</f>
        <v>0</v>
      </c>
      <c r="H466" s="26">
        <f t="shared" si="223"/>
        <v>0</v>
      </c>
      <c r="I466" s="26">
        <f t="shared" si="223"/>
        <v>0</v>
      </c>
      <c r="J466" s="26">
        <f t="shared" si="223"/>
        <v>0</v>
      </c>
      <c r="K466" s="26">
        <f t="shared" si="223"/>
        <v>0</v>
      </c>
      <c r="L466" s="26">
        <f t="shared" si="223"/>
        <v>0</v>
      </c>
      <c r="M466" s="26">
        <f t="shared" si="223"/>
        <v>0</v>
      </c>
      <c r="N466" s="26">
        <f t="shared" si="223"/>
        <v>0</v>
      </c>
      <c r="O466" s="26">
        <f t="shared" si="223"/>
        <v>0</v>
      </c>
      <c r="P466" s="26">
        <f t="shared" si="223"/>
        <v>0</v>
      </c>
      <c r="Q466" s="26">
        <f t="shared" si="223"/>
        <v>0</v>
      </c>
      <c r="R466" s="26">
        <f t="shared" si="223"/>
        <v>0</v>
      </c>
      <c r="S466" s="26">
        <f t="shared" si="223"/>
        <v>0</v>
      </c>
      <c r="T466" s="26">
        <f t="shared" si="223"/>
        <v>0</v>
      </c>
      <c r="U466" s="26">
        <f t="shared" si="223"/>
        <v>0</v>
      </c>
      <c r="V466" s="26">
        <f t="shared" si="223"/>
        <v>0</v>
      </c>
      <c r="W466" s="26">
        <f t="shared" si="223"/>
        <v>0</v>
      </c>
      <c r="X466" s="26">
        <f t="shared" si="223"/>
        <v>0</v>
      </c>
      <c r="Y466" s="26">
        <f t="shared" si="223"/>
        <v>0</v>
      </c>
      <c r="Z466" s="26">
        <f t="shared" si="223"/>
        <v>0</v>
      </c>
      <c r="AA466" s="26">
        <f t="shared" si="223"/>
        <v>0</v>
      </c>
      <c r="AB466" s="26">
        <f t="shared" si="223"/>
        <v>0</v>
      </c>
      <c r="AC466" s="26">
        <f t="shared" si="223"/>
        <v>0</v>
      </c>
      <c r="AD466" s="26">
        <f t="shared" si="223"/>
        <v>0</v>
      </c>
      <c r="AE466" s="26">
        <f t="shared" si="223"/>
        <v>0</v>
      </c>
      <c r="AF466" s="26">
        <f t="shared" si="223"/>
        <v>0</v>
      </c>
      <c r="AG466" s="26">
        <f t="shared" si="223"/>
        <v>0</v>
      </c>
      <c r="AH466" s="26">
        <f t="shared" si="223"/>
        <v>0</v>
      </c>
      <c r="AI466" s="26">
        <f t="shared" si="223"/>
        <v>0</v>
      </c>
      <c r="AJ466" s="26">
        <f t="shared" si="223"/>
        <v>0</v>
      </c>
      <c r="AK466" s="26">
        <f t="shared" si="223"/>
        <v>0</v>
      </c>
      <c r="AL466" s="26">
        <f t="shared" si="223"/>
        <v>0</v>
      </c>
      <c r="AM466" s="26">
        <f t="shared" ref="AM466:BO466" si="224">AM112*$C112</f>
        <v>0</v>
      </c>
      <c r="AN466" s="26">
        <f t="shared" si="224"/>
        <v>0</v>
      </c>
      <c r="AO466" s="26">
        <f t="shared" si="224"/>
        <v>0</v>
      </c>
      <c r="AP466" s="26">
        <f t="shared" si="224"/>
        <v>0</v>
      </c>
      <c r="AQ466" s="26">
        <f t="shared" si="224"/>
        <v>0</v>
      </c>
      <c r="AR466" s="26">
        <f t="shared" si="224"/>
        <v>0</v>
      </c>
      <c r="AS466" s="26">
        <f t="shared" si="224"/>
        <v>0</v>
      </c>
      <c r="AT466" s="26">
        <f t="shared" si="224"/>
        <v>0</v>
      </c>
      <c r="AU466" s="26">
        <f t="shared" si="224"/>
        <v>0</v>
      </c>
      <c r="AV466" s="26">
        <f t="shared" si="224"/>
        <v>0</v>
      </c>
      <c r="AW466" s="26">
        <f t="shared" si="224"/>
        <v>0</v>
      </c>
      <c r="AX466" s="26">
        <f t="shared" si="224"/>
        <v>0</v>
      </c>
      <c r="AY466" s="26">
        <f t="shared" si="224"/>
        <v>0</v>
      </c>
      <c r="AZ466" s="26">
        <f t="shared" si="224"/>
        <v>0</v>
      </c>
      <c r="BA466" s="26">
        <f t="shared" si="224"/>
        <v>0</v>
      </c>
      <c r="BB466" s="26">
        <f t="shared" si="224"/>
        <v>0</v>
      </c>
      <c r="BC466" s="26">
        <f t="shared" si="224"/>
        <v>0</v>
      </c>
      <c r="BD466" s="26">
        <f t="shared" si="224"/>
        <v>0</v>
      </c>
      <c r="BE466" s="26">
        <f t="shared" si="224"/>
        <v>0</v>
      </c>
      <c r="BF466" s="26">
        <f t="shared" si="224"/>
        <v>0</v>
      </c>
      <c r="BG466" s="26">
        <f t="shared" si="224"/>
        <v>0</v>
      </c>
      <c r="BH466" s="26">
        <f t="shared" si="224"/>
        <v>0</v>
      </c>
      <c r="BI466" s="26">
        <f t="shared" si="224"/>
        <v>0</v>
      </c>
      <c r="BJ466" s="26">
        <f t="shared" si="224"/>
        <v>0</v>
      </c>
      <c r="BK466" s="26">
        <f t="shared" si="224"/>
        <v>0</v>
      </c>
      <c r="BL466" s="26">
        <f t="shared" si="224"/>
        <v>0</v>
      </c>
      <c r="BM466" s="26">
        <f t="shared" si="224"/>
        <v>0</v>
      </c>
      <c r="BN466" s="26">
        <f t="shared" si="224"/>
        <v>0</v>
      </c>
      <c r="BO466" s="26">
        <f t="shared" si="224"/>
        <v>0</v>
      </c>
    </row>
    <row r="467" spans="1:67" outlineLevel="1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1" x14ac:dyDescent="0.15">
      <c r="A468" s="48" t="s">
        <v>76</v>
      </c>
      <c r="G468" s="26">
        <f t="shared" ref="G468:AL468" si="225">G466*G467</f>
        <v>0</v>
      </c>
      <c r="H468" s="26">
        <f t="shared" si="225"/>
        <v>0</v>
      </c>
      <c r="I468" s="26">
        <f t="shared" si="225"/>
        <v>0</v>
      </c>
      <c r="J468" s="26">
        <f t="shared" si="225"/>
        <v>0</v>
      </c>
      <c r="K468" s="26">
        <f t="shared" si="225"/>
        <v>0</v>
      </c>
      <c r="L468" s="26">
        <f t="shared" si="225"/>
        <v>0</v>
      </c>
      <c r="M468" s="26">
        <f t="shared" si="225"/>
        <v>0</v>
      </c>
      <c r="N468" s="26">
        <f t="shared" si="225"/>
        <v>0</v>
      </c>
      <c r="O468" s="26">
        <f t="shared" si="225"/>
        <v>0</v>
      </c>
      <c r="P468" s="26">
        <f t="shared" si="225"/>
        <v>0</v>
      </c>
      <c r="Q468" s="26">
        <f t="shared" si="225"/>
        <v>0</v>
      </c>
      <c r="R468" s="26">
        <f t="shared" si="225"/>
        <v>0</v>
      </c>
      <c r="S468" s="26">
        <f t="shared" si="225"/>
        <v>0</v>
      </c>
      <c r="T468" s="26">
        <f t="shared" si="225"/>
        <v>0</v>
      </c>
      <c r="U468" s="26">
        <f t="shared" si="225"/>
        <v>0</v>
      </c>
      <c r="V468" s="26">
        <f t="shared" si="225"/>
        <v>0</v>
      </c>
      <c r="W468" s="26">
        <f t="shared" si="225"/>
        <v>0</v>
      </c>
      <c r="X468" s="26">
        <f t="shared" si="225"/>
        <v>0</v>
      </c>
      <c r="Y468" s="26">
        <f t="shared" si="225"/>
        <v>0</v>
      </c>
      <c r="Z468" s="26">
        <f t="shared" si="225"/>
        <v>0</v>
      </c>
      <c r="AA468" s="26">
        <f t="shared" si="225"/>
        <v>0</v>
      </c>
      <c r="AB468" s="26">
        <f t="shared" si="225"/>
        <v>0</v>
      </c>
      <c r="AC468" s="26">
        <f t="shared" si="225"/>
        <v>0</v>
      </c>
      <c r="AD468" s="26">
        <f t="shared" si="225"/>
        <v>0</v>
      </c>
      <c r="AE468" s="26">
        <f t="shared" si="225"/>
        <v>0</v>
      </c>
      <c r="AF468" s="26">
        <f t="shared" si="225"/>
        <v>0</v>
      </c>
      <c r="AG468" s="26">
        <f t="shared" si="225"/>
        <v>0</v>
      </c>
      <c r="AH468" s="26">
        <f t="shared" si="225"/>
        <v>0</v>
      </c>
      <c r="AI468" s="26">
        <f t="shared" si="225"/>
        <v>0</v>
      </c>
      <c r="AJ468" s="26">
        <f t="shared" si="225"/>
        <v>0</v>
      </c>
      <c r="AK468" s="26">
        <f t="shared" si="225"/>
        <v>0</v>
      </c>
      <c r="AL468" s="26">
        <f t="shared" si="225"/>
        <v>0</v>
      </c>
      <c r="AM468" s="26">
        <f t="shared" ref="AM468:BO468" si="226">AM466*AM467</f>
        <v>0</v>
      </c>
      <c r="AN468" s="26">
        <f t="shared" si="226"/>
        <v>0</v>
      </c>
      <c r="AO468" s="26">
        <f t="shared" si="226"/>
        <v>0</v>
      </c>
      <c r="AP468" s="26">
        <f t="shared" si="226"/>
        <v>0</v>
      </c>
      <c r="AQ468" s="26">
        <f t="shared" si="226"/>
        <v>0</v>
      </c>
      <c r="AR468" s="26">
        <f t="shared" si="226"/>
        <v>0</v>
      </c>
      <c r="AS468" s="26">
        <f t="shared" si="226"/>
        <v>0</v>
      </c>
      <c r="AT468" s="26">
        <f t="shared" si="226"/>
        <v>0</v>
      </c>
      <c r="AU468" s="26">
        <f t="shared" si="226"/>
        <v>0</v>
      </c>
      <c r="AV468" s="26">
        <f t="shared" si="226"/>
        <v>0</v>
      </c>
      <c r="AW468" s="26">
        <f t="shared" si="226"/>
        <v>0</v>
      </c>
      <c r="AX468" s="26">
        <f t="shared" si="226"/>
        <v>0</v>
      </c>
      <c r="AY468" s="26">
        <f t="shared" si="226"/>
        <v>0</v>
      </c>
      <c r="AZ468" s="26">
        <f t="shared" si="226"/>
        <v>0</v>
      </c>
      <c r="BA468" s="26">
        <f t="shared" si="226"/>
        <v>0</v>
      </c>
      <c r="BB468" s="26">
        <f t="shared" si="226"/>
        <v>0</v>
      </c>
      <c r="BC468" s="26">
        <f t="shared" si="226"/>
        <v>0</v>
      </c>
      <c r="BD468" s="26">
        <f t="shared" si="226"/>
        <v>0</v>
      </c>
      <c r="BE468" s="26">
        <f t="shared" si="226"/>
        <v>0</v>
      </c>
      <c r="BF468" s="26">
        <f t="shared" si="226"/>
        <v>0</v>
      </c>
      <c r="BG468" s="26">
        <f t="shared" si="226"/>
        <v>0</v>
      </c>
      <c r="BH468" s="26">
        <f t="shared" si="226"/>
        <v>0</v>
      </c>
      <c r="BI468" s="26">
        <f t="shared" si="226"/>
        <v>0</v>
      </c>
      <c r="BJ468" s="26">
        <f t="shared" si="226"/>
        <v>0</v>
      </c>
      <c r="BK468" s="26">
        <f t="shared" si="226"/>
        <v>0</v>
      </c>
      <c r="BL468" s="26">
        <f t="shared" si="226"/>
        <v>0</v>
      </c>
      <c r="BM468" s="26">
        <f t="shared" si="226"/>
        <v>0</v>
      </c>
      <c r="BN468" s="26">
        <f t="shared" si="226"/>
        <v>0</v>
      </c>
      <c r="BO468" s="26">
        <f t="shared" si="226"/>
        <v>0</v>
      </c>
    </row>
    <row r="469" spans="1:67" outlineLevel="1" x14ac:dyDescent="0.15">
      <c r="A469" s="48" t="s">
        <v>761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1" x14ac:dyDescent="0.15">
      <c r="A470" s="48" t="s">
        <v>63</v>
      </c>
      <c r="G470" s="26">
        <f t="shared" ref="G470:AL470" si="227">G468+G469</f>
        <v>0</v>
      </c>
      <c r="H470" s="26">
        <f t="shared" si="227"/>
        <v>0</v>
      </c>
      <c r="I470" s="26">
        <f t="shared" si="227"/>
        <v>0</v>
      </c>
      <c r="J470" s="26">
        <f t="shared" si="227"/>
        <v>0</v>
      </c>
      <c r="K470" s="26">
        <f t="shared" si="227"/>
        <v>0</v>
      </c>
      <c r="L470" s="26">
        <f t="shared" si="227"/>
        <v>0</v>
      </c>
      <c r="M470" s="26">
        <f t="shared" si="227"/>
        <v>0</v>
      </c>
      <c r="N470" s="26">
        <f t="shared" si="227"/>
        <v>0</v>
      </c>
      <c r="O470" s="26">
        <f t="shared" si="227"/>
        <v>0</v>
      </c>
      <c r="P470" s="26">
        <f t="shared" si="227"/>
        <v>0</v>
      </c>
      <c r="Q470" s="26">
        <f t="shared" si="227"/>
        <v>0</v>
      </c>
      <c r="R470" s="26">
        <f t="shared" si="227"/>
        <v>0</v>
      </c>
      <c r="S470" s="26">
        <f t="shared" si="227"/>
        <v>0</v>
      </c>
      <c r="T470" s="26">
        <f t="shared" si="227"/>
        <v>0</v>
      </c>
      <c r="U470" s="26">
        <f t="shared" si="227"/>
        <v>0</v>
      </c>
      <c r="V470" s="26">
        <f t="shared" si="227"/>
        <v>0</v>
      </c>
      <c r="W470" s="26">
        <f t="shared" si="227"/>
        <v>0</v>
      </c>
      <c r="X470" s="26">
        <f t="shared" si="227"/>
        <v>0</v>
      </c>
      <c r="Y470" s="26">
        <f t="shared" si="227"/>
        <v>0</v>
      </c>
      <c r="Z470" s="26">
        <f t="shared" si="227"/>
        <v>0</v>
      </c>
      <c r="AA470" s="26">
        <f t="shared" si="227"/>
        <v>0</v>
      </c>
      <c r="AB470" s="26">
        <f t="shared" si="227"/>
        <v>0</v>
      </c>
      <c r="AC470" s="26">
        <f t="shared" si="227"/>
        <v>0</v>
      </c>
      <c r="AD470" s="26">
        <f t="shared" si="227"/>
        <v>0</v>
      </c>
      <c r="AE470" s="26">
        <f t="shared" si="227"/>
        <v>0</v>
      </c>
      <c r="AF470" s="26">
        <f t="shared" si="227"/>
        <v>0</v>
      </c>
      <c r="AG470" s="26">
        <f t="shared" si="227"/>
        <v>0</v>
      </c>
      <c r="AH470" s="26">
        <f t="shared" si="227"/>
        <v>0</v>
      </c>
      <c r="AI470" s="26">
        <f t="shared" si="227"/>
        <v>0</v>
      </c>
      <c r="AJ470" s="26">
        <f t="shared" si="227"/>
        <v>0</v>
      </c>
      <c r="AK470" s="26">
        <f t="shared" si="227"/>
        <v>0</v>
      </c>
      <c r="AL470" s="26">
        <f t="shared" si="227"/>
        <v>0</v>
      </c>
      <c r="AM470" s="26">
        <f t="shared" ref="AM470:BO470" si="228">AM468+AM469</f>
        <v>0</v>
      </c>
      <c r="AN470" s="26">
        <f t="shared" si="228"/>
        <v>0</v>
      </c>
      <c r="AO470" s="26">
        <f t="shared" si="228"/>
        <v>0</v>
      </c>
      <c r="AP470" s="26">
        <f t="shared" si="228"/>
        <v>0</v>
      </c>
      <c r="AQ470" s="26">
        <f t="shared" si="228"/>
        <v>0</v>
      </c>
      <c r="AR470" s="26">
        <f t="shared" si="228"/>
        <v>0</v>
      </c>
      <c r="AS470" s="26">
        <f t="shared" si="228"/>
        <v>0</v>
      </c>
      <c r="AT470" s="26">
        <f t="shared" si="228"/>
        <v>0</v>
      </c>
      <c r="AU470" s="26">
        <f t="shared" si="228"/>
        <v>0</v>
      </c>
      <c r="AV470" s="26">
        <f t="shared" si="228"/>
        <v>0</v>
      </c>
      <c r="AW470" s="26">
        <f t="shared" si="228"/>
        <v>0</v>
      </c>
      <c r="AX470" s="26">
        <f t="shared" si="228"/>
        <v>0</v>
      </c>
      <c r="AY470" s="26">
        <f t="shared" si="228"/>
        <v>0</v>
      </c>
      <c r="AZ470" s="26">
        <f t="shared" si="228"/>
        <v>0</v>
      </c>
      <c r="BA470" s="26">
        <f t="shared" si="228"/>
        <v>0</v>
      </c>
      <c r="BB470" s="26">
        <f t="shared" si="228"/>
        <v>0</v>
      </c>
      <c r="BC470" s="26">
        <f t="shared" si="228"/>
        <v>0</v>
      </c>
      <c r="BD470" s="26">
        <f t="shared" si="228"/>
        <v>0</v>
      </c>
      <c r="BE470" s="26">
        <f t="shared" si="228"/>
        <v>0</v>
      </c>
      <c r="BF470" s="26">
        <f t="shared" si="228"/>
        <v>0</v>
      </c>
      <c r="BG470" s="26">
        <f t="shared" si="228"/>
        <v>0</v>
      </c>
      <c r="BH470" s="26">
        <f t="shared" si="228"/>
        <v>0</v>
      </c>
      <c r="BI470" s="26">
        <f t="shared" si="228"/>
        <v>0</v>
      </c>
      <c r="BJ470" s="26">
        <f t="shared" si="228"/>
        <v>0</v>
      </c>
      <c r="BK470" s="26">
        <f t="shared" si="228"/>
        <v>0</v>
      </c>
      <c r="BL470" s="26">
        <f t="shared" si="228"/>
        <v>0</v>
      </c>
      <c r="BM470" s="26">
        <f t="shared" si="228"/>
        <v>0</v>
      </c>
      <c r="BN470" s="26">
        <f t="shared" si="228"/>
        <v>0</v>
      </c>
      <c r="BO470" s="26">
        <f t="shared" si="228"/>
        <v>0</v>
      </c>
    </row>
    <row r="471" spans="1:67" outlineLevel="1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1" x14ac:dyDescent="0.15">
      <c r="A472" s="33" t="s">
        <v>86</v>
      </c>
      <c r="G472" s="26">
        <f t="shared" ref="G472:AL472" si="229">G113*$C113</f>
        <v>0</v>
      </c>
      <c r="H472" s="26">
        <f t="shared" si="229"/>
        <v>0</v>
      </c>
      <c r="I472" s="26">
        <f t="shared" si="229"/>
        <v>0</v>
      </c>
      <c r="J472" s="26">
        <f t="shared" si="229"/>
        <v>0</v>
      </c>
      <c r="K472" s="26">
        <f t="shared" si="229"/>
        <v>0</v>
      </c>
      <c r="L472" s="26">
        <f t="shared" si="229"/>
        <v>0</v>
      </c>
      <c r="M472" s="26">
        <f t="shared" si="229"/>
        <v>0</v>
      </c>
      <c r="N472" s="26">
        <f t="shared" si="229"/>
        <v>0</v>
      </c>
      <c r="O472" s="26">
        <f t="shared" si="229"/>
        <v>0</v>
      </c>
      <c r="P472" s="26">
        <f t="shared" si="229"/>
        <v>0</v>
      </c>
      <c r="Q472" s="26">
        <f t="shared" si="229"/>
        <v>0</v>
      </c>
      <c r="R472" s="26">
        <f t="shared" si="229"/>
        <v>0</v>
      </c>
      <c r="S472" s="26">
        <f t="shared" si="229"/>
        <v>0</v>
      </c>
      <c r="T472" s="26">
        <f t="shared" si="229"/>
        <v>0</v>
      </c>
      <c r="U472" s="26">
        <f t="shared" si="229"/>
        <v>0</v>
      </c>
      <c r="V472" s="26">
        <f t="shared" si="229"/>
        <v>0</v>
      </c>
      <c r="W472" s="26">
        <f t="shared" si="229"/>
        <v>0</v>
      </c>
      <c r="X472" s="26">
        <f t="shared" si="229"/>
        <v>0</v>
      </c>
      <c r="Y472" s="26">
        <f t="shared" si="229"/>
        <v>0</v>
      </c>
      <c r="Z472" s="26">
        <f t="shared" si="229"/>
        <v>0</v>
      </c>
      <c r="AA472" s="26">
        <f t="shared" si="229"/>
        <v>0</v>
      </c>
      <c r="AB472" s="26">
        <f t="shared" si="229"/>
        <v>0</v>
      </c>
      <c r="AC472" s="26">
        <f t="shared" si="229"/>
        <v>0</v>
      </c>
      <c r="AD472" s="26">
        <f t="shared" si="229"/>
        <v>0</v>
      </c>
      <c r="AE472" s="26">
        <f t="shared" si="229"/>
        <v>0</v>
      </c>
      <c r="AF472" s="26">
        <f t="shared" si="229"/>
        <v>0</v>
      </c>
      <c r="AG472" s="26">
        <f t="shared" si="229"/>
        <v>0</v>
      </c>
      <c r="AH472" s="26">
        <f t="shared" si="229"/>
        <v>0</v>
      </c>
      <c r="AI472" s="26">
        <f t="shared" si="229"/>
        <v>0</v>
      </c>
      <c r="AJ472" s="26">
        <f t="shared" si="229"/>
        <v>0</v>
      </c>
      <c r="AK472" s="26">
        <f t="shared" si="229"/>
        <v>0</v>
      </c>
      <c r="AL472" s="26">
        <f t="shared" si="229"/>
        <v>0</v>
      </c>
      <c r="AM472" s="26">
        <f t="shared" ref="AM472:BO472" si="230">AM113*$C113</f>
        <v>0</v>
      </c>
      <c r="AN472" s="26">
        <f t="shared" si="230"/>
        <v>0</v>
      </c>
      <c r="AO472" s="26">
        <f t="shared" si="230"/>
        <v>0</v>
      </c>
      <c r="AP472" s="26">
        <f t="shared" si="230"/>
        <v>0</v>
      </c>
      <c r="AQ472" s="26">
        <f t="shared" si="230"/>
        <v>0</v>
      </c>
      <c r="AR472" s="26">
        <f t="shared" si="230"/>
        <v>0</v>
      </c>
      <c r="AS472" s="26">
        <f t="shared" si="230"/>
        <v>0</v>
      </c>
      <c r="AT472" s="26">
        <f t="shared" si="230"/>
        <v>0</v>
      </c>
      <c r="AU472" s="26">
        <f t="shared" si="230"/>
        <v>0</v>
      </c>
      <c r="AV472" s="26">
        <f t="shared" si="230"/>
        <v>0</v>
      </c>
      <c r="AW472" s="26">
        <f t="shared" si="230"/>
        <v>0</v>
      </c>
      <c r="AX472" s="26">
        <f t="shared" si="230"/>
        <v>0</v>
      </c>
      <c r="AY472" s="26">
        <f t="shared" si="230"/>
        <v>0</v>
      </c>
      <c r="AZ472" s="26">
        <f t="shared" si="230"/>
        <v>0</v>
      </c>
      <c r="BA472" s="26">
        <f t="shared" si="230"/>
        <v>0</v>
      </c>
      <c r="BB472" s="26">
        <f t="shared" si="230"/>
        <v>0</v>
      </c>
      <c r="BC472" s="26">
        <f t="shared" si="230"/>
        <v>0</v>
      </c>
      <c r="BD472" s="26">
        <f t="shared" si="230"/>
        <v>0</v>
      </c>
      <c r="BE472" s="26">
        <f t="shared" si="230"/>
        <v>0</v>
      </c>
      <c r="BF472" s="26">
        <f t="shared" si="230"/>
        <v>0</v>
      </c>
      <c r="BG472" s="26">
        <f t="shared" si="230"/>
        <v>0</v>
      </c>
      <c r="BH472" s="26">
        <f t="shared" si="230"/>
        <v>0</v>
      </c>
      <c r="BI472" s="26">
        <f t="shared" si="230"/>
        <v>0</v>
      </c>
      <c r="BJ472" s="26">
        <f t="shared" si="230"/>
        <v>0</v>
      </c>
      <c r="BK472" s="26">
        <f t="shared" si="230"/>
        <v>0</v>
      </c>
      <c r="BL472" s="26">
        <f t="shared" si="230"/>
        <v>0</v>
      </c>
      <c r="BM472" s="26">
        <f t="shared" si="230"/>
        <v>0</v>
      </c>
      <c r="BN472" s="26">
        <f t="shared" si="230"/>
        <v>0</v>
      </c>
      <c r="BO472" s="26">
        <f t="shared" si="230"/>
        <v>0</v>
      </c>
    </row>
    <row r="473" spans="1:67" outlineLevel="1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1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1" x14ac:dyDescent="0.15">
      <c r="A475" s="48" t="s">
        <v>75</v>
      </c>
      <c r="G475" s="26">
        <f t="shared" ref="G475:AL475" si="231">G115*$C115</f>
        <v>0</v>
      </c>
      <c r="H475" s="26">
        <f t="shared" si="231"/>
        <v>0</v>
      </c>
      <c r="I475" s="26">
        <f t="shared" si="231"/>
        <v>0</v>
      </c>
      <c r="J475" s="26">
        <f t="shared" si="231"/>
        <v>0</v>
      </c>
      <c r="K475" s="26">
        <f t="shared" si="231"/>
        <v>0</v>
      </c>
      <c r="L475" s="26">
        <f t="shared" si="231"/>
        <v>0</v>
      </c>
      <c r="M475" s="26">
        <f t="shared" si="231"/>
        <v>0</v>
      </c>
      <c r="N475" s="26">
        <f t="shared" si="231"/>
        <v>0</v>
      </c>
      <c r="O475" s="26">
        <f t="shared" si="231"/>
        <v>0</v>
      </c>
      <c r="P475" s="26">
        <f t="shared" si="231"/>
        <v>0</v>
      </c>
      <c r="Q475" s="26">
        <f t="shared" si="231"/>
        <v>0</v>
      </c>
      <c r="R475" s="26">
        <f t="shared" si="231"/>
        <v>0</v>
      </c>
      <c r="S475" s="26">
        <f t="shared" si="231"/>
        <v>0</v>
      </c>
      <c r="T475" s="26">
        <f t="shared" si="231"/>
        <v>0</v>
      </c>
      <c r="U475" s="26">
        <f t="shared" si="231"/>
        <v>0</v>
      </c>
      <c r="V475" s="26">
        <f t="shared" si="231"/>
        <v>0</v>
      </c>
      <c r="W475" s="26">
        <f t="shared" si="231"/>
        <v>0</v>
      </c>
      <c r="X475" s="26">
        <f t="shared" si="231"/>
        <v>0</v>
      </c>
      <c r="Y475" s="26">
        <f t="shared" si="231"/>
        <v>0</v>
      </c>
      <c r="Z475" s="26">
        <f t="shared" si="231"/>
        <v>0</v>
      </c>
      <c r="AA475" s="26">
        <f t="shared" si="231"/>
        <v>0</v>
      </c>
      <c r="AB475" s="26">
        <f t="shared" si="231"/>
        <v>0</v>
      </c>
      <c r="AC475" s="26">
        <f t="shared" si="231"/>
        <v>0</v>
      </c>
      <c r="AD475" s="26">
        <f t="shared" si="231"/>
        <v>0</v>
      </c>
      <c r="AE475" s="26">
        <f t="shared" si="231"/>
        <v>0</v>
      </c>
      <c r="AF475" s="26">
        <f t="shared" si="231"/>
        <v>0</v>
      </c>
      <c r="AG475" s="26">
        <f t="shared" si="231"/>
        <v>0</v>
      </c>
      <c r="AH475" s="26">
        <f t="shared" si="231"/>
        <v>0</v>
      </c>
      <c r="AI475" s="26">
        <f t="shared" si="231"/>
        <v>0</v>
      </c>
      <c r="AJ475" s="26">
        <f t="shared" si="231"/>
        <v>0</v>
      </c>
      <c r="AK475" s="26">
        <f t="shared" si="231"/>
        <v>0</v>
      </c>
      <c r="AL475" s="26">
        <f t="shared" si="231"/>
        <v>0</v>
      </c>
      <c r="AM475" s="26">
        <f t="shared" ref="AM475:BO475" si="232">AM115*$C115</f>
        <v>0</v>
      </c>
      <c r="AN475" s="26">
        <f t="shared" si="232"/>
        <v>0</v>
      </c>
      <c r="AO475" s="26">
        <f t="shared" si="232"/>
        <v>0</v>
      </c>
      <c r="AP475" s="26">
        <f t="shared" si="232"/>
        <v>0</v>
      </c>
      <c r="AQ475" s="26">
        <f t="shared" si="232"/>
        <v>0</v>
      </c>
      <c r="AR475" s="26">
        <f t="shared" si="232"/>
        <v>0</v>
      </c>
      <c r="AS475" s="26">
        <f t="shared" si="232"/>
        <v>0</v>
      </c>
      <c r="AT475" s="26">
        <f t="shared" si="232"/>
        <v>0</v>
      </c>
      <c r="AU475" s="26">
        <f t="shared" si="232"/>
        <v>0</v>
      </c>
      <c r="AV475" s="26">
        <f t="shared" si="232"/>
        <v>0</v>
      </c>
      <c r="AW475" s="26">
        <f t="shared" si="232"/>
        <v>0</v>
      </c>
      <c r="AX475" s="26">
        <f t="shared" si="232"/>
        <v>0</v>
      </c>
      <c r="AY475" s="26">
        <f t="shared" si="232"/>
        <v>0</v>
      </c>
      <c r="AZ475" s="26">
        <f t="shared" si="232"/>
        <v>0</v>
      </c>
      <c r="BA475" s="26">
        <f t="shared" si="232"/>
        <v>0</v>
      </c>
      <c r="BB475" s="26">
        <f t="shared" si="232"/>
        <v>0</v>
      </c>
      <c r="BC475" s="26">
        <f t="shared" si="232"/>
        <v>0</v>
      </c>
      <c r="BD475" s="26">
        <f t="shared" si="232"/>
        <v>0</v>
      </c>
      <c r="BE475" s="26">
        <f t="shared" si="232"/>
        <v>0</v>
      </c>
      <c r="BF475" s="26">
        <f t="shared" si="232"/>
        <v>0</v>
      </c>
      <c r="BG475" s="26">
        <f t="shared" si="232"/>
        <v>0</v>
      </c>
      <c r="BH475" s="26">
        <f t="shared" si="232"/>
        <v>0</v>
      </c>
      <c r="BI475" s="26">
        <f t="shared" si="232"/>
        <v>0</v>
      </c>
      <c r="BJ475" s="26">
        <f t="shared" si="232"/>
        <v>0</v>
      </c>
      <c r="BK475" s="26">
        <f t="shared" si="232"/>
        <v>0</v>
      </c>
      <c r="BL475" s="26">
        <f t="shared" si="232"/>
        <v>0</v>
      </c>
      <c r="BM475" s="26">
        <f t="shared" si="232"/>
        <v>0</v>
      </c>
      <c r="BN475" s="26">
        <f t="shared" si="232"/>
        <v>0</v>
      </c>
      <c r="BO475" s="26">
        <f t="shared" si="232"/>
        <v>0</v>
      </c>
    </row>
    <row r="476" spans="1:67" outlineLevel="1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1" x14ac:dyDescent="0.15">
      <c r="A477" s="48" t="s">
        <v>76</v>
      </c>
      <c r="G477" s="26">
        <f t="shared" ref="G477:AL477" si="233">G475*G476</f>
        <v>0</v>
      </c>
      <c r="H477" s="26">
        <f t="shared" si="233"/>
        <v>0</v>
      </c>
      <c r="I477" s="26">
        <f t="shared" si="233"/>
        <v>0</v>
      </c>
      <c r="J477" s="26">
        <f t="shared" si="233"/>
        <v>0</v>
      </c>
      <c r="K477" s="26">
        <f t="shared" si="233"/>
        <v>0</v>
      </c>
      <c r="L477" s="26">
        <f t="shared" si="233"/>
        <v>0</v>
      </c>
      <c r="M477" s="26">
        <f t="shared" si="233"/>
        <v>0</v>
      </c>
      <c r="N477" s="26">
        <f t="shared" si="233"/>
        <v>0</v>
      </c>
      <c r="O477" s="26">
        <f t="shared" si="233"/>
        <v>0</v>
      </c>
      <c r="P477" s="26">
        <f t="shared" si="233"/>
        <v>0</v>
      </c>
      <c r="Q477" s="26">
        <f t="shared" si="233"/>
        <v>0</v>
      </c>
      <c r="R477" s="26">
        <f t="shared" si="233"/>
        <v>0</v>
      </c>
      <c r="S477" s="26">
        <f t="shared" si="233"/>
        <v>0</v>
      </c>
      <c r="T477" s="26">
        <f t="shared" si="233"/>
        <v>0</v>
      </c>
      <c r="U477" s="26">
        <f t="shared" si="233"/>
        <v>0</v>
      </c>
      <c r="V477" s="26">
        <f t="shared" si="233"/>
        <v>0</v>
      </c>
      <c r="W477" s="26">
        <f t="shared" si="233"/>
        <v>0</v>
      </c>
      <c r="X477" s="26">
        <f t="shared" si="233"/>
        <v>0</v>
      </c>
      <c r="Y477" s="26">
        <f t="shared" si="233"/>
        <v>0</v>
      </c>
      <c r="Z477" s="26">
        <f t="shared" si="233"/>
        <v>0</v>
      </c>
      <c r="AA477" s="26">
        <f t="shared" si="233"/>
        <v>0</v>
      </c>
      <c r="AB477" s="26">
        <f t="shared" si="233"/>
        <v>0</v>
      </c>
      <c r="AC477" s="26">
        <f t="shared" si="233"/>
        <v>0</v>
      </c>
      <c r="AD477" s="26">
        <f t="shared" si="233"/>
        <v>0</v>
      </c>
      <c r="AE477" s="26">
        <f t="shared" si="233"/>
        <v>0</v>
      </c>
      <c r="AF477" s="26">
        <f t="shared" si="233"/>
        <v>0</v>
      </c>
      <c r="AG477" s="26">
        <f t="shared" si="233"/>
        <v>0</v>
      </c>
      <c r="AH477" s="26">
        <f t="shared" si="233"/>
        <v>0</v>
      </c>
      <c r="AI477" s="26">
        <f t="shared" si="233"/>
        <v>0</v>
      </c>
      <c r="AJ477" s="26">
        <f t="shared" si="233"/>
        <v>0</v>
      </c>
      <c r="AK477" s="26">
        <f t="shared" si="233"/>
        <v>0</v>
      </c>
      <c r="AL477" s="26">
        <f t="shared" si="233"/>
        <v>0</v>
      </c>
      <c r="AM477" s="26">
        <f t="shared" ref="AM477:BO477" si="234">AM475*AM476</f>
        <v>0</v>
      </c>
      <c r="AN477" s="26">
        <f t="shared" si="234"/>
        <v>0</v>
      </c>
      <c r="AO477" s="26">
        <f t="shared" si="234"/>
        <v>0</v>
      </c>
      <c r="AP477" s="26">
        <f t="shared" si="234"/>
        <v>0</v>
      </c>
      <c r="AQ477" s="26">
        <f t="shared" si="234"/>
        <v>0</v>
      </c>
      <c r="AR477" s="26">
        <f t="shared" si="234"/>
        <v>0</v>
      </c>
      <c r="AS477" s="26">
        <f t="shared" si="234"/>
        <v>0</v>
      </c>
      <c r="AT477" s="26">
        <f t="shared" si="234"/>
        <v>0</v>
      </c>
      <c r="AU477" s="26">
        <f t="shared" si="234"/>
        <v>0</v>
      </c>
      <c r="AV477" s="26">
        <f t="shared" si="234"/>
        <v>0</v>
      </c>
      <c r="AW477" s="26">
        <f t="shared" si="234"/>
        <v>0</v>
      </c>
      <c r="AX477" s="26">
        <f t="shared" si="234"/>
        <v>0</v>
      </c>
      <c r="AY477" s="26">
        <f t="shared" si="234"/>
        <v>0</v>
      </c>
      <c r="AZ477" s="26">
        <f t="shared" si="234"/>
        <v>0</v>
      </c>
      <c r="BA477" s="26">
        <f t="shared" si="234"/>
        <v>0</v>
      </c>
      <c r="BB477" s="26">
        <f t="shared" si="234"/>
        <v>0</v>
      </c>
      <c r="BC477" s="26">
        <f t="shared" si="234"/>
        <v>0</v>
      </c>
      <c r="BD477" s="26">
        <f t="shared" si="234"/>
        <v>0</v>
      </c>
      <c r="BE477" s="26">
        <f t="shared" si="234"/>
        <v>0</v>
      </c>
      <c r="BF477" s="26">
        <f t="shared" si="234"/>
        <v>0</v>
      </c>
      <c r="BG477" s="26">
        <f t="shared" si="234"/>
        <v>0</v>
      </c>
      <c r="BH477" s="26">
        <f t="shared" si="234"/>
        <v>0</v>
      </c>
      <c r="BI477" s="26">
        <f t="shared" si="234"/>
        <v>0</v>
      </c>
      <c r="BJ477" s="26">
        <f t="shared" si="234"/>
        <v>0</v>
      </c>
      <c r="BK477" s="26">
        <f t="shared" si="234"/>
        <v>0</v>
      </c>
      <c r="BL477" s="26">
        <f t="shared" si="234"/>
        <v>0</v>
      </c>
      <c r="BM477" s="26">
        <f t="shared" si="234"/>
        <v>0</v>
      </c>
      <c r="BN477" s="26">
        <f t="shared" si="234"/>
        <v>0</v>
      </c>
      <c r="BO477" s="26">
        <f t="shared" si="234"/>
        <v>0</v>
      </c>
    </row>
    <row r="478" spans="1:67" outlineLevel="1" x14ac:dyDescent="0.15">
      <c r="A478" s="48" t="s">
        <v>761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1" x14ac:dyDescent="0.15">
      <c r="A479" s="48" t="s">
        <v>63</v>
      </c>
      <c r="G479" s="26">
        <f t="shared" ref="G479:AL479" si="235">G477+G478</f>
        <v>0</v>
      </c>
      <c r="H479" s="26">
        <f t="shared" si="235"/>
        <v>0</v>
      </c>
      <c r="I479" s="26">
        <f t="shared" si="235"/>
        <v>0</v>
      </c>
      <c r="J479" s="26">
        <f t="shared" si="235"/>
        <v>0</v>
      </c>
      <c r="K479" s="26">
        <f t="shared" si="235"/>
        <v>0</v>
      </c>
      <c r="L479" s="26">
        <f t="shared" si="235"/>
        <v>0</v>
      </c>
      <c r="M479" s="26">
        <f t="shared" si="235"/>
        <v>0</v>
      </c>
      <c r="N479" s="26">
        <f t="shared" si="235"/>
        <v>0</v>
      </c>
      <c r="O479" s="26">
        <f t="shared" si="235"/>
        <v>0</v>
      </c>
      <c r="P479" s="26">
        <f t="shared" si="235"/>
        <v>0</v>
      </c>
      <c r="Q479" s="26">
        <f t="shared" si="235"/>
        <v>0</v>
      </c>
      <c r="R479" s="26">
        <f t="shared" si="235"/>
        <v>0</v>
      </c>
      <c r="S479" s="26">
        <f t="shared" si="235"/>
        <v>0</v>
      </c>
      <c r="T479" s="26">
        <f t="shared" si="235"/>
        <v>0</v>
      </c>
      <c r="U479" s="26">
        <f t="shared" si="235"/>
        <v>0</v>
      </c>
      <c r="V479" s="26">
        <f t="shared" si="235"/>
        <v>0</v>
      </c>
      <c r="W479" s="26">
        <f t="shared" si="235"/>
        <v>0</v>
      </c>
      <c r="X479" s="26">
        <f t="shared" si="235"/>
        <v>0</v>
      </c>
      <c r="Y479" s="26">
        <f t="shared" si="235"/>
        <v>0</v>
      </c>
      <c r="Z479" s="26">
        <f t="shared" si="235"/>
        <v>0</v>
      </c>
      <c r="AA479" s="26">
        <f t="shared" si="235"/>
        <v>0</v>
      </c>
      <c r="AB479" s="26">
        <f t="shared" si="235"/>
        <v>0</v>
      </c>
      <c r="AC479" s="26">
        <f t="shared" si="235"/>
        <v>0</v>
      </c>
      <c r="AD479" s="26">
        <f t="shared" si="235"/>
        <v>0</v>
      </c>
      <c r="AE479" s="26">
        <f t="shared" si="235"/>
        <v>0</v>
      </c>
      <c r="AF479" s="26">
        <f t="shared" si="235"/>
        <v>0</v>
      </c>
      <c r="AG479" s="26">
        <f t="shared" si="235"/>
        <v>0</v>
      </c>
      <c r="AH479" s="26">
        <f t="shared" si="235"/>
        <v>0</v>
      </c>
      <c r="AI479" s="26">
        <f t="shared" si="235"/>
        <v>0</v>
      </c>
      <c r="AJ479" s="26">
        <f t="shared" si="235"/>
        <v>0</v>
      </c>
      <c r="AK479" s="26">
        <f t="shared" si="235"/>
        <v>0</v>
      </c>
      <c r="AL479" s="26">
        <f t="shared" si="235"/>
        <v>0</v>
      </c>
      <c r="AM479" s="26">
        <f t="shared" ref="AM479:BO479" si="236">AM477+AM478</f>
        <v>0</v>
      </c>
      <c r="AN479" s="26">
        <f t="shared" si="236"/>
        <v>0</v>
      </c>
      <c r="AO479" s="26">
        <f t="shared" si="236"/>
        <v>0</v>
      </c>
      <c r="AP479" s="26">
        <f t="shared" si="236"/>
        <v>0</v>
      </c>
      <c r="AQ479" s="26">
        <f t="shared" si="236"/>
        <v>0</v>
      </c>
      <c r="AR479" s="26">
        <f t="shared" si="236"/>
        <v>0</v>
      </c>
      <c r="AS479" s="26">
        <f t="shared" si="236"/>
        <v>0</v>
      </c>
      <c r="AT479" s="26">
        <f t="shared" si="236"/>
        <v>0</v>
      </c>
      <c r="AU479" s="26">
        <f t="shared" si="236"/>
        <v>0</v>
      </c>
      <c r="AV479" s="26">
        <f t="shared" si="236"/>
        <v>0</v>
      </c>
      <c r="AW479" s="26">
        <f t="shared" si="236"/>
        <v>0</v>
      </c>
      <c r="AX479" s="26">
        <f t="shared" si="236"/>
        <v>0</v>
      </c>
      <c r="AY479" s="26">
        <f t="shared" si="236"/>
        <v>0</v>
      </c>
      <c r="AZ479" s="26">
        <f t="shared" si="236"/>
        <v>0</v>
      </c>
      <c r="BA479" s="26">
        <f t="shared" si="236"/>
        <v>0</v>
      </c>
      <c r="BB479" s="26">
        <f t="shared" si="236"/>
        <v>0</v>
      </c>
      <c r="BC479" s="26">
        <f t="shared" si="236"/>
        <v>0</v>
      </c>
      <c r="BD479" s="26">
        <f t="shared" si="236"/>
        <v>0</v>
      </c>
      <c r="BE479" s="26">
        <f t="shared" si="236"/>
        <v>0</v>
      </c>
      <c r="BF479" s="26">
        <f t="shared" si="236"/>
        <v>0</v>
      </c>
      <c r="BG479" s="26">
        <f t="shared" si="236"/>
        <v>0</v>
      </c>
      <c r="BH479" s="26">
        <f t="shared" si="236"/>
        <v>0</v>
      </c>
      <c r="BI479" s="26">
        <f t="shared" si="236"/>
        <v>0</v>
      </c>
      <c r="BJ479" s="26">
        <f t="shared" si="236"/>
        <v>0</v>
      </c>
      <c r="BK479" s="26">
        <f t="shared" si="236"/>
        <v>0</v>
      </c>
      <c r="BL479" s="26">
        <f t="shared" si="236"/>
        <v>0</v>
      </c>
      <c r="BM479" s="26">
        <f t="shared" si="236"/>
        <v>0</v>
      </c>
      <c r="BN479" s="26">
        <f t="shared" si="236"/>
        <v>0</v>
      </c>
      <c r="BO479" s="26">
        <f t="shared" si="236"/>
        <v>0</v>
      </c>
    </row>
    <row r="480" spans="1:67" outlineLevel="1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1" x14ac:dyDescent="0.15">
      <c r="A481" s="33" t="s">
        <v>86</v>
      </c>
      <c r="G481" s="26">
        <f t="shared" ref="G481:AL481" si="237">G116*$C116</f>
        <v>0</v>
      </c>
      <c r="H481" s="26">
        <f t="shared" si="237"/>
        <v>0</v>
      </c>
      <c r="I481" s="26">
        <f t="shared" si="237"/>
        <v>0</v>
      </c>
      <c r="J481" s="26">
        <f t="shared" si="237"/>
        <v>0</v>
      </c>
      <c r="K481" s="26">
        <f t="shared" si="237"/>
        <v>0</v>
      </c>
      <c r="L481" s="26">
        <f t="shared" si="237"/>
        <v>0</v>
      </c>
      <c r="M481" s="26">
        <f t="shared" si="237"/>
        <v>0</v>
      </c>
      <c r="N481" s="26">
        <f t="shared" si="237"/>
        <v>0</v>
      </c>
      <c r="O481" s="26">
        <f t="shared" si="237"/>
        <v>0</v>
      </c>
      <c r="P481" s="26">
        <f t="shared" si="237"/>
        <v>0</v>
      </c>
      <c r="Q481" s="26">
        <f t="shared" si="237"/>
        <v>0</v>
      </c>
      <c r="R481" s="26">
        <f t="shared" si="237"/>
        <v>0</v>
      </c>
      <c r="S481" s="26">
        <f t="shared" si="237"/>
        <v>0</v>
      </c>
      <c r="T481" s="26">
        <f t="shared" si="237"/>
        <v>0</v>
      </c>
      <c r="U481" s="26">
        <f t="shared" si="237"/>
        <v>0</v>
      </c>
      <c r="V481" s="26">
        <f t="shared" si="237"/>
        <v>0</v>
      </c>
      <c r="W481" s="26">
        <f t="shared" si="237"/>
        <v>0</v>
      </c>
      <c r="X481" s="26">
        <f t="shared" si="237"/>
        <v>0</v>
      </c>
      <c r="Y481" s="26">
        <f t="shared" si="237"/>
        <v>0</v>
      </c>
      <c r="Z481" s="26">
        <f t="shared" si="237"/>
        <v>0</v>
      </c>
      <c r="AA481" s="26">
        <f t="shared" si="237"/>
        <v>0</v>
      </c>
      <c r="AB481" s="26">
        <f t="shared" si="237"/>
        <v>0</v>
      </c>
      <c r="AC481" s="26">
        <f t="shared" si="237"/>
        <v>0</v>
      </c>
      <c r="AD481" s="26">
        <f t="shared" si="237"/>
        <v>0</v>
      </c>
      <c r="AE481" s="26">
        <f t="shared" si="237"/>
        <v>0</v>
      </c>
      <c r="AF481" s="26">
        <f t="shared" si="237"/>
        <v>0</v>
      </c>
      <c r="AG481" s="26">
        <f t="shared" si="237"/>
        <v>0</v>
      </c>
      <c r="AH481" s="26">
        <f t="shared" si="237"/>
        <v>0</v>
      </c>
      <c r="AI481" s="26">
        <f t="shared" si="237"/>
        <v>0</v>
      </c>
      <c r="AJ481" s="26">
        <f t="shared" si="237"/>
        <v>0</v>
      </c>
      <c r="AK481" s="26">
        <f t="shared" si="237"/>
        <v>0</v>
      </c>
      <c r="AL481" s="26">
        <f t="shared" si="237"/>
        <v>0</v>
      </c>
      <c r="AM481" s="26">
        <f t="shared" ref="AM481:BO481" si="238">AM116*$C116</f>
        <v>0</v>
      </c>
      <c r="AN481" s="26">
        <f t="shared" si="238"/>
        <v>0</v>
      </c>
      <c r="AO481" s="26">
        <f t="shared" si="238"/>
        <v>0</v>
      </c>
      <c r="AP481" s="26">
        <f t="shared" si="238"/>
        <v>0</v>
      </c>
      <c r="AQ481" s="26">
        <f t="shared" si="238"/>
        <v>0</v>
      </c>
      <c r="AR481" s="26">
        <f t="shared" si="238"/>
        <v>0</v>
      </c>
      <c r="AS481" s="26">
        <f t="shared" si="238"/>
        <v>0</v>
      </c>
      <c r="AT481" s="26">
        <f t="shared" si="238"/>
        <v>0</v>
      </c>
      <c r="AU481" s="26">
        <f t="shared" si="238"/>
        <v>0</v>
      </c>
      <c r="AV481" s="26">
        <f t="shared" si="238"/>
        <v>0</v>
      </c>
      <c r="AW481" s="26">
        <f t="shared" si="238"/>
        <v>0</v>
      </c>
      <c r="AX481" s="26">
        <f t="shared" si="238"/>
        <v>0</v>
      </c>
      <c r="AY481" s="26">
        <f t="shared" si="238"/>
        <v>0</v>
      </c>
      <c r="AZ481" s="26">
        <f t="shared" si="238"/>
        <v>0</v>
      </c>
      <c r="BA481" s="26">
        <f t="shared" si="238"/>
        <v>0</v>
      </c>
      <c r="BB481" s="26">
        <f t="shared" si="238"/>
        <v>0</v>
      </c>
      <c r="BC481" s="26">
        <f t="shared" si="238"/>
        <v>0</v>
      </c>
      <c r="BD481" s="26">
        <f t="shared" si="238"/>
        <v>0</v>
      </c>
      <c r="BE481" s="26">
        <f t="shared" si="238"/>
        <v>0</v>
      </c>
      <c r="BF481" s="26">
        <f t="shared" si="238"/>
        <v>0</v>
      </c>
      <c r="BG481" s="26">
        <f t="shared" si="238"/>
        <v>0</v>
      </c>
      <c r="BH481" s="26">
        <f t="shared" si="238"/>
        <v>0</v>
      </c>
      <c r="BI481" s="26">
        <f t="shared" si="238"/>
        <v>0</v>
      </c>
      <c r="BJ481" s="26">
        <f t="shared" si="238"/>
        <v>0</v>
      </c>
      <c r="BK481" s="26">
        <f t="shared" si="238"/>
        <v>0</v>
      </c>
      <c r="BL481" s="26">
        <f t="shared" si="238"/>
        <v>0</v>
      </c>
      <c r="BM481" s="26">
        <f t="shared" si="238"/>
        <v>0</v>
      </c>
      <c r="BN481" s="26">
        <f t="shared" si="238"/>
        <v>0</v>
      </c>
      <c r="BO481" s="26">
        <f t="shared" si="238"/>
        <v>0</v>
      </c>
    </row>
    <row r="482" spans="1:67" outlineLevel="1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1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1" x14ac:dyDescent="0.15">
      <c r="A484" s="48" t="s">
        <v>75</v>
      </c>
      <c r="G484" s="26">
        <f t="shared" ref="G484:AL484" si="239">G118*$C118</f>
        <v>0</v>
      </c>
      <c r="H484" s="26">
        <f t="shared" si="239"/>
        <v>0</v>
      </c>
      <c r="I484" s="26">
        <f t="shared" si="239"/>
        <v>0</v>
      </c>
      <c r="J484" s="26">
        <f t="shared" si="239"/>
        <v>0</v>
      </c>
      <c r="K484" s="26">
        <f t="shared" si="239"/>
        <v>0</v>
      </c>
      <c r="L484" s="26">
        <f t="shared" si="239"/>
        <v>0</v>
      </c>
      <c r="M484" s="26">
        <f t="shared" si="239"/>
        <v>0</v>
      </c>
      <c r="N484" s="26">
        <f t="shared" si="239"/>
        <v>0</v>
      </c>
      <c r="O484" s="26">
        <f t="shared" si="239"/>
        <v>0</v>
      </c>
      <c r="P484" s="26">
        <f t="shared" si="239"/>
        <v>0</v>
      </c>
      <c r="Q484" s="26">
        <f t="shared" si="239"/>
        <v>0</v>
      </c>
      <c r="R484" s="26">
        <f t="shared" si="239"/>
        <v>0</v>
      </c>
      <c r="S484" s="26">
        <f t="shared" si="239"/>
        <v>0</v>
      </c>
      <c r="T484" s="26">
        <f t="shared" si="239"/>
        <v>0</v>
      </c>
      <c r="U484" s="26">
        <f t="shared" si="239"/>
        <v>0</v>
      </c>
      <c r="V484" s="26">
        <f t="shared" si="239"/>
        <v>0</v>
      </c>
      <c r="W484" s="26">
        <f t="shared" si="239"/>
        <v>0</v>
      </c>
      <c r="X484" s="26">
        <f t="shared" si="239"/>
        <v>0</v>
      </c>
      <c r="Y484" s="26">
        <f t="shared" si="239"/>
        <v>0</v>
      </c>
      <c r="Z484" s="26">
        <f t="shared" si="239"/>
        <v>0</v>
      </c>
      <c r="AA484" s="26">
        <f t="shared" si="239"/>
        <v>0</v>
      </c>
      <c r="AB484" s="26">
        <f t="shared" si="239"/>
        <v>0</v>
      </c>
      <c r="AC484" s="26">
        <f t="shared" si="239"/>
        <v>0</v>
      </c>
      <c r="AD484" s="26">
        <f t="shared" si="239"/>
        <v>0</v>
      </c>
      <c r="AE484" s="26">
        <f t="shared" si="239"/>
        <v>0</v>
      </c>
      <c r="AF484" s="26">
        <f t="shared" si="239"/>
        <v>0</v>
      </c>
      <c r="AG484" s="26">
        <f t="shared" si="239"/>
        <v>0</v>
      </c>
      <c r="AH484" s="26">
        <f t="shared" si="239"/>
        <v>0</v>
      </c>
      <c r="AI484" s="26">
        <f t="shared" si="239"/>
        <v>0</v>
      </c>
      <c r="AJ484" s="26">
        <f t="shared" si="239"/>
        <v>0</v>
      </c>
      <c r="AK484" s="26">
        <f t="shared" si="239"/>
        <v>0</v>
      </c>
      <c r="AL484" s="26">
        <f t="shared" si="239"/>
        <v>0</v>
      </c>
      <c r="AM484" s="26">
        <f t="shared" ref="AM484:BO484" si="240">AM118*$C118</f>
        <v>0</v>
      </c>
      <c r="AN484" s="26">
        <f t="shared" si="240"/>
        <v>0</v>
      </c>
      <c r="AO484" s="26">
        <f t="shared" si="240"/>
        <v>0</v>
      </c>
      <c r="AP484" s="26">
        <f t="shared" si="240"/>
        <v>0</v>
      </c>
      <c r="AQ484" s="26">
        <f t="shared" si="240"/>
        <v>0</v>
      </c>
      <c r="AR484" s="26">
        <f t="shared" si="240"/>
        <v>0</v>
      </c>
      <c r="AS484" s="26">
        <f t="shared" si="240"/>
        <v>0</v>
      </c>
      <c r="AT484" s="26">
        <f t="shared" si="240"/>
        <v>0</v>
      </c>
      <c r="AU484" s="26">
        <f t="shared" si="240"/>
        <v>0</v>
      </c>
      <c r="AV484" s="26">
        <f t="shared" si="240"/>
        <v>0</v>
      </c>
      <c r="AW484" s="26">
        <f t="shared" si="240"/>
        <v>0</v>
      </c>
      <c r="AX484" s="26">
        <f t="shared" si="240"/>
        <v>0</v>
      </c>
      <c r="AY484" s="26">
        <f t="shared" si="240"/>
        <v>0</v>
      </c>
      <c r="AZ484" s="26">
        <f t="shared" si="240"/>
        <v>0</v>
      </c>
      <c r="BA484" s="26">
        <f t="shared" si="240"/>
        <v>0</v>
      </c>
      <c r="BB484" s="26">
        <f t="shared" si="240"/>
        <v>0</v>
      </c>
      <c r="BC484" s="26">
        <f t="shared" si="240"/>
        <v>0</v>
      </c>
      <c r="BD484" s="26">
        <f t="shared" si="240"/>
        <v>0</v>
      </c>
      <c r="BE484" s="26">
        <f t="shared" si="240"/>
        <v>0</v>
      </c>
      <c r="BF484" s="26">
        <f t="shared" si="240"/>
        <v>0</v>
      </c>
      <c r="BG484" s="26">
        <f t="shared" si="240"/>
        <v>0</v>
      </c>
      <c r="BH484" s="26">
        <f t="shared" si="240"/>
        <v>0</v>
      </c>
      <c r="BI484" s="26">
        <f t="shared" si="240"/>
        <v>0</v>
      </c>
      <c r="BJ484" s="26">
        <f t="shared" si="240"/>
        <v>0</v>
      </c>
      <c r="BK484" s="26">
        <f t="shared" si="240"/>
        <v>0</v>
      </c>
      <c r="BL484" s="26">
        <f t="shared" si="240"/>
        <v>0</v>
      </c>
      <c r="BM484" s="26">
        <f t="shared" si="240"/>
        <v>0</v>
      </c>
      <c r="BN484" s="26">
        <f t="shared" si="240"/>
        <v>0</v>
      </c>
      <c r="BO484" s="26">
        <f t="shared" si="240"/>
        <v>0</v>
      </c>
    </row>
    <row r="485" spans="1:67" outlineLevel="1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1" x14ac:dyDescent="0.15">
      <c r="A486" s="48" t="s">
        <v>76</v>
      </c>
      <c r="G486" s="26">
        <f t="shared" ref="G486:AL486" si="241">G484*G485</f>
        <v>0</v>
      </c>
      <c r="H486" s="26">
        <f t="shared" si="241"/>
        <v>0</v>
      </c>
      <c r="I486" s="26">
        <f t="shared" si="241"/>
        <v>0</v>
      </c>
      <c r="J486" s="26">
        <f t="shared" si="241"/>
        <v>0</v>
      </c>
      <c r="K486" s="26">
        <f t="shared" si="241"/>
        <v>0</v>
      </c>
      <c r="L486" s="26">
        <f t="shared" si="241"/>
        <v>0</v>
      </c>
      <c r="M486" s="26">
        <f t="shared" si="241"/>
        <v>0</v>
      </c>
      <c r="N486" s="26">
        <f t="shared" si="241"/>
        <v>0</v>
      </c>
      <c r="O486" s="26">
        <f t="shared" si="241"/>
        <v>0</v>
      </c>
      <c r="P486" s="26">
        <f t="shared" si="241"/>
        <v>0</v>
      </c>
      <c r="Q486" s="26">
        <f t="shared" si="241"/>
        <v>0</v>
      </c>
      <c r="R486" s="26">
        <f t="shared" si="241"/>
        <v>0</v>
      </c>
      <c r="S486" s="26">
        <f t="shared" si="241"/>
        <v>0</v>
      </c>
      <c r="T486" s="26">
        <f t="shared" si="241"/>
        <v>0</v>
      </c>
      <c r="U486" s="26">
        <f t="shared" si="241"/>
        <v>0</v>
      </c>
      <c r="V486" s="26">
        <f t="shared" si="241"/>
        <v>0</v>
      </c>
      <c r="W486" s="26">
        <f t="shared" si="241"/>
        <v>0</v>
      </c>
      <c r="X486" s="26">
        <f t="shared" si="241"/>
        <v>0</v>
      </c>
      <c r="Y486" s="26">
        <f t="shared" si="241"/>
        <v>0</v>
      </c>
      <c r="Z486" s="26">
        <f t="shared" si="241"/>
        <v>0</v>
      </c>
      <c r="AA486" s="26">
        <f t="shared" si="241"/>
        <v>0</v>
      </c>
      <c r="AB486" s="26">
        <f t="shared" si="241"/>
        <v>0</v>
      </c>
      <c r="AC486" s="26">
        <f t="shared" si="241"/>
        <v>0</v>
      </c>
      <c r="AD486" s="26">
        <f t="shared" si="241"/>
        <v>0</v>
      </c>
      <c r="AE486" s="26">
        <f t="shared" si="241"/>
        <v>0</v>
      </c>
      <c r="AF486" s="26">
        <f t="shared" si="241"/>
        <v>0</v>
      </c>
      <c r="AG486" s="26">
        <f t="shared" si="241"/>
        <v>0</v>
      </c>
      <c r="AH486" s="26">
        <f t="shared" si="241"/>
        <v>0</v>
      </c>
      <c r="AI486" s="26">
        <f t="shared" si="241"/>
        <v>0</v>
      </c>
      <c r="AJ486" s="26">
        <f t="shared" si="241"/>
        <v>0</v>
      </c>
      <c r="AK486" s="26">
        <f t="shared" si="241"/>
        <v>0</v>
      </c>
      <c r="AL486" s="26">
        <f t="shared" si="241"/>
        <v>0</v>
      </c>
      <c r="AM486" s="26">
        <f t="shared" ref="AM486:BO486" si="242">AM484*AM485</f>
        <v>0</v>
      </c>
      <c r="AN486" s="26">
        <f t="shared" si="242"/>
        <v>0</v>
      </c>
      <c r="AO486" s="26">
        <f t="shared" si="242"/>
        <v>0</v>
      </c>
      <c r="AP486" s="26">
        <f t="shared" si="242"/>
        <v>0</v>
      </c>
      <c r="AQ486" s="26">
        <f t="shared" si="242"/>
        <v>0</v>
      </c>
      <c r="AR486" s="26">
        <f t="shared" si="242"/>
        <v>0</v>
      </c>
      <c r="AS486" s="26">
        <f t="shared" si="242"/>
        <v>0</v>
      </c>
      <c r="AT486" s="26">
        <f t="shared" si="242"/>
        <v>0</v>
      </c>
      <c r="AU486" s="26">
        <f t="shared" si="242"/>
        <v>0</v>
      </c>
      <c r="AV486" s="26">
        <f t="shared" si="242"/>
        <v>0</v>
      </c>
      <c r="AW486" s="26">
        <f t="shared" si="242"/>
        <v>0</v>
      </c>
      <c r="AX486" s="26">
        <f t="shared" si="242"/>
        <v>0</v>
      </c>
      <c r="AY486" s="26">
        <f t="shared" si="242"/>
        <v>0</v>
      </c>
      <c r="AZ486" s="26">
        <f t="shared" si="242"/>
        <v>0</v>
      </c>
      <c r="BA486" s="26">
        <f t="shared" si="242"/>
        <v>0</v>
      </c>
      <c r="BB486" s="26">
        <f t="shared" si="242"/>
        <v>0</v>
      </c>
      <c r="BC486" s="26">
        <f t="shared" si="242"/>
        <v>0</v>
      </c>
      <c r="BD486" s="26">
        <f t="shared" si="242"/>
        <v>0</v>
      </c>
      <c r="BE486" s="26">
        <f t="shared" si="242"/>
        <v>0</v>
      </c>
      <c r="BF486" s="26">
        <f t="shared" si="242"/>
        <v>0</v>
      </c>
      <c r="BG486" s="26">
        <f t="shared" si="242"/>
        <v>0</v>
      </c>
      <c r="BH486" s="26">
        <f t="shared" si="242"/>
        <v>0</v>
      </c>
      <c r="BI486" s="26">
        <f t="shared" si="242"/>
        <v>0</v>
      </c>
      <c r="BJ486" s="26">
        <f t="shared" si="242"/>
        <v>0</v>
      </c>
      <c r="BK486" s="26">
        <f t="shared" si="242"/>
        <v>0</v>
      </c>
      <c r="BL486" s="26">
        <f t="shared" si="242"/>
        <v>0</v>
      </c>
      <c r="BM486" s="26">
        <f t="shared" si="242"/>
        <v>0</v>
      </c>
      <c r="BN486" s="26">
        <f t="shared" si="242"/>
        <v>0</v>
      </c>
      <c r="BO486" s="26">
        <f t="shared" si="242"/>
        <v>0</v>
      </c>
    </row>
    <row r="487" spans="1:67" outlineLevel="1" x14ac:dyDescent="0.15">
      <c r="A487" s="48" t="s">
        <v>761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1" x14ac:dyDescent="0.15">
      <c r="A488" s="48" t="s">
        <v>63</v>
      </c>
      <c r="G488" s="26">
        <f t="shared" ref="G488:AL488" si="243">G486+G487</f>
        <v>0</v>
      </c>
      <c r="H488" s="26">
        <f t="shared" si="243"/>
        <v>0</v>
      </c>
      <c r="I488" s="26">
        <f t="shared" si="243"/>
        <v>0</v>
      </c>
      <c r="J488" s="26">
        <f t="shared" si="243"/>
        <v>0</v>
      </c>
      <c r="K488" s="26">
        <f t="shared" si="243"/>
        <v>0</v>
      </c>
      <c r="L488" s="26">
        <f t="shared" si="243"/>
        <v>0</v>
      </c>
      <c r="M488" s="26">
        <f t="shared" si="243"/>
        <v>0</v>
      </c>
      <c r="N488" s="26">
        <f t="shared" si="243"/>
        <v>0</v>
      </c>
      <c r="O488" s="26">
        <f t="shared" si="243"/>
        <v>0</v>
      </c>
      <c r="P488" s="26">
        <f t="shared" si="243"/>
        <v>0</v>
      </c>
      <c r="Q488" s="26">
        <f t="shared" si="243"/>
        <v>0</v>
      </c>
      <c r="R488" s="26">
        <f t="shared" si="243"/>
        <v>0</v>
      </c>
      <c r="S488" s="26">
        <f t="shared" si="243"/>
        <v>0</v>
      </c>
      <c r="T488" s="26">
        <f t="shared" si="243"/>
        <v>0</v>
      </c>
      <c r="U488" s="26">
        <f t="shared" si="243"/>
        <v>0</v>
      </c>
      <c r="V488" s="26">
        <f t="shared" si="243"/>
        <v>0</v>
      </c>
      <c r="W488" s="26">
        <f t="shared" si="243"/>
        <v>0</v>
      </c>
      <c r="X488" s="26">
        <f t="shared" si="243"/>
        <v>0</v>
      </c>
      <c r="Y488" s="26">
        <f t="shared" si="243"/>
        <v>0</v>
      </c>
      <c r="Z488" s="26">
        <f t="shared" si="243"/>
        <v>0</v>
      </c>
      <c r="AA488" s="26">
        <f t="shared" si="243"/>
        <v>0</v>
      </c>
      <c r="AB488" s="26">
        <f t="shared" si="243"/>
        <v>0</v>
      </c>
      <c r="AC488" s="26">
        <f t="shared" si="243"/>
        <v>0</v>
      </c>
      <c r="AD488" s="26">
        <f t="shared" si="243"/>
        <v>0</v>
      </c>
      <c r="AE488" s="26">
        <f t="shared" si="243"/>
        <v>0</v>
      </c>
      <c r="AF488" s="26">
        <f t="shared" si="243"/>
        <v>0</v>
      </c>
      <c r="AG488" s="26">
        <f t="shared" si="243"/>
        <v>0</v>
      </c>
      <c r="AH488" s="26">
        <f t="shared" si="243"/>
        <v>0</v>
      </c>
      <c r="AI488" s="26">
        <f t="shared" si="243"/>
        <v>0</v>
      </c>
      <c r="AJ488" s="26">
        <f t="shared" si="243"/>
        <v>0</v>
      </c>
      <c r="AK488" s="26">
        <f t="shared" si="243"/>
        <v>0</v>
      </c>
      <c r="AL488" s="26">
        <f t="shared" si="243"/>
        <v>0</v>
      </c>
      <c r="AM488" s="26">
        <f t="shared" ref="AM488:BO488" si="244">AM486+AM487</f>
        <v>0</v>
      </c>
      <c r="AN488" s="26">
        <f t="shared" si="244"/>
        <v>0</v>
      </c>
      <c r="AO488" s="26">
        <f t="shared" si="244"/>
        <v>0</v>
      </c>
      <c r="AP488" s="26">
        <f t="shared" si="244"/>
        <v>0</v>
      </c>
      <c r="AQ488" s="26">
        <f t="shared" si="244"/>
        <v>0</v>
      </c>
      <c r="AR488" s="26">
        <f t="shared" si="244"/>
        <v>0</v>
      </c>
      <c r="AS488" s="26">
        <f t="shared" si="244"/>
        <v>0</v>
      </c>
      <c r="AT488" s="26">
        <f t="shared" si="244"/>
        <v>0</v>
      </c>
      <c r="AU488" s="26">
        <f t="shared" si="244"/>
        <v>0</v>
      </c>
      <c r="AV488" s="26">
        <f t="shared" si="244"/>
        <v>0</v>
      </c>
      <c r="AW488" s="26">
        <f t="shared" si="244"/>
        <v>0</v>
      </c>
      <c r="AX488" s="26">
        <f t="shared" si="244"/>
        <v>0</v>
      </c>
      <c r="AY488" s="26">
        <f t="shared" si="244"/>
        <v>0</v>
      </c>
      <c r="AZ488" s="26">
        <f t="shared" si="244"/>
        <v>0</v>
      </c>
      <c r="BA488" s="26">
        <f t="shared" si="244"/>
        <v>0</v>
      </c>
      <c r="BB488" s="26">
        <f t="shared" si="244"/>
        <v>0</v>
      </c>
      <c r="BC488" s="26">
        <f t="shared" si="244"/>
        <v>0</v>
      </c>
      <c r="BD488" s="26">
        <f t="shared" si="244"/>
        <v>0</v>
      </c>
      <c r="BE488" s="26">
        <f t="shared" si="244"/>
        <v>0</v>
      </c>
      <c r="BF488" s="26">
        <f t="shared" si="244"/>
        <v>0</v>
      </c>
      <c r="BG488" s="26">
        <f t="shared" si="244"/>
        <v>0</v>
      </c>
      <c r="BH488" s="26">
        <f t="shared" si="244"/>
        <v>0</v>
      </c>
      <c r="BI488" s="26">
        <f t="shared" si="244"/>
        <v>0</v>
      </c>
      <c r="BJ488" s="26">
        <f t="shared" si="244"/>
        <v>0</v>
      </c>
      <c r="BK488" s="26">
        <f t="shared" si="244"/>
        <v>0</v>
      </c>
      <c r="BL488" s="26">
        <f t="shared" si="244"/>
        <v>0</v>
      </c>
      <c r="BM488" s="26">
        <f t="shared" si="244"/>
        <v>0</v>
      </c>
      <c r="BN488" s="26">
        <f t="shared" si="244"/>
        <v>0</v>
      </c>
      <c r="BO488" s="26">
        <f t="shared" si="244"/>
        <v>0</v>
      </c>
    </row>
    <row r="489" spans="1:67" outlineLevel="1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1" x14ac:dyDescent="0.15">
      <c r="A490" s="33" t="s">
        <v>86</v>
      </c>
      <c r="G490" s="26">
        <f t="shared" ref="G490:AL490" si="245">G119*$C119</f>
        <v>0</v>
      </c>
      <c r="H490" s="26">
        <f t="shared" si="245"/>
        <v>0</v>
      </c>
      <c r="I490" s="26">
        <f t="shared" si="245"/>
        <v>0</v>
      </c>
      <c r="J490" s="26">
        <f t="shared" si="245"/>
        <v>0</v>
      </c>
      <c r="K490" s="26">
        <f t="shared" si="245"/>
        <v>0</v>
      </c>
      <c r="L490" s="26">
        <f t="shared" si="245"/>
        <v>0</v>
      </c>
      <c r="M490" s="26">
        <f t="shared" si="245"/>
        <v>0</v>
      </c>
      <c r="N490" s="26">
        <f t="shared" si="245"/>
        <v>0</v>
      </c>
      <c r="O490" s="26">
        <f t="shared" si="245"/>
        <v>0</v>
      </c>
      <c r="P490" s="26">
        <f t="shared" si="245"/>
        <v>0</v>
      </c>
      <c r="Q490" s="26">
        <f t="shared" si="245"/>
        <v>0</v>
      </c>
      <c r="R490" s="26">
        <f t="shared" si="245"/>
        <v>0</v>
      </c>
      <c r="S490" s="26">
        <f t="shared" si="245"/>
        <v>0</v>
      </c>
      <c r="T490" s="26">
        <f t="shared" si="245"/>
        <v>0</v>
      </c>
      <c r="U490" s="26">
        <f t="shared" si="245"/>
        <v>0</v>
      </c>
      <c r="V490" s="26">
        <f t="shared" si="245"/>
        <v>0</v>
      </c>
      <c r="W490" s="26">
        <f t="shared" si="245"/>
        <v>0</v>
      </c>
      <c r="X490" s="26">
        <f t="shared" si="245"/>
        <v>0</v>
      </c>
      <c r="Y490" s="26">
        <f t="shared" si="245"/>
        <v>0</v>
      </c>
      <c r="Z490" s="26">
        <f t="shared" si="245"/>
        <v>0</v>
      </c>
      <c r="AA490" s="26">
        <f t="shared" si="245"/>
        <v>0</v>
      </c>
      <c r="AB490" s="26">
        <f t="shared" si="245"/>
        <v>0</v>
      </c>
      <c r="AC490" s="26">
        <f t="shared" si="245"/>
        <v>0</v>
      </c>
      <c r="AD490" s="26">
        <f t="shared" si="245"/>
        <v>0</v>
      </c>
      <c r="AE490" s="26">
        <f t="shared" si="245"/>
        <v>0</v>
      </c>
      <c r="AF490" s="26">
        <f t="shared" si="245"/>
        <v>0</v>
      </c>
      <c r="AG490" s="26">
        <f t="shared" si="245"/>
        <v>0</v>
      </c>
      <c r="AH490" s="26">
        <f t="shared" si="245"/>
        <v>0</v>
      </c>
      <c r="AI490" s="26">
        <f t="shared" si="245"/>
        <v>0</v>
      </c>
      <c r="AJ490" s="26">
        <f t="shared" si="245"/>
        <v>0</v>
      </c>
      <c r="AK490" s="26">
        <f t="shared" si="245"/>
        <v>0</v>
      </c>
      <c r="AL490" s="26">
        <f t="shared" si="245"/>
        <v>0</v>
      </c>
      <c r="AM490" s="26">
        <f t="shared" ref="AM490:BO490" si="246">AM119*$C119</f>
        <v>0</v>
      </c>
      <c r="AN490" s="26">
        <f t="shared" si="246"/>
        <v>0</v>
      </c>
      <c r="AO490" s="26">
        <f t="shared" si="246"/>
        <v>0</v>
      </c>
      <c r="AP490" s="26">
        <f t="shared" si="246"/>
        <v>0</v>
      </c>
      <c r="AQ490" s="26">
        <f t="shared" si="246"/>
        <v>0</v>
      </c>
      <c r="AR490" s="26">
        <f t="shared" si="246"/>
        <v>0</v>
      </c>
      <c r="AS490" s="26">
        <f t="shared" si="246"/>
        <v>0</v>
      </c>
      <c r="AT490" s="26">
        <f t="shared" si="246"/>
        <v>0</v>
      </c>
      <c r="AU490" s="26">
        <f t="shared" si="246"/>
        <v>0</v>
      </c>
      <c r="AV490" s="26">
        <f t="shared" si="246"/>
        <v>0</v>
      </c>
      <c r="AW490" s="26">
        <f t="shared" si="246"/>
        <v>0</v>
      </c>
      <c r="AX490" s="26">
        <f t="shared" si="246"/>
        <v>0</v>
      </c>
      <c r="AY490" s="26">
        <f t="shared" si="246"/>
        <v>0</v>
      </c>
      <c r="AZ490" s="26">
        <f t="shared" si="246"/>
        <v>0</v>
      </c>
      <c r="BA490" s="26">
        <f t="shared" si="246"/>
        <v>0</v>
      </c>
      <c r="BB490" s="26">
        <f t="shared" si="246"/>
        <v>0</v>
      </c>
      <c r="BC490" s="26">
        <f t="shared" si="246"/>
        <v>0</v>
      </c>
      <c r="BD490" s="26">
        <f t="shared" si="246"/>
        <v>0</v>
      </c>
      <c r="BE490" s="26">
        <f t="shared" si="246"/>
        <v>0</v>
      </c>
      <c r="BF490" s="26">
        <f t="shared" si="246"/>
        <v>0</v>
      </c>
      <c r="BG490" s="26">
        <f t="shared" si="246"/>
        <v>0</v>
      </c>
      <c r="BH490" s="26">
        <f t="shared" si="246"/>
        <v>0</v>
      </c>
      <c r="BI490" s="26">
        <f t="shared" si="246"/>
        <v>0</v>
      </c>
      <c r="BJ490" s="26">
        <f t="shared" si="246"/>
        <v>0</v>
      </c>
      <c r="BK490" s="26">
        <f t="shared" si="246"/>
        <v>0</v>
      </c>
      <c r="BL490" s="26">
        <f t="shared" si="246"/>
        <v>0</v>
      </c>
      <c r="BM490" s="26">
        <f t="shared" si="246"/>
        <v>0</v>
      </c>
      <c r="BN490" s="26">
        <f t="shared" si="246"/>
        <v>0</v>
      </c>
      <c r="BO490" s="26">
        <f t="shared" si="246"/>
        <v>0</v>
      </c>
    </row>
    <row r="491" spans="1:67" outlineLevel="1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1" x14ac:dyDescent="0.15">
      <c r="A492" s="14" t="s">
        <v>116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1" x14ac:dyDescent="0.15">
      <c r="A493" s="48" t="s">
        <v>75</v>
      </c>
      <c r="G493" s="26">
        <f t="shared" ref="G493:AL493" si="247">G121*$C121</f>
        <v>0</v>
      </c>
      <c r="H493" s="26">
        <f t="shared" si="247"/>
        <v>0</v>
      </c>
      <c r="I493" s="26">
        <f t="shared" si="247"/>
        <v>0</v>
      </c>
      <c r="J493" s="26">
        <f t="shared" si="247"/>
        <v>0</v>
      </c>
      <c r="K493" s="26">
        <f t="shared" si="247"/>
        <v>0</v>
      </c>
      <c r="L493" s="26">
        <f t="shared" si="247"/>
        <v>0</v>
      </c>
      <c r="M493" s="26">
        <f t="shared" si="247"/>
        <v>0</v>
      </c>
      <c r="N493" s="26">
        <f t="shared" si="247"/>
        <v>0</v>
      </c>
      <c r="O493" s="26">
        <f t="shared" si="247"/>
        <v>0</v>
      </c>
      <c r="P493" s="26">
        <f t="shared" si="247"/>
        <v>0</v>
      </c>
      <c r="Q493" s="26">
        <f t="shared" si="247"/>
        <v>0</v>
      </c>
      <c r="R493" s="26">
        <f t="shared" si="247"/>
        <v>0</v>
      </c>
      <c r="S493" s="26">
        <f t="shared" si="247"/>
        <v>0</v>
      </c>
      <c r="T493" s="26">
        <f t="shared" si="247"/>
        <v>0</v>
      </c>
      <c r="U493" s="26">
        <f t="shared" si="247"/>
        <v>0</v>
      </c>
      <c r="V493" s="26">
        <f t="shared" si="247"/>
        <v>0</v>
      </c>
      <c r="W493" s="26">
        <f t="shared" si="247"/>
        <v>0</v>
      </c>
      <c r="X493" s="26">
        <f t="shared" si="247"/>
        <v>0</v>
      </c>
      <c r="Y493" s="26">
        <f t="shared" si="247"/>
        <v>0</v>
      </c>
      <c r="Z493" s="26">
        <f t="shared" si="247"/>
        <v>0</v>
      </c>
      <c r="AA493" s="26">
        <f t="shared" si="247"/>
        <v>0</v>
      </c>
      <c r="AB493" s="26">
        <f t="shared" si="247"/>
        <v>0</v>
      </c>
      <c r="AC493" s="26">
        <f t="shared" si="247"/>
        <v>0</v>
      </c>
      <c r="AD493" s="26">
        <f t="shared" si="247"/>
        <v>0</v>
      </c>
      <c r="AE493" s="26">
        <f t="shared" si="247"/>
        <v>0</v>
      </c>
      <c r="AF493" s="26">
        <f t="shared" si="247"/>
        <v>0</v>
      </c>
      <c r="AG493" s="26">
        <f t="shared" si="247"/>
        <v>0</v>
      </c>
      <c r="AH493" s="26">
        <f t="shared" si="247"/>
        <v>0</v>
      </c>
      <c r="AI493" s="26">
        <f t="shared" si="247"/>
        <v>0</v>
      </c>
      <c r="AJ493" s="26">
        <f t="shared" si="247"/>
        <v>0</v>
      </c>
      <c r="AK493" s="26">
        <f t="shared" si="247"/>
        <v>0</v>
      </c>
      <c r="AL493" s="26">
        <f t="shared" si="247"/>
        <v>0</v>
      </c>
      <c r="AM493" s="26">
        <f t="shared" ref="AM493:BO493" si="248">AM121*$C121</f>
        <v>0</v>
      </c>
      <c r="AN493" s="26">
        <f t="shared" si="248"/>
        <v>0</v>
      </c>
      <c r="AO493" s="26">
        <f t="shared" si="248"/>
        <v>0</v>
      </c>
      <c r="AP493" s="26">
        <f t="shared" si="248"/>
        <v>0</v>
      </c>
      <c r="AQ493" s="26">
        <f t="shared" si="248"/>
        <v>0</v>
      </c>
      <c r="AR493" s="26">
        <f t="shared" si="248"/>
        <v>0</v>
      </c>
      <c r="AS493" s="26">
        <f t="shared" si="248"/>
        <v>0</v>
      </c>
      <c r="AT493" s="26">
        <f t="shared" si="248"/>
        <v>0</v>
      </c>
      <c r="AU493" s="26">
        <f t="shared" si="248"/>
        <v>0</v>
      </c>
      <c r="AV493" s="26">
        <f t="shared" si="248"/>
        <v>0</v>
      </c>
      <c r="AW493" s="26">
        <f t="shared" si="248"/>
        <v>0</v>
      </c>
      <c r="AX493" s="26">
        <f t="shared" si="248"/>
        <v>0</v>
      </c>
      <c r="AY493" s="26">
        <f t="shared" si="248"/>
        <v>0</v>
      </c>
      <c r="AZ493" s="26">
        <f t="shared" si="248"/>
        <v>0</v>
      </c>
      <c r="BA493" s="26">
        <f t="shared" si="248"/>
        <v>0</v>
      </c>
      <c r="BB493" s="26">
        <f t="shared" si="248"/>
        <v>0</v>
      </c>
      <c r="BC493" s="26">
        <f t="shared" si="248"/>
        <v>0</v>
      </c>
      <c r="BD493" s="26">
        <f t="shared" si="248"/>
        <v>0</v>
      </c>
      <c r="BE493" s="26">
        <f t="shared" si="248"/>
        <v>0</v>
      </c>
      <c r="BF493" s="26">
        <f t="shared" si="248"/>
        <v>0</v>
      </c>
      <c r="BG493" s="26">
        <f t="shared" si="248"/>
        <v>0</v>
      </c>
      <c r="BH493" s="26">
        <f t="shared" si="248"/>
        <v>0</v>
      </c>
      <c r="BI493" s="26">
        <f t="shared" si="248"/>
        <v>0</v>
      </c>
      <c r="BJ493" s="26">
        <f t="shared" si="248"/>
        <v>0</v>
      </c>
      <c r="BK493" s="26">
        <f t="shared" si="248"/>
        <v>0</v>
      </c>
      <c r="BL493" s="26">
        <f t="shared" si="248"/>
        <v>0</v>
      </c>
      <c r="BM493" s="26">
        <f t="shared" si="248"/>
        <v>0</v>
      </c>
      <c r="BN493" s="26">
        <f t="shared" si="248"/>
        <v>0</v>
      </c>
      <c r="BO493" s="26">
        <f t="shared" si="248"/>
        <v>0</v>
      </c>
    </row>
    <row r="494" spans="1:67" outlineLevel="1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1" x14ac:dyDescent="0.15">
      <c r="A495" s="48" t="s">
        <v>76</v>
      </c>
      <c r="G495" s="26">
        <f t="shared" ref="G495:AL495" si="249">G493*G494</f>
        <v>0</v>
      </c>
      <c r="H495" s="26">
        <f t="shared" si="249"/>
        <v>0</v>
      </c>
      <c r="I495" s="26">
        <f t="shared" si="249"/>
        <v>0</v>
      </c>
      <c r="J495" s="26">
        <f t="shared" si="249"/>
        <v>0</v>
      </c>
      <c r="K495" s="26">
        <f t="shared" si="249"/>
        <v>0</v>
      </c>
      <c r="L495" s="26">
        <f t="shared" si="249"/>
        <v>0</v>
      </c>
      <c r="M495" s="26">
        <f t="shared" si="249"/>
        <v>0</v>
      </c>
      <c r="N495" s="26">
        <f t="shared" si="249"/>
        <v>0</v>
      </c>
      <c r="O495" s="26">
        <f t="shared" si="249"/>
        <v>0</v>
      </c>
      <c r="P495" s="26">
        <f t="shared" si="249"/>
        <v>0</v>
      </c>
      <c r="Q495" s="26">
        <f t="shared" si="249"/>
        <v>0</v>
      </c>
      <c r="R495" s="26">
        <f t="shared" si="249"/>
        <v>0</v>
      </c>
      <c r="S495" s="26">
        <f t="shared" si="249"/>
        <v>0</v>
      </c>
      <c r="T495" s="26">
        <f t="shared" si="249"/>
        <v>0</v>
      </c>
      <c r="U495" s="26">
        <f t="shared" si="249"/>
        <v>0</v>
      </c>
      <c r="V495" s="26">
        <f t="shared" si="249"/>
        <v>0</v>
      </c>
      <c r="W495" s="26">
        <f t="shared" si="249"/>
        <v>0</v>
      </c>
      <c r="X495" s="26">
        <f t="shared" si="249"/>
        <v>0</v>
      </c>
      <c r="Y495" s="26">
        <f t="shared" si="249"/>
        <v>0</v>
      </c>
      <c r="Z495" s="26">
        <f t="shared" si="249"/>
        <v>0</v>
      </c>
      <c r="AA495" s="26">
        <f t="shared" si="249"/>
        <v>0</v>
      </c>
      <c r="AB495" s="26">
        <f t="shared" si="249"/>
        <v>0</v>
      </c>
      <c r="AC495" s="26">
        <f t="shared" si="249"/>
        <v>0</v>
      </c>
      <c r="AD495" s="26">
        <f t="shared" si="249"/>
        <v>0</v>
      </c>
      <c r="AE495" s="26">
        <f t="shared" si="249"/>
        <v>0</v>
      </c>
      <c r="AF495" s="26">
        <f t="shared" si="249"/>
        <v>0</v>
      </c>
      <c r="AG495" s="26">
        <f t="shared" si="249"/>
        <v>0</v>
      </c>
      <c r="AH495" s="26">
        <f t="shared" si="249"/>
        <v>0</v>
      </c>
      <c r="AI495" s="26">
        <f t="shared" si="249"/>
        <v>0</v>
      </c>
      <c r="AJ495" s="26">
        <f t="shared" si="249"/>
        <v>0</v>
      </c>
      <c r="AK495" s="26">
        <f t="shared" si="249"/>
        <v>0</v>
      </c>
      <c r="AL495" s="26">
        <f t="shared" si="249"/>
        <v>0</v>
      </c>
      <c r="AM495" s="26">
        <f t="shared" ref="AM495:BO495" si="250">AM493*AM494</f>
        <v>0</v>
      </c>
      <c r="AN495" s="26">
        <f t="shared" si="250"/>
        <v>0</v>
      </c>
      <c r="AO495" s="26">
        <f t="shared" si="250"/>
        <v>0</v>
      </c>
      <c r="AP495" s="26">
        <f t="shared" si="250"/>
        <v>0</v>
      </c>
      <c r="AQ495" s="26">
        <f t="shared" si="250"/>
        <v>0</v>
      </c>
      <c r="AR495" s="26">
        <f t="shared" si="250"/>
        <v>0</v>
      </c>
      <c r="AS495" s="26">
        <f t="shared" si="250"/>
        <v>0</v>
      </c>
      <c r="AT495" s="26">
        <f t="shared" si="250"/>
        <v>0</v>
      </c>
      <c r="AU495" s="26">
        <f t="shared" si="250"/>
        <v>0</v>
      </c>
      <c r="AV495" s="26">
        <f t="shared" si="250"/>
        <v>0</v>
      </c>
      <c r="AW495" s="26">
        <f t="shared" si="250"/>
        <v>0</v>
      </c>
      <c r="AX495" s="26">
        <f t="shared" si="250"/>
        <v>0</v>
      </c>
      <c r="AY495" s="26">
        <f t="shared" si="250"/>
        <v>0</v>
      </c>
      <c r="AZ495" s="26">
        <f t="shared" si="250"/>
        <v>0</v>
      </c>
      <c r="BA495" s="26">
        <f t="shared" si="250"/>
        <v>0</v>
      </c>
      <c r="BB495" s="26">
        <f t="shared" si="250"/>
        <v>0</v>
      </c>
      <c r="BC495" s="26">
        <f t="shared" si="250"/>
        <v>0</v>
      </c>
      <c r="BD495" s="26">
        <f t="shared" si="250"/>
        <v>0</v>
      </c>
      <c r="BE495" s="26">
        <f t="shared" si="250"/>
        <v>0</v>
      </c>
      <c r="BF495" s="26">
        <f t="shared" si="250"/>
        <v>0</v>
      </c>
      <c r="BG495" s="26">
        <f t="shared" si="250"/>
        <v>0</v>
      </c>
      <c r="BH495" s="26">
        <f t="shared" si="250"/>
        <v>0</v>
      </c>
      <c r="BI495" s="26">
        <f t="shared" si="250"/>
        <v>0</v>
      </c>
      <c r="BJ495" s="26">
        <f t="shared" si="250"/>
        <v>0</v>
      </c>
      <c r="BK495" s="26">
        <f t="shared" si="250"/>
        <v>0</v>
      </c>
      <c r="BL495" s="26">
        <f t="shared" si="250"/>
        <v>0</v>
      </c>
      <c r="BM495" s="26">
        <f t="shared" si="250"/>
        <v>0</v>
      </c>
      <c r="BN495" s="26">
        <f t="shared" si="250"/>
        <v>0</v>
      </c>
      <c r="BO495" s="26">
        <f t="shared" si="250"/>
        <v>0</v>
      </c>
    </row>
    <row r="496" spans="1:67" outlineLevel="1" x14ac:dyDescent="0.15">
      <c r="A496" s="48" t="s">
        <v>761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1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1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1" x14ac:dyDescent="0.15">
      <c r="A499" s="33" t="s">
        <v>86</v>
      </c>
      <c r="G499" s="26">
        <f t="shared" ref="G499:AL499" si="251">G122*$C122</f>
        <v>0</v>
      </c>
      <c r="H499" s="26">
        <f t="shared" si="251"/>
        <v>0</v>
      </c>
      <c r="I499" s="26">
        <f t="shared" si="251"/>
        <v>0</v>
      </c>
      <c r="J499" s="26">
        <f t="shared" si="251"/>
        <v>0</v>
      </c>
      <c r="K499" s="26">
        <f t="shared" si="251"/>
        <v>0</v>
      </c>
      <c r="L499" s="26">
        <f t="shared" si="251"/>
        <v>0</v>
      </c>
      <c r="M499" s="26">
        <f t="shared" si="251"/>
        <v>0</v>
      </c>
      <c r="N499" s="26">
        <f t="shared" si="251"/>
        <v>0</v>
      </c>
      <c r="O499" s="26">
        <f t="shared" si="251"/>
        <v>0</v>
      </c>
      <c r="P499" s="26">
        <f t="shared" si="251"/>
        <v>0</v>
      </c>
      <c r="Q499" s="26">
        <f t="shared" si="251"/>
        <v>0</v>
      </c>
      <c r="R499" s="26">
        <f t="shared" si="251"/>
        <v>0</v>
      </c>
      <c r="S499" s="26">
        <f t="shared" si="251"/>
        <v>0</v>
      </c>
      <c r="T499" s="26">
        <f t="shared" si="251"/>
        <v>0</v>
      </c>
      <c r="U499" s="26">
        <f t="shared" si="251"/>
        <v>0</v>
      </c>
      <c r="V499" s="26">
        <f t="shared" si="251"/>
        <v>0</v>
      </c>
      <c r="W499" s="26">
        <f t="shared" si="251"/>
        <v>0</v>
      </c>
      <c r="X499" s="26">
        <f t="shared" si="251"/>
        <v>0</v>
      </c>
      <c r="Y499" s="26">
        <f t="shared" si="251"/>
        <v>0</v>
      </c>
      <c r="Z499" s="26">
        <f t="shared" si="251"/>
        <v>0</v>
      </c>
      <c r="AA499" s="26">
        <f t="shared" si="251"/>
        <v>0</v>
      </c>
      <c r="AB499" s="26">
        <f t="shared" si="251"/>
        <v>0</v>
      </c>
      <c r="AC499" s="26">
        <f t="shared" si="251"/>
        <v>0</v>
      </c>
      <c r="AD499" s="26">
        <f t="shared" si="251"/>
        <v>0</v>
      </c>
      <c r="AE499" s="26">
        <f t="shared" si="251"/>
        <v>0</v>
      </c>
      <c r="AF499" s="26">
        <f t="shared" si="251"/>
        <v>0</v>
      </c>
      <c r="AG499" s="26">
        <f t="shared" si="251"/>
        <v>0</v>
      </c>
      <c r="AH499" s="26">
        <f t="shared" si="251"/>
        <v>0</v>
      </c>
      <c r="AI499" s="26">
        <f t="shared" si="251"/>
        <v>0</v>
      </c>
      <c r="AJ499" s="26">
        <f t="shared" si="251"/>
        <v>0</v>
      </c>
      <c r="AK499" s="26">
        <f t="shared" si="251"/>
        <v>0</v>
      </c>
      <c r="AL499" s="26">
        <f t="shared" si="251"/>
        <v>0</v>
      </c>
      <c r="AM499" s="26">
        <f t="shared" ref="AM499:BO499" si="252">AM122*$C122</f>
        <v>0</v>
      </c>
      <c r="AN499" s="26">
        <f t="shared" si="252"/>
        <v>0</v>
      </c>
      <c r="AO499" s="26">
        <f t="shared" si="252"/>
        <v>0</v>
      </c>
      <c r="AP499" s="26">
        <f t="shared" si="252"/>
        <v>0</v>
      </c>
      <c r="AQ499" s="26">
        <f t="shared" si="252"/>
        <v>0</v>
      </c>
      <c r="AR499" s="26">
        <f t="shared" si="252"/>
        <v>0</v>
      </c>
      <c r="AS499" s="26">
        <f t="shared" si="252"/>
        <v>0</v>
      </c>
      <c r="AT499" s="26">
        <f t="shared" si="252"/>
        <v>0</v>
      </c>
      <c r="AU499" s="26">
        <f t="shared" si="252"/>
        <v>0</v>
      </c>
      <c r="AV499" s="26">
        <f t="shared" si="252"/>
        <v>0</v>
      </c>
      <c r="AW499" s="26">
        <f t="shared" si="252"/>
        <v>0</v>
      </c>
      <c r="AX499" s="26">
        <f t="shared" si="252"/>
        <v>0</v>
      </c>
      <c r="AY499" s="26">
        <f t="shared" si="252"/>
        <v>0</v>
      </c>
      <c r="AZ499" s="26">
        <f t="shared" si="252"/>
        <v>0</v>
      </c>
      <c r="BA499" s="26">
        <f t="shared" si="252"/>
        <v>0</v>
      </c>
      <c r="BB499" s="26">
        <f t="shared" si="252"/>
        <v>0</v>
      </c>
      <c r="BC499" s="26">
        <f t="shared" si="252"/>
        <v>0</v>
      </c>
      <c r="BD499" s="26">
        <f t="shared" si="252"/>
        <v>0</v>
      </c>
      <c r="BE499" s="26">
        <f t="shared" si="252"/>
        <v>0</v>
      </c>
      <c r="BF499" s="26">
        <f t="shared" si="252"/>
        <v>0</v>
      </c>
      <c r="BG499" s="26">
        <f t="shared" si="252"/>
        <v>0</v>
      </c>
      <c r="BH499" s="26">
        <f t="shared" si="252"/>
        <v>0</v>
      </c>
      <c r="BI499" s="26">
        <f t="shared" si="252"/>
        <v>0</v>
      </c>
      <c r="BJ499" s="26">
        <f t="shared" si="252"/>
        <v>0</v>
      </c>
      <c r="BK499" s="26">
        <f t="shared" si="252"/>
        <v>0</v>
      </c>
      <c r="BL499" s="26">
        <f t="shared" si="252"/>
        <v>0</v>
      </c>
      <c r="BM499" s="26">
        <f t="shared" si="252"/>
        <v>0</v>
      </c>
      <c r="BN499" s="26">
        <f t="shared" si="252"/>
        <v>0</v>
      </c>
      <c r="BO499" s="26">
        <f t="shared" si="252"/>
        <v>0</v>
      </c>
    </row>
    <row r="500" spans="1:67" outlineLevel="1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1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1" x14ac:dyDescent="0.15">
      <c r="A502" s="48" t="s">
        <v>75</v>
      </c>
      <c r="G502" s="26">
        <f t="shared" ref="G502:AL502" si="253">G124*$C124</f>
        <v>0</v>
      </c>
      <c r="H502" s="26">
        <f t="shared" si="253"/>
        <v>0</v>
      </c>
      <c r="I502" s="26">
        <f t="shared" si="253"/>
        <v>0</v>
      </c>
      <c r="J502" s="26">
        <f t="shared" si="253"/>
        <v>0</v>
      </c>
      <c r="K502" s="26">
        <f t="shared" si="253"/>
        <v>0</v>
      </c>
      <c r="L502" s="26">
        <f t="shared" si="253"/>
        <v>0</v>
      </c>
      <c r="M502" s="26">
        <f t="shared" si="253"/>
        <v>0</v>
      </c>
      <c r="N502" s="26">
        <f t="shared" si="253"/>
        <v>0</v>
      </c>
      <c r="O502" s="26">
        <f t="shared" si="253"/>
        <v>0</v>
      </c>
      <c r="P502" s="26">
        <f t="shared" si="253"/>
        <v>0</v>
      </c>
      <c r="Q502" s="26">
        <f t="shared" si="253"/>
        <v>0</v>
      </c>
      <c r="R502" s="26">
        <f t="shared" si="253"/>
        <v>0</v>
      </c>
      <c r="S502" s="26">
        <f t="shared" si="253"/>
        <v>0</v>
      </c>
      <c r="T502" s="26">
        <f t="shared" si="253"/>
        <v>0</v>
      </c>
      <c r="U502" s="26">
        <f t="shared" si="253"/>
        <v>0</v>
      </c>
      <c r="V502" s="26">
        <f t="shared" si="253"/>
        <v>0</v>
      </c>
      <c r="W502" s="26">
        <f t="shared" si="253"/>
        <v>0</v>
      </c>
      <c r="X502" s="26">
        <f t="shared" si="253"/>
        <v>0</v>
      </c>
      <c r="Y502" s="26">
        <f t="shared" si="253"/>
        <v>0</v>
      </c>
      <c r="Z502" s="26">
        <f t="shared" si="253"/>
        <v>0</v>
      </c>
      <c r="AA502" s="26">
        <f t="shared" si="253"/>
        <v>0</v>
      </c>
      <c r="AB502" s="26">
        <f t="shared" si="253"/>
        <v>0</v>
      </c>
      <c r="AC502" s="26">
        <f t="shared" si="253"/>
        <v>0</v>
      </c>
      <c r="AD502" s="26">
        <f t="shared" si="253"/>
        <v>0</v>
      </c>
      <c r="AE502" s="26">
        <f t="shared" si="253"/>
        <v>0</v>
      </c>
      <c r="AF502" s="26">
        <f t="shared" si="253"/>
        <v>0</v>
      </c>
      <c r="AG502" s="26">
        <f t="shared" si="253"/>
        <v>0</v>
      </c>
      <c r="AH502" s="26">
        <f t="shared" si="253"/>
        <v>0</v>
      </c>
      <c r="AI502" s="26">
        <f t="shared" si="253"/>
        <v>0</v>
      </c>
      <c r="AJ502" s="26">
        <f t="shared" si="253"/>
        <v>0</v>
      </c>
      <c r="AK502" s="26">
        <f t="shared" si="253"/>
        <v>0</v>
      </c>
      <c r="AL502" s="26">
        <f t="shared" si="253"/>
        <v>0</v>
      </c>
      <c r="AM502" s="26">
        <f t="shared" ref="AM502:BO502" si="254">AM124*$C124</f>
        <v>0</v>
      </c>
      <c r="AN502" s="26">
        <f t="shared" si="254"/>
        <v>0</v>
      </c>
      <c r="AO502" s="26">
        <f t="shared" si="254"/>
        <v>0</v>
      </c>
      <c r="AP502" s="26">
        <f t="shared" si="254"/>
        <v>0</v>
      </c>
      <c r="AQ502" s="26">
        <f t="shared" si="254"/>
        <v>0</v>
      </c>
      <c r="AR502" s="26">
        <f t="shared" si="254"/>
        <v>0</v>
      </c>
      <c r="AS502" s="26">
        <f t="shared" si="254"/>
        <v>0</v>
      </c>
      <c r="AT502" s="26">
        <f t="shared" si="254"/>
        <v>0</v>
      </c>
      <c r="AU502" s="26">
        <f t="shared" si="254"/>
        <v>0</v>
      </c>
      <c r="AV502" s="26">
        <f t="shared" si="254"/>
        <v>0</v>
      </c>
      <c r="AW502" s="26">
        <f t="shared" si="254"/>
        <v>0</v>
      </c>
      <c r="AX502" s="26">
        <f t="shared" si="254"/>
        <v>0</v>
      </c>
      <c r="AY502" s="26">
        <f t="shared" si="254"/>
        <v>0</v>
      </c>
      <c r="AZ502" s="26">
        <f t="shared" si="254"/>
        <v>0</v>
      </c>
      <c r="BA502" s="26">
        <f t="shared" si="254"/>
        <v>0</v>
      </c>
      <c r="BB502" s="26">
        <f t="shared" si="254"/>
        <v>0</v>
      </c>
      <c r="BC502" s="26">
        <f t="shared" si="254"/>
        <v>0</v>
      </c>
      <c r="BD502" s="26">
        <f t="shared" si="254"/>
        <v>0</v>
      </c>
      <c r="BE502" s="26">
        <f t="shared" si="254"/>
        <v>0</v>
      </c>
      <c r="BF502" s="26">
        <f t="shared" si="254"/>
        <v>0</v>
      </c>
      <c r="BG502" s="26">
        <f t="shared" si="254"/>
        <v>0</v>
      </c>
      <c r="BH502" s="26">
        <f t="shared" si="254"/>
        <v>0</v>
      </c>
      <c r="BI502" s="26">
        <f t="shared" si="254"/>
        <v>0</v>
      </c>
      <c r="BJ502" s="26">
        <f t="shared" si="254"/>
        <v>0</v>
      </c>
      <c r="BK502" s="26">
        <f t="shared" si="254"/>
        <v>0</v>
      </c>
      <c r="BL502" s="26">
        <f t="shared" si="254"/>
        <v>0</v>
      </c>
      <c r="BM502" s="26">
        <f t="shared" si="254"/>
        <v>0</v>
      </c>
      <c r="BN502" s="26">
        <f t="shared" si="254"/>
        <v>0</v>
      </c>
      <c r="BO502" s="26">
        <f t="shared" si="254"/>
        <v>0</v>
      </c>
    </row>
    <row r="503" spans="1:67" outlineLevel="1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1" x14ac:dyDescent="0.15">
      <c r="A504" s="48" t="s">
        <v>76</v>
      </c>
      <c r="G504" s="26">
        <f t="shared" ref="G504:AL504" si="255">G502*G503</f>
        <v>0</v>
      </c>
      <c r="H504" s="26">
        <f t="shared" si="255"/>
        <v>0</v>
      </c>
      <c r="I504" s="26">
        <f t="shared" si="255"/>
        <v>0</v>
      </c>
      <c r="J504" s="26">
        <f t="shared" si="255"/>
        <v>0</v>
      </c>
      <c r="K504" s="26">
        <f t="shared" si="255"/>
        <v>0</v>
      </c>
      <c r="L504" s="26">
        <f t="shared" si="255"/>
        <v>0</v>
      </c>
      <c r="M504" s="26">
        <f t="shared" si="255"/>
        <v>0</v>
      </c>
      <c r="N504" s="26">
        <f t="shared" si="255"/>
        <v>0</v>
      </c>
      <c r="O504" s="26">
        <f t="shared" si="255"/>
        <v>0</v>
      </c>
      <c r="P504" s="26">
        <f t="shared" si="255"/>
        <v>0</v>
      </c>
      <c r="Q504" s="26">
        <f t="shared" si="255"/>
        <v>0</v>
      </c>
      <c r="R504" s="26">
        <f t="shared" si="255"/>
        <v>0</v>
      </c>
      <c r="S504" s="26">
        <f t="shared" si="255"/>
        <v>0</v>
      </c>
      <c r="T504" s="26">
        <f t="shared" si="255"/>
        <v>0</v>
      </c>
      <c r="U504" s="26">
        <f t="shared" si="255"/>
        <v>0</v>
      </c>
      <c r="V504" s="26">
        <f t="shared" si="255"/>
        <v>0</v>
      </c>
      <c r="W504" s="26">
        <f t="shared" si="255"/>
        <v>0</v>
      </c>
      <c r="X504" s="26">
        <f t="shared" si="255"/>
        <v>0</v>
      </c>
      <c r="Y504" s="26">
        <f t="shared" si="255"/>
        <v>0</v>
      </c>
      <c r="Z504" s="26">
        <f t="shared" si="255"/>
        <v>0</v>
      </c>
      <c r="AA504" s="26">
        <f t="shared" si="255"/>
        <v>0</v>
      </c>
      <c r="AB504" s="26">
        <f t="shared" si="255"/>
        <v>0</v>
      </c>
      <c r="AC504" s="26">
        <f t="shared" si="255"/>
        <v>0</v>
      </c>
      <c r="AD504" s="26">
        <f t="shared" si="255"/>
        <v>0</v>
      </c>
      <c r="AE504" s="26">
        <f t="shared" si="255"/>
        <v>0</v>
      </c>
      <c r="AF504" s="26">
        <f t="shared" si="255"/>
        <v>0</v>
      </c>
      <c r="AG504" s="26">
        <f t="shared" si="255"/>
        <v>0</v>
      </c>
      <c r="AH504" s="26">
        <f t="shared" si="255"/>
        <v>0</v>
      </c>
      <c r="AI504" s="26">
        <f t="shared" si="255"/>
        <v>0</v>
      </c>
      <c r="AJ504" s="26">
        <f t="shared" si="255"/>
        <v>0</v>
      </c>
      <c r="AK504" s="26">
        <f t="shared" si="255"/>
        <v>0</v>
      </c>
      <c r="AL504" s="26">
        <f t="shared" si="255"/>
        <v>0</v>
      </c>
      <c r="AM504" s="26">
        <f t="shared" ref="AM504:BO504" si="256">AM502*AM503</f>
        <v>0</v>
      </c>
      <c r="AN504" s="26">
        <f t="shared" si="256"/>
        <v>0</v>
      </c>
      <c r="AO504" s="26">
        <f t="shared" si="256"/>
        <v>0</v>
      </c>
      <c r="AP504" s="26">
        <f t="shared" si="256"/>
        <v>0</v>
      </c>
      <c r="AQ504" s="26">
        <f t="shared" si="256"/>
        <v>0</v>
      </c>
      <c r="AR504" s="26">
        <f t="shared" si="256"/>
        <v>0</v>
      </c>
      <c r="AS504" s="26">
        <f t="shared" si="256"/>
        <v>0</v>
      </c>
      <c r="AT504" s="26">
        <f t="shared" si="256"/>
        <v>0</v>
      </c>
      <c r="AU504" s="26">
        <f t="shared" si="256"/>
        <v>0</v>
      </c>
      <c r="AV504" s="26">
        <f t="shared" si="256"/>
        <v>0</v>
      </c>
      <c r="AW504" s="26">
        <f t="shared" si="256"/>
        <v>0</v>
      </c>
      <c r="AX504" s="26">
        <f t="shared" si="256"/>
        <v>0</v>
      </c>
      <c r="AY504" s="26">
        <f t="shared" si="256"/>
        <v>0</v>
      </c>
      <c r="AZ504" s="26">
        <f t="shared" si="256"/>
        <v>0</v>
      </c>
      <c r="BA504" s="26">
        <f t="shared" si="256"/>
        <v>0</v>
      </c>
      <c r="BB504" s="26">
        <f t="shared" si="256"/>
        <v>0</v>
      </c>
      <c r="BC504" s="26">
        <f t="shared" si="256"/>
        <v>0</v>
      </c>
      <c r="BD504" s="26">
        <f t="shared" si="256"/>
        <v>0</v>
      </c>
      <c r="BE504" s="26">
        <f t="shared" si="256"/>
        <v>0</v>
      </c>
      <c r="BF504" s="26">
        <f t="shared" si="256"/>
        <v>0</v>
      </c>
      <c r="BG504" s="26">
        <f t="shared" si="256"/>
        <v>0</v>
      </c>
      <c r="BH504" s="26">
        <f t="shared" si="256"/>
        <v>0</v>
      </c>
      <c r="BI504" s="26">
        <f t="shared" si="256"/>
        <v>0</v>
      </c>
      <c r="BJ504" s="26">
        <f t="shared" si="256"/>
        <v>0</v>
      </c>
      <c r="BK504" s="26">
        <f t="shared" si="256"/>
        <v>0</v>
      </c>
      <c r="BL504" s="26">
        <f t="shared" si="256"/>
        <v>0</v>
      </c>
      <c r="BM504" s="26">
        <f t="shared" si="256"/>
        <v>0</v>
      </c>
      <c r="BN504" s="26">
        <f t="shared" si="256"/>
        <v>0</v>
      </c>
      <c r="BO504" s="26">
        <f t="shared" si="256"/>
        <v>0</v>
      </c>
    </row>
    <row r="505" spans="1:67" outlineLevel="1" x14ac:dyDescent="0.15">
      <c r="A505" s="48" t="s">
        <v>761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1" x14ac:dyDescent="0.15">
      <c r="A506" s="48" t="s">
        <v>63</v>
      </c>
      <c r="G506" s="26">
        <f t="shared" ref="G506:AL506" si="257">G504+G505</f>
        <v>0</v>
      </c>
      <c r="H506" s="26">
        <f t="shared" si="257"/>
        <v>0</v>
      </c>
      <c r="I506" s="26">
        <f t="shared" si="257"/>
        <v>0</v>
      </c>
      <c r="J506" s="26">
        <f t="shared" si="257"/>
        <v>0</v>
      </c>
      <c r="K506" s="26">
        <f t="shared" si="257"/>
        <v>0</v>
      </c>
      <c r="L506" s="26">
        <f t="shared" si="257"/>
        <v>0</v>
      </c>
      <c r="M506" s="26">
        <f t="shared" si="257"/>
        <v>0</v>
      </c>
      <c r="N506" s="26">
        <f t="shared" si="257"/>
        <v>0</v>
      </c>
      <c r="O506" s="26">
        <f t="shared" si="257"/>
        <v>0</v>
      </c>
      <c r="P506" s="26">
        <f t="shared" si="257"/>
        <v>0</v>
      </c>
      <c r="Q506" s="26">
        <f t="shared" si="257"/>
        <v>0</v>
      </c>
      <c r="R506" s="26">
        <f t="shared" si="257"/>
        <v>0</v>
      </c>
      <c r="S506" s="26">
        <f t="shared" si="257"/>
        <v>0</v>
      </c>
      <c r="T506" s="26">
        <f t="shared" si="257"/>
        <v>0</v>
      </c>
      <c r="U506" s="26">
        <f t="shared" si="257"/>
        <v>0</v>
      </c>
      <c r="V506" s="26">
        <f t="shared" si="257"/>
        <v>0</v>
      </c>
      <c r="W506" s="26">
        <f t="shared" si="257"/>
        <v>0</v>
      </c>
      <c r="X506" s="26">
        <f t="shared" si="257"/>
        <v>0</v>
      </c>
      <c r="Y506" s="26">
        <f t="shared" si="257"/>
        <v>0</v>
      </c>
      <c r="Z506" s="26">
        <f t="shared" si="257"/>
        <v>0</v>
      </c>
      <c r="AA506" s="26">
        <f t="shared" si="257"/>
        <v>0</v>
      </c>
      <c r="AB506" s="26">
        <f t="shared" si="257"/>
        <v>0</v>
      </c>
      <c r="AC506" s="26">
        <f t="shared" si="257"/>
        <v>0</v>
      </c>
      <c r="AD506" s="26">
        <f t="shared" si="257"/>
        <v>0</v>
      </c>
      <c r="AE506" s="26">
        <f t="shared" si="257"/>
        <v>0</v>
      </c>
      <c r="AF506" s="26">
        <f t="shared" si="257"/>
        <v>0</v>
      </c>
      <c r="AG506" s="26">
        <f t="shared" si="257"/>
        <v>0</v>
      </c>
      <c r="AH506" s="26">
        <f t="shared" si="257"/>
        <v>0</v>
      </c>
      <c r="AI506" s="26">
        <f t="shared" si="257"/>
        <v>0</v>
      </c>
      <c r="AJ506" s="26">
        <f t="shared" si="257"/>
        <v>0</v>
      </c>
      <c r="AK506" s="26">
        <f t="shared" si="257"/>
        <v>0</v>
      </c>
      <c r="AL506" s="26">
        <f t="shared" si="257"/>
        <v>0</v>
      </c>
      <c r="AM506" s="26">
        <f t="shared" ref="AM506:BO506" si="258">AM504+AM505</f>
        <v>0</v>
      </c>
      <c r="AN506" s="26">
        <f t="shared" si="258"/>
        <v>0</v>
      </c>
      <c r="AO506" s="26">
        <f t="shared" si="258"/>
        <v>0</v>
      </c>
      <c r="AP506" s="26">
        <f t="shared" si="258"/>
        <v>0</v>
      </c>
      <c r="AQ506" s="26">
        <f t="shared" si="258"/>
        <v>0</v>
      </c>
      <c r="AR506" s="26">
        <f t="shared" si="258"/>
        <v>0</v>
      </c>
      <c r="AS506" s="26">
        <f t="shared" si="258"/>
        <v>0</v>
      </c>
      <c r="AT506" s="26">
        <f t="shared" si="258"/>
        <v>0</v>
      </c>
      <c r="AU506" s="26">
        <f t="shared" si="258"/>
        <v>0</v>
      </c>
      <c r="AV506" s="26">
        <f t="shared" si="258"/>
        <v>0</v>
      </c>
      <c r="AW506" s="26">
        <f t="shared" si="258"/>
        <v>0</v>
      </c>
      <c r="AX506" s="26">
        <f t="shared" si="258"/>
        <v>0</v>
      </c>
      <c r="AY506" s="26">
        <f t="shared" si="258"/>
        <v>0</v>
      </c>
      <c r="AZ506" s="26">
        <f t="shared" si="258"/>
        <v>0</v>
      </c>
      <c r="BA506" s="26">
        <f t="shared" si="258"/>
        <v>0</v>
      </c>
      <c r="BB506" s="26">
        <f t="shared" si="258"/>
        <v>0</v>
      </c>
      <c r="BC506" s="26">
        <f t="shared" si="258"/>
        <v>0</v>
      </c>
      <c r="BD506" s="26">
        <f t="shared" si="258"/>
        <v>0</v>
      </c>
      <c r="BE506" s="26">
        <f t="shared" si="258"/>
        <v>0</v>
      </c>
      <c r="BF506" s="26">
        <f t="shared" si="258"/>
        <v>0</v>
      </c>
      <c r="BG506" s="26">
        <f t="shared" si="258"/>
        <v>0</v>
      </c>
      <c r="BH506" s="26">
        <f t="shared" si="258"/>
        <v>0</v>
      </c>
      <c r="BI506" s="26">
        <f t="shared" si="258"/>
        <v>0</v>
      </c>
      <c r="BJ506" s="26">
        <f t="shared" si="258"/>
        <v>0</v>
      </c>
      <c r="BK506" s="26">
        <f t="shared" si="258"/>
        <v>0</v>
      </c>
      <c r="BL506" s="26">
        <f t="shared" si="258"/>
        <v>0</v>
      </c>
      <c r="BM506" s="26">
        <f t="shared" si="258"/>
        <v>0</v>
      </c>
      <c r="BN506" s="26">
        <f t="shared" si="258"/>
        <v>0</v>
      </c>
      <c r="BO506" s="26">
        <f t="shared" si="258"/>
        <v>0</v>
      </c>
    </row>
    <row r="507" spans="1:67" outlineLevel="1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1" x14ac:dyDescent="0.15">
      <c r="A508" s="33" t="s">
        <v>86</v>
      </c>
      <c r="G508" s="26">
        <f t="shared" ref="G508:AL508" si="259">G125*$C125</f>
        <v>0</v>
      </c>
      <c r="H508" s="26">
        <f t="shared" si="259"/>
        <v>0</v>
      </c>
      <c r="I508" s="26">
        <f t="shared" si="259"/>
        <v>0</v>
      </c>
      <c r="J508" s="26">
        <f t="shared" si="259"/>
        <v>0</v>
      </c>
      <c r="K508" s="26">
        <f t="shared" si="259"/>
        <v>0</v>
      </c>
      <c r="L508" s="26">
        <f t="shared" si="259"/>
        <v>0</v>
      </c>
      <c r="M508" s="26">
        <f t="shared" si="259"/>
        <v>0</v>
      </c>
      <c r="N508" s="26">
        <f t="shared" si="259"/>
        <v>0</v>
      </c>
      <c r="O508" s="26">
        <f t="shared" si="259"/>
        <v>0</v>
      </c>
      <c r="P508" s="26">
        <f t="shared" si="259"/>
        <v>0</v>
      </c>
      <c r="Q508" s="26">
        <f t="shared" si="259"/>
        <v>0</v>
      </c>
      <c r="R508" s="26">
        <f t="shared" si="259"/>
        <v>0</v>
      </c>
      <c r="S508" s="26">
        <f t="shared" si="259"/>
        <v>0</v>
      </c>
      <c r="T508" s="26">
        <f t="shared" si="259"/>
        <v>0</v>
      </c>
      <c r="U508" s="26">
        <f t="shared" si="259"/>
        <v>0</v>
      </c>
      <c r="V508" s="26">
        <f t="shared" si="259"/>
        <v>0</v>
      </c>
      <c r="W508" s="26">
        <f t="shared" si="259"/>
        <v>0</v>
      </c>
      <c r="X508" s="26">
        <f t="shared" si="259"/>
        <v>0</v>
      </c>
      <c r="Y508" s="26">
        <f t="shared" si="259"/>
        <v>0</v>
      </c>
      <c r="Z508" s="26">
        <f t="shared" si="259"/>
        <v>0</v>
      </c>
      <c r="AA508" s="26">
        <f t="shared" si="259"/>
        <v>0</v>
      </c>
      <c r="AB508" s="26">
        <f t="shared" si="259"/>
        <v>0</v>
      </c>
      <c r="AC508" s="26">
        <f t="shared" si="259"/>
        <v>0</v>
      </c>
      <c r="AD508" s="26">
        <f t="shared" si="259"/>
        <v>0</v>
      </c>
      <c r="AE508" s="26">
        <f t="shared" si="259"/>
        <v>0</v>
      </c>
      <c r="AF508" s="26">
        <f t="shared" si="259"/>
        <v>0</v>
      </c>
      <c r="AG508" s="26">
        <f t="shared" si="259"/>
        <v>0</v>
      </c>
      <c r="AH508" s="26">
        <f t="shared" si="259"/>
        <v>0</v>
      </c>
      <c r="AI508" s="26">
        <f t="shared" si="259"/>
        <v>0</v>
      </c>
      <c r="AJ508" s="26">
        <f t="shared" si="259"/>
        <v>0</v>
      </c>
      <c r="AK508" s="26">
        <f t="shared" si="259"/>
        <v>0</v>
      </c>
      <c r="AL508" s="26">
        <f t="shared" si="259"/>
        <v>0</v>
      </c>
      <c r="AM508" s="26">
        <f t="shared" ref="AM508:BO508" si="260">AM125*$C125</f>
        <v>0</v>
      </c>
      <c r="AN508" s="26">
        <f t="shared" si="260"/>
        <v>0</v>
      </c>
      <c r="AO508" s="26">
        <f t="shared" si="260"/>
        <v>0</v>
      </c>
      <c r="AP508" s="26">
        <f t="shared" si="260"/>
        <v>0</v>
      </c>
      <c r="AQ508" s="26">
        <f t="shared" si="260"/>
        <v>0</v>
      </c>
      <c r="AR508" s="26">
        <f t="shared" si="260"/>
        <v>0</v>
      </c>
      <c r="AS508" s="26">
        <f t="shared" si="260"/>
        <v>0</v>
      </c>
      <c r="AT508" s="26">
        <f t="shared" si="260"/>
        <v>0</v>
      </c>
      <c r="AU508" s="26">
        <f t="shared" si="260"/>
        <v>0</v>
      </c>
      <c r="AV508" s="26">
        <f t="shared" si="260"/>
        <v>0</v>
      </c>
      <c r="AW508" s="26">
        <f t="shared" si="260"/>
        <v>0</v>
      </c>
      <c r="AX508" s="26">
        <f t="shared" si="260"/>
        <v>0</v>
      </c>
      <c r="AY508" s="26">
        <f t="shared" si="260"/>
        <v>0</v>
      </c>
      <c r="AZ508" s="26">
        <f t="shared" si="260"/>
        <v>0</v>
      </c>
      <c r="BA508" s="26">
        <f t="shared" si="260"/>
        <v>0</v>
      </c>
      <c r="BB508" s="26">
        <f t="shared" si="260"/>
        <v>0</v>
      </c>
      <c r="BC508" s="26">
        <f t="shared" si="260"/>
        <v>0</v>
      </c>
      <c r="BD508" s="26">
        <f t="shared" si="260"/>
        <v>0</v>
      </c>
      <c r="BE508" s="26">
        <f t="shared" si="260"/>
        <v>0</v>
      </c>
      <c r="BF508" s="26">
        <f t="shared" si="260"/>
        <v>0</v>
      </c>
      <c r="BG508" s="26">
        <f t="shared" si="260"/>
        <v>0</v>
      </c>
      <c r="BH508" s="26">
        <f t="shared" si="260"/>
        <v>0</v>
      </c>
      <c r="BI508" s="26">
        <f t="shared" si="260"/>
        <v>0</v>
      </c>
      <c r="BJ508" s="26">
        <f t="shared" si="260"/>
        <v>0</v>
      </c>
      <c r="BK508" s="26">
        <f t="shared" si="260"/>
        <v>0</v>
      </c>
      <c r="BL508" s="26">
        <f t="shared" si="260"/>
        <v>0</v>
      </c>
      <c r="BM508" s="26">
        <f t="shared" si="260"/>
        <v>0</v>
      </c>
      <c r="BN508" s="26">
        <f t="shared" si="260"/>
        <v>0</v>
      </c>
      <c r="BO508" s="26">
        <f t="shared" si="260"/>
        <v>0</v>
      </c>
    </row>
    <row r="509" spans="1:67" outlineLevel="1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1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1" x14ac:dyDescent="0.15">
      <c r="A511" s="48" t="s">
        <v>75</v>
      </c>
      <c r="G511" s="26">
        <f t="shared" ref="G511:AL511" si="261">G127*$C127</f>
        <v>0</v>
      </c>
      <c r="H511" s="26">
        <f t="shared" si="261"/>
        <v>0</v>
      </c>
      <c r="I511" s="26">
        <f t="shared" si="261"/>
        <v>0</v>
      </c>
      <c r="J511" s="26">
        <f t="shared" si="261"/>
        <v>0</v>
      </c>
      <c r="K511" s="26">
        <f t="shared" si="261"/>
        <v>0</v>
      </c>
      <c r="L511" s="26">
        <f t="shared" si="261"/>
        <v>0</v>
      </c>
      <c r="M511" s="26">
        <f t="shared" si="261"/>
        <v>0</v>
      </c>
      <c r="N511" s="26">
        <f t="shared" si="261"/>
        <v>0</v>
      </c>
      <c r="O511" s="26">
        <f t="shared" si="261"/>
        <v>0</v>
      </c>
      <c r="P511" s="26">
        <f t="shared" si="261"/>
        <v>0</v>
      </c>
      <c r="Q511" s="26">
        <f t="shared" si="261"/>
        <v>0</v>
      </c>
      <c r="R511" s="26">
        <f t="shared" si="261"/>
        <v>0</v>
      </c>
      <c r="S511" s="26">
        <f t="shared" si="261"/>
        <v>0</v>
      </c>
      <c r="T511" s="26">
        <f t="shared" si="261"/>
        <v>0</v>
      </c>
      <c r="U511" s="26">
        <f t="shared" si="261"/>
        <v>0</v>
      </c>
      <c r="V511" s="26">
        <f t="shared" si="261"/>
        <v>0</v>
      </c>
      <c r="W511" s="26">
        <f t="shared" si="261"/>
        <v>0</v>
      </c>
      <c r="X511" s="26">
        <f t="shared" si="261"/>
        <v>0</v>
      </c>
      <c r="Y511" s="26">
        <f t="shared" si="261"/>
        <v>0</v>
      </c>
      <c r="Z511" s="26">
        <f t="shared" si="261"/>
        <v>0</v>
      </c>
      <c r="AA511" s="26">
        <f t="shared" si="261"/>
        <v>0</v>
      </c>
      <c r="AB511" s="26">
        <f t="shared" si="261"/>
        <v>0</v>
      </c>
      <c r="AC511" s="26">
        <f t="shared" si="261"/>
        <v>0</v>
      </c>
      <c r="AD511" s="26">
        <f t="shared" si="261"/>
        <v>0</v>
      </c>
      <c r="AE511" s="26">
        <f t="shared" si="261"/>
        <v>0</v>
      </c>
      <c r="AF511" s="26">
        <f t="shared" si="261"/>
        <v>0</v>
      </c>
      <c r="AG511" s="26">
        <f t="shared" si="261"/>
        <v>0</v>
      </c>
      <c r="AH511" s="26">
        <f t="shared" si="261"/>
        <v>0</v>
      </c>
      <c r="AI511" s="26">
        <f t="shared" si="261"/>
        <v>0</v>
      </c>
      <c r="AJ511" s="26">
        <f t="shared" si="261"/>
        <v>0</v>
      </c>
      <c r="AK511" s="26">
        <f t="shared" si="261"/>
        <v>0</v>
      </c>
      <c r="AL511" s="26">
        <f t="shared" si="261"/>
        <v>0</v>
      </c>
      <c r="AM511" s="26">
        <f t="shared" ref="AM511:BO511" si="262">AM127*$C127</f>
        <v>0</v>
      </c>
      <c r="AN511" s="26">
        <f t="shared" si="262"/>
        <v>0</v>
      </c>
      <c r="AO511" s="26">
        <f t="shared" si="262"/>
        <v>0</v>
      </c>
      <c r="AP511" s="26">
        <f t="shared" si="262"/>
        <v>0</v>
      </c>
      <c r="AQ511" s="26">
        <f t="shared" si="262"/>
        <v>0</v>
      </c>
      <c r="AR511" s="26">
        <f t="shared" si="262"/>
        <v>0</v>
      </c>
      <c r="AS511" s="26">
        <f t="shared" si="262"/>
        <v>0</v>
      </c>
      <c r="AT511" s="26">
        <f t="shared" si="262"/>
        <v>0</v>
      </c>
      <c r="AU511" s="26">
        <f t="shared" si="262"/>
        <v>0</v>
      </c>
      <c r="AV511" s="26">
        <f t="shared" si="262"/>
        <v>0</v>
      </c>
      <c r="AW511" s="26">
        <f t="shared" si="262"/>
        <v>0</v>
      </c>
      <c r="AX511" s="26">
        <f t="shared" si="262"/>
        <v>0</v>
      </c>
      <c r="AY511" s="26">
        <f t="shared" si="262"/>
        <v>0</v>
      </c>
      <c r="AZ511" s="26">
        <f t="shared" si="262"/>
        <v>0</v>
      </c>
      <c r="BA511" s="26">
        <f t="shared" si="262"/>
        <v>0</v>
      </c>
      <c r="BB511" s="26">
        <f t="shared" si="262"/>
        <v>0</v>
      </c>
      <c r="BC511" s="26">
        <f t="shared" si="262"/>
        <v>0</v>
      </c>
      <c r="BD511" s="26">
        <f t="shared" si="262"/>
        <v>0</v>
      </c>
      <c r="BE511" s="26">
        <f t="shared" si="262"/>
        <v>0</v>
      </c>
      <c r="BF511" s="26">
        <f t="shared" si="262"/>
        <v>0</v>
      </c>
      <c r="BG511" s="26">
        <f t="shared" si="262"/>
        <v>0</v>
      </c>
      <c r="BH511" s="26">
        <f t="shared" si="262"/>
        <v>0</v>
      </c>
      <c r="BI511" s="26">
        <f t="shared" si="262"/>
        <v>0</v>
      </c>
      <c r="BJ511" s="26">
        <f t="shared" si="262"/>
        <v>0</v>
      </c>
      <c r="BK511" s="26">
        <f t="shared" si="262"/>
        <v>0</v>
      </c>
      <c r="BL511" s="26">
        <f t="shared" si="262"/>
        <v>0</v>
      </c>
      <c r="BM511" s="26">
        <f t="shared" si="262"/>
        <v>0</v>
      </c>
      <c r="BN511" s="26">
        <f t="shared" si="262"/>
        <v>0</v>
      </c>
      <c r="BO511" s="26">
        <f t="shared" si="262"/>
        <v>0</v>
      </c>
    </row>
    <row r="512" spans="1:67" outlineLevel="1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1" x14ac:dyDescent="0.15">
      <c r="A513" s="48" t="s">
        <v>76</v>
      </c>
      <c r="G513" s="26">
        <f t="shared" ref="G513:AL513" si="263">G511*G512</f>
        <v>0</v>
      </c>
      <c r="H513" s="26">
        <f t="shared" si="263"/>
        <v>0</v>
      </c>
      <c r="I513" s="26">
        <f t="shared" si="263"/>
        <v>0</v>
      </c>
      <c r="J513" s="26">
        <f t="shared" si="263"/>
        <v>0</v>
      </c>
      <c r="K513" s="26">
        <f t="shared" si="263"/>
        <v>0</v>
      </c>
      <c r="L513" s="26">
        <f t="shared" si="263"/>
        <v>0</v>
      </c>
      <c r="M513" s="26">
        <f t="shared" si="263"/>
        <v>0</v>
      </c>
      <c r="N513" s="26">
        <f t="shared" si="263"/>
        <v>0</v>
      </c>
      <c r="O513" s="26">
        <f t="shared" si="263"/>
        <v>0</v>
      </c>
      <c r="P513" s="26">
        <f t="shared" si="263"/>
        <v>0</v>
      </c>
      <c r="Q513" s="26">
        <f t="shared" si="263"/>
        <v>0</v>
      </c>
      <c r="R513" s="26">
        <f t="shared" si="263"/>
        <v>0</v>
      </c>
      <c r="S513" s="26">
        <f t="shared" si="263"/>
        <v>0</v>
      </c>
      <c r="T513" s="26">
        <f t="shared" si="263"/>
        <v>0</v>
      </c>
      <c r="U513" s="26">
        <f t="shared" si="263"/>
        <v>0</v>
      </c>
      <c r="V513" s="26">
        <f t="shared" si="263"/>
        <v>0</v>
      </c>
      <c r="W513" s="26">
        <f t="shared" si="263"/>
        <v>0</v>
      </c>
      <c r="X513" s="26">
        <f t="shared" si="263"/>
        <v>0</v>
      </c>
      <c r="Y513" s="26">
        <f t="shared" si="263"/>
        <v>0</v>
      </c>
      <c r="Z513" s="26">
        <f t="shared" si="263"/>
        <v>0</v>
      </c>
      <c r="AA513" s="26">
        <f t="shared" si="263"/>
        <v>0</v>
      </c>
      <c r="AB513" s="26">
        <f t="shared" si="263"/>
        <v>0</v>
      </c>
      <c r="AC513" s="26">
        <f t="shared" si="263"/>
        <v>0</v>
      </c>
      <c r="AD513" s="26">
        <f t="shared" si="263"/>
        <v>0</v>
      </c>
      <c r="AE513" s="26">
        <f t="shared" si="263"/>
        <v>0</v>
      </c>
      <c r="AF513" s="26">
        <f t="shared" si="263"/>
        <v>0</v>
      </c>
      <c r="AG513" s="26">
        <f t="shared" si="263"/>
        <v>0</v>
      </c>
      <c r="AH513" s="26">
        <f t="shared" si="263"/>
        <v>0</v>
      </c>
      <c r="AI513" s="26">
        <f t="shared" si="263"/>
        <v>0</v>
      </c>
      <c r="AJ513" s="26">
        <f t="shared" si="263"/>
        <v>0</v>
      </c>
      <c r="AK513" s="26">
        <f t="shared" si="263"/>
        <v>0</v>
      </c>
      <c r="AL513" s="26">
        <f t="shared" si="263"/>
        <v>0</v>
      </c>
      <c r="AM513" s="26">
        <f t="shared" ref="AM513:BO513" si="264">AM511*AM512</f>
        <v>0</v>
      </c>
      <c r="AN513" s="26">
        <f t="shared" si="264"/>
        <v>0</v>
      </c>
      <c r="AO513" s="26">
        <f t="shared" si="264"/>
        <v>0</v>
      </c>
      <c r="AP513" s="26">
        <f t="shared" si="264"/>
        <v>0</v>
      </c>
      <c r="AQ513" s="26">
        <f t="shared" si="264"/>
        <v>0</v>
      </c>
      <c r="AR513" s="26">
        <f t="shared" si="264"/>
        <v>0</v>
      </c>
      <c r="AS513" s="26">
        <f t="shared" si="264"/>
        <v>0</v>
      </c>
      <c r="AT513" s="26">
        <f t="shared" si="264"/>
        <v>0</v>
      </c>
      <c r="AU513" s="26">
        <f t="shared" si="264"/>
        <v>0</v>
      </c>
      <c r="AV513" s="26">
        <f t="shared" si="264"/>
        <v>0</v>
      </c>
      <c r="AW513" s="26">
        <f t="shared" si="264"/>
        <v>0</v>
      </c>
      <c r="AX513" s="26">
        <f t="shared" si="264"/>
        <v>0</v>
      </c>
      <c r="AY513" s="26">
        <f t="shared" si="264"/>
        <v>0</v>
      </c>
      <c r="AZ513" s="26">
        <f t="shared" si="264"/>
        <v>0</v>
      </c>
      <c r="BA513" s="26">
        <f t="shared" si="264"/>
        <v>0</v>
      </c>
      <c r="BB513" s="26">
        <f t="shared" si="264"/>
        <v>0</v>
      </c>
      <c r="BC513" s="26">
        <f t="shared" si="264"/>
        <v>0</v>
      </c>
      <c r="BD513" s="26">
        <f t="shared" si="264"/>
        <v>0</v>
      </c>
      <c r="BE513" s="26">
        <f t="shared" si="264"/>
        <v>0</v>
      </c>
      <c r="BF513" s="26">
        <f t="shared" si="264"/>
        <v>0</v>
      </c>
      <c r="BG513" s="26">
        <f t="shared" si="264"/>
        <v>0</v>
      </c>
      <c r="BH513" s="26">
        <f t="shared" si="264"/>
        <v>0</v>
      </c>
      <c r="BI513" s="26">
        <f t="shared" si="264"/>
        <v>0</v>
      </c>
      <c r="BJ513" s="26">
        <f t="shared" si="264"/>
        <v>0</v>
      </c>
      <c r="BK513" s="26">
        <f t="shared" si="264"/>
        <v>0</v>
      </c>
      <c r="BL513" s="26">
        <f t="shared" si="264"/>
        <v>0</v>
      </c>
      <c r="BM513" s="26">
        <f t="shared" si="264"/>
        <v>0</v>
      </c>
      <c r="BN513" s="26">
        <f t="shared" si="264"/>
        <v>0</v>
      </c>
      <c r="BO513" s="26">
        <f t="shared" si="264"/>
        <v>0</v>
      </c>
    </row>
    <row r="514" spans="1:67" outlineLevel="1" x14ac:dyDescent="0.15">
      <c r="A514" s="48" t="s">
        <v>761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1" x14ac:dyDescent="0.15">
      <c r="A515" s="48" t="s">
        <v>63</v>
      </c>
      <c r="G515" s="26">
        <f t="shared" ref="G515:AL515" si="265">G513+G514</f>
        <v>0</v>
      </c>
      <c r="H515" s="26">
        <f t="shared" si="265"/>
        <v>0</v>
      </c>
      <c r="I515" s="26">
        <f t="shared" si="265"/>
        <v>0</v>
      </c>
      <c r="J515" s="26">
        <f t="shared" si="265"/>
        <v>0</v>
      </c>
      <c r="K515" s="26">
        <f t="shared" si="265"/>
        <v>0</v>
      </c>
      <c r="L515" s="26">
        <f t="shared" si="265"/>
        <v>0</v>
      </c>
      <c r="M515" s="26">
        <f t="shared" si="265"/>
        <v>0</v>
      </c>
      <c r="N515" s="26">
        <f t="shared" si="265"/>
        <v>0</v>
      </c>
      <c r="O515" s="26">
        <f t="shared" si="265"/>
        <v>0</v>
      </c>
      <c r="P515" s="26">
        <f t="shared" si="265"/>
        <v>0</v>
      </c>
      <c r="Q515" s="26">
        <f t="shared" si="265"/>
        <v>0</v>
      </c>
      <c r="R515" s="26">
        <f t="shared" si="265"/>
        <v>0</v>
      </c>
      <c r="S515" s="26">
        <f t="shared" si="265"/>
        <v>0</v>
      </c>
      <c r="T515" s="26">
        <f t="shared" si="265"/>
        <v>0</v>
      </c>
      <c r="U515" s="26">
        <f t="shared" si="265"/>
        <v>0</v>
      </c>
      <c r="V515" s="26">
        <f t="shared" si="265"/>
        <v>0</v>
      </c>
      <c r="W515" s="26">
        <f t="shared" si="265"/>
        <v>0</v>
      </c>
      <c r="X515" s="26">
        <f t="shared" si="265"/>
        <v>0</v>
      </c>
      <c r="Y515" s="26">
        <f t="shared" si="265"/>
        <v>0</v>
      </c>
      <c r="Z515" s="26">
        <f t="shared" si="265"/>
        <v>0</v>
      </c>
      <c r="AA515" s="26">
        <f t="shared" si="265"/>
        <v>0</v>
      </c>
      <c r="AB515" s="26">
        <f t="shared" si="265"/>
        <v>0</v>
      </c>
      <c r="AC515" s="26">
        <f t="shared" si="265"/>
        <v>0</v>
      </c>
      <c r="AD515" s="26">
        <f t="shared" si="265"/>
        <v>0</v>
      </c>
      <c r="AE515" s="26">
        <f t="shared" si="265"/>
        <v>0</v>
      </c>
      <c r="AF515" s="26">
        <f t="shared" si="265"/>
        <v>0</v>
      </c>
      <c r="AG515" s="26">
        <f t="shared" si="265"/>
        <v>0</v>
      </c>
      <c r="AH515" s="26">
        <f t="shared" si="265"/>
        <v>0</v>
      </c>
      <c r="AI515" s="26">
        <f t="shared" si="265"/>
        <v>0</v>
      </c>
      <c r="AJ515" s="26">
        <f t="shared" si="265"/>
        <v>0</v>
      </c>
      <c r="AK515" s="26">
        <f t="shared" si="265"/>
        <v>0</v>
      </c>
      <c r="AL515" s="26">
        <f t="shared" si="265"/>
        <v>0</v>
      </c>
      <c r="AM515" s="26">
        <f t="shared" ref="AM515:BO515" si="266">AM513+AM514</f>
        <v>0</v>
      </c>
      <c r="AN515" s="26">
        <f t="shared" si="266"/>
        <v>0</v>
      </c>
      <c r="AO515" s="26">
        <f t="shared" si="266"/>
        <v>0</v>
      </c>
      <c r="AP515" s="26">
        <f t="shared" si="266"/>
        <v>0</v>
      </c>
      <c r="AQ515" s="26">
        <f t="shared" si="266"/>
        <v>0</v>
      </c>
      <c r="AR515" s="26">
        <f t="shared" si="266"/>
        <v>0</v>
      </c>
      <c r="AS515" s="26">
        <f t="shared" si="266"/>
        <v>0</v>
      </c>
      <c r="AT515" s="26">
        <f t="shared" si="266"/>
        <v>0</v>
      </c>
      <c r="AU515" s="26">
        <f t="shared" si="266"/>
        <v>0</v>
      </c>
      <c r="AV515" s="26">
        <f t="shared" si="266"/>
        <v>0</v>
      </c>
      <c r="AW515" s="26">
        <f t="shared" si="266"/>
        <v>0</v>
      </c>
      <c r="AX515" s="26">
        <f t="shared" si="266"/>
        <v>0</v>
      </c>
      <c r="AY515" s="26">
        <f t="shared" si="266"/>
        <v>0</v>
      </c>
      <c r="AZ515" s="26">
        <f t="shared" si="266"/>
        <v>0</v>
      </c>
      <c r="BA515" s="26">
        <f t="shared" si="266"/>
        <v>0</v>
      </c>
      <c r="BB515" s="26">
        <f t="shared" si="266"/>
        <v>0</v>
      </c>
      <c r="BC515" s="26">
        <f t="shared" si="266"/>
        <v>0</v>
      </c>
      <c r="BD515" s="26">
        <f t="shared" si="266"/>
        <v>0</v>
      </c>
      <c r="BE515" s="26">
        <f t="shared" si="266"/>
        <v>0</v>
      </c>
      <c r="BF515" s="26">
        <f t="shared" si="266"/>
        <v>0</v>
      </c>
      <c r="BG515" s="26">
        <f t="shared" si="266"/>
        <v>0</v>
      </c>
      <c r="BH515" s="26">
        <f t="shared" si="266"/>
        <v>0</v>
      </c>
      <c r="BI515" s="26">
        <f t="shared" si="266"/>
        <v>0</v>
      </c>
      <c r="BJ515" s="26">
        <f t="shared" si="266"/>
        <v>0</v>
      </c>
      <c r="BK515" s="26">
        <f t="shared" si="266"/>
        <v>0</v>
      </c>
      <c r="BL515" s="26">
        <f t="shared" si="266"/>
        <v>0</v>
      </c>
      <c r="BM515" s="26">
        <f t="shared" si="266"/>
        <v>0</v>
      </c>
      <c r="BN515" s="26">
        <f t="shared" si="266"/>
        <v>0</v>
      </c>
      <c r="BO515" s="26">
        <f t="shared" si="266"/>
        <v>0</v>
      </c>
    </row>
    <row r="516" spans="1:67" outlineLevel="1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1" x14ac:dyDescent="0.15">
      <c r="A517" s="33" t="s">
        <v>86</v>
      </c>
      <c r="G517" s="26">
        <f t="shared" ref="G517:AL517" si="267">G128*$C128</f>
        <v>0</v>
      </c>
      <c r="H517" s="26">
        <f t="shared" si="267"/>
        <v>0</v>
      </c>
      <c r="I517" s="26">
        <f t="shared" si="267"/>
        <v>0</v>
      </c>
      <c r="J517" s="26">
        <f t="shared" si="267"/>
        <v>0</v>
      </c>
      <c r="K517" s="26">
        <f t="shared" si="267"/>
        <v>0</v>
      </c>
      <c r="L517" s="26">
        <f t="shared" si="267"/>
        <v>0</v>
      </c>
      <c r="M517" s="26">
        <f t="shared" si="267"/>
        <v>0</v>
      </c>
      <c r="N517" s="26">
        <f t="shared" si="267"/>
        <v>0</v>
      </c>
      <c r="O517" s="26">
        <f t="shared" si="267"/>
        <v>0</v>
      </c>
      <c r="P517" s="26">
        <f t="shared" si="267"/>
        <v>0</v>
      </c>
      <c r="Q517" s="26">
        <f t="shared" si="267"/>
        <v>0</v>
      </c>
      <c r="R517" s="26">
        <f t="shared" si="267"/>
        <v>0</v>
      </c>
      <c r="S517" s="26">
        <f t="shared" si="267"/>
        <v>0</v>
      </c>
      <c r="T517" s="26">
        <f t="shared" si="267"/>
        <v>0</v>
      </c>
      <c r="U517" s="26">
        <f t="shared" si="267"/>
        <v>0</v>
      </c>
      <c r="V517" s="26">
        <f t="shared" si="267"/>
        <v>0</v>
      </c>
      <c r="W517" s="26">
        <f t="shared" si="267"/>
        <v>0</v>
      </c>
      <c r="X517" s="26">
        <f t="shared" si="267"/>
        <v>0</v>
      </c>
      <c r="Y517" s="26">
        <f t="shared" si="267"/>
        <v>0</v>
      </c>
      <c r="Z517" s="26">
        <f t="shared" si="267"/>
        <v>0</v>
      </c>
      <c r="AA517" s="26">
        <f t="shared" si="267"/>
        <v>0</v>
      </c>
      <c r="AB517" s="26">
        <f t="shared" si="267"/>
        <v>0</v>
      </c>
      <c r="AC517" s="26">
        <f t="shared" si="267"/>
        <v>0</v>
      </c>
      <c r="AD517" s="26">
        <f t="shared" si="267"/>
        <v>0</v>
      </c>
      <c r="AE517" s="26">
        <f t="shared" si="267"/>
        <v>0</v>
      </c>
      <c r="AF517" s="26">
        <f t="shared" si="267"/>
        <v>0</v>
      </c>
      <c r="AG517" s="26">
        <f t="shared" si="267"/>
        <v>0</v>
      </c>
      <c r="AH517" s="26">
        <f t="shared" si="267"/>
        <v>0</v>
      </c>
      <c r="AI517" s="26">
        <f t="shared" si="267"/>
        <v>0</v>
      </c>
      <c r="AJ517" s="26">
        <f t="shared" si="267"/>
        <v>0</v>
      </c>
      <c r="AK517" s="26">
        <f t="shared" si="267"/>
        <v>0</v>
      </c>
      <c r="AL517" s="26">
        <f t="shared" si="267"/>
        <v>0</v>
      </c>
      <c r="AM517" s="26">
        <f t="shared" ref="AM517:BO517" si="268">AM128*$C128</f>
        <v>0</v>
      </c>
      <c r="AN517" s="26">
        <f t="shared" si="268"/>
        <v>0</v>
      </c>
      <c r="AO517" s="26">
        <f t="shared" si="268"/>
        <v>0</v>
      </c>
      <c r="AP517" s="26">
        <f t="shared" si="268"/>
        <v>0</v>
      </c>
      <c r="AQ517" s="26">
        <f t="shared" si="268"/>
        <v>0</v>
      </c>
      <c r="AR517" s="26">
        <f t="shared" si="268"/>
        <v>0</v>
      </c>
      <c r="AS517" s="26">
        <f t="shared" si="268"/>
        <v>0</v>
      </c>
      <c r="AT517" s="26">
        <f t="shared" si="268"/>
        <v>0</v>
      </c>
      <c r="AU517" s="26">
        <f t="shared" si="268"/>
        <v>0</v>
      </c>
      <c r="AV517" s="26">
        <f t="shared" si="268"/>
        <v>0</v>
      </c>
      <c r="AW517" s="26">
        <f t="shared" si="268"/>
        <v>0</v>
      </c>
      <c r="AX517" s="26">
        <f t="shared" si="268"/>
        <v>0</v>
      </c>
      <c r="AY517" s="26">
        <f t="shared" si="268"/>
        <v>0</v>
      </c>
      <c r="AZ517" s="26">
        <f t="shared" si="268"/>
        <v>0</v>
      </c>
      <c r="BA517" s="26">
        <f t="shared" si="268"/>
        <v>0</v>
      </c>
      <c r="BB517" s="26">
        <f t="shared" si="268"/>
        <v>0</v>
      </c>
      <c r="BC517" s="26">
        <f t="shared" si="268"/>
        <v>0</v>
      </c>
      <c r="BD517" s="26">
        <f t="shared" si="268"/>
        <v>0</v>
      </c>
      <c r="BE517" s="26">
        <f t="shared" si="268"/>
        <v>0</v>
      </c>
      <c r="BF517" s="26">
        <f t="shared" si="268"/>
        <v>0</v>
      </c>
      <c r="BG517" s="26">
        <f t="shared" si="268"/>
        <v>0</v>
      </c>
      <c r="BH517" s="26">
        <f t="shared" si="268"/>
        <v>0</v>
      </c>
      <c r="BI517" s="26">
        <f t="shared" si="268"/>
        <v>0</v>
      </c>
      <c r="BJ517" s="26">
        <f t="shared" si="268"/>
        <v>0</v>
      </c>
      <c r="BK517" s="26">
        <f t="shared" si="268"/>
        <v>0</v>
      </c>
      <c r="BL517" s="26">
        <f t="shared" si="268"/>
        <v>0</v>
      </c>
      <c r="BM517" s="26">
        <f t="shared" si="268"/>
        <v>0</v>
      </c>
      <c r="BN517" s="26">
        <f t="shared" si="268"/>
        <v>0</v>
      </c>
      <c r="BO517" s="26">
        <f t="shared" si="268"/>
        <v>0</v>
      </c>
    </row>
    <row r="518" spans="1:67" outlineLevel="1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1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1" x14ac:dyDescent="0.15">
      <c r="A520" s="48" t="s">
        <v>75</v>
      </c>
      <c r="G520" s="26">
        <f t="shared" ref="G520:AL520" si="269">G130*$C130</f>
        <v>0</v>
      </c>
      <c r="H520" s="26">
        <f t="shared" si="269"/>
        <v>0</v>
      </c>
      <c r="I520" s="26">
        <f t="shared" si="269"/>
        <v>0</v>
      </c>
      <c r="J520" s="26">
        <f t="shared" si="269"/>
        <v>0</v>
      </c>
      <c r="K520" s="26">
        <f t="shared" si="269"/>
        <v>0</v>
      </c>
      <c r="L520" s="26">
        <f t="shared" si="269"/>
        <v>0</v>
      </c>
      <c r="M520" s="26">
        <f t="shared" si="269"/>
        <v>0</v>
      </c>
      <c r="N520" s="26">
        <f t="shared" si="269"/>
        <v>0</v>
      </c>
      <c r="O520" s="26">
        <f t="shared" si="269"/>
        <v>0</v>
      </c>
      <c r="P520" s="26">
        <f t="shared" si="269"/>
        <v>0</v>
      </c>
      <c r="Q520" s="26">
        <f t="shared" si="269"/>
        <v>0</v>
      </c>
      <c r="R520" s="26">
        <f t="shared" si="269"/>
        <v>0</v>
      </c>
      <c r="S520" s="26">
        <f t="shared" si="269"/>
        <v>0</v>
      </c>
      <c r="T520" s="26">
        <f t="shared" si="269"/>
        <v>0</v>
      </c>
      <c r="U520" s="26">
        <f t="shared" si="269"/>
        <v>0</v>
      </c>
      <c r="V520" s="26">
        <f t="shared" si="269"/>
        <v>0</v>
      </c>
      <c r="W520" s="26">
        <f t="shared" si="269"/>
        <v>0</v>
      </c>
      <c r="X520" s="26">
        <f t="shared" si="269"/>
        <v>0</v>
      </c>
      <c r="Y520" s="26">
        <f t="shared" si="269"/>
        <v>0</v>
      </c>
      <c r="Z520" s="26">
        <f t="shared" si="269"/>
        <v>0</v>
      </c>
      <c r="AA520" s="26">
        <f t="shared" si="269"/>
        <v>0</v>
      </c>
      <c r="AB520" s="26">
        <f t="shared" si="269"/>
        <v>0</v>
      </c>
      <c r="AC520" s="26">
        <f t="shared" si="269"/>
        <v>0</v>
      </c>
      <c r="AD520" s="26">
        <f t="shared" si="269"/>
        <v>0</v>
      </c>
      <c r="AE520" s="26">
        <f t="shared" si="269"/>
        <v>0</v>
      </c>
      <c r="AF520" s="26">
        <f t="shared" si="269"/>
        <v>0</v>
      </c>
      <c r="AG520" s="26">
        <f t="shared" si="269"/>
        <v>0</v>
      </c>
      <c r="AH520" s="26">
        <f t="shared" si="269"/>
        <v>0</v>
      </c>
      <c r="AI520" s="26">
        <f t="shared" si="269"/>
        <v>0</v>
      </c>
      <c r="AJ520" s="26">
        <f t="shared" si="269"/>
        <v>0</v>
      </c>
      <c r="AK520" s="26">
        <f t="shared" si="269"/>
        <v>0</v>
      </c>
      <c r="AL520" s="26">
        <f t="shared" si="269"/>
        <v>0</v>
      </c>
      <c r="AM520" s="26">
        <f t="shared" ref="AM520:BO520" si="270">AM130*$C130</f>
        <v>0</v>
      </c>
      <c r="AN520" s="26">
        <f t="shared" si="270"/>
        <v>0</v>
      </c>
      <c r="AO520" s="26">
        <f t="shared" si="270"/>
        <v>0</v>
      </c>
      <c r="AP520" s="26">
        <f t="shared" si="270"/>
        <v>0</v>
      </c>
      <c r="AQ520" s="26">
        <f t="shared" si="270"/>
        <v>0</v>
      </c>
      <c r="AR520" s="26">
        <f t="shared" si="270"/>
        <v>0</v>
      </c>
      <c r="AS520" s="26">
        <f t="shared" si="270"/>
        <v>0</v>
      </c>
      <c r="AT520" s="26">
        <f t="shared" si="270"/>
        <v>0</v>
      </c>
      <c r="AU520" s="26">
        <f t="shared" si="270"/>
        <v>0</v>
      </c>
      <c r="AV520" s="26">
        <f t="shared" si="270"/>
        <v>0</v>
      </c>
      <c r="AW520" s="26">
        <f t="shared" si="270"/>
        <v>0</v>
      </c>
      <c r="AX520" s="26">
        <f t="shared" si="270"/>
        <v>0</v>
      </c>
      <c r="AY520" s="26">
        <f t="shared" si="270"/>
        <v>0</v>
      </c>
      <c r="AZ520" s="26">
        <f t="shared" si="270"/>
        <v>0</v>
      </c>
      <c r="BA520" s="26">
        <f t="shared" si="270"/>
        <v>0</v>
      </c>
      <c r="BB520" s="26">
        <f t="shared" si="270"/>
        <v>0</v>
      </c>
      <c r="BC520" s="26">
        <f t="shared" si="270"/>
        <v>0</v>
      </c>
      <c r="BD520" s="26">
        <f t="shared" si="270"/>
        <v>0</v>
      </c>
      <c r="BE520" s="26">
        <f t="shared" si="270"/>
        <v>0</v>
      </c>
      <c r="BF520" s="26">
        <f t="shared" si="270"/>
        <v>0</v>
      </c>
      <c r="BG520" s="26">
        <f t="shared" si="270"/>
        <v>0</v>
      </c>
      <c r="BH520" s="26">
        <f t="shared" si="270"/>
        <v>0</v>
      </c>
      <c r="BI520" s="26">
        <f t="shared" si="270"/>
        <v>0</v>
      </c>
      <c r="BJ520" s="26">
        <f t="shared" si="270"/>
        <v>0</v>
      </c>
      <c r="BK520" s="26">
        <f t="shared" si="270"/>
        <v>0</v>
      </c>
      <c r="BL520" s="26">
        <f t="shared" si="270"/>
        <v>0</v>
      </c>
      <c r="BM520" s="26">
        <f t="shared" si="270"/>
        <v>0</v>
      </c>
      <c r="BN520" s="26">
        <f t="shared" si="270"/>
        <v>0</v>
      </c>
      <c r="BO520" s="26">
        <f t="shared" si="270"/>
        <v>0</v>
      </c>
    </row>
    <row r="521" spans="1:67" outlineLevel="1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1" x14ac:dyDescent="0.15">
      <c r="A522" s="48" t="s">
        <v>76</v>
      </c>
      <c r="G522" s="26">
        <f t="shared" ref="G522:AL522" si="271">G520*G521</f>
        <v>0</v>
      </c>
      <c r="H522" s="26">
        <f t="shared" si="271"/>
        <v>0</v>
      </c>
      <c r="I522" s="26">
        <f t="shared" si="271"/>
        <v>0</v>
      </c>
      <c r="J522" s="26">
        <f t="shared" si="271"/>
        <v>0</v>
      </c>
      <c r="K522" s="26">
        <f t="shared" si="271"/>
        <v>0</v>
      </c>
      <c r="L522" s="26">
        <f t="shared" si="271"/>
        <v>0</v>
      </c>
      <c r="M522" s="26">
        <f t="shared" si="271"/>
        <v>0</v>
      </c>
      <c r="N522" s="26">
        <f t="shared" si="271"/>
        <v>0</v>
      </c>
      <c r="O522" s="26">
        <f t="shared" si="271"/>
        <v>0</v>
      </c>
      <c r="P522" s="26">
        <f t="shared" si="271"/>
        <v>0</v>
      </c>
      <c r="Q522" s="26">
        <f t="shared" si="271"/>
        <v>0</v>
      </c>
      <c r="R522" s="26">
        <f t="shared" si="271"/>
        <v>0</v>
      </c>
      <c r="S522" s="26">
        <f t="shared" si="271"/>
        <v>0</v>
      </c>
      <c r="T522" s="26">
        <f t="shared" si="271"/>
        <v>0</v>
      </c>
      <c r="U522" s="26">
        <f t="shared" si="271"/>
        <v>0</v>
      </c>
      <c r="V522" s="26">
        <f t="shared" si="271"/>
        <v>0</v>
      </c>
      <c r="W522" s="26">
        <f t="shared" si="271"/>
        <v>0</v>
      </c>
      <c r="X522" s="26">
        <f t="shared" si="271"/>
        <v>0</v>
      </c>
      <c r="Y522" s="26">
        <f t="shared" si="271"/>
        <v>0</v>
      </c>
      <c r="Z522" s="26">
        <f t="shared" si="271"/>
        <v>0</v>
      </c>
      <c r="AA522" s="26">
        <f t="shared" si="271"/>
        <v>0</v>
      </c>
      <c r="AB522" s="26">
        <f t="shared" si="271"/>
        <v>0</v>
      </c>
      <c r="AC522" s="26">
        <f t="shared" si="271"/>
        <v>0</v>
      </c>
      <c r="AD522" s="26">
        <f t="shared" si="271"/>
        <v>0</v>
      </c>
      <c r="AE522" s="26">
        <f t="shared" si="271"/>
        <v>0</v>
      </c>
      <c r="AF522" s="26">
        <f t="shared" si="271"/>
        <v>0</v>
      </c>
      <c r="AG522" s="26">
        <f t="shared" si="271"/>
        <v>0</v>
      </c>
      <c r="AH522" s="26">
        <f t="shared" si="271"/>
        <v>0</v>
      </c>
      <c r="AI522" s="26">
        <f t="shared" si="271"/>
        <v>0</v>
      </c>
      <c r="AJ522" s="26">
        <f t="shared" si="271"/>
        <v>0</v>
      </c>
      <c r="AK522" s="26">
        <f t="shared" si="271"/>
        <v>0</v>
      </c>
      <c r="AL522" s="26">
        <f t="shared" si="271"/>
        <v>0</v>
      </c>
      <c r="AM522" s="26">
        <f t="shared" ref="AM522:BO522" si="272">AM520*AM521</f>
        <v>0</v>
      </c>
      <c r="AN522" s="26">
        <f t="shared" si="272"/>
        <v>0</v>
      </c>
      <c r="AO522" s="26">
        <f t="shared" si="272"/>
        <v>0</v>
      </c>
      <c r="AP522" s="26">
        <f t="shared" si="272"/>
        <v>0</v>
      </c>
      <c r="AQ522" s="26">
        <f t="shared" si="272"/>
        <v>0</v>
      </c>
      <c r="AR522" s="26">
        <f t="shared" si="272"/>
        <v>0</v>
      </c>
      <c r="AS522" s="26">
        <f t="shared" si="272"/>
        <v>0</v>
      </c>
      <c r="AT522" s="26">
        <f t="shared" si="272"/>
        <v>0</v>
      </c>
      <c r="AU522" s="26">
        <f t="shared" si="272"/>
        <v>0</v>
      </c>
      <c r="AV522" s="26">
        <f t="shared" si="272"/>
        <v>0</v>
      </c>
      <c r="AW522" s="26">
        <f t="shared" si="272"/>
        <v>0</v>
      </c>
      <c r="AX522" s="26">
        <f t="shared" si="272"/>
        <v>0</v>
      </c>
      <c r="AY522" s="26">
        <f t="shared" si="272"/>
        <v>0</v>
      </c>
      <c r="AZ522" s="26">
        <f t="shared" si="272"/>
        <v>0</v>
      </c>
      <c r="BA522" s="26">
        <f t="shared" si="272"/>
        <v>0</v>
      </c>
      <c r="BB522" s="26">
        <f t="shared" si="272"/>
        <v>0</v>
      </c>
      <c r="BC522" s="26">
        <f t="shared" si="272"/>
        <v>0</v>
      </c>
      <c r="BD522" s="26">
        <f t="shared" si="272"/>
        <v>0</v>
      </c>
      <c r="BE522" s="26">
        <f t="shared" si="272"/>
        <v>0</v>
      </c>
      <c r="BF522" s="26">
        <f t="shared" si="272"/>
        <v>0</v>
      </c>
      <c r="BG522" s="26">
        <f t="shared" si="272"/>
        <v>0</v>
      </c>
      <c r="BH522" s="26">
        <f t="shared" si="272"/>
        <v>0</v>
      </c>
      <c r="BI522" s="26">
        <f t="shared" si="272"/>
        <v>0</v>
      </c>
      <c r="BJ522" s="26">
        <f t="shared" si="272"/>
        <v>0</v>
      </c>
      <c r="BK522" s="26">
        <f t="shared" si="272"/>
        <v>0</v>
      </c>
      <c r="BL522" s="26">
        <f t="shared" si="272"/>
        <v>0</v>
      </c>
      <c r="BM522" s="26">
        <f t="shared" si="272"/>
        <v>0</v>
      </c>
      <c r="BN522" s="26">
        <f t="shared" si="272"/>
        <v>0</v>
      </c>
      <c r="BO522" s="26">
        <f t="shared" si="272"/>
        <v>0</v>
      </c>
    </row>
    <row r="523" spans="1:67" outlineLevel="1" x14ac:dyDescent="0.15">
      <c r="A523" s="48" t="s">
        <v>761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1" x14ac:dyDescent="0.15">
      <c r="A524" s="48" t="s">
        <v>63</v>
      </c>
      <c r="G524" s="26">
        <f t="shared" ref="G524:AL524" si="273">G522+G523</f>
        <v>0</v>
      </c>
      <c r="H524" s="26">
        <f t="shared" si="273"/>
        <v>0</v>
      </c>
      <c r="I524" s="26">
        <f t="shared" si="273"/>
        <v>0</v>
      </c>
      <c r="J524" s="26">
        <f t="shared" si="273"/>
        <v>0</v>
      </c>
      <c r="K524" s="26">
        <f t="shared" si="273"/>
        <v>0</v>
      </c>
      <c r="L524" s="26">
        <f t="shared" si="273"/>
        <v>0</v>
      </c>
      <c r="M524" s="26">
        <f t="shared" si="273"/>
        <v>0</v>
      </c>
      <c r="N524" s="26">
        <f t="shared" si="273"/>
        <v>0</v>
      </c>
      <c r="O524" s="26">
        <f t="shared" si="273"/>
        <v>0</v>
      </c>
      <c r="P524" s="26">
        <f t="shared" si="273"/>
        <v>0</v>
      </c>
      <c r="Q524" s="26">
        <f t="shared" si="273"/>
        <v>0</v>
      </c>
      <c r="R524" s="26">
        <f t="shared" si="273"/>
        <v>0</v>
      </c>
      <c r="S524" s="26">
        <f t="shared" si="273"/>
        <v>0</v>
      </c>
      <c r="T524" s="26">
        <f t="shared" si="273"/>
        <v>0</v>
      </c>
      <c r="U524" s="26">
        <f t="shared" si="273"/>
        <v>0</v>
      </c>
      <c r="V524" s="26">
        <f t="shared" si="273"/>
        <v>0</v>
      </c>
      <c r="W524" s="26">
        <f t="shared" si="273"/>
        <v>0</v>
      </c>
      <c r="X524" s="26">
        <f t="shared" si="273"/>
        <v>0</v>
      </c>
      <c r="Y524" s="26">
        <f t="shared" si="273"/>
        <v>0</v>
      </c>
      <c r="Z524" s="26">
        <f t="shared" si="273"/>
        <v>0</v>
      </c>
      <c r="AA524" s="26">
        <f t="shared" si="273"/>
        <v>0</v>
      </c>
      <c r="AB524" s="26">
        <f t="shared" si="273"/>
        <v>0</v>
      </c>
      <c r="AC524" s="26">
        <f t="shared" si="273"/>
        <v>0</v>
      </c>
      <c r="AD524" s="26">
        <f t="shared" si="273"/>
        <v>0</v>
      </c>
      <c r="AE524" s="26">
        <f t="shared" si="273"/>
        <v>0</v>
      </c>
      <c r="AF524" s="26">
        <f t="shared" si="273"/>
        <v>0</v>
      </c>
      <c r="AG524" s="26">
        <f t="shared" si="273"/>
        <v>0</v>
      </c>
      <c r="AH524" s="26">
        <f t="shared" si="273"/>
        <v>0</v>
      </c>
      <c r="AI524" s="26">
        <f t="shared" si="273"/>
        <v>0</v>
      </c>
      <c r="AJ524" s="26">
        <f t="shared" si="273"/>
        <v>0</v>
      </c>
      <c r="AK524" s="26">
        <f t="shared" si="273"/>
        <v>0</v>
      </c>
      <c r="AL524" s="26">
        <f t="shared" si="273"/>
        <v>0</v>
      </c>
      <c r="AM524" s="26">
        <f t="shared" ref="AM524:BO524" si="274">AM522+AM523</f>
        <v>0</v>
      </c>
      <c r="AN524" s="26">
        <f t="shared" si="274"/>
        <v>0</v>
      </c>
      <c r="AO524" s="26">
        <f t="shared" si="274"/>
        <v>0</v>
      </c>
      <c r="AP524" s="26">
        <f t="shared" si="274"/>
        <v>0</v>
      </c>
      <c r="AQ524" s="26">
        <f t="shared" si="274"/>
        <v>0</v>
      </c>
      <c r="AR524" s="26">
        <f t="shared" si="274"/>
        <v>0</v>
      </c>
      <c r="AS524" s="26">
        <f t="shared" si="274"/>
        <v>0</v>
      </c>
      <c r="AT524" s="26">
        <f t="shared" si="274"/>
        <v>0</v>
      </c>
      <c r="AU524" s="26">
        <f t="shared" si="274"/>
        <v>0</v>
      </c>
      <c r="AV524" s="26">
        <f t="shared" si="274"/>
        <v>0</v>
      </c>
      <c r="AW524" s="26">
        <f t="shared" si="274"/>
        <v>0</v>
      </c>
      <c r="AX524" s="26">
        <f t="shared" si="274"/>
        <v>0</v>
      </c>
      <c r="AY524" s="26">
        <f t="shared" si="274"/>
        <v>0</v>
      </c>
      <c r="AZ524" s="26">
        <f t="shared" si="274"/>
        <v>0</v>
      </c>
      <c r="BA524" s="26">
        <f t="shared" si="274"/>
        <v>0</v>
      </c>
      <c r="BB524" s="26">
        <f t="shared" si="274"/>
        <v>0</v>
      </c>
      <c r="BC524" s="26">
        <f t="shared" si="274"/>
        <v>0</v>
      </c>
      <c r="BD524" s="26">
        <f t="shared" si="274"/>
        <v>0</v>
      </c>
      <c r="BE524" s="26">
        <f t="shared" si="274"/>
        <v>0</v>
      </c>
      <c r="BF524" s="26">
        <f t="shared" si="274"/>
        <v>0</v>
      </c>
      <c r="BG524" s="26">
        <f t="shared" si="274"/>
        <v>0</v>
      </c>
      <c r="BH524" s="26">
        <f t="shared" si="274"/>
        <v>0</v>
      </c>
      <c r="BI524" s="26">
        <f t="shared" si="274"/>
        <v>0</v>
      </c>
      <c r="BJ524" s="26">
        <f t="shared" si="274"/>
        <v>0</v>
      </c>
      <c r="BK524" s="26">
        <f t="shared" si="274"/>
        <v>0</v>
      </c>
      <c r="BL524" s="26">
        <f t="shared" si="274"/>
        <v>0</v>
      </c>
      <c r="BM524" s="26">
        <f t="shared" si="274"/>
        <v>0</v>
      </c>
      <c r="BN524" s="26">
        <f t="shared" si="274"/>
        <v>0</v>
      </c>
      <c r="BO524" s="26">
        <f t="shared" si="274"/>
        <v>0</v>
      </c>
    </row>
    <row r="525" spans="1:67" outlineLevel="1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1" x14ac:dyDescent="0.15">
      <c r="A526" s="33" t="s">
        <v>86</v>
      </c>
      <c r="G526" s="26">
        <f t="shared" ref="G526:AL526" si="275">G131*$C131</f>
        <v>0</v>
      </c>
      <c r="H526" s="26">
        <f t="shared" si="275"/>
        <v>0</v>
      </c>
      <c r="I526" s="26">
        <f t="shared" si="275"/>
        <v>0</v>
      </c>
      <c r="J526" s="26">
        <f t="shared" si="275"/>
        <v>0</v>
      </c>
      <c r="K526" s="26">
        <f t="shared" si="275"/>
        <v>0</v>
      </c>
      <c r="L526" s="26">
        <f t="shared" si="275"/>
        <v>0</v>
      </c>
      <c r="M526" s="26">
        <f t="shared" si="275"/>
        <v>0</v>
      </c>
      <c r="N526" s="26">
        <f t="shared" si="275"/>
        <v>0</v>
      </c>
      <c r="O526" s="26">
        <f t="shared" si="275"/>
        <v>0</v>
      </c>
      <c r="P526" s="26">
        <f t="shared" si="275"/>
        <v>0</v>
      </c>
      <c r="Q526" s="26">
        <f t="shared" si="275"/>
        <v>0</v>
      </c>
      <c r="R526" s="26">
        <f t="shared" si="275"/>
        <v>0</v>
      </c>
      <c r="S526" s="26">
        <f t="shared" si="275"/>
        <v>0</v>
      </c>
      <c r="T526" s="26">
        <f t="shared" si="275"/>
        <v>0</v>
      </c>
      <c r="U526" s="26">
        <f t="shared" si="275"/>
        <v>0</v>
      </c>
      <c r="V526" s="26">
        <f t="shared" si="275"/>
        <v>0</v>
      </c>
      <c r="W526" s="26">
        <f t="shared" si="275"/>
        <v>0</v>
      </c>
      <c r="X526" s="26">
        <f t="shared" si="275"/>
        <v>0</v>
      </c>
      <c r="Y526" s="26">
        <f t="shared" si="275"/>
        <v>0</v>
      </c>
      <c r="Z526" s="26">
        <f t="shared" si="275"/>
        <v>0</v>
      </c>
      <c r="AA526" s="26">
        <f t="shared" si="275"/>
        <v>0</v>
      </c>
      <c r="AB526" s="26">
        <f t="shared" si="275"/>
        <v>0</v>
      </c>
      <c r="AC526" s="26">
        <f t="shared" si="275"/>
        <v>0</v>
      </c>
      <c r="AD526" s="26">
        <f t="shared" si="275"/>
        <v>0</v>
      </c>
      <c r="AE526" s="26">
        <f t="shared" si="275"/>
        <v>0</v>
      </c>
      <c r="AF526" s="26">
        <f t="shared" si="275"/>
        <v>0</v>
      </c>
      <c r="AG526" s="26">
        <f t="shared" si="275"/>
        <v>0</v>
      </c>
      <c r="AH526" s="26">
        <f t="shared" si="275"/>
        <v>0</v>
      </c>
      <c r="AI526" s="26">
        <f t="shared" si="275"/>
        <v>0</v>
      </c>
      <c r="AJ526" s="26">
        <f t="shared" si="275"/>
        <v>0</v>
      </c>
      <c r="AK526" s="26">
        <f t="shared" si="275"/>
        <v>0</v>
      </c>
      <c r="AL526" s="26">
        <f t="shared" si="275"/>
        <v>0</v>
      </c>
      <c r="AM526" s="26">
        <f t="shared" ref="AM526:BO526" si="276">AM131*$C131</f>
        <v>0</v>
      </c>
      <c r="AN526" s="26">
        <f t="shared" si="276"/>
        <v>0</v>
      </c>
      <c r="AO526" s="26">
        <f t="shared" si="276"/>
        <v>0</v>
      </c>
      <c r="AP526" s="26">
        <f t="shared" si="276"/>
        <v>0</v>
      </c>
      <c r="AQ526" s="26">
        <f t="shared" si="276"/>
        <v>0</v>
      </c>
      <c r="AR526" s="26">
        <f t="shared" si="276"/>
        <v>0</v>
      </c>
      <c r="AS526" s="26">
        <f t="shared" si="276"/>
        <v>0</v>
      </c>
      <c r="AT526" s="26">
        <f t="shared" si="276"/>
        <v>0</v>
      </c>
      <c r="AU526" s="26">
        <f t="shared" si="276"/>
        <v>0</v>
      </c>
      <c r="AV526" s="26">
        <f t="shared" si="276"/>
        <v>0</v>
      </c>
      <c r="AW526" s="26">
        <f t="shared" si="276"/>
        <v>0</v>
      </c>
      <c r="AX526" s="26">
        <f t="shared" si="276"/>
        <v>0</v>
      </c>
      <c r="AY526" s="26">
        <f t="shared" si="276"/>
        <v>0</v>
      </c>
      <c r="AZ526" s="26">
        <f t="shared" si="276"/>
        <v>0</v>
      </c>
      <c r="BA526" s="26">
        <f t="shared" si="276"/>
        <v>0</v>
      </c>
      <c r="BB526" s="26">
        <f t="shared" si="276"/>
        <v>0</v>
      </c>
      <c r="BC526" s="26">
        <f t="shared" si="276"/>
        <v>0</v>
      </c>
      <c r="BD526" s="26">
        <f t="shared" si="276"/>
        <v>0</v>
      </c>
      <c r="BE526" s="26">
        <f t="shared" si="276"/>
        <v>0</v>
      </c>
      <c r="BF526" s="26">
        <f t="shared" si="276"/>
        <v>0</v>
      </c>
      <c r="BG526" s="26">
        <f t="shared" si="276"/>
        <v>0</v>
      </c>
      <c r="BH526" s="26">
        <f t="shared" si="276"/>
        <v>0</v>
      </c>
      <c r="BI526" s="26">
        <f t="shared" si="276"/>
        <v>0</v>
      </c>
      <c r="BJ526" s="26">
        <f t="shared" si="276"/>
        <v>0</v>
      </c>
      <c r="BK526" s="26">
        <f t="shared" si="276"/>
        <v>0</v>
      </c>
      <c r="BL526" s="26">
        <f t="shared" si="276"/>
        <v>0</v>
      </c>
      <c r="BM526" s="26">
        <f t="shared" si="276"/>
        <v>0</v>
      </c>
      <c r="BN526" s="26">
        <f t="shared" si="276"/>
        <v>0</v>
      </c>
      <c r="BO526" s="26">
        <f t="shared" si="276"/>
        <v>0</v>
      </c>
    </row>
    <row r="527" spans="1:67" outlineLevel="1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1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1" x14ac:dyDescent="0.15">
      <c r="A529" s="48" t="s">
        <v>76</v>
      </c>
      <c r="G529" s="26">
        <f t="shared" ref="G529:AL529" si="277">G522+G513+G504+G495+G459+G450+G441+G432+G423+G414+G405+G396+G387+G486+G477+G468</f>
        <v>0</v>
      </c>
      <c r="H529" s="26">
        <f t="shared" si="277"/>
        <v>1600000</v>
      </c>
      <c r="I529" s="26">
        <f t="shared" si="277"/>
        <v>1600000</v>
      </c>
      <c r="J529" s="26">
        <f t="shared" si="277"/>
        <v>1600000</v>
      </c>
      <c r="K529" s="26">
        <f t="shared" si="277"/>
        <v>1600000</v>
      </c>
      <c r="L529" s="26">
        <f t="shared" si="277"/>
        <v>1600000</v>
      </c>
      <c r="M529" s="26">
        <f t="shared" si="277"/>
        <v>1600000</v>
      </c>
      <c r="N529" s="26">
        <f t="shared" si="277"/>
        <v>1600000</v>
      </c>
      <c r="O529" s="26">
        <f t="shared" si="277"/>
        <v>1600000</v>
      </c>
      <c r="P529" s="26">
        <f t="shared" si="277"/>
        <v>1600000</v>
      </c>
      <c r="Q529" s="26">
        <f t="shared" si="277"/>
        <v>1600000</v>
      </c>
      <c r="R529" s="26">
        <f t="shared" si="277"/>
        <v>1600000</v>
      </c>
      <c r="S529" s="26">
        <f t="shared" si="277"/>
        <v>1600000</v>
      </c>
      <c r="T529" s="26">
        <f t="shared" si="277"/>
        <v>3400000</v>
      </c>
      <c r="U529" s="26">
        <f t="shared" si="277"/>
        <v>3400000</v>
      </c>
      <c r="V529" s="26">
        <f t="shared" si="277"/>
        <v>3400000</v>
      </c>
      <c r="W529" s="26">
        <f t="shared" si="277"/>
        <v>3400000</v>
      </c>
      <c r="X529" s="26">
        <f t="shared" si="277"/>
        <v>3400000</v>
      </c>
      <c r="Y529" s="26">
        <f t="shared" si="277"/>
        <v>3400000</v>
      </c>
      <c r="Z529" s="26">
        <f t="shared" si="277"/>
        <v>3400000</v>
      </c>
      <c r="AA529" s="26">
        <f t="shared" si="277"/>
        <v>3400000</v>
      </c>
      <c r="AB529" s="26">
        <f t="shared" si="277"/>
        <v>3400000</v>
      </c>
      <c r="AC529" s="26">
        <f t="shared" si="277"/>
        <v>3400000</v>
      </c>
      <c r="AD529" s="26">
        <f t="shared" si="277"/>
        <v>3400000</v>
      </c>
      <c r="AE529" s="26">
        <f t="shared" si="277"/>
        <v>3400000</v>
      </c>
      <c r="AF529" s="26">
        <f t="shared" si="277"/>
        <v>3400000</v>
      </c>
      <c r="AG529" s="26">
        <f t="shared" si="277"/>
        <v>3400000</v>
      </c>
      <c r="AH529" s="26">
        <f t="shared" si="277"/>
        <v>3400000</v>
      </c>
      <c r="AI529" s="26">
        <f t="shared" si="277"/>
        <v>3400000</v>
      </c>
      <c r="AJ529" s="26">
        <f t="shared" si="277"/>
        <v>3400000</v>
      </c>
      <c r="AK529" s="26">
        <f t="shared" si="277"/>
        <v>3400000</v>
      </c>
      <c r="AL529" s="26">
        <f t="shared" si="277"/>
        <v>3400000</v>
      </c>
      <c r="AM529" s="26">
        <f t="shared" ref="AM529:BO529" si="278">AM522+AM513+AM504+AM495+AM459+AM450+AM441+AM432+AM423+AM414+AM405+AM396+AM387+AM486+AM477+AM468</f>
        <v>3400000</v>
      </c>
      <c r="AN529" s="26">
        <f t="shared" si="278"/>
        <v>3400000</v>
      </c>
      <c r="AO529" s="26">
        <f t="shared" si="278"/>
        <v>3400000</v>
      </c>
      <c r="AP529" s="26">
        <f t="shared" si="278"/>
        <v>3400000</v>
      </c>
      <c r="AQ529" s="26">
        <f t="shared" si="278"/>
        <v>3400000</v>
      </c>
      <c r="AR529" s="26">
        <f t="shared" si="278"/>
        <v>3600000</v>
      </c>
      <c r="AS529" s="26">
        <f t="shared" si="278"/>
        <v>3600000</v>
      </c>
      <c r="AT529" s="26">
        <f t="shared" si="278"/>
        <v>3600000</v>
      </c>
      <c r="AU529" s="26">
        <f t="shared" si="278"/>
        <v>3600000</v>
      </c>
      <c r="AV529" s="26">
        <f t="shared" si="278"/>
        <v>3600000</v>
      </c>
      <c r="AW529" s="26">
        <f t="shared" si="278"/>
        <v>3600000</v>
      </c>
      <c r="AX529" s="26">
        <f t="shared" si="278"/>
        <v>3600000</v>
      </c>
      <c r="AY529" s="26">
        <f t="shared" si="278"/>
        <v>3600000</v>
      </c>
      <c r="AZ529" s="26">
        <f t="shared" si="278"/>
        <v>3600000</v>
      </c>
      <c r="BA529" s="26">
        <f t="shared" si="278"/>
        <v>3600000</v>
      </c>
      <c r="BB529" s="26">
        <f t="shared" si="278"/>
        <v>3600000</v>
      </c>
      <c r="BC529" s="26">
        <f t="shared" si="278"/>
        <v>3600000</v>
      </c>
      <c r="BD529" s="26">
        <f t="shared" si="278"/>
        <v>4000000</v>
      </c>
      <c r="BE529" s="26">
        <f t="shared" si="278"/>
        <v>4000000</v>
      </c>
      <c r="BF529" s="26">
        <f t="shared" si="278"/>
        <v>4000000</v>
      </c>
      <c r="BG529" s="26">
        <f t="shared" si="278"/>
        <v>4000000</v>
      </c>
      <c r="BH529" s="26">
        <f t="shared" si="278"/>
        <v>4000000</v>
      </c>
      <c r="BI529" s="26">
        <f t="shared" si="278"/>
        <v>4000000</v>
      </c>
      <c r="BJ529" s="26">
        <f t="shared" si="278"/>
        <v>4000000</v>
      </c>
      <c r="BK529" s="26">
        <f t="shared" si="278"/>
        <v>4000000</v>
      </c>
      <c r="BL529" s="26">
        <f t="shared" si="278"/>
        <v>4000000</v>
      </c>
      <c r="BM529" s="26">
        <f t="shared" si="278"/>
        <v>4000000</v>
      </c>
      <c r="BN529" s="26">
        <f t="shared" si="278"/>
        <v>4000000</v>
      </c>
      <c r="BO529" s="26">
        <f t="shared" si="278"/>
        <v>4000000</v>
      </c>
      <c r="BP529" s="39">
        <f t="shared" ref="BP529:BP536" si="279">SUM(G529:BO529)</f>
        <v>192000000</v>
      </c>
    </row>
    <row r="530" spans="1:69" outlineLevel="1" x14ac:dyDescent="0.15">
      <c r="A530" s="48" t="s">
        <v>761</v>
      </c>
      <c r="G530" s="26">
        <f t="shared" ref="G530:AL530" si="280">G523+G514+G505+G496+G487+G478+G469+G460+G451+G442+G433+G424+G415+G406+G397+G388</f>
        <v>0</v>
      </c>
      <c r="H530" s="26">
        <f t="shared" si="280"/>
        <v>0</v>
      </c>
      <c r="I530" s="26">
        <f t="shared" si="280"/>
        <v>0</v>
      </c>
      <c r="J530" s="26">
        <f t="shared" si="280"/>
        <v>0</v>
      </c>
      <c r="K530" s="26">
        <f t="shared" si="280"/>
        <v>0</v>
      </c>
      <c r="L530" s="26">
        <f t="shared" si="280"/>
        <v>0</v>
      </c>
      <c r="M530" s="26">
        <f t="shared" si="280"/>
        <v>0</v>
      </c>
      <c r="N530" s="26">
        <f t="shared" si="280"/>
        <v>0</v>
      </c>
      <c r="O530" s="26">
        <f t="shared" si="280"/>
        <v>0</v>
      </c>
      <c r="P530" s="26">
        <f t="shared" si="280"/>
        <v>0</v>
      </c>
      <c r="Q530" s="26">
        <f t="shared" si="280"/>
        <v>0</v>
      </c>
      <c r="R530" s="26">
        <f t="shared" si="280"/>
        <v>0</v>
      </c>
      <c r="S530" s="26">
        <f t="shared" si="280"/>
        <v>0</v>
      </c>
      <c r="T530" s="26">
        <f t="shared" si="280"/>
        <v>0</v>
      </c>
      <c r="U530" s="26">
        <f t="shared" si="280"/>
        <v>0</v>
      </c>
      <c r="V530" s="26">
        <f t="shared" si="280"/>
        <v>0</v>
      </c>
      <c r="W530" s="26">
        <f t="shared" si="280"/>
        <v>0</v>
      </c>
      <c r="X530" s="26">
        <f t="shared" si="280"/>
        <v>0</v>
      </c>
      <c r="Y530" s="26">
        <f t="shared" si="280"/>
        <v>0</v>
      </c>
      <c r="Z530" s="26">
        <f t="shared" si="280"/>
        <v>0</v>
      </c>
      <c r="AA530" s="26">
        <f t="shared" si="280"/>
        <v>0</v>
      </c>
      <c r="AB530" s="26">
        <f t="shared" si="280"/>
        <v>0</v>
      </c>
      <c r="AC530" s="26">
        <f t="shared" si="280"/>
        <v>0</v>
      </c>
      <c r="AD530" s="26">
        <f t="shared" si="280"/>
        <v>0</v>
      </c>
      <c r="AE530" s="26">
        <f t="shared" si="280"/>
        <v>0</v>
      </c>
      <c r="AF530" s="26">
        <f t="shared" si="280"/>
        <v>0</v>
      </c>
      <c r="AG530" s="26">
        <f t="shared" si="280"/>
        <v>0</v>
      </c>
      <c r="AH530" s="26">
        <f t="shared" si="280"/>
        <v>0</v>
      </c>
      <c r="AI530" s="26">
        <f t="shared" si="280"/>
        <v>0</v>
      </c>
      <c r="AJ530" s="26">
        <f t="shared" si="280"/>
        <v>0</v>
      </c>
      <c r="AK530" s="26">
        <f t="shared" si="280"/>
        <v>0</v>
      </c>
      <c r="AL530" s="26">
        <f t="shared" si="280"/>
        <v>0</v>
      </c>
      <c r="AM530" s="26">
        <f t="shared" ref="AM530:BO530" si="281">AM523+AM514+AM505+AM496+AM487+AM478+AM469+AM460+AM451+AM442+AM433+AM424+AM415+AM406+AM397+AM388</f>
        <v>0</v>
      </c>
      <c r="AN530" s="26">
        <f t="shared" si="281"/>
        <v>0</v>
      </c>
      <c r="AO530" s="26">
        <f t="shared" si="281"/>
        <v>0</v>
      </c>
      <c r="AP530" s="26">
        <f t="shared" si="281"/>
        <v>0</v>
      </c>
      <c r="AQ530" s="26">
        <f t="shared" si="281"/>
        <v>0</v>
      </c>
      <c r="AR530" s="26">
        <f t="shared" si="281"/>
        <v>0</v>
      </c>
      <c r="AS530" s="26">
        <f t="shared" si="281"/>
        <v>0</v>
      </c>
      <c r="AT530" s="26">
        <f t="shared" si="281"/>
        <v>0</v>
      </c>
      <c r="AU530" s="26">
        <f t="shared" si="281"/>
        <v>0</v>
      </c>
      <c r="AV530" s="26">
        <f t="shared" si="281"/>
        <v>0</v>
      </c>
      <c r="AW530" s="26">
        <f t="shared" si="281"/>
        <v>0</v>
      </c>
      <c r="AX530" s="26">
        <f t="shared" si="281"/>
        <v>0</v>
      </c>
      <c r="AY530" s="26">
        <f t="shared" si="281"/>
        <v>0</v>
      </c>
      <c r="AZ530" s="26">
        <f t="shared" si="281"/>
        <v>0</v>
      </c>
      <c r="BA530" s="26">
        <f t="shared" si="281"/>
        <v>0</v>
      </c>
      <c r="BB530" s="26">
        <f t="shared" si="281"/>
        <v>0</v>
      </c>
      <c r="BC530" s="26">
        <f t="shared" si="281"/>
        <v>0</v>
      </c>
      <c r="BD530" s="26">
        <f t="shared" si="281"/>
        <v>0</v>
      </c>
      <c r="BE530" s="26">
        <f t="shared" si="281"/>
        <v>0</v>
      </c>
      <c r="BF530" s="26">
        <f t="shared" si="281"/>
        <v>0</v>
      </c>
      <c r="BG530" s="26">
        <f t="shared" si="281"/>
        <v>0</v>
      </c>
      <c r="BH530" s="26">
        <f t="shared" si="281"/>
        <v>0</v>
      </c>
      <c r="BI530" s="26">
        <f t="shared" si="281"/>
        <v>0</v>
      </c>
      <c r="BJ530" s="26">
        <f t="shared" si="281"/>
        <v>0</v>
      </c>
      <c r="BK530" s="26">
        <f t="shared" si="281"/>
        <v>0</v>
      </c>
      <c r="BL530" s="26">
        <f t="shared" si="281"/>
        <v>0</v>
      </c>
      <c r="BM530" s="26">
        <f t="shared" si="281"/>
        <v>0</v>
      </c>
      <c r="BN530" s="26">
        <f t="shared" si="281"/>
        <v>0</v>
      </c>
      <c r="BO530" s="26">
        <f t="shared" si="281"/>
        <v>0</v>
      </c>
      <c r="BP530" s="39">
        <f t="shared" si="279"/>
        <v>0</v>
      </c>
    </row>
    <row r="531" spans="1:69" outlineLevel="1" x14ac:dyDescent="0.15">
      <c r="A531" s="48" t="s">
        <v>63</v>
      </c>
      <c r="G531" s="26">
        <f t="shared" ref="G531:AL531" si="282">G529+G530</f>
        <v>0</v>
      </c>
      <c r="H531" s="26">
        <f t="shared" si="282"/>
        <v>1600000</v>
      </c>
      <c r="I531" s="26">
        <f t="shared" si="282"/>
        <v>1600000</v>
      </c>
      <c r="J531" s="26">
        <f t="shared" si="282"/>
        <v>1600000</v>
      </c>
      <c r="K531" s="26">
        <f t="shared" si="282"/>
        <v>1600000</v>
      </c>
      <c r="L531" s="26">
        <f t="shared" si="282"/>
        <v>1600000</v>
      </c>
      <c r="M531" s="26">
        <f t="shared" si="282"/>
        <v>1600000</v>
      </c>
      <c r="N531" s="26">
        <f t="shared" si="282"/>
        <v>1600000</v>
      </c>
      <c r="O531" s="26">
        <f t="shared" si="282"/>
        <v>1600000</v>
      </c>
      <c r="P531" s="26">
        <f t="shared" si="282"/>
        <v>1600000</v>
      </c>
      <c r="Q531" s="26">
        <f t="shared" si="282"/>
        <v>1600000</v>
      </c>
      <c r="R531" s="26">
        <f t="shared" si="282"/>
        <v>1600000</v>
      </c>
      <c r="S531" s="26">
        <f t="shared" si="282"/>
        <v>1600000</v>
      </c>
      <c r="T531" s="26">
        <f t="shared" si="282"/>
        <v>3400000</v>
      </c>
      <c r="U531" s="26">
        <f t="shared" si="282"/>
        <v>3400000</v>
      </c>
      <c r="V531" s="26">
        <f t="shared" si="282"/>
        <v>3400000</v>
      </c>
      <c r="W531" s="26">
        <f t="shared" si="282"/>
        <v>3400000</v>
      </c>
      <c r="X531" s="26">
        <f t="shared" si="282"/>
        <v>3400000</v>
      </c>
      <c r="Y531" s="26">
        <f t="shared" si="282"/>
        <v>3400000</v>
      </c>
      <c r="Z531" s="26">
        <f t="shared" si="282"/>
        <v>3400000</v>
      </c>
      <c r="AA531" s="26">
        <f t="shared" si="282"/>
        <v>3400000</v>
      </c>
      <c r="AB531" s="26">
        <f t="shared" si="282"/>
        <v>3400000</v>
      </c>
      <c r="AC531" s="26">
        <f t="shared" si="282"/>
        <v>3400000</v>
      </c>
      <c r="AD531" s="26">
        <f t="shared" si="282"/>
        <v>3400000</v>
      </c>
      <c r="AE531" s="26">
        <f t="shared" si="282"/>
        <v>3400000</v>
      </c>
      <c r="AF531" s="26">
        <f t="shared" si="282"/>
        <v>3400000</v>
      </c>
      <c r="AG531" s="26">
        <f t="shared" si="282"/>
        <v>3400000</v>
      </c>
      <c r="AH531" s="26">
        <f t="shared" si="282"/>
        <v>3400000</v>
      </c>
      <c r="AI531" s="26">
        <f t="shared" si="282"/>
        <v>3400000</v>
      </c>
      <c r="AJ531" s="26">
        <f t="shared" si="282"/>
        <v>3400000</v>
      </c>
      <c r="AK531" s="26">
        <f t="shared" si="282"/>
        <v>3400000</v>
      </c>
      <c r="AL531" s="26">
        <f t="shared" si="282"/>
        <v>3400000</v>
      </c>
      <c r="AM531" s="26">
        <f t="shared" ref="AM531:BO531" si="283">AM529+AM530</f>
        <v>3400000</v>
      </c>
      <c r="AN531" s="26">
        <f t="shared" si="283"/>
        <v>3400000</v>
      </c>
      <c r="AO531" s="26">
        <f t="shared" si="283"/>
        <v>3400000</v>
      </c>
      <c r="AP531" s="26">
        <f t="shared" si="283"/>
        <v>3400000</v>
      </c>
      <c r="AQ531" s="26">
        <f t="shared" si="283"/>
        <v>3400000</v>
      </c>
      <c r="AR531" s="26">
        <f t="shared" si="283"/>
        <v>3600000</v>
      </c>
      <c r="AS531" s="26">
        <f t="shared" si="283"/>
        <v>3600000</v>
      </c>
      <c r="AT531" s="26">
        <f t="shared" si="283"/>
        <v>3600000</v>
      </c>
      <c r="AU531" s="26">
        <f t="shared" si="283"/>
        <v>3600000</v>
      </c>
      <c r="AV531" s="26">
        <f t="shared" si="283"/>
        <v>3600000</v>
      </c>
      <c r="AW531" s="26">
        <f t="shared" si="283"/>
        <v>3600000</v>
      </c>
      <c r="AX531" s="26">
        <f t="shared" si="283"/>
        <v>3600000</v>
      </c>
      <c r="AY531" s="26">
        <f t="shared" si="283"/>
        <v>3600000</v>
      </c>
      <c r="AZ531" s="26">
        <f t="shared" si="283"/>
        <v>3600000</v>
      </c>
      <c r="BA531" s="26">
        <f t="shared" si="283"/>
        <v>3600000</v>
      </c>
      <c r="BB531" s="26">
        <f t="shared" si="283"/>
        <v>3600000</v>
      </c>
      <c r="BC531" s="26">
        <f t="shared" si="283"/>
        <v>3600000</v>
      </c>
      <c r="BD531" s="26">
        <f t="shared" si="283"/>
        <v>4000000</v>
      </c>
      <c r="BE531" s="26">
        <f t="shared" si="283"/>
        <v>4000000</v>
      </c>
      <c r="BF531" s="26">
        <f t="shared" si="283"/>
        <v>4000000</v>
      </c>
      <c r="BG531" s="26">
        <f t="shared" si="283"/>
        <v>4000000</v>
      </c>
      <c r="BH531" s="26">
        <f t="shared" si="283"/>
        <v>4000000</v>
      </c>
      <c r="BI531" s="26">
        <f t="shared" si="283"/>
        <v>4000000</v>
      </c>
      <c r="BJ531" s="26">
        <f t="shared" si="283"/>
        <v>4000000</v>
      </c>
      <c r="BK531" s="26">
        <f t="shared" si="283"/>
        <v>4000000</v>
      </c>
      <c r="BL531" s="26">
        <f t="shared" si="283"/>
        <v>4000000</v>
      </c>
      <c r="BM531" s="26">
        <f t="shared" si="283"/>
        <v>4000000</v>
      </c>
      <c r="BN531" s="26">
        <f t="shared" si="283"/>
        <v>4000000</v>
      </c>
      <c r="BO531" s="26">
        <f t="shared" si="283"/>
        <v>4000000</v>
      </c>
      <c r="BP531" s="39">
        <f t="shared" si="279"/>
        <v>192000000</v>
      </c>
      <c r="BQ531" s="67">
        <f>BP529+BP530</f>
        <v>192000000</v>
      </c>
    </row>
    <row r="532" spans="1:69" outlineLevel="1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19200000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40800000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40800000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43200000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48000000</v>
      </c>
      <c r="BP532" s="39">
        <f t="shared" si="279"/>
        <v>192000000</v>
      </c>
    </row>
    <row r="533" spans="1:69" outlineLevel="1" x14ac:dyDescent="0.15">
      <c r="A533" s="14" t="s">
        <v>87</v>
      </c>
      <c r="G533" s="26">
        <f t="shared" ref="G533:AL533" si="284">G526+G517+G508+G499+G463+G454+G445+G436+G427+G418+G409+G400+G391</f>
        <v>0</v>
      </c>
      <c r="H533" s="26">
        <f t="shared" si="284"/>
        <v>0</v>
      </c>
      <c r="I533" s="26">
        <f t="shared" si="284"/>
        <v>0</v>
      </c>
      <c r="J533" s="26">
        <f t="shared" si="284"/>
        <v>0</v>
      </c>
      <c r="K533" s="26">
        <f t="shared" si="284"/>
        <v>0</v>
      </c>
      <c r="L533" s="26">
        <f t="shared" si="284"/>
        <v>0</v>
      </c>
      <c r="M533" s="26">
        <f t="shared" si="284"/>
        <v>0</v>
      </c>
      <c r="N533" s="26">
        <f t="shared" si="284"/>
        <v>0</v>
      </c>
      <c r="O533" s="26">
        <f t="shared" si="284"/>
        <v>0</v>
      </c>
      <c r="P533" s="26">
        <f t="shared" si="284"/>
        <v>0</v>
      </c>
      <c r="Q533" s="26">
        <f t="shared" si="284"/>
        <v>0</v>
      </c>
      <c r="R533" s="26">
        <f t="shared" si="284"/>
        <v>0</v>
      </c>
      <c r="S533" s="26">
        <f t="shared" si="284"/>
        <v>0</v>
      </c>
      <c r="T533" s="26">
        <f t="shared" si="284"/>
        <v>0</v>
      </c>
      <c r="U533" s="26">
        <f t="shared" si="284"/>
        <v>0</v>
      </c>
      <c r="V533" s="26">
        <f t="shared" si="284"/>
        <v>0</v>
      </c>
      <c r="W533" s="26">
        <f t="shared" si="284"/>
        <v>0</v>
      </c>
      <c r="X533" s="26">
        <f t="shared" si="284"/>
        <v>0</v>
      </c>
      <c r="Y533" s="26">
        <f t="shared" si="284"/>
        <v>0</v>
      </c>
      <c r="Z533" s="26">
        <f t="shared" si="284"/>
        <v>0</v>
      </c>
      <c r="AA533" s="26">
        <f t="shared" si="284"/>
        <v>0</v>
      </c>
      <c r="AB533" s="26">
        <f t="shared" si="284"/>
        <v>0</v>
      </c>
      <c r="AC533" s="26">
        <f t="shared" si="284"/>
        <v>0</v>
      </c>
      <c r="AD533" s="26">
        <f t="shared" si="284"/>
        <v>0</v>
      </c>
      <c r="AE533" s="26">
        <f t="shared" si="284"/>
        <v>0</v>
      </c>
      <c r="AF533" s="26">
        <f t="shared" si="284"/>
        <v>0</v>
      </c>
      <c r="AG533" s="26">
        <f t="shared" si="284"/>
        <v>0</v>
      </c>
      <c r="AH533" s="26">
        <f t="shared" si="284"/>
        <v>0</v>
      </c>
      <c r="AI533" s="26">
        <f t="shared" si="284"/>
        <v>0</v>
      </c>
      <c r="AJ533" s="26">
        <f t="shared" si="284"/>
        <v>0</v>
      </c>
      <c r="AK533" s="26">
        <f t="shared" si="284"/>
        <v>0</v>
      </c>
      <c r="AL533" s="26">
        <f t="shared" si="284"/>
        <v>0</v>
      </c>
      <c r="AM533" s="26">
        <f t="shared" ref="AM533:BO533" si="285">AM526+AM517+AM508+AM499+AM463+AM454+AM445+AM436+AM427+AM418+AM409+AM400+AM391</f>
        <v>0</v>
      </c>
      <c r="AN533" s="26">
        <f t="shared" si="285"/>
        <v>0</v>
      </c>
      <c r="AO533" s="26">
        <f t="shared" si="285"/>
        <v>0</v>
      </c>
      <c r="AP533" s="26">
        <f t="shared" si="285"/>
        <v>0</v>
      </c>
      <c r="AQ533" s="26">
        <f t="shared" si="285"/>
        <v>0</v>
      </c>
      <c r="AR533" s="26">
        <f t="shared" si="285"/>
        <v>0</v>
      </c>
      <c r="AS533" s="26">
        <f t="shared" si="285"/>
        <v>0</v>
      </c>
      <c r="AT533" s="26">
        <f t="shared" si="285"/>
        <v>0</v>
      </c>
      <c r="AU533" s="26">
        <f t="shared" si="285"/>
        <v>0</v>
      </c>
      <c r="AV533" s="26">
        <f t="shared" si="285"/>
        <v>0</v>
      </c>
      <c r="AW533" s="26">
        <f t="shared" si="285"/>
        <v>0</v>
      </c>
      <c r="AX533" s="26">
        <f t="shared" si="285"/>
        <v>0</v>
      </c>
      <c r="AY533" s="26">
        <f t="shared" si="285"/>
        <v>0</v>
      </c>
      <c r="AZ533" s="26">
        <f t="shared" si="285"/>
        <v>0</v>
      </c>
      <c r="BA533" s="26">
        <f t="shared" si="285"/>
        <v>0</v>
      </c>
      <c r="BB533" s="26">
        <f t="shared" si="285"/>
        <v>0</v>
      </c>
      <c r="BC533" s="26">
        <f t="shared" si="285"/>
        <v>0</v>
      </c>
      <c r="BD533" s="26">
        <f t="shared" si="285"/>
        <v>0</v>
      </c>
      <c r="BE533" s="26">
        <f t="shared" si="285"/>
        <v>0</v>
      </c>
      <c r="BF533" s="26">
        <f t="shared" si="285"/>
        <v>0</v>
      </c>
      <c r="BG533" s="26">
        <f t="shared" si="285"/>
        <v>0</v>
      </c>
      <c r="BH533" s="26">
        <f t="shared" si="285"/>
        <v>0</v>
      </c>
      <c r="BI533" s="26">
        <f t="shared" si="285"/>
        <v>0</v>
      </c>
      <c r="BJ533" s="26">
        <f t="shared" si="285"/>
        <v>0</v>
      </c>
      <c r="BK533" s="26">
        <f t="shared" si="285"/>
        <v>0</v>
      </c>
      <c r="BL533" s="26">
        <f t="shared" si="285"/>
        <v>0</v>
      </c>
      <c r="BM533" s="26">
        <f t="shared" si="285"/>
        <v>0</v>
      </c>
      <c r="BN533" s="26">
        <f t="shared" si="285"/>
        <v>0</v>
      </c>
      <c r="BO533" s="26">
        <f t="shared" si="285"/>
        <v>0</v>
      </c>
      <c r="BP533" s="39">
        <f t="shared" si="279"/>
        <v>0</v>
      </c>
    </row>
    <row r="534" spans="1:69" outlineLevel="1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79"/>
        <v>0</v>
      </c>
    </row>
    <row r="535" spans="1:69" outlineLevel="1" x14ac:dyDescent="0.15">
      <c r="A535" s="14" t="s">
        <v>763</v>
      </c>
      <c r="G535" s="26">
        <f t="shared" ref="G535:AL535" si="286">G533+G531</f>
        <v>0</v>
      </c>
      <c r="H535" s="26">
        <f t="shared" si="286"/>
        <v>1600000</v>
      </c>
      <c r="I535" s="26">
        <f t="shared" si="286"/>
        <v>1600000</v>
      </c>
      <c r="J535" s="26">
        <f t="shared" si="286"/>
        <v>1600000</v>
      </c>
      <c r="K535" s="26">
        <f t="shared" si="286"/>
        <v>1600000</v>
      </c>
      <c r="L535" s="26">
        <f t="shared" si="286"/>
        <v>1600000</v>
      </c>
      <c r="M535" s="26">
        <f t="shared" si="286"/>
        <v>1600000</v>
      </c>
      <c r="N535" s="26">
        <f t="shared" si="286"/>
        <v>1600000</v>
      </c>
      <c r="O535" s="26">
        <f t="shared" si="286"/>
        <v>1600000</v>
      </c>
      <c r="P535" s="26">
        <f t="shared" si="286"/>
        <v>1600000</v>
      </c>
      <c r="Q535" s="26">
        <f t="shared" si="286"/>
        <v>1600000</v>
      </c>
      <c r="R535" s="26">
        <f t="shared" si="286"/>
        <v>1600000</v>
      </c>
      <c r="S535" s="26">
        <f t="shared" si="286"/>
        <v>1600000</v>
      </c>
      <c r="T535" s="26">
        <f t="shared" si="286"/>
        <v>3400000</v>
      </c>
      <c r="U535" s="26">
        <f t="shared" si="286"/>
        <v>3400000</v>
      </c>
      <c r="V535" s="26">
        <f t="shared" si="286"/>
        <v>3400000</v>
      </c>
      <c r="W535" s="26">
        <f t="shared" si="286"/>
        <v>3400000</v>
      </c>
      <c r="X535" s="26">
        <f t="shared" si="286"/>
        <v>3400000</v>
      </c>
      <c r="Y535" s="26">
        <f t="shared" si="286"/>
        <v>3400000</v>
      </c>
      <c r="Z535" s="26">
        <f t="shared" si="286"/>
        <v>3400000</v>
      </c>
      <c r="AA535" s="26">
        <f t="shared" si="286"/>
        <v>3400000</v>
      </c>
      <c r="AB535" s="26">
        <f t="shared" si="286"/>
        <v>3400000</v>
      </c>
      <c r="AC535" s="26">
        <f t="shared" si="286"/>
        <v>3400000</v>
      </c>
      <c r="AD535" s="26">
        <f t="shared" si="286"/>
        <v>3400000</v>
      </c>
      <c r="AE535" s="26">
        <f t="shared" si="286"/>
        <v>3400000</v>
      </c>
      <c r="AF535" s="26">
        <f t="shared" si="286"/>
        <v>3400000</v>
      </c>
      <c r="AG535" s="26">
        <f t="shared" si="286"/>
        <v>3400000</v>
      </c>
      <c r="AH535" s="26">
        <f t="shared" si="286"/>
        <v>3400000</v>
      </c>
      <c r="AI535" s="26">
        <f t="shared" si="286"/>
        <v>3400000</v>
      </c>
      <c r="AJ535" s="26">
        <f t="shared" si="286"/>
        <v>3400000</v>
      </c>
      <c r="AK535" s="26">
        <f t="shared" si="286"/>
        <v>3400000</v>
      </c>
      <c r="AL535" s="26">
        <f t="shared" si="286"/>
        <v>3400000</v>
      </c>
      <c r="AM535" s="26">
        <f t="shared" ref="AM535:BO535" si="287">AM533+AM531</f>
        <v>3400000</v>
      </c>
      <c r="AN535" s="26">
        <f t="shared" si="287"/>
        <v>3400000</v>
      </c>
      <c r="AO535" s="26">
        <f t="shared" si="287"/>
        <v>3400000</v>
      </c>
      <c r="AP535" s="26">
        <f t="shared" si="287"/>
        <v>3400000</v>
      </c>
      <c r="AQ535" s="26">
        <f t="shared" si="287"/>
        <v>3400000</v>
      </c>
      <c r="AR535" s="26">
        <f t="shared" si="287"/>
        <v>3600000</v>
      </c>
      <c r="AS535" s="26">
        <f t="shared" si="287"/>
        <v>3600000</v>
      </c>
      <c r="AT535" s="26">
        <f t="shared" si="287"/>
        <v>3600000</v>
      </c>
      <c r="AU535" s="26">
        <f t="shared" si="287"/>
        <v>3600000</v>
      </c>
      <c r="AV535" s="26">
        <f t="shared" si="287"/>
        <v>3600000</v>
      </c>
      <c r="AW535" s="26">
        <f t="shared" si="287"/>
        <v>3600000</v>
      </c>
      <c r="AX535" s="26">
        <f t="shared" si="287"/>
        <v>3600000</v>
      </c>
      <c r="AY535" s="26">
        <f t="shared" si="287"/>
        <v>3600000</v>
      </c>
      <c r="AZ535" s="26">
        <f t="shared" si="287"/>
        <v>3600000</v>
      </c>
      <c r="BA535" s="26">
        <f t="shared" si="287"/>
        <v>3600000</v>
      </c>
      <c r="BB535" s="26">
        <f t="shared" si="287"/>
        <v>3600000</v>
      </c>
      <c r="BC535" s="26">
        <f t="shared" si="287"/>
        <v>3600000</v>
      </c>
      <c r="BD535" s="26">
        <f t="shared" si="287"/>
        <v>4000000</v>
      </c>
      <c r="BE535" s="26">
        <f t="shared" si="287"/>
        <v>4000000</v>
      </c>
      <c r="BF535" s="26">
        <f t="shared" si="287"/>
        <v>4000000</v>
      </c>
      <c r="BG535" s="26">
        <f t="shared" si="287"/>
        <v>4000000</v>
      </c>
      <c r="BH535" s="26">
        <f t="shared" si="287"/>
        <v>4000000</v>
      </c>
      <c r="BI535" s="26">
        <f t="shared" si="287"/>
        <v>4000000</v>
      </c>
      <c r="BJ535" s="26">
        <f t="shared" si="287"/>
        <v>4000000</v>
      </c>
      <c r="BK535" s="26">
        <f t="shared" si="287"/>
        <v>4000000</v>
      </c>
      <c r="BL535" s="26">
        <f t="shared" si="287"/>
        <v>4000000</v>
      </c>
      <c r="BM535" s="26">
        <f t="shared" si="287"/>
        <v>4000000</v>
      </c>
      <c r="BN535" s="26">
        <f t="shared" si="287"/>
        <v>4000000</v>
      </c>
      <c r="BO535" s="26">
        <f t="shared" si="287"/>
        <v>4000000</v>
      </c>
      <c r="BP535" s="39">
        <f t="shared" si="279"/>
        <v>192000000</v>
      </c>
    </row>
    <row r="536" spans="1:69" outlineLevel="1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19200000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40800000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40800000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43200000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48000000</v>
      </c>
      <c r="BP536" s="39">
        <f t="shared" si="279"/>
        <v>192000000</v>
      </c>
    </row>
    <row r="537" spans="1:69" outlineLevel="1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1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1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1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99200</v>
      </c>
      <c r="I540" s="26">
        <f>I531*STAFFPLAN_CWS!$C177</f>
        <v>99200</v>
      </c>
      <c r="J540" s="26">
        <f>J531*STAFFPLAN_CWS!$C177</f>
        <v>99200</v>
      </c>
      <c r="K540" s="26">
        <f>K531*STAFFPLAN_CWS!$C177</f>
        <v>99200</v>
      </c>
      <c r="L540" s="26">
        <f>L531*STAFFPLAN_CWS!$C177</f>
        <v>99200</v>
      </c>
      <c r="M540" s="26">
        <f>M531*STAFFPLAN_CWS!$C177</f>
        <v>99200</v>
      </c>
      <c r="N540" s="26">
        <f>N531*STAFFPLAN_CWS!$C177</f>
        <v>99200</v>
      </c>
      <c r="O540" s="26">
        <f>O531*STAFFPLAN_CWS!$C177</f>
        <v>99200</v>
      </c>
      <c r="P540" s="26">
        <f>P531*STAFFPLAN_CWS!$C177</f>
        <v>99200</v>
      </c>
      <c r="Q540" s="26">
        <f>Q531*STAFFPLAN_CWS!$C177</f>
        <v>99200</v>
      </c>
      <c r="R540" s="26">
        <f>R531*STAFFPLAN_CWS!$C177</f>
        <v>99200</v>
      </c>
      <c r="S540" s="26">
        <f>S531*STAFFPLAN_CWS!$C177</f>
        <v>99200</v>
      </c>
      <c r="T540" s="26">
        <f>T531*STAFFPLAN_CWS!$D177</f>
        <v>210800</v>
      </c>
      <c r="U540" s="26">
        <f>U531*STAFFPLAN_CWS!$D177</f>
        <v>210800</v>
      </c>
      <c r="V540" s="26">
        <f>V531*STAFFPLAN_CWS!$D177</f>
        <v>210800</v>
      </c>
      <c r="W540" s="26">
        <f>W531*STAFFPLAN_CWS!$D177</f>
        <v>210800</v>
      </c>
      <c r="X540" s="26">
        <f>X531*STAFFPLAN_CWS!$D177</f>
        <v>210800</v>
      </c>
      <c r="Y540" s="26">
        <f>Y531*STAFFPLAN_CWS!$D177</f>
        <v>210800</v>
      </c>
      <c r="Z540" s="26">
        <f>Z531*STAFFPLAN_CWS!$D177</f>
        <v>210800</v>
      </c>
      <c r="AA540" s="26">
        <f>AA531*STAFFPLAN_CWS!$D177</f>
        <v>210800</v>
      </c>
      <c r="AB540" s="26">
        <f>AB531*STAFFPLAN_CWS!$D177</f>
        <v>210800</v>
      </c>
      <c r="AC540" s="26">
        <f>AC531*STAFFPLAN_CWS!$D177</f>
        <v>210800</v>
      </c>
      <c r="AD540" s="26">
        <f>AD531*STAFFPLAN_CWS!$D177</f>
        <v>210800</v>
      </c>
      <c r="AE540" s="26">
        <f>AE531*STAFFPLAN_CWS!$D177</f>
        <v>210800</v>
      </c>
      <c r="AF540" s="26">
        <f>AF531*STAFFPLAN_CWS!$E177</f>
        <v>210800</v>
      </c>
      <c r="AG540" s="26">
        <f>AG531*STAFFPLAN_CWS!$E177</f>
        <v>210800</v>
      </c>
      <c r="AH540" s="26">
        <f>AH531*STAFFPLAN_CWS!$E177</f>
        <v>210800</v>
      </c>
      <c r="AI540" s="26">
        <f>AI531*STAFFPLAN_CWS!$E177</f>
        <v>210800</v>
      </c>
      <c r="AJ540" s="26">
        <f>AJ531*STAFFPLAN_CWS!$E177</f>
        <v>210800</v>
      </c>
      <c r="AK540" s="26">
        <f>AK531*STAFFPLAN_CWS!$E177</f>
        <v>210800</v>
      </c>
      <c r="AL540" s="26">
        <f>AL531*STAFFPLAN_CWS!$E177</f>
        <v>210800</v>
      </c>
      <c r="AM540" s="26">
        <f>AM531*STAFFPLAN_CWS!$E177</f>
        <v>210800</v>
      </c>
      <c r="AN540" s="26">
        <f>AN531*STAFFPLAN_CWS!$E177</f>
        <v>210800</v>
      </c>
      <c r="AO540" s="26">
        <f>AO531*STAFFPLAN_CWS!$E177</f>
        <v>210800</v>
      </c>
      <c r="AP540" s="26">
        <f>AP531*STAFFPLAN_CWS!$E177</f>
        <v>210800</v>
      </c>
      <c r="AQ540" s="26">
        <f>AQ531*STAFFPLAN_CWS!$E177</f>
        <v>210800</v>
      </c>
      <c r="AR540" s="26">
        <f>AR531*STAFFPLAN_CWS!$F177</f>
        <v>223200</v>
      </c>
      <c r="AS540" s="26">
        <f>AS531*STAFFPLAN_CWS!$F177</f>
        <v>223200</v>
      </c>
      <c r="AT540" s="26">
        <f>AT531*STAFFPLAN_CWS!$F177</f>
        <v>223200</v>
      </c>
      <c r="AU540" s="26">
        <f>AU531*STAFFPLAN_CWS!$F177</f>
        <v>223200</v>
      </c>
      <c r="AV540" s="26">
        <f>AV531*STAFFPLAN_CWS!$F177</f>
        <v>223200</v>
      </c>
      <c r="AW540" s="26">
        <f>AW531*STAFFPLAN_CWS!$F177</f>
        <v>223200</v>
      </c>
      <c r="AX540" s="26">
        <f>AX531*STAFFPLAN_CWS!$F177</f>
        <v>223200</v>
      </c>
      <c r="AY540" s="26">
        <f>AY531*STAFFPLAN_CWS!$F177</f>
        <v>223200</v>
      </c>
      <c r="AZ540" s="26">
        <f>AZ531*STAFFPLAN_CWS!$F177</f>
        <v>223200</v>
      </c>
      <c r="BA540" s="26">
        <f>BA531*STAFFPLAN_CWS!$F177</f>
        <v>223200</v>
      </c>
      <c r="BB540" s="26">
        <f>BB531*STAFFPLAN_CWS!$F177</f>
        <v>223200</v>
      </c>
      <c r="BC540" s="26">
        <f>BC531*STAFFPLAN_CWS!$F177</f>
        <v>223200</v>
      </c>
      <c r="BD540" s="26">
        <f>BD531*STAFFPLAN_CWS!$G177</f>
        <v>248000</v>
      </c>
      <c r="BE540" s="26">
        <f>BE531*STAFFPLAN_CWS!$G177</f>
        <v>248000</v>
      </c>
      <c r="BF540" s="26">
        <f>BF531*STAFFPLAN_CWS!$G177</f>
        <v>248000</v>
      </c>
      <c r="BG540" s="26">
        <f>BG531*STAFFPLAN_CWS!$G177</f>
        <v>248000</v>
      </c>
      <c r="BH540" s="26">
        <f>BH531*STAFFPLAN_CWS!$G177</f>
        <v>248000</v>
      </c>
      <c r="BI540" s="26">
        <f>BI531*STAFFPLAN_CWS!$G177</f>
        <v>248000</v>
      </c>
      <c r="BJ540" s="26">
        <f>BJ531*STAFFPLAN_CWS!$G177</f>
        <v>248000</v>
      </c>
      <c r="BK540" s="26">
        <f>BK531*STAFFPLAN_CWS!$G177</f>
        <v>248000</v>
      </c>
      <c r="BL540" s="26">
        <f>BL531*STAFFPLAN_CWS!$G177</f>
        <v>248000</v>
      </c>
      <c r="BM540" s="26">
        <f>BM531*STAFFPLAN_CWS!$G177</f>
        <v>248000</v>
      </c>
      <c r="BN540" s="26">
        <f>BN531*STAFFPLAN_CWS!$G177</f>
        <v>248000</v>
      </c>
      <c r="BO540" s="26">
        <f>BO531*STAFFPLAN_CWS!$G177</f>
        <v>248000</v>
      </c>
    </row>
    <row r="541" spans="1:69" outlineLevel="1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23200</v>
      </c>
      <c r="I541" s="26">
        <f>I531*STAFFPLAN_CWS!$C178</f>
        <v>23200</v>
      </c>
      <c r="J541" s="26">
        <f>J531*STAFFPLAN_CWS!$C178</f>
        <v>23200</v>
      </c>
      <c r="K541" s="26">
        <f>K531*STAFFPLAN_CWS!$C178</f>
        <v>23200</v>
      </c>
      <c r="L541" s="26">
        <f>L531*STAFFPLAN_CWS!$C178</f>
        <v>23200</v>
      </c>
      <c r="M541" s="26">
        <f>M531*STAFFPLAN_CWS!$C178</f>
        <v>23200</v>
      </c>
      <c r="N541" s="26">
        <f>N531*STAFFPLAN_CWS!$C178</f>
        <v>23200</v>
      </c>
      <c r="O541" s="26">
        <f>O531*STAFFPLAN_CWS!$C178</f>
        <v>23200</v>
      </c>
      <c r="P541" s="26">
        <f>P531*STAFFPLAN_CWS!$C178</f>
        <v>23200</v>
      </c>
      <c r="Q541" s="26">
        <f>Q531*STAFFPLAN_CWS!$C178</f>
        <v>23200</v>
      </c>
      <c r="R541" s="26">
        <f>R531*STAFFPLAN_CWS!$C178</f>
        <v>23200</v>
      </c>
      <c r="S541" s="26">
        <f>S531*STAFFPLAN_CWS!$C178</f>
        <v>23200</v>
      </c>
      <c r="T541" s="26">
        <f>T531*STAFFPLAN_CWS!$D178</f>
        <v>49300</v>
      </c>
      <c r="U541" s="26">
        <f>U531*STAFFPLAN_CWS!$D178</f>
        <v>49300</v>
      </c>
      <c r="V541" s="26">
        <f>V531*STAFFPLAN_CWS!$D178</f>
        <v>49300</v>
      </c>
      <c r="W541" s="26">
        <f>W531*STAFFPLAN_CWS!$D178</f>
        <v>49300</v>
      </c>
      <c r="X541" s="26">
        <f>X531*STAFFPLAN_CWS!$D178</f>
        <v>49300</v>
      </c>
      <c r="Y541" s="26">
        <f>Y531*STAFFPLAN_CWS!$D178</f>
        <v>49300</v>
      </c>
      <c r="Z541" s="26">
        <f>Z531*STAFFPLAN_CWS!$D178</f>
        <v>49300</v>
      </c>
      <c r="AA541" s="26">
        <f>AA531*STAFFPLAN_CWS!$D178</f>
        <v>49300</v>
      </c>
      <c r="AB541" s="26">
        <f>AB531*STAFFPLAN_CWS!$D178</f>
        <v>49300</v>
      </c>
      <c r="AC541" s="26">
        <f>AC531*STAFFPLAN_CWS!$D178</f>
        <v>49300</v>
      </c>
      <c r="AD541" s="26">
        <f>AD531*STAFFPLAN_CWS!$D178</f>
        <v>49300</v>
      </c>
      <c r="AE541" s="26">
        <f>AE531*STAFFPLAN_CWS!$D178</f>
        <v>49300</v>
      </c>
      <c r="AF541" s="26">
        <f>AF531*STAFFPLAN_CWS!$E178</f>
        <v>49300</v>
      </c>
      <c r="AG541" s="26">
        <f>AG531*STAFFPLAN_CWS!$E178</f>
        <v>49300</v>
      </c>
      <c r="AH541" s="26">
        <f>AH531*STAFFPLAN_CWS!$E178</f>
        <v>49300</v>
      </c>
      <c r="AI541" s="26">
        <f>AI531*STAFFPLAN_CWS!$E178</f>
        <v>49300</v>
      </c>
      <c r="AJ541" s="26">
        <f>AJ531*STAFFPLAN_CWS!$E178</f>
        <v>49300</v>
      </c>
      <c r="AK541" s="26">
        <f>AK531*STAFFPLAN_CWS!$E178</f>
        <v>49300</v>
      </c>
      <c r="AL541" s="26">
        <f>AL531*STAFFPLAN_CWS!$E178</f>
        <v>49300</v>
      </c>
      <c r="AM541" s="26">
        <f>AM531*STAFFPLAN_CWS!$E178</f>
        <v>49300</v>
      </c>
      <c r="AN541" s="26">
        <f>AN531*STAFFPLAN_CWS!$E178</f>
        <v>49300</v>
      </c>
      <c r="AO541" s="26">
        <f>AO531*STAFFPLAN_CWS!$E178</f>
        <v>49300</v>
      </c>
      <c r="AP541" s="26">
        <f>AP531*STAFFPLAN_CWS!$E178</f>
        <v>49300</v>
      </c>
      <c r="AQ541" s="26">
        <f>AQ531*STAFFPLAN_CWS!$E178</f>
        <v>49300</v>
      </c>
      <c r="AR541" s="26">
        <f>AR531*STAFFPLAN_CWS!$F178</f>
        <v>52200</v>
      </c>
      <c r="AS541" s="26">
        <f>AS531*STAFFPLAN_CWS!$F178</f>
        <v>52200</v>
      </c>
      <c r="AT541" s="26">
        <f>AT531*STAFFPLAN_CWS!$F178</f>
        <v>52200</v>
      </c>
      <c r="AU541" s="26">
        <f>AU531*STAFFPLAN_CWS!$F178</f>
        <v>52200</v>
      </c>
      <c r="AV541" s="26">
        <f>AV531*STAFFPLAN_CWS!$F178</f>
        <v>52200</v>
      </c>
      <c r="AW541" s="26">
        <f>AW531*STAFFPLAN_CWS!$F178</f>
        <v>52200</v>
      </c>
      <c r="AX541" s="26">
        <f>AX531*STAFFPLAN_CWS!$F178</f>
        <v>52200</v>
      </c>
      <c r="AY541" s="26">
        <f>AY531*STAFFPLAN_CWS!$F178</f>
        <v>52200</v>
      </c>
      <c r="AZ541" s="26">
        <f>AZ531*STAFFPLAN_CWS!$F178</f>
        <v>52200</v>
      </c>
      <c r="BA541" s="26">
        <f>BA531*STAFFPLAN_CWS!$F178</f>
        <v>52200</v>
      </c>
      <c r="BB541" s="26">
        <f>BB531*STAFFPLAN_CWS!$F178</f>
        <v>52200</v>
      </c>
      <c r="BC541" s="26">
        <f>BC531*STAFFPLAN_CWS!$F178</f>
        <v>52200</v>
      </c>
      <c r="BD541" s="26">
        <f>BD531*STAFFPLAN_CWS!$G178</f>
        <v>58000</v>
      </c>
      <c r="BE541" s="26">
        <f>BE531*STAFFPLAN_CWS!$G178</f>
        <v>58000</v>
      </c>
      <c r="BF541" s="26">
        <f>BF531*STAFFPLAN_CWS!$G178</f>
        <v>58000</v>
      </c>
      <c r="BG541" s="26">
        <f>BG531*STAFFPLAN_CWS!$G178</f>
        <v>58000</v>
      </c>
      <c r="BH541" s="26">
        <f>BH531*STAFFPLAN_CWS!$G178</f>
        <v>58000</v>
      </c>
      <c r="BI541" s="26">
        <f>BI531*STAFFPLAN_CWS!$G178</f>
        <v>58000</v>
      </c>
      <c r="BJ541" s="26">
        <f>BJ531*STAFFPLAN_CWS!$G178</f>
        <v>58000</v>
      </c>
      <c r="BK541" s="26">
        <f>BK531*STAFFPLAN_CWS!$G178</f>
        <v>58000</v>
      </c>
      <c r="BL541" s="26">
        <f>BL531*STAFFPLAN_CWS!$G178</f>
        <v>58000</v>
      </c>
      <c r="BM541" s="26">
        <f>BM531*STAFFPLAN_CWS!$G178</f>
        <v>58000</v>
      </c>
      <c r="BN541" s="26">
        <f>BN531*STAFFPLAN_CWS!$G178</f>
        <v>58000</v>
      </c>
      <c r="BO541" s="26">
        <f>BO531*STAFFPLAN_CWS!$G178</f>
        <v>58000</v>
      </c>
    </row>
    <row r="542" spans="1:69" outlineLevel="1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8800</v>
      </c>
      <c r="I542" s="26">
        <f>I531*STAFFPLAN_CWS!$C179</f>
        <v>8800</v>
      </c>
      <c r="J542" s="26">
        <f>J531*STAFFPLAN_CWS!$C179</f>
        <v>8800</v>
      </c>
      <c r="K542" s="26">
        <f>K531*STAFFPLAN_CWS!$C179</f>
        <v>8800</v>
      </c>
      <c r="L542" s="26">
        <f>L531*STAFFPLAN_CWS!$C179</f>
        <v>8800</v>
      </c>
      <c r="M542" s="26">
        <f>M531*STAFFPLAN_CWS!$C179</f>
        <v>8800</v>
      </c>
      <c r="N542" s="26">
        <f>N531*STAFFPLAN_CWS!$C179</f>
        <v>8800</v>
      </c>
      <c r="O542" s="26">
        <f>O531*STAFFPLAN_CWS!$C179</f>
        <v>8800</v>
      </c>
      <c r="P542" s="26">
        <f>P531*STAFFPLAN_CWS!$C179</f>
        <v>8800</v>
      </c>
      <c r="Q542" s="26">
        <f>Q531*STAFFPLAN_CWS!$C179</f>
        <v>8800</v>
      </c>
      <c r="R542" s="26">
        <f>R531*STAFFPLAN_CWS!$C179</f>
        <v>8800</v>
      </c>
      <c r="S542" s="26">
        <f>S531*STAFFPLAN_CWS!$C179</f>
        <v>8800</v>
      </c>
      <c r="T542" s="26">
        <f>T531*STAFFPLAN_CWS!$D179</f>
        <v>18700</v>
      </c>
      <c r="U542" s="26">
        <f>U531*STAFFPLAN_CWS!$D179</f>
        <v>18700</v>
      </c>
      <c r="V542" s="26">
        <f>V531*STAFFPLAN_CWS!$D179</f>
        <v>18700</v>
      </c>
      <c r="W542" s="26">
        <f>W531*STAFFPLAN_CWS!$D179</f>
        <v>18700</v>
      </c>
      <c r="X542" s="26">
        <f>X531*STAFFPLAN_CWS!$D179</f>
        <v>18700</v>
      </c>
      <c r="Y542" s="26">
        <f>Y531*STAFFPLAN_CWS!$D179</f>
        <v>18700</v>
      </c>
      <c r="Z542" s="26">
        <f>Z531*STAFFPLAN_CWS!$D179</f>
        <v>18700</v>
      </c>
      <c r="AA542" s="26">
        <f>AA531*STAFFPLAN_CWS!$D179</f>
        <v>18700</v>
      </c>
      <c r="AB542" s="26">
        <f>AB531*STAFFPLAN_CWS!$D179</f>
        <v>18700</v>
      </c>
      <c r="AC542" s="26">
        <f>AC531*STAFFPLAN_CWS!$D179</f>
        <v>18700</v>
      </c>
      <c r="AD542" s="26">
        <f>AD531*STAFFPLAN_CWS!$D179</f>
        <v>18700</v>
      </c>
      <c r="AE542" s="26">
        <f>AE531*STAFFPLAN_CWS!$D179</f>
        <v>18700</v>
      </c>
      <c r="AF542" s="26">
        <f>AF531*STAFFPLAN_CWS!$E179</f>
        <v>18700</v>
      </c>
      <c r="AG542" s="26">
        <f>AG531*STAFFPLAN_CWS!$E179</f>
        <v>18700</v>
      </c>
      <c r="AH542" s="26">
        <f>AH531*STAFFPLAN_CWS!$E179</f>
        <v>18700</v>
      </c>
      <c r="AI542" s="26">
        <f>AI531*STAFFPLAN_CWS!$E179</f>
        <v>18700</v>
      </c>
      <c r="AJ542" s="26">
        <f>AJ531*STAFFPLAN_CWS!$E179</f>
        <v>18700</v>
      </c>
      <c r="AK542" s="26">
        <f>AK531*STAFFPLAN_CWS!$E179</f>
        <v>18700</v>
      </c>
      <c r="AL542" s="26">
        <f>AL531*STAFFPLAN_CWS!$E179</f>
        <v>18700</v>
      </c>
      <c r="AM542" s="26">
        <f>AM531*STAFFPLAN_CWS!$E179</f>
        <v>18700</v>
      </c>
      <c r="AN542" s="26">
        <f>AN531*STAFFPLAN_CWS!$E179</f>
        <v>18700</v>
      </c>
      <c r="AO542" s="26">
        <f>AO531*STAFFPLAN_CWS!$E179</f>
        <v>18700</v>
      </c>
      <c r="AP542" s="26">
        <f>AP531*STAFFPLAN_CWS!$E179</f>
        <v>18700</v>
      </c>
      <c r="AQ542" s="26">
        <f>AQ531*STAFFPLAN_CWS!$E179</f>
        <v>18700</v>
      </c>
      <c r="AR542" s="26">
        <f>AR531*STAFFPLAN_CWS!$F179</f>
        <v>19800</v>
      </c>
      <c r="AS542" s="26">
        <f>AS531*STAFFPLAN_CWS!$F179</f>
        <v>19800</v>
      </c>
      <c r="AT542" s="26">
        <f>AT531*STAFFPLAN_CWS!$F179</f>
        <v>19800</v>
      </c>
      <c r="AU542" s="26">
        <f>AU531*STAFFPLAN_CWS!$F179</f>
        <v>19800</v>
      </c>
      <c r="AV542" s="26">
        <f>AV531*STAFFPLAN_CWS!$F179</f>
        <v>19800</v>
      </c>
      <c r="AW542" s="26">
        <f>AW531*STAFFPLAN_CWS!$F179</f>
        <v>19800</v>
      </c>
      <c r="AX542" s="26">
        <f>AX531*STAFFPLAN_CWS!$F179</f>
        <v>19800</v>
      </c>
      <c r="AY542" s="26">
        <f>AY531*STAFFPLAN_CWS!$F179</f>
        <v>19800</v>
      </c>
      <c r="AZ542" s="26">
        <f>AZ531*STAFFPLAN_CWS!$F179</f>
        <v>19800</v>
      </c>
      <c r="BA542" s="26">
        <f>BA531*STAFFPLAN_CWS!$F179</f>
        <v>19800</v>
      </c>
      <c r="BB542" s="26">
        <f>BB531*STAFFPLAN_CWS!$F179</f>
        <v>19800</v>
      </c>
      <c r="BC542" s="26">
        <f>BC531*STAFFPLAN_CWS!$F179</f>
        <v>19800</v>
      </c>
      <c r="BD542" s="26">
        <f>BD531*STAFFPLAN_CWS!$G179</f>
        <v>22000</v>
      </c>
      <c r="BE542" s="26">
        <f>BE531*STAFFPLAN_CWS!$G179</f>
        <v>22000</v>
      </c>
      <c r="BF542" s="26">
        <f>BF531*STAFFPLAN_CWS!$G179</f>
        <v>22000</v>
      </c>
      <c r="BG542" s="26">
        <f>BG531*STAFFPLAN_CWS!$G179</f>
        <v>22000</v>
      </c>
      <c r="BH542" s="26">
        <f>BH531*STAFFPLAN_CWS!$G179</f>
        <v>22000</v>
      </c>
      <c r="BI542" s="26">
        <f>BI531*STAFFPLAN_CWS!$G179</f>
        <v>22000</v>
      </c>
      <c r="BJ542" s="26">
        <f>BJ531*STAFFPLAN_CWS!$G179</f>
        <v>22000</v>
      </c>
      <c r="BK542" s="26">
        <f>BK531*STAFFPLAN_CWS!$G179</f>
        <v>22000</v>
      </c>
      <c r="BL542" s="26">
        <f>BL531*STAFFPLAN_CWS!$G179</f>
        <v>22000</v>
      </c>
      <c r="BM542" s="26">
        <f>BM531*STAFFPLAN_CWS!$G179</f>
        <v>22000</v>
      </c>
      <c r="BN542" s="26">
        <f>BN531*STAFFPLAN_CWS!$G179</f>
        <v>22000</v>
      </c>
      <c r="BO542" s="26">
        <f>BO531*STAFFPLAN_CWS!$G179</f>
        <v>22000</v>
      </c>
    </row>
    <row r="543" spans="1:69" outlineLevel="1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outlineLevel="1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12800</v>
      </c>
      <c r="I544" s="26">
        <f>I531*STAFFPLAN_CWS!$C181</f>
        <v>12800</v>
      </c>
      <c r="J544" s="26">
        <f>J531*STAFFPLAN_CWS!$C181</f>
        <v>12800</v>
      </c>
      <c r="K544" s="26">
        <f>K531*STAFFPLAN_CWS!$C181</f>
        <v>12800</v>
      </c>
      <c r="L544" s="26">
        <f>L531*STAFFPLAN_CWS!$C181</f>
        <v>12800</v>
      </c>
      <c r="M544" s="26">
        <f>M531*STAFFPLAN_CWS!$C181</f>
        <v>12800</v>
      </c>
      <c r="N544" s="26">
        <f>N531*STAFFPLAN_CWS!$C181</f>
        <v>12800</v>
      </c>
      <c r="O544" s="26">
        <f>O531*STAFFPLAN_CWS!$C181</f>
        <v>12800</v>
      </c>
      <c r="P544" s="26">
        <f>P531*STAFFPLAN_CWS!$C181</f>
        <v>12800</v>
      </c>
      <c r="Q544" s="26">
        <f>Q531*STAFFPLAN_CWS!$C181</f>
        <v>12800</v>
      </c>
      <c r="R544" s="26">
        <f>R531*STAFFPLAN_CWS!$C181</f>
        <v>12800</v>
      </c>
      <c r="S544" s="26">
        <f>S531*STAFFPLAN_CWS!$C181</f>
        <v>12800</v>
      </c>
      <c r="T544" s="26">
        <f>T531*STAFFPLAN_CWS!$D181</f>
        <v>27200</v>
      </c>
      <c r="U544" s="26">
        <f>U531*STAFFPLAN_CWS!$D181</f>
        <v>27200</v>
      </c>
      <c r="V544" s="26">
        <f>V531*STAFFPLAN_CWS!$D181</f>
        <v>27200</v>
      </c>
      <c r="W544" s="26">
        <f>W531*STAFFPLAN_CWS!$D181</f>
        <v>27200</v>
      </c>
      <c r="X544" s="26">
        <f>X531*STAFFPLAN_CWS!$D181</f>
        <v>27200</v>
      </c>
      <c r="Y544" s="26">
        <f>Y531*STAFFPLAN_CWS!$D181</f>
        <v>27200</v>
      </c>
      <c r="Z544" s="26">
        <f>Z531*STAFFPLAN_CWS!$D181</f>
        <v>27200</v>
      </c>
      <c r="AA544" s="26">
        <f>AA531*STAFFPLAN_CWS!$D181</f>
        <v>27200</v>
      </c>
      <c r="AB544" s="26">
        <f>AB531*STAFFPLAN_CWS!$D181</f>
        <v>27200</v>
      </c>
      <c r="AC544" s="26">
        <f>AC531*STAFFPLAN_CWS!$D181</f>
        <v>27200</v>
      </c>
      <c r="AD544" s="26">
        <f>AD531*STAFFPLAN_CWS!$D181</f>
        <v>27200</v>
      </c>
      <c r="AE544" s="26">
        <f>AE531*STAFFPLAN_CWS!$D181</f>
        <v>27200</v>
      </c>
      <c r="AF544" s="26">
        <f>AF531*STAFFPLAN_CWS!$E181</f>
        <v>27200</v>
      </c>
      <c r="AG544" s="26">
        <f>AG531*STAFFPLAN_CWS!$E181</f>
        <v>27200</v>
      </c>
      <c r="AH544" s="26">
        <f>AH531*STAFFPLAN_CWS!$E181</f>
        <v>27200</v>
      </c>
      <c r="AI544" s="26">
        <f>AI531*STAFFPLAN_CWS!$E181</f>
        <v>27200</v>
      </c>
      <c r="AJ544" s="26">
        <f>AJ531*STAFFPLAN_CWS!$E181</f>
        <v>27200</v>
      </c>
      <c r="AK544" s="26">
        <f>AK531*STAFFPLAN_CWS!$E181</f>
        <v>27200</v>
      </c>
      <c r="AL544" s="26">
        <f>AL531*STAFFPLAN_CWS!$E181</f>
        <v>27200</v>
      </c>
      <c r="AM544" s="26">
        <f>AM531*STAFFPLAN_CWS!$E181</f>
        <v>27200</v>
      </c>
      <c r="AN544" s="26">
        <f>AN531*STAFFPLAN_CWS!$E181</f>
        <v>27200</v>
      </c>
      <c r="AO544" s="26">
        <f>AO531*STAFFPLAN_CWS!$E181</f>
        <v>27200</v>
      </c>
      <c r="AP544" s="26">
        <f>AP531*STAFFPLAN_CWS!$E181</f>
        <v>27200</v>
      </c>
      <c r="AQ544" s="26">
        <f>AQ531*STAFFPLAN_CWS!$E181</f>
        <v>27200</v>
      </c>
      <c r="AR544" s="26">
        <f>AR531*STAFFPLAN_CWS!$F181</f>
        <v>28800</v>
      </c>
      <c r="AS544" s="26">
        <f>AS531*STAFFPLAN_CWS!$F181</f>
        <v>28800</v>
      </c>
      <c r="AT544" s="26">
        <f>AT531*STAFFPLAN_CWS!$F181</f>
        <v>28800</v>
      </c>
      <c r="AU544" s="26">
        <f>AU531*STAFFPLAN_CWS!$F181</f>
        <v>28800</v>
      </c>
      <c r="AV544" s="26">
        <f>AV531*STAFFPLAN_CWS!$F181</f>
        <v>28800</v>
      </c>
      <c r="AW544" s="26">
        <f>AW531*STAFFPLAN_CWS!$F181</f>
        <v>28800</v>
      </c>
      <c r="AX544" s="26">
        <f>AX531*STAFFPLAN_CWS!$F181</f>
        <v>28800</v>
      </c>
      <c r="AY544" s="26">
        <f>AY531*STAFFPLAN_CWS!$F181</f>
        <v>28800</v>
      </c>
      <c r="AZ544" s="26">
        <f>AZ531*STAFFPLAN_CWS!$F181</f>
        <v>28800</v>
      </c>
      <c r="BA544" s="26">
        <f>BA531*STAFFPLAN_CWS!$F181</f>
        <v>28800</v>
      </c>
      <c r="BB544" s="26">
        <f>BB531*STAFFPLAN_CWS!$F181</f>
        <v>28800</v>
      </c>
      <c r="BC544" s="26">
        <f>BC531*STAFFPLAN_CWS!$F181</f>
        <v>28800</v>
      </c>
      <c r="BD544" s="26">
        <f>BD531*STAFFPLAN_CWS!$G181</f>
        <v>32000</v>
      </c>
      <c r="BE544" s="26">
        <f>BE531*STAFFPLAN_CWS!$G181</f>
        <v>32000</v>
      </c>
      <c r="BF544" s="26">
        <f>BF531*STAFFPLAN_CWS!$G181</f>
        <v>32000</v>
      </c>
      <c r="BG544" s="26">
        <f>BG531*STAFFPLAN_CWS!$G181</f>
        <v>32000</v>
      </c>
      <c r="BH544" s="26">
        <f>BH531*STAFFPLAN_CWS!$G181</f>
        <v>32000</v>
      </c>
      <c r="BI544" s="26">
        <f>BI531*STAFFPLAN_CWS!$G181</f>
        <v>32000</v>
      </c>
      <c r="BJ544" s="26">
        <f>BJ531*STAFFPLAN_CWS!$G181</f>
        <v>32000</v>
      </c>
      <c r="BK544" s="26">
        <f>BK531*STAFFPLAN_CWS!$G181</f>
        <v>32000</v>
      </c>
      <c r="BL544" s="26">
        <f>BL531*STAFFPLAN_CWS!$G181</f>
        <v>32000</v>
      </c>
      <c r="BM544" s="26">
        <f>BM531*STAFFPLAN_CWS!$G181</f>
        <v>32000</v>
      </c>
      <c r="BN544" s="26">
        <f>BN531*STAFFPLAN_CWS!$G181</f>
        <v>32000</v>
      </c>
      <c r="BO544" s="26">
        <f>BO531*STAFFPLAN_CWS!$G181</f>
        <v>32000</v>
      </c>
    </row>
    <row r="545" spans="1:68" outlineLevel="1" x14ac:dyDescent="0.15">
      <c r="A545" s="14" t="s">
        <v>4</v>
      </c>
      <c r="G545" s="26">
        <f>SUM(G540:G544)</f>
        <v>0</v>
      </c>
      <c r="H545" s="26">
        <f>SUM(H540:H544)</f>
        <v>144051.66666666666</v>
      </c>
      <c r="I545" s="26">
        <f t="shared" ref="I545:AE545" si="288">SUM(I540:I544)</f>
        <v>144051.66666666666</v>
      </c>
      <c r="J545" s="26">
        <f t="shared" si="288"/>
        <v>144051.66666666666</v>
      </c>
      <c r="K545" s="26">
        <f t="shared" si="288"/>
        <v>144051.66666666666</v>
      </c>
      <c r="L545" s="26">
        <f t="shared" si="288"/>
        <v>144051.66666666666</v>
      </c>
      <c r="M545" s="26">
        <f t="shared" si="288"/>
        <v>144051.66666666666</v>
      </c>
      <c r="N545" s="26">
        <f t="shared" si="288"/>
        <v>144051.66666666666</v>
      </c>
      <c r="O545" s="26">
        <f t="shared" si="288"/>
        <v>144051.66666666666</v>
      </c>
      <c r="P545" s="26">
        <f t="shared" si="288"/>
        <v>144051.66666666666</v>
      </c>
      <c r="Q545" s="26">
        <f t="shared" si="288"/>
        <v>144051.66666666666</v>
      </c>
      <c r="R545" s="26">
        <f t="shared" si="288"/>
        <v>144051.66666666666</v>
      </c>
      <c r="S545" s="26">
        <f t="shared" si="288"/>
        <v>144051.66666666666</v>
      </c>
      <c r="T545" s="26">
        <f t="shared" si="288"/>
        <v>306051.66666666669</v>
      </c>
      <c r="U545" s="26">
        <f t="shared" si="288"/>
        <v>306051.66666666669</v>
      </c>
      <c r="V545" s="26">
        <f t="shared" si="288"/>
        <v>306051.66666666669</v>
      </c>
      <c r="W545" s="26">
        <f t="shared" si="288"/>
        <v>306051.66666666669</v>
      </c>
      <c r="X545" s="26">
        <f t="shared" si="288"/>
        <v>306051.66666666669</v>
      </c>
      <c r="Y545" s="26">
        <f t="shared" si="288"/>
        <v>306051.66666666669</v>
      </c>
      <c r="Z545" s="26">
        <f t="shared" si="288"/>
        <v>306051.66666666669</v>
      </c>
      <c r="AA545" s="26">
        <f t="shared" si="288"/>
        <v>306051.66666666669</v>
      </c>
      <c r="AB545" s="26">
        <f t="shared" si="288"/>
        <v>306051.66666666669</v>
      </c>
      <c r="AC545" s="26">
        <f t="shared" si="288"/>
        <v>306051.66666666669</v>
      </c>
      <c r="AD545" s="26">
        <f t="shared" si="288"/>
        <v>306051.66666666669</v>
      </c>
      <c r="AE545" s="26">
        <f t="shared" si="288"/>
        <v>306051.66666666669</v>
      </c>
      <c r="AF545" s="26">
        <f t="shared" ref="AF545:BO545" si="289">SUM(AF540:AF544)</f>
        <v>306051.66666666669</v>
      </c>
      <c r="AG545" s="26">
        <f t="shared" si="289"/>
        <v>306051.66666666669</v>
      </c>
      <c r="AH545" s="26">
        <f t="shared" si="289"/>
        <v>306051.66666666669</v>
      </c>
      <c r="AI545" s="26">
        <f t="shared" si="289"/>
        <v>306051.66666666669</v>
      </c>
      <c r="AJ545" s="26">
        <f t="shared" si="289"/>
        <v>306051.66666666669</v>
      </c>
      <c r="AK545" s="26">
        <f t="shared" si="289"/>
        <v>306051.66666666669</v>
      </c>
      <c r="AL545" s="26">
        <f t="shared" si="289"/>
        <v>306051.66666666669</v>
      </c>
      <c r="AM545" s="26">
        <f t="shared" si="289"/>
        <v>306051.66666666669</v>
      </c>
      <c r="AN545" s="26">
        <f t="shared" si="289"/>
        <v>306051.66666666669</v>
      </c>
      <c r="AO545" s="26">
        <f t="shared" si="289"/>
        <v>306051.66666666669</v>
      </c>
      <c r="AP545" s="26">
        <f t="shared" si="289"/>
        <v>306051.66666666669</v>
      </c>
      <c r="AQ545" s="26">
        <f t="shared" si="289"/>
        <v>306051.66666666669</v>
      </c>
      <c r="AR545" s="26">
        <f t="shared" si="289"/>
        <v>324051.66666666669</v>
      </c>
      <c r="AS545" s="26">
        <f t="shared" si="289"/>
        <v>324051.66666666669</v>
      </c>
      <c r="AT545" s="26">
        <f t="shared" si="289"/>
        <v>324051.66666666669</v>
      </c>
      <c r="AU545" s="26">
        <f t="shared" si="289"/>
        <v>324051.66666666669</v>
      </c>
      <c r="AV545" s="26">
        <f t="shared" si="289"/>
        <v>324051.66666666669</v>
      </c>
      <c r="AW545" s="26">
        <f t="shared" si="289"/>
        <v>324051.66666666669</v>
      </c>
      <c r="AX545" s="26">
        <f t="shared" si="289"/>
        <v>324051.66666666669</v>
      </c>
      <c r="AY545" s="26">
        <f t="shared" si="289"/>
        <v>324051.66666666669</v>
      </c>
      <c r="AZ545" s="26">
        <f t="shared" si="289"/>
        <v>324051.66666666669</v>
      </c>
      <c r="BA545" s="26">
        <f t="shared" si="289"/>
        <v>324051.66666666669</v>
      </c>
      <c r="BB545" s="26">
        <f t="shared" si="289"/>
        <v>324051.66666666669</v>
      </c>
      <c r="BC545" s="26">
        <f t="shared" si="289"/>
        <v>324051.66666666669</v>
      </c>
      <c r="BD545" s="26">
        <f t="shared" si="289"/>
        <v>360051.66666666669</v>
      </c>
      <c r="BE545" s="26">
        <f t="shared" si="289"/>
        <v>360051.66666666669</v>
      </c>
      <c r="BF545" s="26">
        <f t="shared" si="289"/>
        <v>360051.66666666669</v>
      </c>
      <c r="BG545" s="26">
        <f t="shared" si="289"/>
        <v>360051.66666666669</v>
      </c>
      <c r="BH545" s="26">
        <f t="shared" si="289"/>
        <v>360051.66666666669</v>
      </c>
      <c r="BI545" s="26">
        <f t="shared" si="289"/>
        <v>360051.66666666669</v>
      </c>
      <c r="BJ545" s="26">
        <f t="shared" si="289"/>
        <v>360051.66666666669</v>
      </c>
      <c r="BK545" s="26">
        <f t="shared" si="289"/>
        <v>360051.66666666669</v>
      </c>
      <c r="BL545" s="26">
        <f t="shared" si="289"/>
        <v>360051.66666666669</v>
      </c>
      <c r="BM545" s="26">
        <f t="shared" si="289"/>
        <v>360051.66666666669</v>
      </c>
      <c r="BN545" s="26">
        <f t="shared" si="289"/>
        <v>360051.66666666669</v>
      </c>
      <c r="BO545" s="26">
        <f t="shared" si="289"/>
        <v>360051.66666666669</v>
      </c>
      <c r="BP545" s="39">
        <f>SUM(H545:BO545)</f>
        <v>17283099.999999989</v>
      </c>
    </row>
    <row r="546" spans="1:68" outlineLevel="1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1728620.0000000002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3672619.9999999995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3672619.9999999995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3888619.9999999995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4320619.9999999991</v>
      </c>
      <c r="BP546" s="39">
        <f>SUM(H546:BO546)</f>
        <v>17283100</v>
      </c>
    </row>
    <row r="547" spans="1:68" outlineLevel="1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1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outlineLevel="1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48000</v>
      </c>
      <c r="T549" s="26">
        <f>I531*STAFFPLAN_CWS!$D182</f>
        <v>48000</v>
      </c>
      <c r="U549" s="26">
        <f>J531*STAFFPLAN_CWS!$D182</f>
        <v>48000</v>
      </c>
      <c r="V549" s="26">
        <f>K531*STAFFPLAN_CWS!$D182</f>
        <v>48000</v>
      </c>
      <c r="W549" s="26">
        <f>L531*STAFFPLAN_CWS!$D182</f>
        <v>48000</v>
      </c>
      <c r="X549" s="26">
        <f>M531*STAFFPLAN_CWS!$D182</f>
        <v>48000</v>
      </c>
      <c r="Y549" s="26">
        <f>N531*STAFFPLAN_CWS!$D182</f>
        <v>48000</v>
      </c>
      <c r="Z549" s="26">
        <f>O531*STAFFPLAN_CWS!$D182</f>
        <v>48000</v>
      </c>
      <c r="AA549" s="26">
        <f>P531*STAFFPLAN_CWS!$D182</f>
        <v>48000</v>
      </c>
      <c r="AB549" s="26">
        <f>Q531*STAFFPLAN_CWS!$D182</f>
        <v>48000</v>
      </c>
      <c r="AC549" s="26">
        <f>R531*STAFFPLAN_CWS!$D182</f>
        <v>48000</v>
      </c>
      <c r="AD549" s="26">
        <f>S531*STAFFPLAN_CWS!$D182</f>
        <v>48000</v>
      </c>
      <c r="AE549" s="26">
        <f>T531*STAFFPLAN_CWS!$D182</f>
        <v>102000</v>
      </c>
      <c r="AF549" s="26">
        <f>U531*STAFFPLAN_CWS!$E182</f>
        <v>102000</v>
      </c>
      <c r="AG549" s="26">
        <f>V531*STAFFPLAN_CWS!$E182</f>
        <v>102000</v>
      </c>
      <c r="AH549" s="26">
        <f>W531*STAFFPLAN_CWS!$E182</f>
        <v>102000</v>
      </c>
      <c r="AI549" s="26">
        <f>X531*STAFFPLAN_CWS!$E182</f>
        <v>102000</v>
      </c>
      <c r="AJ549" s="26">
        <f>Y531*STAFFPLAN_CWS!$E182</f>
        <v>102000</v>
      </c>
      <c r="AK549" s="26">
        <f>Z531*STAFFPLAN_CWS!$E182</f>
        <v>102000</v>
      </c>
      <c r="AL549" s="26">
        <f>AA531*STAFFPLAN_CWS!$E182</f>
        <v>102000</v>
      </c>
      <c r="AM549" s="26">
        <f>AB531*STAFFPLAN_CWS!$E182</f>
        <v>102000</v>
      </c>
      <c r="AN549" s="26">
        <f>AC531*STAFFPLAN_CWS!$E182</f>
        <v>102000</v>
      </c>
      <c r="AO549" s="26">
        <f>AD531*STAFFPLAN_CWS!$E182</f>
        <v>102000</v>
      </c>
      <c r="AP549" s="26">
        <f>AE531*STAFFPLAN_CWS!$E182</f>
        <v>102000</v>
      </c>
      <c r="AQ549" s="26">
        <f>AF531*STAFFPLAN_CWS!$E182</f>
        <v>102000</v>
      </c>
      <c r="AR549" s="26">
        <f>AG531*STAFFPLAN_CWS!$F182</f>
        <v>102000</v>
      </c>
      <c r="AS549" s="26">
        <f>AH531*STAFFPLAN_CWS!$F182</f>
        <v>102000</v>
      </c>
      <c r="AT549" s="26">
        <f>AI531*STAFFPLAN_CWS!$F182</f>
        <v>102000</v>
      </c>
      <c r="AU549" s="26">
        <f>AJ531*STAFFPLAN_CWS!$F182</f>
        <v>102000</v>
      </c>
      <c r="AV549" s="26">
        <f>AK531*STAFFPLAN_CWS!$F182</f>
        <v>102000</v>
      </c>
      <c r="AW549" s="26">
        <f>AL531*STAFFPLAN_CWS!$F182</f>
        <v>102000</v>
      </c>
      <c r="AX549" s="26">
        <f>AM531*STAFFPLAN_CWS!$F182</f>
        <v>102000</v>
      </c>
      <c r="AY549" s="26">
        <f>AN531*STAFFPLAN_CWS!$F182</f>
        <v>102000</v>
      </c>
      <c r="AZ549" s="26">
        <f>AO531*STAFFPLAN_CWS!$F182</f>
        <v>102000</v>
      </c>
      <c r="BA549" s="26">
        <f>AP531*STAFFPLAN_CWS!$F182</f>
        <v>102000</v>
      </c>
      <c r="BB549" s="26">
        <f>AQ531*STAFFPLAN_CWS!$F182</f>
        <v>102000</v>
      </c>
      <c r="BC549" s="26">
        <f>AR531*STAFFPLAN_CWS!$F182</f>
        <v>108000</v>
      </c>
      <c r="BD549" s="26">
        <f>AS531*STAFFPLAN_CWS!$G182</f>
        <v>108000</v>
      </c>
      <c r="BE549" s="26">
        <f>AT531*STAFFPLAN_CWS!$G182</f>
        <v>108000</v>
      </c>
      <c r="BF549" s="26">
        <f>AU531*STAFFPLAN_CWS!$G182</f>
        <v>108000</v>
      </c>
      <c r="BG549" s="26">
        <f>AV531*STAFFPLAN_CWS!$G182</f>
        <v>108000</v>
      </c>
      <c r="BH549" s="26">
        <f>AW531*STAFFPLAN_CWS!$G182</f>
        <v>108000</v>
      </c>
      <c r="BI549" s="26">
        <f>AX531*STAFFPLAN_CWS!$G182</f>
        <v>108000</v>
      </c>
      <c r="BJ549" s="26">
        <f>AY531*STAFFPLAN_CWS!$G182</f>
        <v>108000</v>
      </c>
      <c r="BK549" s="26">
        <f>AZ531*STAFFPLAN_CWS!$G182</f>
        <v>108000</v>
      </c>
      <c r="BL549" s="26">
        <f>BA531*STAFFPLAN_CWS!$G182</f>
        <v>108000</v>
      </c>
      <c r="BM549" s="26">
        <f>BB531*STAFFPLAN_CWS!$G182</f>
        <v>108000</v>
      </c>
      <c r="BN549" s="26">
        <f>BC531*STAFFPLAN_CWS!$G182</f>
        <v>108000</v>
      </c>
      <c r="BO549" s="26">
        <f>BD531*STAFFPLAN_CWS!$G182</f>
        <v>120000</v>
      </c>
      <c r="BP549" s="39">
        <f>SUM(H549:BO549)</f>
        <v>4440000</v>
      </c>
    </row>
    <row r="550" spans="1:68" outlineLevel="1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1" x14ac:dyDescent="0.15">
      <c r="A551" s="33" t="s">
        <v>90</v>
      </c>
      <c r="G551" s="26">
        <f t="shared" ref="G551:AL551" si="290">G549+G548</f>
        <v>0</v>
      </c>
      <c r="H551" s="26">
        <f t="shared" si="290"/>
        <v>0</v>
      </c>
      <c r="I551" s="26">
        <f t="shared" si="290"/>
        <v>0</v>
      </c>
      <c r="J551" s="26">
        <f t="shared" si="290"/>
        <v>0</v>
      </c>
      <c r="K551" s="26">
        <f t="shared" si="290"/>
        <v>1666.6666666666667</v>
      </c>
      <c r="L551" s="26">
        <f t="shared" si="290"/>
        <v>1666.6666666666667</v>
      </c>
      <c r="M551" s="26">
        <f t="shared" si="290"/>
        <v>1666.6666666666667</v>
      </c>
      <c r="N551" s="26">
        <f t="shared" si="290"/>
        <v>1666.6666666666667</v>
      </c>
      <c r="O551" s="26">
        <f t="shared" si="290"/>
        <v>1666.6666666666667</v>
      </c>
      <c r="P551" s="26">
        <f t="shared" si="290"/>
        <v>1666.6666666666667</v>
      </c>
      <c r="Q551" s="26">
        <f t="shared" si="290"/>
        <v>1666.6666666666667</v>
      </c>
      <c r="R551" s="26">
        <f t="shared" si="290"/>
        <v>1666.6666666666667</v>
      </c>
      <c r="S551" s="26">
        <f t="shared" si="290"/>
        <v>49666.666666666664</v>
      </c>
      <c r="T551" s="26">
        <f t="shared" si="290"/>
        <v>49833.333333333336</v>
      </c>
      <c r="U551" s="26">
        <f t="shared" si="290"/>
        <v>49833.333333333336</v>
      </c>
      <c r="V551" s="26">
        <f t="shared" si="290"/>
        <v>49833.333333333336</v>
      </c>
      <c r="W551" s="26">
        <f t="shared" si="290"/>
        <v>49833.333333333336</v>
      </c>
      <c r="X551" s="26">
        <f t="shared" si="290"/>
        <v>49833.333333333336</v>
      </c>
      <c r="Y551" s="26">
        <f t="shared" si="290"/>
        <v>49833.333333333336</v>
      </c>
      <c r="Z551" s="26">
        <f t="shared" si="290"/>
        <v>49833.333333333336</v>
      </c>
      <c r="AA551" s="26">
        <f t="shared" si="290"/>
        <v>49833.333333333336</v>
      </c>
      <c r="AB551" s="26">
        <f t="shared" si="290"/>
        <v>49833.333333333336</v>
      </c>
      <c r="AC551" s="26">
        <f t="shared" si="290"/>
        <v>49833.333333333336</v>
      </c>
      <c r="AD551" s="26">
        <f t="shared" si="290"/>
        <v>49833.333333333336</v>
      </c>
      <c r="AE551" s="26">
        <f t="shared" si="290"/>
        <v>103833.33333333333</v>
      </c>
      <c r="AF551" s="26">
        <f t="shared" si="290"/>
        <v>104016.66666666667</v>
      </c>
      <c r="AG551" s="26">
        <f t="shared" si="290"/>
        <v>104016.66666666667</v>
      </c>
      <c r="AH551" s="26">
        <f t="shared" si="290"/>
        <v>104016.66666666667</v>
      </c>
      <c r="AI551" s="26">
        <f t="shared" si="290"/>
        <v>104016.66666666667</v>
      </c>
      <c r="AJ551" s="26">
        <f t="shared" si="290"/>
        <v>104016.66666666667</v>
      </c>
      <c r="AK551" s="26">
        <f t="shared" si="290"/>
        <v>104016.66666666667</v>
      </c>
      <c r="AL551" s="26">
        <f t="shared" si="290"/>
        <v>104016.66666666667</v>
      </c>
      <c r="AM551" s="26">
        <f t="shared" ref="AM551:BO551" si="291">AM549+AM548</f>
        <v>104016.66666666667</v>
      </c>
      <c r="AN551" s="26">
        <f t="shared" si="291"/>
        <v>104016.66666666667</v>
      </c>
      <c r="AO551" s="26">
        <f t="shared" si="291"/>
        <v>104016.66666666667</v>
      </c>
      <c r="AP551" s="26">
        <f t="shared" si="291"/>
        <v>104016.66666666667</v>
      </c>
      <c r="AQ551" s="26">
        <f t="shared" si="291"/>
        <v>104016.66666666667</v>
      </c>
      <c r="AR551" s="26">
        <f t="shared" si="291"/>
        <v>104218.33333333333</v>
      </c>
      <c r="AS551" s="26">
        <f t="shared" si="291"/>
        <v>104218.33333333333</v>
      </c>
      <c r="AT551" s="26">
        <f t="shared" si="291"/>
        <v>104218.33333333333</v>
      </c>
      <c r="AU551" s="26">
        <f t="shared" si="291"/>
        <v>104218.33333333333</v>
      </c>
      <c r="AV551" s="26">
        <f t="shared" si="291"/>
        <v>104218.33333333333</v>
      </c>
      <c r="AW551" s="26">
        <f t="shared" si="291"/>
        <v>104218.33333333333</v>
      </c>
      <c r="AX551" s="26">
        <f t="shared" si="291"/>
        <v>104218.33333333333</v>
      </c>
      <c r="AY551" s="26">
        <f t="shared" si="291"/>
        <v>104218.33333333333</v>
      </c>
      <c r="AZ551" s="26">
        <f t="shared" si="291"/>
        <v>104218.33333333333</v>
      </c>
      <c r="BA551" s="26">
        <f t="shared" si="291"/>
        <v>104218.33333333333</v>
      </c>
      <c r="BB551" s="26">
        <f t="shared" si="291"/>
        <v>104218.33333333333</v>
      </c>
      <c r="BC551" s="26">
        <f t="shared" si="291"/>
        <v>110218.33333333333</v>
      </c>
      <c r="BD551" s="26">
        <f t="shared" si="291"/>
        <v>110440.16666666667</v>
      </c>
      <c r="BE551" s="26">
        <f t="shared" si="291"/>
        <v>110440.16666666667</v>
      </c>
      <c r="BF551" s="26">
        <f t="shared" si="291"/>
        <v>110440.16666666667</v>
      </c>
      <c r="BG551" s="26">
        <f t="shared" si="291"/>
        <v>110440.16666666667</v>
      </c>
      <c r="BH551" s="26">
        <f t="shared" si="291"/>
        <v>110440.16666666667</v>
      </c>
      <c r="BI551" s="26">
        <f t="shared" si="291"/>
        <v>110440.16666666667</v>
      </c>
      <c r="BJ551" s="26">
        <f t="shared" si="291"/>
        <v>110440.16666666667</v>
      </c>
      <c r="BK551" s="26">
        <f t="shared" si="291"/>
        <v>110440.16666666667</v>
      </c>
      <c r="BL551" s="26">
        <f t="shared" si="291"/>
        <v>110440.16666666667</v>
      </c>
      <c r="BM551" s="26">
        <f t="shared" si="291"/>
        <v>110440.16666666667</v>
      </c>
      <c r="BN551" s="26">
        <f t="shared" si="291"/>
        <v>110440.16666666667</v>
      </c>
      <c r="BO551" s="26">
        <f t="shared" si="291"/>
        <v>122440.16666666667</v>
      </c>
      <c r="BP551" s="39">
        <f>SUM(H551:BO551)</f>
        <v>4557102.0000000019</v>
      </c>
    </row>
    <row r="552" spans="1:68" outlineLevel="1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63000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652000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1248200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1256620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1337282</v>
      </c>
      <c r="BP552" s="39">
        <f>SUM(H552:BO552)</f>
        <v>4557102</v>
      </c>
    </row>
    <row r="553" spans="1:68" outlineLevel="1" x14ac:dyDescent="0.15">
      <c r="A553" s="14" t="s">
        <v>129</v>
      </c>
      <c r="G553" s="26">
        <f t="shared" ref="G553:AL553" si="292">G551+G545+G535</f>
        <v>0</v>
      </c>
      <c r="H553" s="26">
        <f t="shared" si="292"/>
        <v>1744051.6666666667</v>
      </c>
      <c r="I553" s="26">
        <f t="shared" si="292"/>
        <v>1744051.6666666667</v>
      </c>
      <c r="J553" s="26">
        <f t="shared" si="292"/>
        <v>1744051.6666666667</v>
      </c>
      <c r="K553" s="26">
        <f t="shared" si="292"/>
        <v>1745718.3333333333</v>
      </c>
      <c r="L553" s="26">
        <f t="shared" si="292"/>
        <v>1745718.3333333333</v>
      </c>
      <c r="M553" s="26">
        <f t="shared" si="292"/>
        <v>1745718.3333333333</v>
      </c>
      <c r="N553" s="26">
        <f t="shared" si="292"/>
        <v>1745718.3333333333</v>
      </c>
      <c r="O553" s="26">
        <f t="shared" si="292"/>
        <v>1745718.3333333333</v>
      </c>
      <c r="P553" s="26">
        <f t="shared" si="292"/>
        <v>1745718.3333333333</v>
      </c>
      <c r="Q553" s="26">
        <f t="shared" si="292"/>
        <v>1745718.3333333333</v>
      </c>
      <c r="R553" s="26">
        <f t="shared" si="292"/>
        <v>1745718.3333333333</v>
      </c>
      <c r="S553" s="26">
        <f t="shared" si="292"/>
        <v>1793718.3333333333</v>
      </c>
      <c r="T553" s="26">
        <f t="shared" si="292"/>
        <v>3755885</v>
      </c>
      <c r="U553" s="26">
        <f t="shared" si="292"/>
        <v>3755885</v>
      </c>
      <c r="V553" s="26">
        <f t="shared" si="292"/>
        <v>3755885</v>
      </c>
      <c r="W553" s="26">
        <f t="shared" si="292"/>
        <v>3755885</v>
      </c>
      <c r="X553" s="26">
        <f t="shared" si="292"/>
        <v>3755885</v>
      </c>
      <c r="Y553" s="26">
        <f t="shared" si="292"/>
        <v>3755885</v>
      </c>
      <c r="Z553" s="26">
        <f t="shared" si="292"/>
        <v>3755885</v>
      </c>
      <c r="AA553" s="26">
        <f t="shared" si="292"/>
        <v>3755885</v>
      </c>
      <c r="AB553" s="26">
        <f t="shared" si="292"/>
        <v>3755885</v>
      </c>
      <c r="AC553" s="26">
        <f t="shared" si="292"/>
        <v>3755885</v>
      </c>
      <c r="AD553" s="26">
        <f t="shared" si="292"/>
        <v>3755885</v>
      </c>
      <c r="AE553" s="26">
        <f t="shared" si="292"/>
        <v>3809885</v>
      </c>
      <c r="AF553" s="26">
        <f t="shared" si="292"/>
        <v>3810068.3333333335</v>
      </c>
      <c r="AG553" s="26">
        <f t="shared" si="292"/>
        <v>3810068.3333333335</v>
      </c>
      <c r="AH553" s="26">
        <f t="shared" si="292"/>
        <v>3810068.3333333335</v>
      </c>
      <c r="AI553" s="26">
        <f t="shared" si="292"/>
        <v>3810068.3333333335</v>
      </c>
      <c r="AJ553" s="26">
        <f t="shared" si="292"/>
        <v>3810068.3333333335</v>
      </c>
      <c r="AK553" s="26">
        <f t="shared" si="292"/>
        <v>3810068.3333333335</v>
      </c>
      <c r="AL553" s="26">
        <f t="shared" si="292"/>
        <v>3810068.3333333335</v>
      </c>
      <c r="AM553" s="26">
        <f t="shared" ref="AM553:BO553" si="293">AM551+AM545+AM535</f>
        <v>3810068.3333333335</v>
      </c>
      <c r="AN553" s="26">
        <f t="shared" si="293"/>
        <v>3810068.3333333335</v>
      </c>
      <c r="AO553" s="26">
        <f t="shared" si="293"/>
        <v>3810068.3333333335</v>
      </c>
      <c r="AP553" s="26">
        <f t="shared" si="293"/>
        <v>3810068.3333333335</v>
      </c>
      <c r="AQ553" s="26">
        <f t="shared" si="293"/>
        <v>3810068.3333333335</v>
      </c>
      <c r="AR553" s="26">
        <f t="shared" si="293"/>
        <v>4028270</v>
      </c>
      <c r="AS553" s="26">
        <f t="shared" si="293"/>
        <v>4028270</v>
      </c>
      <c r="AT553" s="26">
        <f t="shared" si="293"/>
        <v>4028270</v>
      </c>
      <c r="AU553" s="26">
        <f t="shared" si="293"/>
        <v>4028270</v>
      </c>
      <c r="AV553" s="26">
        <f t="shared" si="293"/>
        <v>4028270</v>
      </c>
      <c r="AW553" s="26">
        <f t="shared" si="293"/>
        <v>4028270</v>
      </c>
      <c r="AX553" s="26">
        <f t="shared" si="293"/>
        <v>4028270</v>
      </c>
      <c r="AY553" s="26">
        <f t="shared" si="293"/>
        <v>4028270</v>
      </c>
      <c r="AZ553" s="26">
        <f t="shared" si="293"/>
        <v>4028270</v>
      </c>
      <c r="BA553" s="26">
        <f t="shared" si="293"/>
        <v>4028270</v>
      </c>
      <c r="BB553" s="26">
        <f t="shared" si="293"/>
        <v>4028270</v>
      </c>
      <c r="BC553" s="26">
        <f t="shared" si="293"/>
        <v>4034270</v>
      </c>
      <c r="BD553" s="26">
        <f t="shared" si="293"/>
        <v>4470491.833333333</v>
      </c>
      <c r="BE553" s="26">
        <f t="shared" si="293"/>
        <v>4470491.833333333</v>
      </c>
      <c r="BF553" s="26">
        <f t="shared" si="293"/>
        <v>4470491.833333333</v>
      </c>
      <c r="BG553" s="26">
        <f t="shared" si="293"/>
        <v>4470491.833333333</v>
      </c>
      <c r="BH553" s="26">
        <f t="shared" si="293"/>
        <v>4470491.833333333</v>
      </c>
      <c r="BI553" s="26">
        <f t="shared" si="293"/>
        <v>4470491.833333333</v>
      </c>
      <c r="BJ553" s="26">
        <f t="shared" si="293"/>
        <v>4470491.833333333</v>
      </c>
      <c r="BK553" s="26">
        <f t="shared" si="293"/>
        <v>4470491.833333333</v>
      </c>
      <c r="BL553" s="26">
        <f t="shared" si="293"/>
        <v>4470491.833333333</v>
      </c>
      <c r="BM553" s="26">
        <f t="shared" si="293"/>
        <v>4470491.833333333</v>
      </c>
      <c r="BN553" s="26">
        <f t="shared" si="293"/>
        <v>4470491.833333333</v>
      </c>
      <c r="BO553" s="26">
        <f t="shared" si="293"/>
        <v>4482491.833333333</v>
      </c>
      <c r="BP553" s="39">
        <f>SUM(G553:BO553)</f>
        <v>213840202.00000006</v>
      </c>
    </row>
    <row r="554" spans="1:68" outlineLevel="1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20991620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45124620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45720820.000000007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48345240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53657902.000000007</v>
      </c>
      <c r="BP554" s="39">
        <f>SUM(G554:BO554)</f>
        <v>213840202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1221</v>
      </c>
      <c r="G557" s="24"/>
    </row>
    <row r="558" spans="1:68" x14ac:dyDescent="0.15">
      <c r="A558" s="45" t="s">
        <v>10</v>
      </c>
      <c r="G558" s="28">
        <f t="shared" ref="G558:AL558" si="294">G143</f>
        <v>0</v>
      </c>
      <c r="H558" s="28">
        <f t="shared" si="294"/>
        <v>4</v>
      </c>
      <c r="I558" s="28">
        <f t="shared" si="294"/>
        <v>4</v>
      </c>
      <c r="J558" s="28">
        <f t="shared" si="294"/>
        <v>4</v>
      </c>
      <c r="K558" s="28">
        <f t="shared" si="294"/>
        <v>4</v>
      </c>
      <c r="L558" s="28">
        <f t="shared" si="294"/>
        <v>4</v>
      </c>
      <c r="M558" s="28">
        <f t="shared" si="294"/>
        <v>4</v>
      </c>
      <c r="N558" s="28">
        <f t="shared" si="294"/>
        <v>4</v>
      </c>
      <c r="O558" s="28">
        <f t="shared" si="294"/>
        <v>4</v>
      </c>
      <c r="P558" s="28">
        <f t="shared" si="294"/>
        <v>4</v>
      </c>
      <c r="Q558" s="28">
        <f t="shared" si="294"/>
        <v>4</v>
      </c>
      <c r="R558" s="28">
        <f t="shared" si="294"/>
        <v>4</v>
      </c>
      <c r="S558" s="28">
        <f t="shared" si="294"/>
        <v>4</v>
      </c>
      <c r="T558" s="28">
        <f t="shared" si="294"/>
        <v>4</v>
      </c>
      <c r="U558" s="28">
        <f t="shared" si="294"/>
        <v>4</v>
      </c>
      <c r="V558" s="28">
        <f t="shared" si="294"/>
        <v>4</v>
      </c>
      <c r="W558" s="28">
        <f t="shared" si="294"/>
        <v>4</v>
      </c>
      <c r="X558" s="28">
        <f t="shared" si="294"/>
        <v>4</v>
      </c>
      <c r="Y558" s="28">
        <f t="shared" si="294"/>
        <v>4</v>
      </c>
      <c r="Z558" s="28">
        <f t="shared" si="294"/>
        <v>4</v>
      </c>
      <c r="AA558" s="28">
        <f t="shared" si="294"/>
        <v>4</v>
      </c>
      <c r="AB558" s="28">
        <f t="shared" si="294"/>
        <v>4</v>
      </c>
      <c r="AC558" s="28">
        <f t="shared" si="294"/>
        <v>4</v>
      </c>
      <c r="AD558" s="28">
        <f t="shared" si="294"/>
        <v>4</v>
      </c>
      <c r="AE558" s="28">
        <f t="shared" si="294"/>
        <v>4</v>
      </c>
      <c r="AF558" s="28">
        <f t="shared" si="294"/>
        <v>4</v>
      </c>
      <c r="AG558" s="28">
        <f t="shared" si="294"/>
        <v>4</v>
      </c>
      <c r="AH558" s="28">
        <f t="shared" si="294"/>
        <v>4</v>
      </c>
      <c r="AI558" s="28">
        <f t="shared" si="294"/>
        <v>4</v>
      </c>
      <c r="AJ558" s="28">
        <f t="shared" si="294"/>
        <v>4</v>
      </c>
      <c r="AK558" s="28">
        <f t="shared" si="294"/>
        <v>4</v>
      </c>
      <c r="AL558" s="28">
        <f t="shared" si="294"/>
        <v>4</v>
      </c>
      <c r="AM558" s="28">
        <f t="shared" ref="AM558:BO558" si="295">AM143</f>
        <v>4</v>
      </c>
      <c r="AN558" s="28">
        <f t="shared" si="295"/>
        <v>4</v>
      </c>
      <c r="AO558" s="28">
        <f t="shared" si="295"/>
        <v>4</v>
      </c>
      <c r="AP558" s="28">
        <f t="shared" si="295"/>
        <v>4</v>
      </c>
      <c r="AQ558" s="28">
        <f t="shared" si="295"/>
        <v>4</v>
      </c>
      <c r="AR558" s="28">
        <f t="shared" si="295"/>
        <v>4</v>
      </c>
      <c r="AS558" s="28">
        <f t="shared" si="295"/>
        <v>4</v>
      </c>
      <c r="AT558" s="28">
        <f t="shared" si="295"/>
        <v>4</v>
      </c>
      <c r="AU558" s="28">
        <f t="shared" si="295"/>
        <v>4</v>
      </c>
      <c r="AV558" s="28">
        <f t="shared" si="295"/>
        <v>4</v>
      </c>
      <c r="AW558" s="28">
        <f t="shared" si="295"/>
        <v>4</v>
      </c>
      <c r="AX558" s="28">
        <f t="shared" si="295"/>
        <v>4</v>
      </c>
      <c r="AY558" s="28">
        <f t="shared" si="295"/>
        <v>4</v>
      </c>
      <c r="AZ558" s="28">
        <f t="shared" si="295"/>
        <v>4</v>
      </c>
      <c r="BA558" s="28">
        <f t="shared" si="295"/>
        <v>4</v>
      </c>
      <c r="BB558" s="28">
        <f t="shared" si="295"/>
        <v>4</v>
      </c>
      <c r="BC558" s="28">
        <f t="shared" si="295"/>
        <v>4</v>
      </c>
      <c r="BD558" s="28">
        <f t="shared" si="295"/>
        <v>4</v>
      </c>
      <c r="BE558" s="28">
        <f t="shared" si="295"/>
        <v>4</v>
      </c>
      <c r="BF558" s="28">
        <f t="shared" si="295"/>
        <v>4</v>
      </c>
      <c r="BG558" s="28">
        <f t="shared" si="295"/>
        <v>4</v>
      </c>
      <c r="BH558" s="28">
        <f t="shared" si="295"/>
        <v>4</v>
      </c>
      <c r="BI558" s="28">
        <f t="shared" si="295"/>
        <v>4</v>
      </c>
      <c r="BJ558" s="28">
        <f t="shared" si="295"/>
        <v>4</v>
      </c>
      <c r="BK558" s="28">
        <f t="shared" si="295"/>
        <v>4</v>
      </c>
      <c r="BL558" s="28">
        <f t="shared" si="295"/>
        <v>4</v>
      </c>
      <c r="BM558" s="28">
        <f t="shared" si="295"/>
        <v>4</v>
      </c>
      <c r="BN558" s="28">
        <f t="shared" si="295"/>
        <v>4</v>
      </c>
      <c r="BO558" s="28">
        <f t="shared" si="295"/>
        <v>4</v>
      </c>
    </row>
    <row r="559" spans="1:68" x14ac:dyDescent="0.15">
      <c r="A559" s="45" t="s">
        <v>9</v>
      </c>
      <c r="G559" s="28">
        <f t="shared" ref="G559:AL559" si="296">G144</f>
        <v>0</v>
      </c>
      <c r="H559" s="28">
        <f t="shared" si="296"/>
        <v>4</v>
      </c>
      <c r="I559" s="28">
        <f t="shared" si="296"/>
        <v>4</v>
      </c>
      <c r="J559" s="28">
        <f t="shared" si="296"/>
        <v>4</v>
      </c>
      <c r="K559" s="28">
        <f t="shared" si="296"/>
        <v>4</v>
      </c>
      <c r="L559" s="28">
        <f t="shared" si="296"/>
        <v>4</v>
      </c>
      <c r="M559" s="28">
        <f t="shared" si="296"/>
        <v>4</v>
      </c>
      <c r="N559" s="28">
        <f t="shared" si="296"/>
        <v>4</v>
      </c>
      <c r="O559" s="28">
        <f t="shared" si="296"/>
        <v>4</v>
      </c>
      <c r="P559" s="28">
        <f t="shared" si="296"/>
        <v>4</v>
      </c>
      <c r="Q559" s="28">
        <f t="shared" si="296"/>
        <v>4</v>
      </c>
      <c r="R559" s="28">
        <f t="shared" si="296"/>
        <v>4</v>
      </c>
      <c r="S559" s="28">
        <f t="shared" si="296"/>
        <v>4</v>
      </c>
      <c r="T559" s="28">
        <f t="shared" si="296"/>
        <v>4</v>
      </c>
      <c r="U559" s="28">
        <f t="shared" si="296"/>
        <v>4</v>
      </c>
      <c r="V559" s="28">
        <f t="shared" si="296"/>
        <v>4</v>
      </c>
      <c r="W559" s="28">
        <f t="shared" si="296"/>
        <v>4</v>
      </c>
      <c r="X559" s="28">
        <f t="shared" si="296"/>
        <v>4</v>
      </c>
      <c r="Y559" s="28">
        <f t="shared" si="296"/>
        <v>2</v>
      </c>
      <c r="Z559" s="28">
        <f t="shared" si="296"/>
        <v>1</v>
      </c>
      <c r="AA559" s="28">
        <f t="shared" si="296"/>
        <v>1</v>
      </c>
      <c r="AB559" s="28">
        <f t="shared" si="296"/>
        <v>1</v>
      </c>
      <c r="AC559" s="28">
        <f t="shared" si="296"/>
        <v>1</v>
      </c>
      <c r="AD559" s="28">
        <f t="shared" si="296"/>
        <v>1</v>
      </c>
      <c r="AE559" s="28">
        <f t="shared" si="296"/>
        <v>1</v>
      </c>
      <c r="AF559" s="28">
        <f t="shared" si="296"/>
        <v>0</v>
      </c>
      <c r="AG559" s="28">
        <f t="shared" si="296"/>
        <v>0</v>
      </c>
      <c r="AH559" s="28">
        <f t="shared" si="296"/>
        <v>0</v>
      </c>
      <c r="AI559" s="28">
        <f t="shared" si="296"/>
        <v>0</v>
      </c>
      <c r="AJ559" s="28">
        <f t="shared" si="296"/>
        <v>0</v>
      </c>
      <c r="AK559" s="28">
        <f t="shared" si="296"/>
        <v>0</v>
      </c>
      <c r="AL559" s="28">
        <f t="shared" si="296"/>
        <v>0</v>
      </c>
      <c r="AM559" s="28">
        <f t="shared" ref="AM559:BO559" si="297">AM144</f>
        <v>0</v>
      </c>
      <c r="AN559" s="28">
        <f t="shared" si="297"/>
        <v>0</v>
      </c>
      <c r="AO559" s="28">
        <f t="shared" si="297"/>
        <v>0</v>
      </c>
      <c r="AP559" s="28">
        <f t="shared" si="297"/>
        <v>0</v>
      </c>
      <c r="AQ559" s="28">
        <f t="shared" si="297"/>
        <v>0</v>
      </c>
      <c r="AR559" s="28">
        <f t="shared" si="297"/>
        <v>0</v>
      </c>
      <c r="AS559" s="28">
        <f t="shared" si="297"/>
        <v>0</v>
      </c>
      <c r="AT559" s="28">
        <f t="shared" si="297"/>
        <v>0</v>
      </c>
      <c r="AU559" s="28">
        <f t="shared" si="297"/>
        <v>0</v>
      </c>
      <c r="AV559" s="28">
        <f t="shared" si="297"/>
        <v>0</v>
      </c>
      <c r="AW559" s="28">
        <f t="shared" si="297"/>
        <v>0</v>
      </c>
      <c r="AX559" s="28">
        <f t="shared" si="297"/>
        <v>0</v>
      </c>
      <c r="AY559" s="28">
        <f t="shared" si="297"/>
        <v>0</v>
      </c>
      <c r="AZ559" s="28">
        <f t="shared" si="297"/>
        <v>0</v>
      </c>
      <c r="BA559" s="28">
        <f t="shared" si="297"/>
        <v>0</v>
      </c>
      <c r="BB559" s="28">
        <f t="shared" si="297"/>
        <v>0</v>
      </c>
      <c r="BC559" s="28">
        <f t="shared" si="297"/>
        <v>0</v>
      </c>
      <c r="BD559" s="28">
        <f t="shared" si="297"/>
        <v>0</v>
      </c>
      <c r="BE559" s="28">
        <f t="shared" si="297"/>
        <v>0</v>
      </c>
      <c r="BF559" s="28">
        <f t="shared" si="297"/>
        <v>0</v>
      </c>
      <c r="BG559" s="28">
        <f t="shared" si="297"/>
        <v>0</v>
      </c>
      <c r="BH559" s="28">
        <f t="shared" si="297"/>
        <v>0</v>
      </c>
      <c r="BI559" s="28">
        <f t="shared" si="297"/>
        <v>0</v>
      </c>
      <c r="BJ559" s="28">
        <f t="shared" si="297"/>
        <v>0</v>
      </c>
      <c r="BK559" s="28">
        <f t="shared" si="297"/>
        <v>0</v>
      </c>
      <c r="BL559" s="28">
        <f t="shared" si="297"/>
        <v>0</v>
      </c>
      <c r="BM559" s="28">
        <f t="shared" si="297"/>
        <v>0</v>
      </c>
      <c r="BN559" s="28">
        <f t="shared" si="297"/>
        <v>0</v>
      </c>
      <c r="BO559" s="28">
        <f t="shared" si="297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298">SUM(I558:I559)</f>
        <v>8</v>
      </c>
      <c r="J560" s="28">
        <f t="shared" si="298"/>
        <v>8</v>
      </c>
      <c r="K560" s="28">
        <f t="shared" si="298"/>
        <v>8</v>
      </c>
      <c r="L560" s="28">
        <f t="shared" si="298"/>
        <v>8</v>
      </c>
      <c r="M560" s="28">
        <f t="shared" si="298"/>
        <v>8</v>
      </c>
      <c r="N560" s="28">
        <f t="shared" si="298"/>
        <v>8</v>
      </c>
      <c r="O560" s="28">
        <f t="shared" si="298"/>
        <v>8</v>
      </c>
      <c r="P560" s="28">
        <f t="shared" si="298"/>
        <v>8</v>
      </c>
      <c r="Q560" s="28">
        <f t="shared" si="298"/>
        <v>8</v>
      </c>
      <c r="R560" s="28">
        <f t="shared" si="298"/>
        <v>8</v>
      </c>
      <c r="S560" s="28">
        <f t="shared" si="298"/>
        <v>8</v>
      </c>
      <c r="T560" s="28">
        <f t="shared" si="298"/>
        <v>8</v>
      </c>
      <c r="U560" s="28">
        <f t="shared" si="298"/>
        <v>8</v>
      </c>
      <c r="V560" s="28">
        <f t="shared" si="298"/>
        <v>8</v>
      </c>
      <c r="W560" s="28">
        <f t="shared" si="298"/>
        <v>8</v>
      </c>
      <c r="X560" s="28">
        <f t="shared" si="298"/>
        <v>8</v>
      </c>
      <c r="Y560" s="28">
        <f t="shared" si="298"/>
        <v>6</v>
      </c>
      <c r="Z560" s="28">
        <f t="shared" si="298"/>
        <v>5</v>
      </c>
      <c r="AA560" s="28">
        <f t="shared" si="298"/>
        <v>5</v>
      </c>
      <c r="AB560" s="28">
        <f t="shared" si="298"/>
        <v>5</v>
      </c>
      <c r="AC560" s="28">
        <f t="shared" si="298"/>
        <v>5</v>
      </c>
      <c r="AD560" s="28">
        <f t="shared" si="298"/>
        <v>5</v>
      </c>
      <c r="AE560" s="28">
        <f t="shared" si="298"/>
        <v>5</v>
      </c>
      <c r="AF560" s="28">
        <f t="shared" ref="AF560:BO560" si="299">SUM(AF558:AF559)</f>
        <v>4</v>
      </c>
      <c r="AG560" s="28">
        <f t="shared" si="299"/>
        <v>4</v>
      </c>
      <c r="AH560" s="28">
        <f t="shared" si="299"/>
        <v>4</v>
      </c>
      <c r="AI560" s="28">
        <f t="shared" si="299"/>
        <v>4</v>
      </c>
      <c r="AJ560" s="28">
        <f t="shared" si="299"/>
        <v>4</v>
      </c>
      <c r="AK560" s="28">
        <f t="shared" si="299"/>
        <v>4</v>
      </c>
      <c r="AL560" s="28">
        <f t="shared" si="299"/>
        <v>4</v>
      </c>
      <c r="AM560" s="28">
        <f t="shared" si="299"/>
        <v>4</v>
      </c>
      <c r="AN560" s="28">
        <f t="shared" si="299"/>
        <v>4</v>
      </c>
      <c r="AO560" s="28">
        <f t="shared" si="299"/>
        <v>4</v>
      </c>
      <c r="AP560" s="28">
        <f t="shared" si="299"/>
        <v>4</v>
      </c>
      <c r="AQ560" s="28">
        <f t="shared" si="299"/>
        <v>4</v>
      </c>
      <c r="AR560" s="28">
        <f t="shared" si="299"/>
        <v>4</v>
      </c>
      <c r="AS560" s="28">
        <f t="shared" si="299"/>
        <v>4</v>
      </c>
      <c r="AT560" s="28">
        <f t="shared" si="299"/>
        <v>4</v>
      </c>
      <c r="AU560" s="28">
        <f t="shared" si="299"/>
        <v>4</v>
      </c>
      <c r="AV560" s="28">
        <f t="shared" si="299"/>
        <v>4</v>
      </c>
      <c r="AW560" s="28">
        <f t="shared" si="299"/>
        <v>4</v>
      </c>
      <c r="AX560" s="28">
        <f t="shared" si="299"/>
        <v>4</v>
      </c>
      <c r="AY560" s="28">
        <f t="shared" si="299"/>
        <v>4</v>
      </c>
      <c r="AZ560" s="28">
        <f t="shared" si="299"/>
        <v>4</v>
      </c>
      <c r="BA560" s="28">
        <f t="shared" si="299"/>
        <v>4</v>
      </c>
      <c r="BB560" s="28">
        <f t="shared" si="299"/>
        <v>4</v>
      </c>
      <c r="BC560" s="28">
        <f t="shared" si="299"/>
        <v>4</v>
      </c>
      <c r="BD560" s="28">
        <f t="shared" si="299"/>
        <v>4</v>
      </c>
      <c r="BE560" s="28">
        <f t="shared" si="299"/>
        <v>4</v>
      </c>
      <c r="BF560" s="28">
        <f t="shared" si="299"/>
        <v>4</v>
      </c>
      <c r="BG560" s="28">
        <f t="shared" si="299"/>
        <v>4</v>
      </c>
      <c r="BH560" s="28">
        <f t="shared" si="299"/>
        <v>4</v>
      </c>
      <c r="BI560" s="28">
        <f t="shared" si="299"/>
        <v>4</v>
      </c>
      <c r="BJ560" s="28">
        <f t="shared" si="299"/>
        <v>4</v>
      </c>
      <c r="BK560" s="28">
        <f t="shared" si="299"/>
        <v>4</v>
      </c>
      <c r="BL560" s="28">
        <f t="shared" si="299"/>
        <v>4</v>
      </c>
      <c r="BM560" s="28">
        <f t="shared" si="299"/>
        <v>4</v>
      </c>
      <c r="BN560" s="28">
        <f t="shared" si="299"/>
        <v>4</v>
      </c>
      <c r="BO560" s="28">
        <f t="shared" si="299"/>
        <v>4</v>
      </c>
    </row>
    <row r="561" spans="1:69" x14ac:dyDescent="0.15">
      <c r="A561" s="45" t="s">
        <v>1064</v>
      </c>
      <c r="G561" s="26">
        <f t="shared" ref="G561:AL561" si="300">+G208+G273+G356+G529</f>
        <v>0</v>
      </c>
      <c r="H561" s="26">
        <f t="shared" si="300"/>
        <v>1600000</v>
      </c>
      <c r="I561" s="26">
        <f t="shared" si="300"/>
        <v>1600000</v>
      </c>
      <c r="J561" s="26">
        <f t="shared" si="300"/>
        <v>1600000</v>
      </c>
      <c r="K561" s="26">
        <f t="shared" si="300"/>
        <v>1600000</v>
      </c>
      <c r="L561" s="26">
        <f t="shared" si="300"/>
        <v>1600000</v>
      </c>
      <c r="M561" s="26">
        <f t="shared" si="300"/>
        <v>1600000</v>
      </c>
      <c r="N561" s="26">
        <f t="shared" si="300"/>
        <v>1600000</v>
      </c>
      <c r="O561" s="26">
        <f t="shared" si="300"/>
        <v>1600000</v>
      </c>
      <c r="P561" s="26">
        <f t="shared" si="300"/>
        <v>1600000</v>
      </c>
      <c r="Q561" s="26">
        <f t="shared" si="300"/>
        <v>1600000</v>
      </c>
      <c r="R561" s="26">
        <f t="shared" si="300"/>
        <v>1600000</v>
      </c>
      <c r="S561" s="26">
        <f t="shared" si="300"/>
        <v>1600000</v>
      </c>
      <c r="T561" s="26">
        <f t="shared" si="300"/>
        <v>3400000</v>
      </c>
      <c r="U561" s="26">
        <f t="shared" si="300"/>
        <v>3400000</v>
      </c>
      <c r="V561" s="26">
        <f t="shared" si="300"/>
        <v>3400000</v>
      </c>
      <c r="W561" s="26">
        <f t="shared" si="300"/>
        <v>3400000</v>
      </c>
      <c r="X561" s="26">
        <f t="shared" si="300"/>
        <v>3400000</v>
      </c>
      <c r="Y561" s="26">
        <f t="shared" si="300"/>
        <v>3400000</v>
      </c>
      <c r="Z561" s="26">
        <f t="shared" si="300"/>
        <v>3400000</v>
      </c>
      <c r="AA561" s="26">
        <f t="shared" si="300"/>
        <v>3400000</v>
      </c>
      <c r="AB561" s="26">
        <f t="shared" si="300"/>
        <v>3400000</v>
      </c>
      <c r="AC561" s="26">
        <f t="shared" si="300"/>
        <v>3400000</v>
      </c>
      <c r="AD561" s="26">
        <f t="shared" si="300"/>
        <v>3400000</v>
      </c>
      <c r="AE561" s="26">
        <f t="shared" si="300"/>
        <v>3400000</v>
      </c>
      <c r="AF561" s="26">
        <f t="shared" si="300"/>
        <v>7400000</v>
      </c>
      <c r="AG561" s="26">
        <f t="shared" si="300"/>
        <v>7400000</v>
      </c>
      <c r="AH561" s="26">
        <f t="shared" si="300"/>
        <v>7400000</v>
      </c>
      <c r="AI561" s="26">
        <f t="shared" si="300"/>
        <v>7400000</v>
      </c>
      <c r="AJ561" s="26">
        <f t="shared" si="300"/>
        <v>7400000</v>
      </c>
      <c r="AK561" s="26">
        <f t="shared" si="300"/>
        <v>7400000</v>
      </c>
      <c r="AL561" s="26">
        <f t="shared" si="300"/>
        <v>7400000</v>
      </c>
      <c r="AM561" s="26">
        <f t="shared" ref="AM561:BO561" si="301">+AM208+AM273+AM356+AM529</f>
        <v>7400000</v>
      </c>
      <c r="AN561" s="26">
        <f t="shared" si="301"/>
        <v>7400000</v>
      </c>
      <c r="AO561" s="26">
        <f t="shared" si="301"/>
        <v>7400000</v>
      </c>
      <c r="AP561" s="26">
        <f t="shared" si="301"/>
        <v>7400000</v>
      </c>
      <c r="AQ561" s="26">
        <f t="shared" si="301"/>
        <v>7400000</v>
      </c>
      <c r="AR561" s="26">
        <f t="shared" si="301"/>
        <v>11200000</v>
      </c>
      <c r="AS561" s="26">
        <f t="shared" si="301"/>
        <v>11200000</v>
      </c>
      <c r="AT561" s="26">
        <f t="shared" si="301"/>
        <v>11200000</v>
      </c>
      <c r="AU561" s="26">
        <f t="shared" si="301"/>
        <v>11200000</v>
      </c>
      <c r="AV561" s="26">
        <f t="shared" si="301"/>
        <v>11200000</v>
      </c>
      <c r="AW561" s="26">
        <f t="shared" si="301"/>
        <v>11200000</v>
      </c>
      <c r="AX561" s="26">
        <f t="shared" si="301"/>
        <v>11200000</v>
      </c>
      <c r="AY561" s="26">
        <f t="shared" si="301"/>
        <v>11200000</v>
      </c>
      <c r="AZ561" s="26">
        <f t="shared" si="301"/>
        <v>11200000</v>
      </c>
      <c r="BA561" s="26">
        <f t="shared" si="301"/>
        <v>11200000</v>
      </c>
      <c r="BB561" s="26">
        <f t="shared" si="301"/>
        <v>11200000</v>
      </c>
      <c r="BC561" s="26">
        <f t="shared" si="301"/>
        <v>11200000</v>
      </c>
      <c r="BD561" s="26">
        <f t="shared" si="301"/>
        <v>12000000</v>
      </c>
      <c r="BE561" s="26">
        <f t="shared" si="301"/>
        <v>12000000</v>
      </c>
      <c r="BF561" s="26">
        <f t="shared" si="301"/>
        <v>12000000</v>
      </c>
      <c r="BG561" s="26">
        <f t="shared" si="301"/>
        <v>12000000</v>
      </c>
      <c r="BH561" s="26">
        <f t="shared" si="301"/>
        <v>12000000</v>
      </c>
      <c r="BI561" s="26">
        <f t="shared" si="301"/>
        <v>12000000</v>
      </c>
      <c r="BJ561" s="26">
        <f t="shared" si="301"/>
        <v>12000000</v>
      </c>
      <c r="BK561" s="26">
        <f t="shared" si="301"/>
        <v>12000000</v>
      </c>
      <c r="BL561" s="26">
        <f t="shared" si="301"/>
        <v>12000000</v>
      </c>
      <c r="BM561" s="26">
        <f t="shared" si="301"/>
        <v>12000000</v>
      </c>
      <c r="BN561" s="26">
        <f t="shared" si="301"/>
        <v>12000000</v>
      </c>
      <c r="BO561" s="26">
        <f t="shared" si="301"/>
        <v>12000000</v>
      </c>
      <c r="BP561" s="39">
        <f t="shared" ref="BP561:BP567" si="302">SUM(H561:BO561)</f>
        <v>427200000</v>
      </c>
    </row>
    <row r="562" spans="1:69" x14ac:dyDescent="0.15">
      <c r="A562" s="45" t="s">
        <v>1065</v>
      </c>
      <c r="G562" s="26">
        <f t="shared" ref="G562:AL562" si="303">+G209+G274+G357+G530</f>
        <v>0</v>
      </c>
      <c r="H562" s="26">
        <f t="shared" si="303"/>
        <v>0</v>
      </c>
      <c r="I562" s="26">
        <f t="shared" si="303"/>
        <v>0</v>
      </c>
      <c r="J562" s="26">
        <f t="shared" si="303"/>
        <v>0</v>
      </c>
      <c r="K562" s="26">
        <f t="shared" si="303"/>
        <v>0</v>
      </c>
      <c r="L562" s="26">
        <f t="shared" si="303"/>
        <v>0</v>
      </c>
      <c r="M562" s="26">
        <f t="shared" si="303"/>
        <v>0</v>
      </c>
      <c r="N562" s="26">
        <f t="shared" si="303"/>
        <v>0</v>
      </c>
      <c r="O562" s="26">
        <f t="shared" si="303"/>
        <v>0</v>
      </c>
      <c r="P562" s="26">
        <f t="shared" si="303"/>
        <v>0</v>
      </c>
      <c r="Q562" s="26">
        <f t="shared" si="303"/>
        <v>394.20000000000005</v>
      </c>
      <c r="R562" s="26">
        <f t="shared" si="303"/>
        <v>394.20000000000005</v>
      </c>
      <c r="S562" s="26">
        <f t="shared" si="303"/>
        <v>758.25</v>
      </c>
      <c r="T562" s="26">
        <f t="shared" si="303"/>
        <v>2524.1900000000005</v>
      </c>
      <c r="U562" s="26">
        <f t="shared" si="303"/>
        <v>3394.6650000000004</v>
      </c>
      <c r="V562" s="26">
        <f t="shared" si="303"/>
        <v>6789.3300000000008</v>
      </c>
      <c r="W562" s="26">
        <f t="shared" si="303"/>
        <v>6789.3300000000008</v>
      </c>
      <c r="X562" s="26">
        <f t="shared" si="303"/>
        <v>6789.3300000000008</v>
      </c>
      <c r="Y562" s="26">
        <f t="shared" si="303"/>
        <v>6789.3300000000008</v>
      </c>
      <c r="Z562" s="26">
        <f t="shared" si="303"/>
        <v>6789.3300000000008</v>
      </c>
      <c r="AA562" s="26">
        <f t="shared" si="303"/>
        <v>7659.8050000000003</v>
      </c>
      <c r="AB562" s="26">
        <f t="shared" si="303"/>
        <v>8530.2800000000007</v>
      </c>
      <c r="AC562" s="26">
        <f t="shared" si="303"/>
        <v>8552.7800000000007</v>
      </c>
      <c r="AD562" s="26">
        <f t="shared" si="303"/>
        <v>10206.963750000001</v>
      </c>
      <c r="AE562" s="26">
        <f t="shared" si="303"/>
        <v>10225.245000000001</v>
      </c>
      <c r="AF562" s="26">
        <f t="shared" si="303"/>
        <v>13653.38</v>
      </c>
      <c r="AG562" s="26">
        <f t="shared" si="303"/>
        <v>21827.058000000005</v>
      </c>
      <c r="AH562" s="26">
        <f t="shared" si="303"/>
        <v>24635.2215</v>
      </c>
      <c r="AI562" s="26">
        <f t="shared" si="303"/>
        <v>24635.2215</v>
      </c>
      <c r="AJ562" s="26">
        <f t="shared" si="303"/>
        <v>27352.51</v>
      </c>
      <c r="AK562" s="26">
        <f t="shared" si="303"/>
        <v>27352.51</v>
      </c>
      <c r="AL562" s="26">
        <f t="shared" si="303"/>
        <v>27352.51</v>
      </c>
      <c r="AM562" s="26">
        <f t="shared" ref="AM562:BO562" si="304">+AM209+AM274+AM357+AM530</f>
        <v>24658.0965</v>
      </c>
      <c r="AN562" s="26">
        <f t="shared" si="304"/>
        <v>24680.9715</v>
      </c>
      <c r="AO562" s="26">
        <f t="shared" si="304"/>
        <v>21988.433000000005</v>
      </c>
      <c r="AP562" s="26">
        <f t="shared" si="304"/>
        <v>19312.644500000002</v>
      </c>
      <c r="AQ562" s="26">
        <f t="shared" si="304"/>
        <v>16615.32475</v>
      </c>
      <c r="AR562" s="26">
        <f t="shared" si="304"/>
        <v>25620.770799999998</v>
      </c>
      <c r="AS562" s="26">
        <f t="shared" si="304"/>
        <v>40872.667500000003</v>
      </c>
      <c r="AT562" s="26">
        <f t="shared" si="304"/>
        <v>46133.167050000004</v>
      </c>
      <c r="AU562" s="26">
        <f t="shared" si="304"/>
        <v>46133.167050000004</v>
      </c>
      <c r="AV562" s="26">
        <f t="shared" si="304"/>
        <v>51162.490625000006</v>
      </c>
      <c r="AW562" s="26">
        <f t="shared" si="304"/>
        <v>51162.490625000006</v>
      </c>
      <c r="AX562" s="26">
        <f t="shared" si="304"/>
        <v>51162.490625000006</v>
      </c>
      <c r="AY562" s="26">
        <f t="shared" si="304"/>
        <v>46158.667050000004</v>
      </c>
      <c r="AZ562" s="26">
        <f t="shared" si="304"/>
        <v>46184.167050000004</v>
      </c>
      <c r="BA562" s="26">
        <f t="shared" si="304"/>
        <v>41052.917500000003</v>
      </c>
      <c r="BB562" s="26">
        <f t="shared" si="304"/>
        <v>36065.343925000001</v>
      </c>
      <c r="BC562" s="26">
        <f t="shared" si="304"/>
        <v>30929.031875000001</v>
      </c>
      <c r="BD562" s="26">
        <f t="shared" si="304"/>
        <v>43572.210675000002</v>
      </c>
      <c r="BE562" s="26">
        <f t="shared" si="304"/>
        <v>69690.999580000003</v>
      </c>
      <c r="BF562" s="26">
        <f t="shared" si="304"/>
        <v>78492.241714999996</v>
      </c>
      <c r="BG562" s="26">
        <f t="shared" si="304"/>
        <v>78492.241714999996</v>
      </c>
      <c r="BH562" s="26">
        <f t="shared" si="304"/>
        <v>87186.171350000004</v>
      </c>
      <c r="BI562" s="26">
        <f t="shared" si="304"/>
        <v>87186.171350000004</v>
      </c>
      <c r="BJ562" s="26">
        <f t="shared" si="304"/>
        <v>87186.171350000004</v>
      </c>
      <c r="BK562" s="26">
        <f t="shared" si="304"/>
        <v>78517.741714999996</v>
      </c>
      <c r="BL562" s="26">
        <f t="shared" si="304"/>
        <v>78543.241714999996</v>
      </c>
      <c r="BM562" s="26">
        <f t="shared" si="304"/>
        <v>69871.249580000003</v>
      </c>
      <c r="BN562" s="26">
        <f t="shared" si="304"/>
        <v>61219.069944999996</v>
      </c>
      <c r="BO562" s="26">
        <f t="shared" si="304"/>
        <v>52542.015310000003</v>
      </c>
      <c r="BP562" s="39">
        <f>SUM(H562:BO562)</f>
        <v>1745788.0076749998</v>
      </c>
    </row>
    <row r="563" spans="1:69" x14ac:dyDescent="0.15">
      <c r="A563" s="45" t="s">
        <v>1066</v>
      </c>
      <c r="G563" s="26">
        <f>SUM(G561:G562)</f>
        <v>0</v>
      </c>
      <c r="H563" s="26">
        <f t="shared" ref="H563:BO563" si="305">SUM(H561:H562)</f>
        <v>1600000</v>
      </c>
      <c r="I563" s="26">
        <f t="shared" si="305"/>
        <v>1600000</v>
      </c>
      <c r="J563" s="26">
        <f t="shared" si="305"/>
        <v>1600000</v>
      </c>
      <c r="K563" s="26">
        <f t="shared" si="305"/>
        <v>1600000</v>
      </c>
      <c r="L563" s="26">
        <f t="shared" si="305"/>
        <v>1600000</v>
      </c>
      <c r="M563" s="26">
        <f t="shared" si="305"/>
        <v>1600000</v>
      </c>
      <c r="N563" s="26">
        <f t="shared" si="305"/>
        <v>1600000</v>
      </c>
      <c r="O563" s="26">
        <f t="shared" si="305"/>
        <v>1600000</v>
      </c>
      <c r="P563" s="26">
        <f t="shared" si="305"/>
        <v>1600000</v>
      </c>
      <c r="Q563" s="26">
        <f t="shared" si="305"/>
        <v>1600394.2</v>
      </c>
      <c r="R563" s="26">
        <f t="shared" si="305"/>
        <v>1600394.2</v>
      </c>
      <c r="S563" s="26">
        <f t="shared" si="305"/>
        <v>1600758.25</v>
      </c>
      <c r="T563" s="26">
        <f t="shared" si="305"/>
        <v>3402524.19</v>
      </c>
      <c r="U563" s="26">
        <f t="shared" si="305"/>
        <v>3403394.665</v>
      </c>
      <c r="V563" s="26">
        <f t="shared" si="305"/>
        <v>3406789.33</v>
      </c>
      <c r="W563" s="26">
        <f t="shared" si="305"/>
        <v>3406789.33</v>
      </c>
      <c r="X563" s="26">
        <f t="shared" si="305"/>
        <v>3406789.33</v>
      </c>
      <c r="Y563" s="26">
        <f t="shared" si="305"/>
        <v>3406789.33</v>
      </c>
      <c r="Z563" s="26">
        <f t="shared" si="305"/>
        <v>3406789.33</v>
      </c>
      <c r="AA563" s="26">
        <f t="shared" si="305"/>
        <v>3407659.8050000002</v>
      </c>
      <c r="AB563" s="26">
        <f t="shared" si="305"/>
        <v>3408530.28</v>
      </c>
      <c r="AC563" s="26">
        <f t="shared" si="305"/>
        <v>3408552.78</v>
      </c>
      <c r="AD563" s="26">
        <f t="shared" si="305"/>
        <v>3410206.9637500001</v>
      </c>
      <c r="AE563" s="26">
        <f t="shared" si="305"/>
        <v>3410225.2450000001</v>
      </c>
      <c r="AF563" s="26">
        <f t="shared" si="305"/>
        <v>7413653.3799999999</v>
      </c>
      <c r="AG563" s="26">
        <f t="shared" si="305"/>
        <v>7421827.0580000002</v>
      </c>
      <c r="AH563" s="26">
        <f t="shared" si="305"/>
        <v>7424635.2215</v>
      </c>
      <c r="AI563" s="26">
        <f t="shared" si="305"/>
        <v>7424635.2215</v>
      </c>
      <c r="AJ563" s="26">
        <f t="shared" si="305"/>
        <v>7427352.5099999998</v>
      </c>
      <c r="AK563" s="26">
        <f t="shared" si="305"/>
        <v>7427352.5099999998</v>
      </c>
      <c r="AL563" s="26">
        <f t="shared" si="305"/>
        <v>7427352.5099999998</v>
      </c>
      <c r="AM563" s="26">
        <f t="shared" si="305"/>
        <v>7424658.0965</v>
      </c>
      <c r="AN563" s="26">
        <f t="shared" si="305"/>
        <v>7424680.9715</v>
      </c>
      <c r="AO563" s="26">
        <f t="shared" si="305"/>
        <v>7421988.4330000002</v>
      </c>
      <c r="AP563" s="26">
        <f t="shared" si="305"/>
        <v>7419312.6445000004</v>
      </c>
      <c r="AQ563" s="26">
        <f t="shared" si="305"/>
        <v>7416615.3247499997</v>
      </c>
      <c r="AR563" s="26">
        <f t="shared" si="305"/>
        <v>11225620.7708</v>
      </c>
      <c r="AS563" s="26">
        <f t="shared" si="305"/>
        <v>11240872.6675</v>
      </c>
      <c r="AT563" s="26">
        <f t="shared" si="305"/>
        <v>11246133.16705</v>
      </c>
      <c r="AU563" s="26">
        <f t="shared" si="305"/>
        <v>11246133.16705</v>
      </c>
      <c r="AV563" s="26">
        <f t="shared" si="305"/>
        <v>11251162.490625</v>
      </c>
      <c r="AW563" s="26">
        <f t="shared" si="305"/>
        <v>11251162.490625</v>
      </c>
      <c r="AX563" s="26">
        <f t="shared" si="305"/>
        <v>11251162.490625</v>
      </c>
      <c r="AY563" s="26">
        <f t="shared" si="305"/>
        <v>11246158.66705</v>
      </c>
      <c r="AZ563" s="26">
        <f t="shared" si="305"/>
        <v>11246184.16705</v>
      </c>
      <c r="BA563" s="26">
        <f t="shared" si="305"/>
        <v>11241052.9175</v>
      </c>
      <c r="BB563" s="26">
        <f t="shared" si="305"/>
        <v>11236065.343924999</v>
      </c>
      <c r="BC563" s="26">
        <f t="shared" si="305"/>
        <v>11230929.031874999</v>
      </c>
      <c r="BD563" s="26">
        <f t="shared" si="305"/>
        <v>12043572.210674999</v>
      </c>
      <c r="BE563" s="26">
        <f t="shared" si="305"/>
        <v>12069690.99958</v>
      </c>
      <c r="BF563" s="26">
        <f t="shared" si="305"/>
        <v>12078492.241714999</v>
      </c>
      <c r="BG563" s="26">
        <f t="shared" si="305"/>
        <v>12078492.241714999</v>
      </c>
      <c r="BH563" s="26">
        <f t="shared" si="305"/>
        <v>12087186.17135</v>
      </c>
      <c r="BI563" s="26">
        <f t="shared" si="305"/>
        <v>12087186.17135</v>
      </c>
      <c r="BJ563" s="26">
        <f t="shared" si="305"/>
        <v>12087186.17135</v>
      </c>
      <c r="BK563" s="26">
        <f t="shared" si="305"/>
        <v>12078517.741714999</v>
      </c>
      <c r="BL563" s="26">
        <f t="shared" si="305"/>
        <v>12078543.241714999</v>
      </c>
      <c r="BM563" s="26">
        <f t="shared" si="305"/>
        <v>12069871.24958</v>
      </c>
      <c r="BN563" s="26">
        <f t="shared" si="305"/>
        <v>12061219.069945</v>
      </c>
      <c r="BO563" s="26">
        <f t="shared" si="305"/>
        <v>12052542.015310001</v>
      </c>
      <c r="BP563" s="39">
        <f>SUM(H563:BO563)</f>
        <v>428945788.00767505</v>
      </c>
      <c r="BQ563" s="26"/>
    </row>
    <row r="564" spans="1:69" x14ac:dyDescent="0.15">
      <c r="A564" s="45" t="s">
        <v>6</v>
      </c>
      <c r="G564" s="26">
        <f t="shared" ref="G564:AL564" si="306">G212+G277+G360+G533</f>
        <v>0</v>
      </c>
      <c r="H564" s="26">
        <f t="shared" si="306"/>
        <v>8000000</v>
      </c>
      <c r="I564" s="26">
        <f t="shared" si="306"/>
        <v>8000000</v>
      </c>
      <c r="J564" s="26">
        <f t="shared" si="306"/>
        <v>8000000</v>
      </c>
      <c r="K564" s="26">
        <f t="shared" si="306"/>
        <v>8000000</v>
      </c>
      <c r="L564" s="26">
        <f t="shared" si="306"/>
        <v>8000000</v>
      </c>
      <c r="M564" s="26">
        <f t="shared" si="306"/>
        <v>8000000</v>
      </c>
      <c r="N564" s="26">
        <f t="shared" si="306"/>
        <v>8000000</v>
      </c>
      <c r="O564" s="26">
        <f t="shared" si="306"/>
        <v>8000000</v>
      </c>
      <c r="P564" s="26">
        <f t="shared" si="306"/>
        <v>8000000</v>
      </c>
      <c r="Q564" s="26">
        <f t="shared" si="306"/>
        <v>8000000</v>
      </c>
      <c r="R564" s="26">
        <f t="shared" si="306"/>
        <v>8000000</v>
      </c>
      <c r="S564" s="26">
        <f t="shared" si="306"/>
        <v>8000000</v>
      </c>
      <c r="T564" s="26">
        <f t="shared" si="306"/>
        <v>8000000</v>
      </c>
      <c r="U564" s="26">
        <f t="shared" si="306"/>
        <v>8000000</v>
      </c>
      <c r="V564" s="26">
        <f t="shared" si="306"/>
        <v>8000000</v>
      </c>
      <c r="W564" s="26">
        <f t="shared" si="306"/>
        <v>8000000</v>
      </c>
      <c r="X564" s="26">
        <f t="shared" si="306"/>
        <v>8000000</v>
      </c>
      <c r="Y564" s="26">
        <f t="shared" si="306"/>
        <v>4000000</v>
      </c>
      <c r="Z564" s="26">
        <f t="shared" si="306"/>
        <v>2000000</v>
      </c>
      <c r="AA564" s="26">
        <f t="shared" si="306"/>
        <v>2000000</v>
      </c>
      <c r="AB564" s="26">
        <f t="shared" si="306"/>
        <v>2000000</v>
      </c>
      <c r="AC564" s="26">
        <f t="shared" si="306"/>
        <v>2000000</v>
      </c>
      <c r="AD564" s="26">
        <f t="shared" si="306"/>
        <v>2000000</v>
      </c>
      <c r="AE564" s="26">
        <f t="shared" si="306"/>
        <v>2000000</v>
      </c>
      <c r="AF564" s="26">
        <f t="shared" si="306"/>
        <v>0</v>
      </c>
      <c r="AG564" s="26">
        <f t="shared" si="306"/>
        <v>0</v>
      </c>
      <c r="AH564" s="26">
        <f t="shared" si="306"/>
        <v>0</v>
      </c>
      <c r="AI564" s="26">
        <f t="shared" si="306"/>
        <v>0</v>
      </c>
      <c r="AJ564" s="26">
        <f t="shared" si="306"/>
        <v>0</v>
      </c>
      <c r="AK564" s="26">
        <f t="shared" si="306"/>
        <v>0</v>
      </c>
      <c r="AL564" s="26">
        <f t="shared" si="306"/>
        <v>0</v>
      </c>
      <c r="AM564" s="26">
        <f t="shared" ref="AM564:BO564" si="307">AM212+AM277+AM360+AM533</f>
        <v>0</v>
      </c>
      <c r="AN564" s="26">
        <f t="shared" si="307"/>
        <v>0</v>
      </c>
      <c r="AO564" s="26">
        <f t="shared" si="307"/>
        <v>0</v>
      </c>
      <c r="AP564" s="26">
        <f t="shared" si="307"/>
        <v>0</v>
      </c>
      <c r="AQ564" s="26">
        <f t="shared" si="307"/>
        <v>0</v>
      </c>
      <c r="AR564" s="26">
        <f t="shared" si="307"/>
        <v>0</v>
      </c>
      <c r="AS564" s="26">
        <f t="shared" si="307"/>
        <v>0</v>
      </c>
      <c r="AT564" s="26">
        <f t="shared" si="307"/>
        <v>0</v>
      </c>
      <c r="AU564" s="26">
        <f t="shared" si="307"/>
        <v>0</v>
      </c>
      <c r="AV564" s="26">
        <f t="shared" si="307"/>
        <v>0</v>
      </c>
      <c r="AW564" s="26">
        <f t="shared" si="307"/>
        <v>0</v>
      </c>
      <c r="AX564" s="26">
        <f t="shared" si="307"/>
        <v>0</v>
      </c>
      <c r="AY564" s="26">
        <f t="shared" si="307"/>
        <v>0</v>
      </c>
      <c r="AZ564" s="26">
        <f t="shared" si="307"/>
        <v>0</v>
      </c>
      <c r="BA564" s="26">
        <f t="shared" si="307"/>
        <v>0</v>
      </c>
      <c r="BB564" s="26">
        <f t="shared" si="307"/>
        <v>0</v>
      </c>
      <c r="BC564" s="26">
        <f t="shared" si="307"/>
        <v>0</v>
      </c>
      <c r="BD564" s="26">
        <f t="shared" si="307"/>
        <v>0</v>
      </c>
      <c r="BE564" s="26">
        <f t="shared" si="307"/>
        <v>0</v>
      </c>
      <c r="BF564" s="26">
        <f t="shared" si="307"/>
        <v>0</v>
      </c>
      <c r="BG564" s="26">
        <f t="shared" si="307"/>
        <v>0</v>
      </c>
      <c r="BH564" s="26">
        <f t="shared" si="307"/>
        <v>0</v>
      </c>
      <c r="BI564" s="26">
        <f t="shared" si="307"/>
        <v>0</v>
      </c>
      <c r="BJ564" s="26">
        <f t="shared" si="307"/>
        <v>0</v>
      </c>
      <c r="BK564" s="26">
        <f t="shared" si="307"/>
        <v>0</v>
      </c>
      <c r="BL564" s="26">
        <f t="shared" si="307"/>
        <v>0</v>
      </c>
      <c r="BM564" s="26">
        <f t="shared" si="307"/>
        <v>0</v>
      </c>
      <c r="BN564" s="26">
        <f t="shared" si="307"/>
        <v>0</v>
      </c>
      <c r="BO564" s="26">
        <f t="shared" si="307"/>
        <v>0</v>
      </c>
      <c r="BP564" s="39">
        <f t="shared" si="302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08">+H564+H563</f>
        <v>9600000</v>
      </c>
      <c r="I565" s="26">
        <f t="shared" si="308"/>
        <v>9600000</v>
      </c>
      <c r="J565" s="26">
        <f t="shared" si="308"/>
        <v>9600000</v>
      </c>
      <c r="K565" s="26">
        <f t="shared" si="308"/>
        <v>9600000</v>
      </c>
      <c r="L565" s="26">
        <f t="shared" si="308"/>
        <v>9600000</v>
      </c>
      <c r="M565" s="26">
        <f t="shared" si="308"/>
        <v>9600000</v>
      </c>
      <c r="N565" s="26">
        <f t="shared" si="308"/>
        <v>9600000</v>
      </c>
      <c r="O565" s="26">
        <f t="shared" si="308"/>
        <v>9600000</v>
      </c>
      <c r="P565" s="26">
        <f t="shared" si="308"/>
        <v>9600000</v>
      </c>
      <c r="Q565" s="26">
        <f t="shared" si="308"/>
        <v>9600394.1999999993</v>
      </c>
      <c r="R565" s="26">
        <f t="shared" si="308"/>
        <v>9600394.1999999993</v>
      </c>
      <c r="S565" s="26">
        <f t="shared" si="308"/>
        <v>9600758.25</v>
      </c>
      <c r="T565" s="26">
        <f t="shared" si="308"/>
        <v>11402524.189999999</v>
      </c>
      <c r="U565" s="26">
        <f t="shared" si="308"/>
        <v>11403394.664999999</v>
      </c>
      <c r="V565" s="26">
        <f t="shared" si="308"/>
        <v>11406789.33</v>
      </c>
      <c r="W565" s="26">
        <f t="shared" si="308"/>
        <v>11406789.33</v>
      </c>
      <c r="X565" s="26">
        <f t="shared" si="308"/>
        <v>11406789.33</v>
      </c>
      <c r="Y565" s="26">
        <f t="shared" si="308"/>
        <v>7406789.3300000001</v>
      </c>
      <c r="Z565" s="26">
        <f t="shared" si="308"/>
        <v>5406789.3300000001</v>
      </c>
      <c r="AA565" s="26">
        <f t="shared" si="308"/>
        <v>5407659.8049999997</v>
      </c>
      <c r="AB565" s="26">
        <f t="shared" si="308"/>
        <v>5408530.2799999993</v>
      </c>
      <c r="AC565" s="26">
        <f t="shared" si="308"/>
        <v>5408552.7799999993</v>
      </c>
      <c r="AD565" s="26">
        <f t="shared" si="308"/>
        <v>5410206.9637500001</v>
      </c>
      <c r="AE565" s="26">
        <f t="shared" si="308"/>
        <v>5410225.2450000001</v>
      </c>
      <c r="AF565" s="26">
        <f t="shared" si="308"/>
        <v>7413653.3799999999</v>
      </c>
      <c r="AG565" s="26">
        <f t="shared" si="308"/>
        <v>7421827.0580000002</v>
      </c>
      <c r="AH565" s="26">
        <f t="shared" si="308"/>
        <v>7424635.2215</v>
      </c>
      <c r="AI565" s="26">
        <f t="shared" si="308"/>
        <v>7424635.2215</v>
      </c>
      <c r="AJ565" s="26">
        <f t="shared" si="308"/>
        <v>7427352.5099999998</v>
      </c>
      <c r="AK565" s="26">
        <f t="shared" si="308"/>
        <v>7427352.5099999998</v>
      </c>
      <c r="AL565" s="26">
        <f t="shared" si="308"/>
        <v>7427352.5099999998</v>
      </c>
      <c r="AM565" s="26">
        <f t="shared" si="308"/>
        <v>7424658.0965</v>
      </c>
      <c r="AN565" s="26">
        <f t="shared" si="308"/>
        <v>7424680.9715</v>
      </c>
      <c r="AO565" s="26">
        <f t="shared" si="308"/>
        <v>7421988.4330000002</v>
      </c>
      <c r="AP565" s="26">
        <f t="shared" si="308"/>
        <v>7419312.6445000004</v>
      </c>
      <c r="AQ565" s="26">
        <f t="shared" si="308"/>
        <v>7416615.3247499997</v>
      </c>
      <c r="AR565" s="26">
        <f t="shared" si="308"/>
        <v>11225620.7708</v>
      </c>
      <c r="AS565" s="26">
        <f t="shared" si="308"/>
        <v>11240872.6675</v>
      </c>
      <c r="AT565" s="26">
        <f t="shared" si="308"/>
        <v>11246133.16705</v>
      </c>
      <c r="AU565" s="26">
        <f t="shared" si="308"/>
        <v>11246133.16705</v>
      </c>
      <c r="AV565" s="26">
        <f t="shared" si="308"/>
        <v>11251162.490625</v>
      </c>
      <c r="AW565" s="26">
        <f t="shared" si="308"/>
        <v>11251162.490625</v>
      </c>
      <c r="AX565" s="26">
        <f t="shared" si="308"/>
        <v>11251162.490625</v>
      </c>
      <c r="AY565" s="26">
        <f t="shared" si="308"/>
        <v>11246158.66705</v>
      </c>
      <c r="AZ565" s="26">
        <f t="shared" si="308"/>
        <v>11246184.16705</v>
      </c>
      <c r="BA565" s="26">
        <f t="shared" si="308"/>
        <v>11241052.9175</v>
      </c>
      <c r="BB565" s="26">
        <f t="shared" si="308"/>
        <v>11236065.343924999</v>
      </c>
      <c r="BC565" s="26">
        <f t="shared" si="308"/>
        <v>11230929.031874999</v>
      </c>
      <c r="BD565" s="26">
        <f t="shared" si="308"/>
        <v>12043572.210674999</v>
      </c>
      <c r="BE565" s="26">
        <f t="shared" si="308"/>
        <v>12069690.99958</v>
      </c>
      <c r="BF565" s="26">
        <f t="shared" si="308"/>
        <v>12078492.241714999</v>
      </c>
      <c r="BG565" s="26">
        <f t="shared" si="308"/>
        <v>12078492.241714999</v>
      </c>
      <c r="BH565" s="26">
        <f t="shared" si="308"/>
        <v>12087186.17135</v>
      </c>
      <c r="BI565" s="26">
        <f t="shared" si="308"/>
        <v>12087186.17135</v>
      </c>
      <c r="BJ565" s="26">
        <f t="shared" si="308"/>
        <v>12087186.17135</v>
      </c>
      <c r="BK565" s="26">
        <f t="shared" si="308"/>
        <v>12078517.741714999</v>
      </c>
      <c r="BL565" s="26">
        <f t="shared" si="308"/>
        <v>12078543.241714999</v>
      </c>
      <c r="BM565" s="26">
        <f t="shared" si="308"/>
        <v>12069871.24958</v>
      </c>
      <c r="BN565" s="26">
        <f t="shared" si="308"/>
        <v>12061219.069945</v>
      </c>
      <c r="BO565" s="26">
        <f t="shared" si="308"/>
        <v>12052542.015310001</v>
      </c>
      <c r="BP565" s="39">
        <f t="shared" si="302"/>
        <v>580945788.00767529</v>
      </c>
    </row>
    <row r="566" spans="1:69" x14ac:dyDescent="0.15">
      <c r="A566" s="33" t="s">
        <v>4</v>
      </c>
      <c r="G566" s="26">
        <f t="shared" ref="G566:AL566" si="309">G289+G372+G545+G224</f>
        <v>0</v>
      </c>
      <c r="H566" s="26">
        <f t="shared" si="309"/>
        <v>144103.33333333331</v>
      </c>
      <c r="I566" s="26">
        <f t="shared" si="309"/>
        <v>144103.33333333331</v>
      </c>
      <c r="J566" s="26">
        <f t="shared" si="309"/>
        <v>144103.33333333331</v>
      </c>
      <c r="K566" s="26">
        <f t="shared" si="309"/>
        <v>144103.33333333331</v>
      </c>
      <c r="L566" s="26">
        <f t="shared" si="309"/>
        <v>144103.33333333331</v>
      </c>
      <c r="M566" s="26">
        <f t="shared" si="309"/>
        <v>144103.33333333331</v>
      </c>
      <c r="N566" s="26">
        <f t="shared" si="309"/>
        <v>144103.33333333331</v>
      </c>
      <c r="O566" s="26">
        <f t="shared" si="309"/>
        <v>144103.33333333331</v>
      </c>
      <c r="P566" s="26">
        <f t="shared" si="309"/>
        <v>144103.33333333331</v>
      </c>
      <c r="Q566" s="26">
        <f t="shared" si="309"/>
        <v>144138.81133333332</v>
      </c>
      <c r="R566" s="26">
        <f t="shared" si="309"/>
        <v>144138.81133333332</v>
      </c>
      <c r="S566" s="26">
        <f t="shared" si="309"/>
        <v>144171.57583333334</v>
      </c>
      <c r="T566" s="26">
        <f t="shared" si="309"/>
        <v>306330.51043333334</v>
      </c>
      <c r="U566" s="26">
        <f t="shared" si="309"/>
        <v>306408.85318333335</v>
      </c>
      <c r="V566" s="26">
        <f t="shared" si="309"/>
        <v>306714.37303333334</v>
      </c>
      <c r="W566" s="26">
        <f t="shared" si="309"/>
        <v>306714.37303333334</v>
      </c>
      <c r="X566" s="26">
        <f t="shared" si="309"/>
        <v>306714.37303333334</v>
      </c>
      <c r="Y566" s="26">
        <f t="shared" si="309"/>
        <v>306714.37303333334</v>
      </c>
      <c r="Z566" s="26">
        <f t="shared" si="309"/>
        <v>306714.37303333334</v>
      </c>
      <c r="AA566" s="26">
        <f t="shared" si="309"/>
        <v>306792.71578333335</v>
      </c>
      <c r="AB566" s="26">
        <f t="shared" si="309"/>
        <v>306871.05853333336</v>
      </c>
      <c r="AC566" s="26">
        <f t="shared" si="309"/>
        <v>306873.08353333338</v>
      </c>
      <c r="AD566" s="26">
        <f t="shared" si="309"/>
        <v>307021.96007083333</v>
      </c>
      <c r="AE566" s="26">
        <f t="shared" si="309"/>
        <v>307023.60538333334</v>
      </c>
      <c r="AF566" s="26">
        <f t="shared" si="309"/>
        <v>667332.13753333339</v>
      </c>
      <c r="AG566" s="26">
        <f t="shared" si="309"/>
        <v>668067.76855333336</v>
      </c>
      <c r="AH566" s="26">
        <f t="shared" si="309"/>
        <v>668320.50326833338</v>
      </c>
      <c r="AI566" s="26">
        <f t="shared" si="309"/>
        <v>668320.50326833338</v>
      </c>
      <c r="AJ566" s="26">
        <f t="shared" si="309"/>
        <v>668565.05923333333</v>
      </c>
      <c r="AK566" s="26">
        <f t="shared" si="309"/>
        <v>668565.05923333333</v>
      </c>
      <c r="AL566" s="26">
        <f t="shared" si="309"/>
        <v>668565.05923333333</v>
      </c>
      <c r="AM566" s="26">
        <f t="shared" ref="AM566:BO566" si="310">AM289+AM372+AM545+AM224</f>
        <v>668322.56201833335</v>
      </c>
      <c r="AN566" s="26">
        <f t="shared" si="310"/>
        <v>668324.62076833332</v>
      </c>
      <c r="AO566" s="26">
        <f t="shared" si="310"/>
        <v>668082.29230333329</v>
      </c>
      <c r="AP566" s="26">
        <f t="shared" si="310"/>
        <v>667841.47133833333</v>
      </c>
      <c r="AQ566" s="26">
        <f t="shared" si="310"/>
        <v>667598.71256083343</v>
      </c>
      <c r="AR566" s="26">
        <f t="shared" si="310"/>
        <v>1010409.2027053332</v>
      </c>
      <c r="AS566" s="26">
        <f t="shared" si="310"/>
        <v>1011781.8734083334</v>
      </c>
      <c r="AT566" s="26">
        <f t="shared" si="310"/>
        <v>1012255.3183678335</v>
      </c>
      <c r="AU566" s="26">
        <f t="shared" si="310"/>
        <v>1012255.3183678335</v>
      </c>
      <c r="AV566" s="26">
        <f t="shared" si="310"/>
        <v>1012707.9574895834</v>
      </c>
      <c r="AW566" s="26">
        <f t="shared" si="310"/>
        <v>1012707.9574895834</v>
      </c>
      <c r="AX566" s="26">
        <f t="shared" si="310"/>
        <v>1012707.9574895834</v>
      </c>
      <c r="AY566" s="26">
        <f t="shared" si="310"/>
        <v>1012257.6133678334</v>
      </c>
      <c r="AZ566" s="26">
        <f t="shared" si="310"/>
        <v>1012259.9083678334</v>
      </c>
      <c r="BA566" s="26">
        <f t="shared" si="310"/>
        <v>1011798.0959083333</v>
      </c>
      <c r="BB566" s="26">
        <f t="shared" si="310"/>
        <v>1011349.2142865832</v>
      </c>
      <c r="BC566" s="26">
        <f t="shared" si="310"/>
        <v>1010886.9462020833</v>
      </c>
      <c r="BD566" s="26">
        <f t="shared" si="310"/>
        <v>1084024.8322940834</v>
      </c>
      <c r="BE566" s="26">
        <f t="shared" si="310"/>
        <v>1086375.5232955331</v>
      </c>
      <c r="BF566" s="26">
        <f t="shared" si="310"/>
        <v>1087167.6350876833</v>
      </c>
      <c r="BG566" s="26">
        <f t="shared" si="310"/>
        <v>1087167.6350876833</v>
      </c>
      <c r="BH566" s="26">
        <f t="shared" si="310"/>
        <v>1087950.0887548334</v>
      </c>
      <c r="BI566" s="26">
        <f t="shared" si="310"/>
        <v>1087950.0887548334</v>
      </c>
      <c r="BJ566" s="26">
        <f t="shared" si="310"/>
        <v>1087950.0887548334</v>
      </c>
      <c r="BK566" s="26">
        <f t="shared" si="310"/>
        <v>1087169.9300876833</v>
      </c>
      <c r="BL566" s="26">
        <f t="shared" si="310"/>
        <v>1087172.2250876832</v>
      </c>
      <c r="BM566" s="26">
        <f t="shared" si="310"/>
        <v>1086391.7457955333</v>
      </c>
      <c r="BN566" s="26">
        <f t="shared" si="310"/>
        <v>1085613.0496283832</v>
      </c>
      <c r="BO566" s="26">
        <f t="shared" si="310"/>
        <v>1084832.1147112332</v>
      </c>
      <c r="BP566" s="39">
        <f t="shared" si="302"/>
        <v>38611320.920690753</v>
      </c>
    </row>
    <row r="567" spans="1:69" x14ac:dyDescent="0.15">
      <c r="A567" s="33" t="s">
        <v>2</v>
      </c>
      <c r="G567" s="26">
        <f t="shared" ref="G567:AL567" si="311">G230+G295+G378+G551</f>
        <v>0</v>
      </c>
      <c r="H567" s="26">
        <f t="shared" si="311"/>
        <v>0</v>
      </c>
      <c r="I567" s="26">
        <f t="shared" si="311"/>
        <v>0</v>
      </c>
      <c r="J567" s="26">
        <f t="shared" si="311"/>
        <v>0</v>
      </c>
      <c r="K567" s="26">
        <f t="shared" si="311"/>
        <v>2500</v>
      </c>
      <c r="L567" s="26">
        <f t="shared" si="311"/>
        <v>2500</v>
      </c>
      <c r="M567" s="26">
        <f t="shared" si="311"/>
        <v>2500</v>
      </c>
      <c r="N567" s="26">
        <f t="shared" si="311"/>
        <v>2500</v>
      </c>
      <c r="O567" s="26">
        <f t="shared" si="311"/>
        <v>2500</v>
      </c>
      <c r="P567" s="26">
        <f t="shared" si="311"/>
        <v>2500</v>
      </c>
      <c r="Q567" s="26">
        <f t="shared" si="311"/>
        <v>2500</v>
      </c>
      <c r="R567" s="26">
        <f t="shared" si="311"/>
        <v>2500</v>
      </c>
      <c r="S567" s="26">
        <f t="shared" si="311"/>
        <v>50500</v>
      </c>
      <c r="T567" s="26">
        <f t="shared" si="311"/>
        <v>50750</v>
      </c>
      <c r="U567" s="26">
        <f t="shared" si="311"/>
        <v>50750</v>
      </c>
      <c r="V567" s="26">
        <f t="shared" si="311"/>
        <v>50750</v>
      </c>
      <c r="W567" s="26">
        <f t="shared" si="311"/>
        <v>50750</v>
      </c>
      <c r="X567" s="26">
        <f t="shared" si="311"/>
        <v>50750</v>
      </c>
      <c r="Y567" s="26">
        <f t="shared" si="311"/>
        <v>50750</v>
      </c>
      <c r="Z567" s="26">
        <f t="shared" si="311"/>
        <v>50750</v>
      </c>
      <c r="AA567" s="26">
        <f t="shared" si="311"/>
        <v>50750</v>
      </c>
      <c r="AB567" s="26">
        <f t="shared" si="311"/>
        <v>50761.826000000001</v>
      </c>
      <c r="AC567" s="26">
        <f t="shared" si="311"/>
        <v>50761.826000000001</v>
      </c>
      <c r="AD567" s="26">
        <f t="shared" si="311"/>
        <v>50772.747500000005</v>
      </c>
      <c r="AE567" s="26">
        <f t="shared" si="311"/>
        <v>104825.7257</v>
      </c>
      <c r="AF567" s="26">
        <f t="shared" si="311"/>
        <v>105126.83995000001</v>
      </c>
      <c r="AG567" s="26">
        <f t="shared" si="311"/>
        <v>105228.6799</v>
      </c>
      <c r="AH567" s="26">
        <f t="shared" si="311"/>
        <v>105228.6799</v>
      </c>
      <c r="AI567" s="26">
        <f t="shared" si="311"/>
        <v>105228.6799</v>
      </c>
      <c r="AJ567" s="26">
        <f t="shared" si="311"/>
        <v>105228.6799</v>
      </c>
      <c r="AK567" s="26">
        <f t="shared" si="311"/>
        <v>105228.6799</v>
      </c>
      <c r="AL567" s="26">
        <f t="shared" si="311"/>
        <v>105254.79415</v>
      </c>
      <c r="AM567" s="26">
        <f t="shared" ref="AM567:BO567" si="312">AM230+AM295+AM378+AM551</f>
        <v>105280.9084</v>
      </c>
      <c r="AN567" s="26">
        <f t="shared" si="312"/>
        <v>105281.5834</v>
      </c>
      <c r="AO567" s="26">
        <f t="shared" si="312"/>
        <v>105331.20891250001</v>
      </c>
      <c r="AP567" s="26">
        <f t="shared" si="312"/>
        <v>105331.75735</v>
      </c>
      <c r="AQ567" s="26">
        <f t="shared" si="312"/>
        <v>225434.60139999999</v>
      </c>
      <c r="AR567" s="26">
        <f t="shared" si="312"/>
        <v>225982.31174</v>
      </c>
      <c r="AS567" s="26">
        <f t="shared" si="312"/>
        <v>226066.556645</v>
      </c>
      <c r="AT567" s="26">
        <f t="shared" si="312"/>
        <v>226066.556645</v>
      </c>
      <c r="AU567" s="26">
        <f t="shared" si="312"/>
        <v>226148.07529999997</v>
      </c>
      <c r="AV567" s="26">
        <f t="shared" si="312"/>
        <v>226148.07529999997</v>
      </c>
      <c r="AW567" s="26">
        <f t="shared" si="312"/>
        <v>226148.07529999997</v>
      </c>
      <c r="AX567" s="26">
        <f t="shared" si="312"/>
        <v>226067.24289499997</v>
      </c>
      <c r="AY567" s="26">
        <f t="shared" si="312"/>
        <v>226067.929145</v>
      </c>
      <c r="AZ567" s="26">
        <f t="shared" si="312"/>
        <v>225987.15299</v>
      </c>
      <c r="BA567" s="26">
        <f t="shared" si="312"/>
        <v>225906.87933500001</v>
      </c>
      <c r="BB567" s="26">
        <f t="shared" si="312"/>
        <v>225825.95974249998</v>
      </c>
      <c r="BC567" s="26">
        <f t="shared" si="312"/>
        <v>340096.12312399998</v>
      </c>
      <c r="BD567" s="26">
        <f t="shared" si="312"/>
        <v>340886.43002500001</v>
      </c>
      <c r="BE567" s="26">
        <f t="shared" si="312"/>
        <v>341044.24501150002</v>
      </c>
      <c r="BF567" s="26">
        <f t="shared" si="312"/>
        <v>341044.24501150002</v>
      </c>
      <c r="BG567" s="26">
        <f t="shared" si="312"/>
        <v>341195.12471875001</v>
      </c>
      <c r="BH567" s="26">
        <f t="shared" si="312"/>
        <v>341195.12471875001</v>
      </c>
      <c r="BI567" s="26">
        <f t="shared" si="312"/>
        <v>341195.12471875001</v>
      </c>
      <c r="BJ567" s="26">
        <f t="shared" si="312"/>
        <v>341045.01001150004</v>
      </c>
      <c r="BK567" s="26">
        <f t="shared" si="312"/>
        <v>341045.77501149999</v>
      </c>
      <c r="BL567" s="26">
        <f t="shared" si="312"/>
        <v>340891.83752500004</v>
      </c>
      <c r="BM567" s="26">
        <f t="shared" si="312"/>
        <v>340742.21031775</v>
      </c>
      <c r="BN567" s="26">
        <f t="shared" si="312"/>
        <v>340588.12095625</v>
      </c>
      <c r="BO567" s="26">
        <f t="shared" si="312"/>
        <v>364967.41632025002</v>
      </c>
      <c r="BP567" s="39">
        <f t="shared" si="302"/>
        <v>9059158.8207704984</v>
      </c>
      <c r="BQ567" s="26"/>
    </row>
    <row r="568" spans="1:69" x14ac:dyDescent="0.15">
      <c r="A568" s="33" t="s">
        <v>0</v>
      </c>
      <c r="G568" s="26">
        <f t="shared" ref="G568:AL568" si="313">G567+G566+G565</f>
        <v>0</v>
      </c>
      <c r="H568" s="26">
        <f t="shared" si="313"/>
        <v>9744103.333333334</v>
      </c>
      <c r="I568" s="26">
        <f t="shared" si="313"/>
        <v>9744103.333333334</v>
      </c>
      <c r="J568" s="26">
        <f t="shared" si="313"/>
        <v>9744103.333333334</v>
      </c>
      <c r="K568" s="26">
        <f t="shared" si="313"/>
        <v>9746603.333333334</v>
      </c>
      <c r="L568" s="26">
        <f t="shared" si="313"/>
        <v>9746603.333333334</v>
      </c>
      <c r="M568" s="26">
        <f t="shared" si="313"/>
        <v>9746603.333333334</v>
      </c>
      <c r="N568" s="26">
        <f t="shared" si="313"/>
        <v>9746603.333333334</v>
      </c>
      <c r="O568" s="26">
        <f t="shared" si="313"/>
        <v>9746603.333333334</v>
      </c>
      <c r="P568" s="26">
        <f t="shared" si="313"/>
        <v>9746603.333333334</v>
      </c>
      <c r="Q568" s="26">
        <f t="shared" si="313"/>
        <v>9747033.0113333333</v>
      </c>
      <c r="R568" s="26">
        <f t="shared" si="313"/>
        <v>9747033.0113333333</v>
      </c>
      <c r="S568" s="26">
        <f t="shared" si="313"/>
        <v>9795429.8258333337</v>
      </c>
      <c r="T568" s="26">
        <f t="shared" si="313"/>
        <v>11759604.700433332</v>
      </c>
      <c r="U568" s="26">
        <f t="shared" si="313"/>
        <v>11760553.518183332</v>
      </c>
      <c r="V568" s="26">
        <f t="shared" si="313"/>
        <v>11764253.703033334</v>
      </c>
      <c r="W568" s="26">
        <f t="shared" si="313"/>
        <v>11764253.703033334</v>
      </c>
      <c r="X568" s="26">
        <f t="shared" si="313"/>
        <v>11764253.703033334</v>
      </c>
      <c r="Y568" s="26">
        <f t="shared" si="313"/>
        <v>7764253.7030333336</v>
      </c>
      <c r="Z568" s="26">
        <f t="shared" si="313"/>
        <v>5764253.7030333336</v>
      </c>
      <c r="AA568" s="26">
        <f t="shared" si="313"/>
        <v>5765202.5207833331</v>
      </c>
      <c r="AB568" s="26">
        <f t="shared" si="313"/>
        <v>5766163.1645333329</v>
      </c>
      <c r="AC568" s="26">
        <f t="shared" si="313"/>
        <v>5766187.6895333324</v>
      </c>
      <c r="AD568" s="26">
        <f t="shared" si="313"/>
        <v>5768001.6713208333</v>
      </c>
      <c r="AE568" s="26">
        <f t="shared" si="313"/>
        <v>5822074.5760833332</v>
      </c>
      <c r="AF568" s="26">
        <f t="shared" si="313"/>
        <v>8186112.357483333</v>
      </c>
      <c r="AG568" s="26">
        <f t="shared" si="313"/>
        <v>8195123.5064533334</v>
      </c>
      <c r="AH568" s="26">
        <f t="shared" si="313"/>
        <v>8198184.404668333</v>
      </c>
      <c r="AI568" s="26">
        <f t="shared" si="313"/>
        <v>8198184.404668333</v>
      </c>
      <c r="AJ568" s="26">
        <f t="shared" si="313"/>
        <v>8201146.2491333336</v>
      </c>
      <c r="AK568" s="26">
        <f t="shared" si="313"/>
        <v>8201146.2491333336</v>
      </c>
      <c r="AL568" s="26">
        <f t="shared" si="313"/>
        <v>8201172.3633833332</v>
      </c>
      <c r="AM568" s="26">
        <f t="shared" ref="AM568:BO568" si="314">AM567+AM566+AM565</f>
        <v>8198261.5669183331</v>
      </c>
      <c r="AN568" s="26">
        <f t="shared" si="314"/>
        <v>8198287.1756683337</v>
      </c>
      <c r="AO568" s="26">
        <f t="shared" si="314"/>
        <v>8195401.9342158334</v>
      </c>
      <c r="AP568" s="26">
        <f t="shared" si="314"/>
        <v>8192485.8731883336</v>
      </c>
      <c r="AQ568" s="26">
        <f t="shared" si="314"/>
        <v>8309648.6387108332</v>
      </c>
      <c r="AR568" s="26">
        <f t="shared" si="314"/>
        <v>12462012.285245333</v>
      </c>
      <c r="AS568" s="26">
        <f t="shared" si="314"/>
        <v>12478721.097553333</v>
      </c>
      <c r="AT568" s="26">
        <f t="shared" si="314"/>
        <v>12484455.042062834</v>
      </c>
      <c r="AU568" s="26">
        <f t="shared" si="314"/>
        <v>12484536.560717834</v>
      </c>
      <c r="AV568" s="26">
        <f t="shared" si="314"/>
        <v>12490018.523414582</v>
      </c>
      <c r="AW568" s="26">
        <f t="shared" si="314"/>
        <v>12490018.523414582</v>
      </c>
      <c r="AX568" s="26">
        <f t="shared" si="314"/>
        <v>12489937.691009583</v>
      </c>
      <c r="AY568" s="26">
        <f t="shared" si="314"/>
        <v>12484484.209562834</v>
      </c>
      <c r="AZ568" s="26">
        <f t="shared" si="314"/>
        <v>12484431.228407834</v>
      </c>
      <c r="BA568" s="26">
        <f t="shared" si="314"/>
        <v>12478757.892743334</v>
      </c>
      <c r="BB568" s="26">
        <f t="shared" si="314"/>
        <v>12473240.517954083</v>
      </c>
      <c r="BC568" s="26">
        <f t="shared" si="314"/>
        <v>12581912.101201084</v>
      </c>
      <c r="BD568" s="26">
        <f t="shared" si="314"/>
        <v>13468483.472994082</v>
      </c>
      <c r="BE568" s="26">
        <f t="shared" si="314"/>
        <v>13497110.767887034</v>
      </c>
      <c r="BF568" s="26">
        <f t="shared" si="314"/>
        <v>13506704.121814182</v>
      </c>
      <c r="BG568" s="26">
        <f t="shared" si="314"/>
        <v>13506855.001521433</v>
      </c>
      <c r="BH568" s="26">
        <f t="shared" si="314"/>
        <v>13516331.384823583</v>
      </c>
      <c r="BI568" s="26">
        <f t="shared" si="314"/>
        <v>13516331.384823583</v>
      </c>
      <c r="BJ568" s="26">
        <f t="shared" si="314"/>
        <v>13516181.270116333</v>
      </c>
      <c r="BK568" s="26">
        <f t="shared" si="314"/>
        <v>13506733.446814183</v>
      </c>
      <c r="BL568" s="26">
        <f t="shared" si="314"/>
        <v>13506607.304327682</v>
      </c>
      <c r="BM568" s="26">
        <f t="shared" si="314"/>
        <v>13497005.205693282</v>
      </c>
      <c r="BN568" s="26">
        <f t="shared" si="314"/>
        <v>13487420.240529634</v>
      </c>
      <c r="BO568" s="26">
        <f t="shared" si="314"/>
        <v>13502341.546341484</v>
      </c>
      <c r="BP568" s="39">
        <f>SUM(H568:BO568)</f>
        <v>628616267.74913645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117001425.8485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101229056.3560375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98475154.723624989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149882525.67328727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162028105.14768648</v>
      </c>
      <c r="BP569" s="39">
        <f>SUM(H569:BO569)</f>
        <v>628616267.74913621</v>
      </c>
    </row>
    <row r="570" spans="1:69" s="38" customFormat="1" x14ac:dyDescent="0.15">
      <c r="A570" s="33" t="s">
        <v>108</v>
      </c>
      <c r="C570" s="22"/>
      <c r="D570" s="40"/>
      <c r="E570" s="40"/>
      <c r="F570" s="40"/>
      <c r="G570" s="41">
        <f t="shared" ref="G570:AL570" si="315">G553+G380+G297+G232</f>
        <v>0</v>
      </c>
      <c r="H570" s="41">
        <f t="shared" si="315"/>
        <v>9744103.333333334</v>
      </c>
      <c r="I570" s="41">
        <f t="shared" si="315"/>
        <v>9744103.333333334</v>
      </c>
      <c r="J570" s="41">
        <f t="shared" si="315"/>
        <v>9744103.333333334</v>
      </c>
      <c r="K570" s="41">
        <f t="shared" si="315"/>
        <v>9746603.3333333321</v>
      </c>
      <c r="L570" s="41">
        <f t="shared" si="315"/>
        <v>9746603.3333333321</v>
      </c>
      <c r="M570" s="41">
        <f t="shared" si="315"/>
        <v>9746603.3333333321</v>
      </c>
      <c r="N570" s="41">
        <f t="shared" si="315"/>
        <v>9746603.3333333321</v>
      </c>
      <c r="O570" s="41">
        <f t="shared" si="315"/>
        <v>9746603.3333333321</v>
      </c>
      <c r="P570" s="41">
        <f t="shared" si="315"/>
        <v>9746603.3333333321</v>
      </c>
      <c r="Q570" s="41">
        <f t="shared" si="315"/>
        <v>9747033.0113333315</v>
      </c>
      <c r="R570" s="41">
        <f t="shared" si="315"/>
        <v>9747033.0113333315</v>
      </c>
      <c r="S570" s="41">
        <f t="shared" si="315"/>
        <v>9795429.8258333318</v>
      </c>
      <c r="T570" s="41">
        <f t="shared" si="315"/>
        <v>11759604.700433332</v>
      </c>
      <c r="U570" s="41">
        <f t="shared" si="315"/>
        <v>11760553.518183334</v>
      </c>
      <c r="V570" s="41">
        <f t="shared" si="315"/>
        <v>11764253.703033334</v>
      </c>
      <c r="W570" s="41">
        <f t="shared" si="315"/>
        <v>11764253.703033334</v>
      </c>
      <c r="X570" s="41">
        <f t="shared" si="315"/>
        <v>11764253.703033334</v>
      </c>
      <c r="Y570" s="41">
        <f t="shared" si="315"/>
        <v>7764253.7030333336</v>
      </c>
      <c r="Z570" s="41">
        <f t="shared" si="315"/>
        <v>5764253.7030333336</v>
      </c>
      <c r="AA570" s="41">
        <f t="shared" si="315"/>
        <v>5765202.5207833331</v>
      </c>
      <c r="AB570" s="41">
        <f t="shared" si="315"/>
        <v>5766163.1645333329</v>
      </c>
      <c r="AC570" s="41">
        <f t="shared" si="315"/>
        <v>5766187.6895333333</v>
      </c>
      <c r="AD570" s="41">
        <f t="shared" si="315"/>
        <v>5768001.6713208333</v>
      </c>
      <c r="AE570" s="41">
        <f t="shared" si="315"/>
        <v>5822074.5760833332</v>
      </c>
      <c r="AF570" s="41">
        <f t="shared" si="315"/>
        <v>8186112.357483333</v>
      </c>
      <c r="AG570" s="41">
        <f t="shared" si="315"/>
        <v>8195123.5064533334</v>
      </c>
      <c r="AH570" s="41">
        <f t="shared" si="315"/>
        <v>8198184.404668333</v>
      </c>
      <c r="AI570" s="41">
        <f t="shared" si="315"/>
        <v>8198184.404668333</v>
      </c>
      <c r="AJ570" s="41">
        <f t="shared" si="315"/>
        <v>8201146.2491333336</v>
      </c>
      <c r="AK570" s="41">
        <f t="shared" si="315"/>
        <v>8201146.2491333336</v>
      </c>
      <c r="AL570" s="41">
        <f t="shared" si="315"/>
        <v>8201172.3633833341</v>
      </c>
      <c r="AM570" s="41">
        <f t="shared" ref="AM570:BO570" si="316">AM553+AM380+AM297+AM232</f>
        <v>8198261.566918334</v>
      </c>
      <c r="AN570" s="41">
        <f t="shared" si="316"/>
        <v>8198287.1756683327</v>
      </c>
      <c r="AO570" s="41">
        <f t="shared" si="316"/>
        <v>8195401.9342158344</v>
      </c>
      <c r="AP570" s="41">
        <f t="shared" si="316"/>
        <v>8192485.8731883336</v>
      </c>
      <c r="AQ570" s="41">
        <f t="shared" si="316"/>
        <v>8309648.6387108341</v>
      </c>
      <c r="AR570" s="41">
        <f t="shared" si="316"/>
        <v>12462012.285245333</v>
      </c>
      <c r="AS570" s="41">
        <f t="shared" si="316"/>
        <v>12478721.097553333</v>
      </c>
      <c r="AT570" s="41">
        <f t="shared" si="316"/>
        <v>12484455.042062834</v>
      </c>
      <c r="AU570" s="41">
        <f t="shared" si="316"/>
        <v>12484536.560717834</v>
      </c>
      <c r="AV570" s="41">
        <f t="shared" si="316"/>
        <v>12490018.523414582</v>
      </c>
      <c r="AW570" s="41">
        <f t="shared" si="316"/>
        <v>12490018.523414582</v>
      </c>
      <c r="AX570" s="41">
        <f t="shared" si="316"/>
        <v>12489937.691009583</v>
      </c>
      <c r="AY570" s="41">
        <f t="shared" si="316"/>
        <v>12484484.209562834</v>
      </c>
      <c r="AZ570" s="41">
        <f t="shared" si="316"/>
        <v>12484431.228407834</v>
      </c>
      <c r="BA570" s="41">
        <f t="shared" si="316"/>
        <v>12478757.892743334</v>
      </c>
      <c r="BB570" s="41">
        <f t="shared" si="316"/>
        <v>12473240.517954083</v>
      </c>
      <c r="BC570" s="41">
        <f t="shared" si="316"/>
        <v>12581912.101201084</v>
      </c>
      <c r="BD570" s="41">
        <f t="shared" si="316"/>
        <v>13468483.472994082</v>
      </c>
      <c r="BE570" s="41">
        <f t="shared" si="316"/>
        <v>13497110.767887034</v>
      </c>
      <c r="BF570" s="41">
        <f t="shared" si="316"/>
        <v>13506704.121814184</v>
      </c>
      <c r="BG570" s="41">
        <f t="shared" si="316"/>
        <v>13506855.001521435</v>
      </c>
      <c r="BH570" s="41">
        <f t="shared" si="316"/>
        <v>13516331.384823583</v>
      </c>
      <c r="BI570" s="41">
        <f t="shared" si="316"/>
        <v>13516331.384823583</v>
      </c>
      <c r="BJ570" s="41">
        <f t="shared" si="316"/>
        <v>13516181.270116333</v>
      </c>
      <c r="BK570" s="41">
        <f t="shared" si="316"/>
        <v>13506733.446814183</v>
      </c>
      <c r="BL570" s="41">
        <f t="shared" si="316"/>
        <v>13506607.304327682</v>
      </c>
      <c r="BM570" s="41">
        <f t="shared" si="316"/>
        <v>13497005.205693282</v>
      </c>
      <c r="BN570" s="41">
        <f t="shared" si="316"/>
        <v>13487420.240529634</v>
      </c>
      <c r="BO570" s="41">
        <f t="shared" si="316"/>
        <v>13502341.546341483</v>
      </c>
    </row>
    <row r="571" spans="1:69" x14ac:dyDescent="0.15">
      <c r="G571" s="24">
        <f t="shared" ref="G571:AL571" si="317">G570-G568</f>
        <v>0</v>
      </c>
      <c r="H571" s="24">
        <f t="shared" si="317"/>
        <v>0</v>
      </c>
      <c r="I571" s="24">
        <f t="shared" si="317"/>
        <v>0</v>
      </c>
      <c r="J571" s="24">
        <f t="shared" si="317"/>
        <v>0</v>
      </c>
      <c r="K571" s="24">
        <f t="shared" si="317"/>
        <v>0</v>
      </c>
      <c r="L571" s="24">
        <f t="shared" si="317"/>
        <v>0</v>
      </c>
      <c r="M571" s="24">
        <f t="shared" si="317"/>
        <v>0</v>
      </c>
      <c r="N571" s="24">
        <f t="shared" si="317"/>
        <v>0</v>
      </c>
      <c r="O571" s="24">
        <f t="shared" si="317"/>
        <v>0</v>
      </c>
      <c r="P571" s="24">
        <f t="shared" si="317"/>
        <v>0</v>
      </c>
      <c r="Q571" s="24">
        <f t="shared" si="317"/>
        <v>0</v>
      </c>
      <c r="R571" s="24">
        <f t="shared" si="317"/>
        <v>0</v>
      </c>
      <c r="S571" s="24">
        <f t="shared" si="317"/>
        <v>0</v>
      </c>
      <c r="T571" s="24">
        <f t="shared" si="317"/>
        <v>0</v>
      </c>
      <c r="U571" s="24">
        <f t="shared" si="317"/>
        <v>0</v>
      </c>
      <c r="V571" s="24">
        <f t="shared" si="317"/>
        <v>0</v>
      </c>
      <c r="W571" s="24">
        <f t="shared" si="317"/>
        <v>0</v>
      </c>
      <c r="X571" s="24">
        <f t="shared" si="317"/>
        <v>0</v>
      </c>
      <c r="Y571" s="24">
        <f t="shared" si="317"/>
        <v>0</v>
      </c>
      <c r="Z571" s="24">
        <f t="shared" si="317"/>
        <v>0</v>
      </c>
      <c r="AA571" s="24">
        <f t="shared" si="317"/>
        <v>0</v>
      </c>
      <c r="AB571" s="24">
        <f t="shared" si="317"/>
        <v>0</v>
      </c>
      <c r="AC571" s="24">
        <f t="shared" si="317"/>
        <v>0</v>
      </c>
      <c r="AD571" s="24">
        <f t="shared" si="317"/>
        <v>0</v>
      </c>
      <c r="AE571" s="24">
        <f t="shared" si="317"/>
        <v>0</v>
      </c>
      <c r="AF571" s="24">
        <f t="shared" si="317"/>
        <v>0</v>
      </c>
      <c r="AG571" s="24">
        <f t="shared" si="317"/>
        <v>0</v>
      </c>
      <c r="AH571" s="24">
        <f t="shared" si="317"/>
        <v>0</v>
      </c>
      <c r="AI571" s="24">
        <f t="shared" si="317"/>
        <v>0</v>
      </c>
      <c r="AJ571" s="24">
        <f t="shared" si="317"/>
        <v>0</v>
      </c>
      <c r="AK571" s="24">
        <f t="shared" si="317"/>
        <v>0</v>
      </c>
      <c r="AL571" s="24">
        <f t="shared" si="317"/>
        <v>0</v>
      </c>
      <c r="AM571" s="24">
        <f t="shared" ref="AM571:BO571" si="318">AM570-AM568</f>
        <v>0</v>
      </c>
      <c r="AN571" s="24">
        <f t="shared" si="318"/>
        <v>0</v>
      </c>
      <c r="AO571" s="24">
        <f t="shared" si="318"/>
        <v>0</v>
      </c>
      <c r="AP571" s="24">
        <f t="shared" si="318"/>
        <v>0</v>
      </c>
      <c r="AQ571" s="24">
        <f t="shared" si="318"/>
        <v>0</v>
      </c>
      <c r="AR571" s="24">
        <f t="shared" si="318"/>
        <v>0</v>
      </c>
      <c r="AS571" s="24">
        <f t="shared" si="318"/>
        <v>0</v>
      </c>
      <c r="AT571" s="24">
        <f t="shared" si="318"/>
        <v>0</v>
      </c>
      <c r="AU571" s="24">
        <f t="shared" si="318"/>
        <v>0</v>
      </c>
      <c r="AV571" s="24">
        <f t="shared" si="318"/>
        <v>0</v>
      </c>
      <c r="AW571" s="24">
        <f t="shared" si="318"/>
        <v>0</v>
      </c>
      <c r="AX571" s="24">
        <f t="shared" si="318"/>
        <v>0</v>
      </c>
      <c r="AY571" s="24">
        <f t="shared" si="318"/>
        <v>0</v>
      </c>
      <c r="AZ571" s="24">
        <f t="shared" si="318"/>
        <v>0</v>
      </c>
      <c r="BA571" s="24">
        <f t="shared" si="318"/>
        <v>0</v>
      </c>
      <c r="BB571" s="24">
        <f t="shared" si="318"/>
        <v>0</v>
      </c>
      <c r="BC571" s="24">
        <f t="shared" si="318"/>
        <v>0</v>
      </c>
      <c r="BD571" s="24">
        <f t="shared" si="318"/>
        <v>0</v>
      </c>
      <c r="BE571" s="24">
        <f t="shared" si="318"/>
        <v>0</v>
      </c>
      <c r="BF571" s="24">
        <f t="shared" si="318"/>
        <v>0</v>
      </c>
      <c r="BG571" s="24">
        <f t="shared" si="318"/>
        <v>0</v>
      </c>
      <c r="BH571" s="24">
        <f t="shared" si="318"/>
        <v>0</v>
      </c>
      <c r="BI571" s="24">
        <f t="shared" si="318"/>
        <v>0</v>
      </c>
      <c r="BJ571" s="24">
        <f t="shared" si="318"/>
        <v>0</v>
      </c>
      <c r="BK571" s="24">
        <f t="shared" si="318"/>
        <v>0</v>
      </c>
      <c r="BL571" s="24">
        <f t="shared" si="318"/>
        <v>0</v>
      </c>
      <c r="BM571" s="24">
        <f t="shared" si="318"/>
        <v>0</v>
      </c>
      <c r="BN571" s="24">
        <f t="shared" si="318"/>
        <v>0</v>
      </c>
      <c r="BO571" s="24">
        <f t="shared" si="318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80" sqref="A180"/>
    </sheetView>
    <sheetView workbookViewId="1">
      <selection activeCell="I36" sqref="I3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151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164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138</v>
      </c>
      <c r="B4" s="147"/>
    </row>
    <row r="6" spans="1:7" ht="14" x14ac:dyDescent="0.15">
      <c r="A6" s="149" t="s">
        <v>139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140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145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141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142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146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143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144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147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148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149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150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130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134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132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134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133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134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134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119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134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120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120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131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134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134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134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134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135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135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136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123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134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124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134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134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109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134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134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110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134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125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126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137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134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134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113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134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134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134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134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114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134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134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134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115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134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134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134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116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134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134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134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134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153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1239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21" activePane="bottomRight" state="frozen"/>
      <selection pane="topRight" activeCell="B1" sqref="B1"/>
      <selection pane="bottomLeft" activeCell="A2" sqref="A2"/>
      <selection pane="bottomRight" activeCell="B63" sqref="B63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2" width="12.1640625" bestFit="1" customWidth="1"/>
    <col min="3" max="3" width="12.1640625" customWidth="1"/>
    <col min="4" max="4" width="12.1640625" bestFit="1" customWidth="1"/>
    <col min="5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1213</v>
      </c>
      <c r="C1" s="10" t="s">
        <v>1214</v>
      </c>
      <c r="D1" s="10" t="s">
        <v>1215</v>
      </c>
      <c r="E1" s="10" t="s">
        <v>1216</v>
      </c>
      <c r="F1" s="10" t="s">
        <v>1217</v>
      </c>
    </row>
    <row r="2" spans="1:102" x14ac:dyDescent="0.15">
      <c r="A2" s="14" t="s">
        <v>1212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19201546.649999999</v>
      </c>
      <c r="C7" s="3">
        <f t="shared" si="0"/>
        <v>40885040.578749999</v>
      </c>
      <c r="D7" s="3">
        <f t="shared" si="0"/>
        <v>89074063.881249994</v>
      </c>
      <c r="E7" s="3">
        <f t="shared" si="0"/>
        <v>134912637.37167501</v>
      </c>
      <c r="F7" s="3">
        <f t="shared" si="0"/>
        <v>144872499.52600002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115201546.65000001</v>
      </c>
      <c r="C9" s="3">
        <f t="shared" si="0"/>
        <v>96885040.578749999</v>
      </c>
      <c r="D9" s="3">
        <f t="shared" si="0"/>
        <v>89074063.881249994</v>
      </c>
      <c r="E9" s="3">
        <f t="shared" si="0"/>
        <v>134912637.37167501</v>
      </c>
      <c r="F9" s="3">
        <f t="shared" si="0"/>
        <v>144872499.52600002</v>
      </c>
    </row>
    <row r="10" spans="1:102" x14ac:dyDescent="0.15">
      <c r="A10" s="2" t="s">
        <v>4</v>
      </c>
      <c r="B10" s="3">
        <f t="shared" si="0"/>
        <v>1729379.1985000002</v>
      </c>
      <c r="C10" s="3">
        <f t="shared" si="0"/>
        <v>3680893.6520874994</v>
      </c>
      <c r="D10" s="3">
        <f t="shared" si="0"/>
        <v>8017905.7493124995</v>
      </c>
      <c r="E10" s="3">
        <f t="shared" si="0"/>
        <v>12143377.363450751</v>
      </c>
      <c r="F10" s="3">
        <f t="shared" si="0"/>
        <v>13039764.957339998</v>
      </c>
    </row>
    <row r="11" spans="1:102" x14ac:dyDescent="0.15">
      <c r="A11" s="5" t="s">
        <v>3</v>
      </c>
      <c r="B11" s="4">
        <f>B10/B9</f>
        <v>1.5011770664452273E-2</v>
      </c>
      <c r="C11" s="4">
        <f>C10/C9</f>
        <v>3.7992383861320665E-2</v>
      </c>
      <c r="D11" s="4">
        <f>D10/D9</f>
        <v>9.0013920999513997E-2</v>
      </c>
      <c r="E11" s="4">
        <f>E10/E9</f>
        <v>9.000919113304845E-2</v>
      </c>
      <c r="F11" s="4">
        <f>F10/F9</f>
        <v>9.0008559250403311E-2</v>
      </c>
    </row>
    <row r="12" spans="1:102" x14ac:dyDescent="0.15">
      <c r="A12" s="2" t="s">
        <v>2</v>
      </c>
      <c r="B12" s="3">
        <f>B26+B40+B54+B68</f>
        <v>70500</v>
      </c>
      <c r="C12" s="3">
        <f>C26+C40+C54+C68</f>
        <v>663122.12520000001</v>
      </c>
      <c r="D12" s="3">
        <f>D26+D40+D54+D68</f>
        <v>1383185.0930625</v>
      </c>
      <c r="E12" s="3">
        <f>E26+E40+E54+E68</f>
        <v>2826510.9381614998</v>
      </c>
      <c r="F12" s="3">
        <f>F26+F40+F54+F68</f>
        <v>4115840.6643465008</v>
      </c>
    </row>
    <row r="13" spans="1:102" x14ac:dyDescent="0.15">
      <c r="A13" s="2" t="s">
        <v>1</v>
      </c>
      <c r="B13" s="4">
        <f>B12/B9</f>
        <v>6.1197095047855414E-4</v>
      </c>
      <c r="C13" s="4">
        <f>C12/C9</f>
        <v>6.8444222269897466E-3</v>
      </c>
      <c r="D13" s="4">
        <f>D12/D9</f>
        <v>1.5528483071194634E-2</v>
      </c>
      <c r="E13" s="4">
        <f>E12/E9</f>
        <v>2.095067588349531E-2</v>
      </c>
      <c r="F13" s="4">
        <f>F12/F9</f>
        <v>2.8410089408361715E-2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117001425.8485</v>
      </c>
      <c r="C14" s="3">
        <f>C28+C42+C56+C70</f>
        <v>101229056.3560375</v>
      </c>
      <c r="D14" s="3">
        <f>D28+D42+D56+D70</f>
        <v>98475154.723625004</v>
      </c>
      <c r="E14" s="3">
        <f>E28+E42+E56+E70</f>
        <v>149882525.67328724</v>
      </c>
      <c r="F14" s="3">
        <f>F28+F42+F56+F70</f>
        <v>162028105.14768651</v>
      </c>
      <c r="G14" s="1">
        <f>SUM(B14:F14)</f>
        <v>628616267.74913621</v>
      </c>
      <c r="H14" s="1">
        <f>+F28+F42+F56+F70</f>
        <v>162028105.14768651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19200000</v>
      </c>
      <c r="C63" s="26">
        <f>STAFF_CWS!AE532</f>
        <v>40800000</v>
      </c>
      <c r="D63" s="26">
        <f>STAFF_CWS!AQ532</f>
        <v>40800000</v>
      </c>
      <c r="E63" s="26">
        <f>STAFF_CWS!BC532</f>
        <v>43200000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19200000</v>
      </c>
      <c r="C65" s="26">
        <f>STAFF_CWS!AE536</f>
        <v>40800000</v>
      </c>
      <c r="D65" s="26">
        <f>STAFF_CWS!AQ536</f>
        <v>40800000</v>
      </c>
      <c r="E65" s="26">
        <f>STAFF_CWS!BC536</f>
        <v>43200000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1728620.0000000002</v>
      </c>
      <c r="C66" s="26">
        <f>STAFF_CWS!AE546</f>
        <v>3672619.9999999995</v>
      </c>
      <c r="D66" s="26">
        <f>STAFF_CWS!AQ546</f>
        <v>3672619.9999999995</v>
      </c>
      <c r="E66" s="26">
        <f>STAFF_CWS!BC546</f>
        <v>3888619.9999999995</v>
      </c>
      <c r="F66" s="26">
        <f>STAFF_CWS!BO546</f>
        <v>4320619.9999999991</v>
      </c>
    </row>
    <row r="67" spans="1:6" x14ac:dyDescent="0.15">
      <c r="A67" s="5" t="s">
        <v>3</v>
      </c>
      <c r="B67" s="4">
        <f>B66/B65</f>
        <v>9.0032291666666681E-2</v>
      </c>
      <c r="C67" s="4">
        <f>C66/C65</f>
        <v>9.0015196078431364E-2</v>
      </c>
      <c r="D67" s="4">
        <f>D66/D65</f>
        <v>9.0015196078431364E-2</v>
      </c>
      <c r="E67" s="4">
        <f>E66/E65</f>
        <v>9.0014351851851845E-2</v>
      </c>
      <c r="F67" s="4">
        <f>F66/F65</f>
        <v>9.0012916666666651E-2</v>
      </c>
    </row>
    <row r="68" spans="1:6" x14ac:dyDescent="0.15">
      <c r="A68" s="2" t="s">
        <v>2</v>
      </c>
      <c r="B68" s="26">
        <f>STAFF_CWS!S552</f>
        <v>63000</v>
      </c>
      <c r="C68" s="26">
        <f>STAFF_CWS!AE552</f>
        <v>652000</v>
      </c>
      <c r="D68" s="26">
        <f>STAFF_CWS!AQ552</f>
        <v>1248200</v>
      </c>
      <c r="E68" s="26">
        <f>STAFF_CWS!BC552</f>
        <v>1256620</v>
      </c>
      <c r="F68" s="26">
        <f>STAFF_CWS!BO552</f>
        <v>1337282</v>
      </c>
    </row>
    <row r="69" spans="1:6" x14ac:dyDescent="0.15">
      <c r="A69" s="2" t="s">
        <v>1</v>
      </c>
      <c r="B69" s="4">
        <f>B68/B65</f>
        <v>3.2812499999999999E-3</v>
      </c>
      <c r="C69" s="4">
        <f>C68/C65</f>
        <v>1.5980392156862745E-2</v>
      </c>
      <c r="D69" s="4">
        <f>D68/D65</f>
        <v>3.059313725490196E-2</v>
      </c>
      <c r="E69" s="4">
        <f>E68/E65</f>
        <v>2.9088425925925927E-2</v>
      </c>
      <c r="F69" s="4">
        <f>F68/F65</f>
        <v>2.7860041666666668E-2</v>
      </c>
    </row>
    <row r="70" spans="1:6" x14ac:dyDescent="0.15">
      <c r="A70" s="2" t="s">
        <v>0</v>
      </c>
      <c r="B70" s="26">
        <f>STAFF_CWS!S554</f>
        <v>20991620</v>
      </c>
      <c r="C70" s="26">
        <f>STAFF_CWS!AE554</f>
        <v>45124620</v>
      </c>
      <c r="D70" s="26">
        <f>STAFF_CWS!AQ554</f>
        <v>45720820.000000007</v>
      </c>
      <c r="E70" s="26">
        <f>STAFF_CWS!BC554</f>
        <v>48345240</v>
      </c>
      <c r="F70" s="26">
        <f>STAFF_CWS!BO554</f>
        <v>53657902.000000007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154</v>
      </c>
      <c r="B3" s="14"/>
    </row>
    <row r="4" spans="1:63" x14ac:dyDescent="0.15">
      <c r="A4" s="10"/>
      <c r="B4" s="10"/>
    </row>
    <row r="5" spans="1:63" x14ac:dyDescent="0.15">
      <c r="A5" s="344" t="s">
        <v>155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157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1067</v>
      </c>
      <c r="C9" s="9">
        <f>+STAFF_CWS!H561</f>
        <v>1600000</v>
      </c>
      <c r="D9" s="9">
        <f>+STAFF_CWS!I561</f>
        <v>1600000</v>
      </c>
      <c r="E9" s="9">
        <f>+STAFF_CWS!J561</f>
        <v>1600000</v>
      </c>
      <c r="F9" s="9">
        <f>+STAFF_CWS!K561</f>
        <v>1600000</v>
      </c>
      <c r="G9" s="9">
        <f>+STAFF_CWS!L561</f>
        <v>1600000</v>
      </c>
      <c r="H9" s="9">
        <f>+STAFF_CWS!M561</f>
        <v>1600000</v>
      </c>
      <c r="I9" s="9">
        <f>+STAFF_CWS!N561</f>
        <v>1600000</v>
      </c>
      <c r="J9" s="9">
        <f>+STAFF_CWS!O561</f>
        <v>1600000</v>
      </c>
      <c r="K9" s="9">
        <f>+STAFF_CWS!P561</f>
        <v>1600000</v>
      </c>
      <c r="L9" s="9">
        <f>+STAFF_CWS!Q561</f>
        <v>1600000</v>
      </c>
      <c r="M9" s="9">
        <f>+STAFF_CWS!R561</f>
        <v>1600000</v>
      </c>
      <c r="N9" s="9">
        <f>+STAFF_CWS!S561</f>
        <v>1600000</v>
      </c>
      <c r="O9" s="9">
        <f>+STAFF_CWS!T561</f>
        <v>3400000</v>
      </c>
      <c r="P9" s="9">
        <f>+STAFF_CWS!U561</f>
        <v>3400000</v>
      </c>
      <c r="Q9" s="9">
        <f>+STAFF_CWS!V561</f>
        <v>3400000</v>
      </c>
      <c r="R9" s="9">
        <f>+STAFF_CWS!W561</f>
        <v>3400000</v>
      </c>
      <c r="S9" s="9">
        <f>+STAFF_CWS!X561</f>
        <v>3400000</v>
      </c>
      <c r="T9" s="9">
        <f>+STAFF_CWS!Y561</f>
        <v>3400000</v>
      </c>
      <c r="U9" s="9">
        <f>+STAFF_CWS!Z561</f>
        <v>3400000</v>
      </c>
      <c r="V9" s="9">
        <f>+STAFF_CWS!AA561</f>
        <v>3400000</v>
      </c>
      <c r="W9" s="9">
        <f>+STAFF_CWS!AB561</f>
        <v>3400000</v>
      </c>
      <c r="X9" s="9">
        <f>+STAFF_CWS!AC561</f>
        <v>3400000</v>
      </c>
      <c r="Y9" s="9">
        <f>+STAFF_CWS!AD561</f>
        <v>3400000</v>
      </c>
      <c r="Z9" s="9">
        <f>+STAFF_CWS!AE561</f>
        <v>3400000</v>
      </c>
      <c r="AA9" s="9">
        <f>+STAFF_CWS!AF561</f>
        <v>7400000</v>
      </c>
      <c r="AB9" s="9">
        <f>+STAFF_CWS!AG561</f>
        <v>7400000</v>
      </c>
      <c r="AC9" s="9">
        <f>+STAFF_CWS!AH561</f>
        <v>7400000</v>
      </c>
      <c r="AD9" s="9">
        <f>+STAFF_CWS!AI561</f>
        <v>7400000</v>
      </c>
      <c r="AE9" s="9">
        <f>+STAFF_CWS!AJ561</f>
        <v>7400000</v>
      </c>
      <c r="AF9" s="9">
        <f>+STAFF_CWS!AK561</f>
        <v>7400000</v>
      </c>
      <c r="AG9" s="9">
        <f>+STAFF_CWS!AL561</f>
        <v>7400000</v>
      </c>
      <c r="AH9" s="9">
        <f>+STAFF_CWS!AM561</f>
        <v>7400000</v>
      </c>
      <c r="AI9" s="9">
        <f>+STAFF_CWS!AN561</f>
        <v>7400000</v>
      </c>
      <c r="AJ9" s="9">
        <f>+STAFF_CWS!AO561</f>
        <v>7400000</v>
      </c>
      <c r="AK9" s="9">
        <f>+STAFF_CWS!AP561</f>
        <v>7400000</v>
      </c>
      <c r="AL9" s="9">
        <f>+STAFF_CWS!AQ561</f>
        <v>7400000</v>
      </c>
      <c r="AM9" s="9">
        <f>+STAFF_CWS!AR561</f>
        <v>11200000</v>
      </c>
      <c r="AN9" s="9">
        <f>+STAFF_CWS!AS561</f>
        <v>11200000</v>
      </c>
      <c r="AO9" s="9">
        <f>+STAFF_CWS!AT561</f>
        <v>11200000</v>
      </c>
      <c r="AP9" s="9">
        <f>+STAFF_CWS!AU561</f>
        <v>11200000</v>
      </c>
      <c r="AQ9" s="9">
        <f>+STAFF_CWS!AV561</f>
        <v>11200000</v>
      </c>
      <c r="AR9" s="9">
        <f>+STAFF_CWS!AW561</f>
        <v>11200000</v>
      </c>
      <c r="AS9" s="9">
        <f>+STAFF_CWS!AX561</f>
        <v>11200000</v>
      </c>
      <c r="AT9" s="9">
        <f>+STAFF_CWS!AY561</f>
        <v>11200000</v>
      </c>
      <c r="AU9" s="9">
        <f>+STAFF_CWS!AZ561</f>
        <v>11200000</v>
      </c>
      <c r="AV9" s="9">
        <f>+STAFF_CWS!BA561</f>
        <v>11200000</v>
      </c>
      <c r="AW9" s="9">
        <f>+STAFF_CWS!BB561</f>
        <v>11200000</v>
      </c>
      <c r="AX9" s="9">
        <f>+STAFF_CWS!BC561</f>
        <v>11200000</v>
      </c>
      <c r="AY9" s="9">
        <f>+STAFF_CWS!BD561</f>
        <v>12000000</v>
      </c>
      <c r="AZ9" s="9">
        <f>+STAFF_CWS!BE561</f>
        <v>12000000</v>
      </c>
      <c r="BA9" s="9">
        <f>+STAFF_CWS!BF561</f>
        <v>12000000</v>
      </c>
      <c r="BB9" s="9">
        <f>+STAFF_CWS!BG561</f>
        <v>12000000</v>
      </c>
      <c r="BC9" s="9">
        <f>+STAFF_CWS!BH561</f>
        <v>12000000</v>
      </c>
      <c r="BD9" s="9">
        <f>+STAFF_CWS!BI561</f>
        <v>12000000</v>
      </c>
      <c r="BE9" s="9">
        <f>+STAFF_CWS!BJ561</f>
        <v>12000000</v>
      </c>
      <c r="BF9" s="9">
        <f>+STAFF_CWS!BK561</f>
        <v>12000000</v>
      </c>
      <c r="BG9" s="9">
        <f>+STAFF_CWS!BL561</f>
        <v>12000000</v>
      </c>
      <c r="BH9" s="9">
        <f>+STAFF_CWS!BM561</f>
        <v>12000000</v>
      </c>
      <c r="BI9" s="9">
        <f>+STAFF_CWS!BN561</f>
        <v>12000000</v>
      </c>
      <c r="BJ9" s="9">
        <f>+STAFF_CWS!BO561</f>
        <v>12000000</v>
      </c>
      <c r="BK9" s="38">
        <f>SUM(C9:BJ9)</f>
        <v>427200000</v>
      </c>
    </row>
    <row r="10" spans="1:63" x14ac:dyDescent="0.15">
      <c r="B10" s="33" t="s">
        <v>1068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156</v>
      </c>
      <c r="C11" s="9">
        <f>+C10+C9</f>
        <v>1600000</v>
      </c>
      <c r="D11" s="9">
        <f t="shared" ref="D11:BJ11" si="0">+D10+D9</f>
        <v>1600000</v>
      </c>
      <c r="E11" s="9">
        <f t="shared" si="0"/>
        <v>1600000</v>
      </c>
      <c r="F11" s="9">
        <f t="shared" si="0"/>
        <v>1600000</v>
      </c>
      <c r="G11" s="9">
        <f t="shared" si="0"/>
        <v>1600000</v>
      </c>
      <c r="H11" s="9">
        <f t="shared" si="0"/>
        <v>1600000</v>
      </c>
      <c r="I11" s="9">
        <f t="shared" si="0"/>
        <v>1600000</v>
      </c>
      <c r="J11" s="9">
        <f t="shared" si="0"/>
        <v>1600000</v>
      </c>
      <c r="K11" s="9">
        <f t="shared" si="0"/>
        <v>1600000</v>
      </c>
      <c r="L11" s="9">
        <f t="shared" si="0"/>
        <v>1600394.2</v>
      </c>
      <c r="M11" s="9">
        <f t="shared" si="0"/>
        <v>1600394.2</v>
      </c>
      <c r="N11" s="9">
        <f t="shared" si="0"/>
        <v>1600758.25</v>
      </c>
      <c r="O11" s="9">
        <f t="shared" si="0"/>
        <v>3402524.19</v>
      </c>
      <c r="P11" s="9">
        <f t="shared" si="0"/>
        <v>3403394.665</v>
      </c>
      <c r="Q11" s="9">
        <f t="shared" si="0"/>
        <v>3406789.33</v>
      </c>
      <c r="R11" s="9">
        <f t="shared" si="0"/>
        <v>3406789.33</v>
      </c>
      <c r="S11" s="9">
        <f t="shared" si="0"/>
        <v>3406789.33</v>
      </c>
      <c r="T11" s="9">
        <f t="shared" si="0"/>
        <v>3406789.33</v>
      </c>
      <c r="U11" s="9">
        <f t="shared" si="0"/>
        <v>3406789.33</v>
      </c>
      <c r="V11" s="9">
        <f t="shared" si="0"/>
        <v>3407659.8050000002</v>
      </c>
      <c r="W11" s="9">
        <f t="shared" si="0"/>
        <v>3408530.28</v>
      </c>
      <c r="X11" s="9">
        <f t="shared" si="0"/>
        <v>3408552.78</v>
      </c>
      <c r="Y11" s="9">
        <f t="shared" si="0"/>
        <v>3410206.9637500001</v>
      </c>
      <c r="Z11" s="9">
        <f t="shared" si="0"/>
        <v>3410225.2450000001</v>
      </c>
      <c r="AA11" s="9">
        <f t="shared" si="0"/>
        <v>7413653.3799999999</v>
      </c>
      <c r="AB11" s="9">
        <f t="shared" si="0"/>
        <v>7421827.0580000002</v>
      </c>
      <c r="AC11" s="9">
        <f t="shared" si="0"/>
        <v>7424635.2215</v>
      </c>
      <c r="AD11" s="9">
        <f t="shared" si="0"/>
        <v>7424635.2215</v>
      </c>
      <c r="AE11" s="9">
        <f t="shared" si="0"/>
        <v>7427352.5099999998</v>
      </c>
      <c r="AF11" s="9">
        <f t="shared" si="0"/>
        <v>7427352.5099999998</v>
      </c>
      <c r="AG11" s="9">
        <f t="shared" si="0"/>
        <v>7427352.5099999998</v>
      </c>
      <c r="AH11" s="9">
        <f t="shared" si="0"/>
        <v>7424658.0965</v>
      </c>
      <c r="AI11" s="9">
        <f t="shared" si="0"/>
        <v>7424680.9715</v>
      </c>
      <c r="AJ11" s="9">
        <f t="shared" si="0"/>
        <v>7421988.4330000002</v>
      </c>
      <c r="AK11" s="9">
        <f t="shared" si="0"/>
        <v>7419312.6445000004</v>
      </c>
      <c r="AL11" s="9">
        <f t="shared" si="0"/>
        <v>7416615.3247499997</v>
      </c>
      <c r="AM11" s="9">
        <f t="shared" si="0"/>
        <v>11225620.7708</v>
      </c>
      <c r="AN11" s="9">
        <f t="shared" si="0"/>
        <v>11240872.6675</v>
      </c>
      <c r="AO11" s="9">
        <f t="shared" si="0"/>
        <v>11246133.16705</v>
      </c>
      <c r="AP11" s="9">
        <f t="shared" si="0"/>
        <v>11246133.16705</v>
      </c>
      <c r="AQ11" s="9">
        <f t="shared" si="0"/>
        <v>11251162.490625</v>
      </c>
      <c r="AR11" s="9">
        <f t="shared" si="0"/>
        <v>11251162.490625</v>
      </c>
      <c r="AS11" s="9">
        <f t="shared" si="0"/>
        <v>11251162.490625</v>
      </c>
      <c r="AT11" s="9">
        <f t="shared" si="0"/>
        <v>11246158.66705</v>
      </c>
      <c r="AU11" s="9">
        <f t="shared" si="0"/>
        <v>11246184.16705</v>
      </c>
      <c r="AV11" s="9">
        <f t="shared" si="0"/>
        <v>11241052.9175</v>
      </c>
      <c r="AW11" s="9">
        <f t="shared" si="0"/>
        <v>11236065.343924999</v>
      </c>
      <c r="AX11" s="9">
        <f t="shared" si="0"/>
        <v>11230929.031874999</v>
      </c>
      <c r="AY11" s="9">
        <f t="shared" si="0"/>
        <v>12043572.210674999</v>
      </c>
      <c r="AZ11" s="9">
        <f t="shared" si="0"/>
        <v>12069690.99958</v>
      </c>
      <c r="BA11" s="9">
        <f t="shared" si="0"/>
        <v>12078492.241714999</v>
      </c>
      <c r="BB11" s="9">
        <f t="shared" si="0"/>
        <v>12078492.241714999</v>
      </c>
      <c r="BC11" s="9">
        <f t="shared" si="0"/>
        <v>12087186.17135</v>
      </c>
      <c r="BD11" s="9">
        <f t="shared" si="0"/>
        <v>12087186.17135</v>
      </c>
      <c r="BE11" s="9">
        <f t="shared" si="0"/>
        <v>12087186.17135</v>
      </c>
      <c r="BF11" s="9">
        <f t="shared" si="0"/>
        <v>12078517.741714999</v>
      </c>
      <c r="BG11" s="9">
        <f t="shared" si="0"/>
        <v>12078543.241714999</v>
      </c>
      <c r="BH11" s="9">
        <f t="shared" si="0"/>
        <v>12069871.24958</v>
      </c>
      <c r="BI11" s="9">
        <f t="shared" si="0"/>
        <v>12061219.069945</v>
      </c>
      <c r="BJ11" s="9">
        <f t="shared" si="0"/>
        <v>12052542.015310001</v>
      </c>
      <c r="BK11" s="38">
        <f>SUM(BK9:BK10)</f>
        <v>428945788.00767499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158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159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162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160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163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161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2023-04-06T05:03:11Z</dcterms:modified>
</cp:coreProperties>
</file>