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1FCC1655-877D-F040-857B-0BC22BF10FEA}" xr6:coauthVersionLast="47" xr6:coauthVersionMax="47" xr10:uidLastSave="{00000000-0000-0000-0000-000000000000}"/>
  <bookViews>
    <workbookView xWindow="0" yWindow="500" windowWidth="20160" windowHeight="17240" firstSheet="31" activeTab="35" xr2:uid="{26791159-4678-F343-BB50-DB94161E19E5}"/>
    <workbookView xWindow="12640" yWindow="7200" windowWidth="20960" windowHeight="13800" firstSheet="38" activeTab="40" xr2:uid="{4554B65D-1482-0B4F-AAE8-9ADB1F83DFCA}"/>
    <workbookView xWindow="14800" yWindow="500" windowWidth="18800" windowHeight="11480" firstSheet="39" activeTab="42" xr2:uid="{56878D3C-ABBD-A14F-8B79-3C9B0CBF756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0" i="46" l="1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D139" i="46" s="1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E116" i="46" s="1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E125" i="46" l="1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D141" i="46"/>
  <c r="G111" i="46"/>
  <c r="F114" i="46"/>
  <c r="D114" i="46"/>
  <c r="D116" i="46" s="1"/>
  <c r="D123" i="46"/>
  <c r="D125" i="46" s="1"/>
  <c r="F136" i="46"/>
  <c r="D148" i="46"/>
  <c r="D150" i="46" s="1"/>
  <c r="F133" i="46" l="1"/>
  <c r="G133" i="46" s="1"/>
  <c r="G128" i="46"/>
  <c r="F108" i="46"/>
  <c r="G108" i="46" s="1"/>
  <c r="G114" i="46"/>
  <c r="G123" i="46"/>
  <c r="F139" i="46"/>
  <c r="G136" i="46"/>
  <c r="F150" i="46"/>
  <c r="G150" i="46" s="1"/>
  <c r="G148" i="46"/>
  <c r="F125" i="46" l="1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Z52" i="48"/>
  <c r="Y52" i="48"/>
  <c r="X52" i="48"/>
  <c r="W52" i="48"/>
  <c r="V52" i="48"/>
  <c r="U52" i="48"/>
  <c r="T52" i="48"/>
  <c r="S52" i="48"/>
  <c r="R52" i="48"/>
  <c r="Q52" i="48"/>
  <c r="P52" i="48"/>
  <c r="O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Z50" i="48"/>
  <c r="Y50" i="48"/>
  <c r="Y58" i="48" s="1"/>
  <c r="X50" i="48"/>
  <c r="W50" i="48"/>
  <c r="V50" i="48"/>
  <c r="U50" i="48"/>
  <c r="T50" i="48"/>
  <c r="S50" i="48"/>
  <c r="S51" i="48" s="1"/>
  <c r="R50" i="48"/>
  <c r="R51" i="48" s="1"/>
  <c r="Q50" i="48"/>
  <c r="Q51" i="48" s="1"/>
  <c r="P50" i="48"/>
  <c r="O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Z59" i="48" s="1"/>
  <c r="AE67" i="49"/>
  <c r="AM67" i="49"/>
  <c r="AK67" i="49"/>
  <c r="AF67" i="49"/>
  <c r="AN67" i="49"/>
  <c r="AH67" i="49"/>
  <c r="AG67" i="49"/>
  <c r="AO67" i="49"/>
  <c r="AI67" i="49"/>
  <c r="AJ67" i="49"/>
  <c r="AD67" i="49"/>
  <c r="AL67" i="49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K58" i="48"/>
  <c r="U58" i="48"/>
  <c r="AS72" i="48"/>
  <c r="AS81" i="48" s="1"/>
  <c r="U51" i="48"/>
  <c r="U54" i="48" s="1"/>
  <c r="AA54" i="48"/>
  <c r="S54" i="48"/>
  <c r="AS59" i="48"/>
  <c r="AT72" i="48"/>
  <c r="AT81" i="48" s="1"/>
  <c r="R54" i="48"/>
  <c r="AP54" i="48"/>
  <c r="AX54" i="48"/>
  <c r="AW54" i="48"/>
  <c r="Q54" i="48"/>
  <c r="BI72" i="48"/>
  <c r="BI81" i="48" s="1"/>
  <c r="AO51" i="48"/>
  <c r="AO54" i="48" s="1"/>
  <c r="T58" i="48"/>
  <c r="BI58" i="48"/>
  <c r="AR72" i="48"/>
  <c r="AR81" i="48" s="1"/>
  <c r="U72" i="48"/>
  <c r="U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T51" i="48"/>
  <c r="T54" i="48" s="1"/>
  <c r="AL51" i="48"/>
  <c r="AL54" i="48" s="1"/>
  <c r="AY51" i="48"/>
  <c r="AY54" i="48" s="1"/>
  <c r="S58" i="48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T72" i="48"/>
  <c r="T71" i="48" s="1"/>
  <c r="T75" i="48" s="1"/>
  <c r="T77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R72" i="48"/>
  <c r="R81" i="48" s="1"/>
  <c r="R61" i="48"/>
  <c r="R58" i="48"/>
  <c r="AP72" i="48"/>
  <c r="AP81" i="48" s="1"/>
  <c r="AP59" i="48"/>
  <c r="AP58" i="48"/>
  <c r="BF60" i="48"/>
  <c r="BF72" i="48"/>
  <c r="BF81" i="48" s="1"/>
  <c r="BF59" i="48"/>
  <c r="BF51" i="48"/>
  <c r="BF54" i="48" s="1"/>
  <c r="Z72" i="48"/>
  <c r="Z81" i="48" s="1"/>
  <c r="Z61" i="48"/>
  <c r="Z58" i="48"/>
  <c r="Z51" i="48"/>
  <c r="Z54" i="48" s="1"/>
  <c r="AH72" i="48"/>
  <c r="AH81" i="48" s="1"/>
  <c r="AH59" i="48"/>
  <c r="AH51" i="48"/>
  <c r="AH54" i="48" s="1"/>
  <c r="AX72" i="48"/>
  <c r="AX81" i="48" s="1"/>
  <c r="AX59" i="48"/>
  <c r="AX61" i="48"/>
  <c r="S61" i="48"/>
  <c r="S72" i="48"/>
  <c r="S81" i="48" s="1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Q72" i="48"/>
  <c r="Q81" i="48" s="1"/>
  <c r="Y72" i="48"/>
  <c r="Y81" i="48" s="1"/>
  <c r="Y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V61" i="48"/>
  <c r="V72" i="48"/>
  <c r="V81" i="48" s="1"/>
  <c r="V58" i="48"/>
  <c r="BJ61" i="48"/>
  <c r="BJ59" i="48"/>
  <c r="BJ58" i="48"/>
  <c r="Q61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O61" i="48"/>
  <c r="O72" i="48"/>
  <c r="O81" i="48" s="1"/>
  <c r="O58" i="48"/>
  <c r="O51" i="48"/>
  <c r="O54" i="48" s="1"/>
  <c r="W61" i="48"/>
  <c r="W72" i="48"/>
  <c r="W81" i="48" s="1"/>
  <c r="W58" i="48"/>
  <c r="W51" i="48"/>
  <c r="W54" i="48" s="1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V51" i="48"/>
  <c r="V54" i="48" s="1"/>
  <c r="BB51" i="48"/>
  <c r="BB54" i="48" s="1"/>
  <c r="AO58" i="48"/>
  <c r="P72" i="48"/>
  <c r="P81" i="48" s="1"/>
  <c r="P61" i="48"/>
  <c r="P58" i="48"/>
  <c r="P51" i="48"/>
  <c r="P54" i="48" s="1"/>
  <c r="X72" i="48"/>
  <c r="X81" i="48" s="1"/>
  <c r="X61" i="48"/>
  <c r="X58" i="48"/>
  <c r="X51" i="48"/>
  <c r="X54" i="48" s="1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Y51" i="48"/>
  <c r="Y54" i="48" s="1"/>
  <c r="BE51" i="48"/>
  <c r="BE54" i="48" s="1"/>
  <c r="Q58" i="48"/>
  <c r="BE60" i="48"/>
  <c r="AW61" i="48"/>
  <c r="T61" i="48"/>
  <c r="AJ61" i="48"/>
  <c r="AZ61" i="48"/>
  <c r="U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T81" i="48" l="1"/>
  <c r="R59" i="48"/>
  <c r="P59" i="48"/>
  <c r="Y59" i="48"/>
  <c r="W59" i="48"/>
  <c r="Q59" i="48"/>
  <c r="F64" i="46"/>
  <c r="T59" i="48"/>
  <c r="U59" i="48"/>
  <c r="V59" i="48"/>
  <c r="S59" i="48"/>
  <c r="X59" i="48"/>
  <c r="O59" i="48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U71" i="48"/>
  <c r="U75" i="48" s="1"/>
  <c r="U77" i="48" s="1"/>
  <c r="U88" i="48" s="1"/>
  <c r="AS71" i="48"/>
  <c r="AS75" i="48" s="1"/>
  <c r="AS77" i="48" s="1"/>
  <c r="AS88" i="48" s="1"/>
  <c r="Y71" i="48"/>
  <c r="Y75" i="48" s="1"/>
  <c r="Y77" i="48" s="1"/>
  <c r="Y88" i="48" s="1"/>
  <c r="AZ63" i="48"/>
  <c r="AZ65" i="48" s="1"/>
  <c r="Z71" i="48"/>
  <c r="Z75" i="48" s="1"/>
  <c r="Z77" i="48" s="1"/>
  <c r="Z88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Q71" i="48"/>
  <c r="Q75" i="48" s="1"/>
  <c r="Q77" i="48" s="1"/>
  <c r="Q88" i="48" s="1"/>
  <c r="X71" i="48"/>
  <c r="X75" i="48" s="1"/>
  <c r="X77" i="48" s="1"/>
  <c r="X88" i="48" s="1"/>
  <c r="BB63" i="48"/>
  <c r="BB65" i="48" s="1"/>
  <c r="AQ71" i="48"/>
  <c r="AQ75" i="48" s="1"/>
  <c r="AQ77" i="48" s="1"/>
  <c r="AQ88" i="48" s="1"/>
  <c r="S71" i="48"/>
  <c r="S75" i="48" s="1"/>
  <c r="S77" i="48" s="1"/>
  <c r="S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P71" i="48"/>
  <c r="P75" i="48" s="1"/>
  <c r="P77" i="48" s="1"/>
  <c r="P88" i="48" s="1"/>
  <c r="AL71" i="48"/>
  <c r="AL75" i="48" s="1"/>
  <c r="AL77" i="48" s="1"/>
  <c r="AL88" i="48" s="1"/>
  <c r="T88" i="48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O71" i="48"/>
  <c r="O75" i="48" s="1"/>
  <c r="O77" i="48" s="1"/>
  <c r="O88" i="48" s="1"/>
  <c r="V71" i="48"/>
  <c r="V75" i="48" s="1"/>
  <c r="V77" i="48" s="1"/>
  <c r="V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W71" i="48"/>
  <c r="W75" i="48" s="1"/>
  <c r="W77" i="48" s="1"/>
  <c r="W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R71" i="48"/>
  <c r="R75" i="48" s="1"/>
  <c r="R77" i="48" s="1"/>
  <c r="R88" i="48" s="1"/>
  <c r="F33" i="46"/>
  <c r="G33" i="46" s="1"/>
  <c r="G39" i="46"/>
  <c r="G48" i="46"/>
  <c r="G23" i="46"/>
  <c r="F66" i="46" l="1"/>
  <c r="G66" i="46" s="1"/>
  <c r="F100" i="46"/>
  <c r="AB88" i="48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Z33" i="48"/>
  <c r="F37" i="51" s="1"/>
  <c r="Y33" i="48"/>
  <c r="X33" i="48"/>
  <c r="W33" i="48"/>
  <c r="V33" i="48"/>
  <c r="U33" i="48"/>
  <c r="T33" i="48"/>
  <c r="S33" i="48"/>
  <c r="R33" i="48"/>
  <c r="Q33" i="48"/>
  <c r="P33" i="48"/>
  <c r="O33" i="48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G22" i="51" s="1"/>
  <c r="AK15" i="48"/>
  <c r="AJ15" i="48"/>
  <c r="AI15" i="48"/>
  <c r="AH15" i="48"/>
  <c r="AG15" i="48"/>
  <c r="AF15" i="48"/>
  <c r="AE15" i="48"/>
  <c r="AD15" i="48"/>
  <c r="AC15" i="48"/>
  <c r="AB15" i="48"/>
  <c r="AA15" i="48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A39" i="48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S60" i="48"/>
  <c r="S63" i="48" s="1"/>
  <c r="S65" i="48" s="1"/>
  <c r="R60" i="48"/>
  <c r="R63" i="48" s="1"/>
  <c r="R65" i="48" s="1"/>
  <c r="U60" i="48"/>
  <c r="U63" i="48" s="1"/>
  <c r="U65" i="48" s="1"/>
  <c r="Q60" i="48"/>
  <c r="Q63" i="48" s="1"/>
  <c r="Q65" i="48" s="1"/>
  <c r="X60" i="48"/>
  <c r="X63" i="48" s="1"/>
  <c r="X65" i="48" s="1"/>
  <c r="T60" i="48"/>
  <c r="T63" i="48" s="1"/>
  <c r="T65" i="48" s="1"/>
  <c r="P60" i="48"/>
  <c r="P63" i="48" s="1"/>
  <c r="P65" i="48" s="1"/>
  <c r="O60" i="48"/>
  <c r="V60" i="48"/>
  <c r="V63" i="48" s="1"/>
  <c r="V65" i="48" s="1"/>
  <c r="Y60" i="48"/>
  <c r="Y63" i="48" s="1"/>
  <c r="Y65" i="48" s="1"/>
  <c r="W60" i="48"/>
  <c r="W63" i="48" s="1"/>
  <c r="W65" i="48" s="1"/>
  <c r="Z60" i="48"/>
  <c r="Z63" i="48" s="1"/>
  <c r="Z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13" i="48" l="1"/>
  <c r="S6" i="48"/>
  <c r="S9" i="48" s="1"/>
  <c r="S8" i="48" s="1"/>
  <c r="W13" i="48"/>
  <c r="W6" i="48"/>
  <c r="W9" i="48" s="1"/>
  <c r="W8" i="48" s="1"/>
  <c r="R13" i="48"/>
  <c r="R6" i="48"/>
  <c r="P13" i="48"/>
  <c r="P6" i="48"/>
  <c r="P9" i="48" s="1"/>
  <c r="P8" i="48" s="1"/>
  <c r="Z13" i="48"/>
  <c r="Z6" i="48"/>
  <c r="Z9" i="48" s="1"/>
  <c r="Z8" i="48" s="1"/>
  <c r="X13" i="48"/>
  <c r="X6" i="48"/>
  <c r="T13" i="48"/>
  <c r="T6" i="48"/>
  <c r="T9" i="48" s="1"/>
  <c r="T8" i="48" s="1"/>
  <c r="Q13" i="48"/>
  <c r="Q6" i="48"/>
  <c r="U13" i="48"/>
  <c r="U6" i="48"/>
  <c r="U9" i="48" s="1"/>
  <c r="U8" i="48" s="1"/>
  <c r="Y13" i="48"/>
  <c r="Y6" i="48"/>
  <c r="Y9" i="48" s="1"/>
  <c r="Y8" i="48" s="1"/>
  <c r="V13" i="48"/>
  <c r="V6" i="48"/>
  <c r="O13" i="48"/>
  <c r="O6" i="48"/>
  <c r="O9" i="48" s="1"/>
  <c r="O8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T66" i="48"/>
  <c r="T89" i="48"/>
  <c r="W66" i="48"/>
  <c r="W89" i="48"/>
  <c r="U66" i="48"/>
  <c r="U89" i="48"/>
  <c r="X66" i="48"/>
  <c r="X89" i="48"/>
  <c r="Z66" i="48"/>
  <c r="Z89" i="48"/>
  <c r="Y66" i="48"/>
  <c r="Y89" i="48"/>
  <c r="R66" i="48"/>
  <c r="R89" i="48"/>
  <c r="P66" i="48"/>
  <c r="P89" i="48"/>
  <c r="Q66" i="48"/>
  <c r="Q89" i="48"/>
  <c r="V66" i="48"/>
  <c r="V89" i="48"/>
  <c r="S66" i="48"/>
  <c r="S89" i="48"/>
  <c r="O63" i="48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13" i="48" s="1"/>
  <c r="K46" i="47"/>
  <c r="AI13" i="48" s="1"/>
  <c r="I46" i="47"/>
  <c r="AG13" i="48" s="1"/>
  <c r="F46" i="47"/>
  <c r="AD13" i="48" s="1"/>
  <c r="E46" i="47"/>
  <c r="AC13" i="48" s="1"/>
  <c r="N46" i="47"/>
  <c r="AL13" i="48" s="1"/>
  <c r="J46" i="47"/>
  <c r="AH13" i="48" s="1"/>
  <c r="D46" i="47"/>
  <c r="AB13" i="48" s="1"/>
  <c r="M46" i="47"/>
  <c r="AK13" i="48" s="1"/>
  <c r="G46" i="47"/>
  <c r="AE13" i="48" s="1"/>
  <c r="H46" i="47"/>
  <c r="AF13" i="48" s="1"/>
  <c r="C46" i="47"/>
  <c r="AA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K8" i="48" l="1"/>
  <c r="K13" i="48" s="1"/>
  <c r="K35" i="48" s="1"/>
  <c r="K34" i="48" s="1"/>
  <c r="K38" i="48" s="1"/>
  <c r="F20" i="51"/>
  <c r="G20" i="51"/>
  <c r="Q9" i="48"/>
  <c r="Q8" i="48" s="1"/>
  <c r="V9" i="48"/>
  <c r="V8" i="48" s="1"/>
  <c r="R9" i="48"/>
  <c r="R8" i="48" s="1"/>
  <c r="X9" i="48"/>
  <c r="X8" i="48" s="1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D34" i="48" s="1"/>
  <c r="G72" i="48"/>
  <c r="G71" i="48" s="1"/>
  <c r="L72" i="48"/>
  <c r="L71" i="48" s="1"/>
  <c r="L35" i="48"/>
  <c r="L34" i="48" s="1"/>
  <c r="L38" i="48" s="1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O65" i="48"/>
  <c r="O89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Q14" i="48"/>
  <c r="Q17" i="48" s="1"/>
  <c r="Q21" i="48"/>
  <c r="Q24" i="48"/>
  <c r="Q35" i="48"/>
  <c r="R38" i="50"/>
  <c r="R39" i="50" s="1"/>
  <c r="R51" i="52" s="1"/>
  <c r="S111" i="59"/>
  <c r="Q23" i="48"/>
  <c r="Q21" i="71"/>
  <c r="R25" i="50"/>
  <c r="Q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P14" i="48"/>
  <c r="P17" i="48" s="1"/>
  <c r="P21" i="48"/>
  <c r="P35" i="48"/>
  <c r="R111" i="59"/>
  <c r="P24" i="48"/>
  <c r="P23" i="48"/>
  <c r="P21" i="71"/>
  <c r="Q25" i="50"/>
  <c r="P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R14" i="48"/>
  <c r="R17" i="48" s="1"/>
  <c r="S38" i="50"/>
  <c r="S39" i="50" s="1"/>
  <c r="S51" i="52" s="1"/>
  <c r="R23" i="48"/>
  <c r="R21" i="48"/>
  <c r="S25" i="50"/>
  <c r="R22" i="48"/>
  <c r="R21" i="71"/>
  <c r="S15" i="92"/>
  <c r="R35" i="48"/>
  <c r="R34" i="48" s="1"/>
  <c r="R24" i="48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X38" i="50"/>
  <c r="X39" i="50" s="1"/>
  <c r="X51" i="52" s="1"/>
  <c r="X25" i="50"/>
  <c r="Y111" i="59"/>
  <c r="W24" i="48"/>
  <c r="S23" i="48"/>
  <c r="S35" i="48"/>
  <c r="S24" i="48"/>
  <c r="T38" i="50"/>
  <c r="T39" i="50" s="1"/>
  <c r="T51" i="52" s="1"/>
  <c r="S14" i="48"/>
  <c r="S17" i="48" s="1"/>
  <c r="S21" i="48"/>
  <c r="T25" i="50"/>
  <c r="S21" i="71"/>
  <c r="S22" i="48"/>
  <c r="U111" i="59"/>
  <c r="T15" i="92"/>
  <c r="W52" i="82"/>
  <c r="W54" i="82"/>
  <c r="W53" i="82"/>
  <c r="W44" i="82"/>
  <c r="W48" i="82" s="1"/>
  <c r="W67" i="82"/>
  <c r="W55" i="82"/>
  <c r="Y35" i="48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P15" i="92"/>
  <c r="O21" i="71"/>
  <c r="P38" i="50"/>
  <c r="O35" i="48"/>
  <c r="Q111" i="59"/>
  <c r="O21" i="48"/>
  <c r="V111" i="59"/>
  <c r="T21" i="48"/>
  <c r="U25" i="50"/>
  <c r="T14" i="48"/>
  <c r="T17" i="48" s="1"/>
  <c r="U15" i="92"/>
  <c r="T24" i="48"/>
  <c r="T23" i="48"/>
  <c r="T21" i="71"/>
  <c r="T35" i="48"/>
  <c r="T22" i="48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W111" i="59"/>
  <c r="U23" i="48"/>
  <c r="U14" i="48"/>
  <c r="U17" i="48" s="1"/>
  <c r="V25" i="50"/>
  <c r="U21" i="48"/>
  <c r="V15" i="92"/>
  <c r="U22" i="48"/>
  <c r="U21" i="71"/>
  <c r="U35" i="48"/>
  <c r="U34" i="48" s="1"/>
  <c r="V38" i="50"/>
  <c r="V39" i="50" s="1"/>
  <c r="V51" i="52" s="1"/>
  <c r="U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X23" i="48"/>
  <c r="X35" i="48"/>
  <c r="Y38" i="50"/>
  <c r="Y39" i="50" s="1"/>
  <c r="Y51" i="52" s="1"/>
  <c r="Y25" i="50"/>
  <c r="Y15" i="92"/>
  <c r="X21" i="48"/>
  <c r="X24" i="48"/>
  <c r="X21" i="71"/>
  <c r="Z111" i="59"/>
  <c r="X22" i="48"/>
  <c r="X14" i="48"/>
  <c r="X17" i="48" s="1"/>
  <c r="W25" i="50"/>
  <c r="V21" i="48"/>
  <c r="X111" i="59"/>
  <c r="V35" i="48"/>
  <c r="V22" i="48"/>
  <c r="W38" i="50"/>
  <c r="W39" i="50" s="1"/>
  <c r="W51" i="52" s="1"/>
  <c r="V21" i="71"/>
  <c r="V24" i="48"/>
  <c r="W15" i="92"/>
  <c r="V14" i="48"/>
  <c r="V17" i="48" s="1"/>
  <c r="V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G81" i="48" l="1"/>
  <c r="I20" i="51"/>
  <c r="F21" i="51"/>
  <c r="D71" i="48"/>
  <c r="D75" i="48" s="1"/>
  <c r="D77" i="48" s="1"/>
  <c r="E81" i="48"/>
  <c r="C14" i="48"/>
  <c r="E20" i="51"/>
  <c r="N81" i="48"/>
  <c r="N88" i="48" s="1"/>
  <c r="L81" i="48"/>
  <c r="N35" i="48"/>
  <c r="N34" i="48" s="1"/>
  <c r="N38" i="48" s="1"/>
  <c r="F21" i="48"/>
  <c r="F35" i="48"/>
  <c r="F34" i="48" s="1"/>
  <c r="F38" i="48" s="1"/>
  <c r="M35" i="48"/>
  <c r="M34" i="48" s="1"/>
  <c r="M38" i="48" s="1"/>
  <c r="M71" i="48"/>
  <c r="M75" i="48" s="1"/>
  <c r="M77" i="48" s="1"/>
  <c r="M88" i="48" s="1"/>
  <c r="E35" i="48"/>
  <c r="E34" i="48" s="1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BK50" i="48"/>
  <c r="C59" i="48"/>
  <c r="C58" i="48"/>
  <c r="C51" i="48"/>
  <c r="C72" i="48"/>
  <c r="C71" i="48" s="1"/>
  <c r="O66" i="48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38" i="48"/>
  <c r="D23" i="49"/>
  <c r="AV23" i="49" s="1"/>
  <c r="R26" i="48"/>
  <c r="T115" i="59" s="1"/>
  <c r="R38" i="48"/>
  <c r="D20" i="49"/>
  <c r="AS20" i="49" s="1"/>
  <c r="T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H24" i="48"/>
  <c r="AH23" i="48"/>
  <c r="AH21" i="71"/>
  <c r="AH14" i="48"/>
  <c r="AH17" i="48" s="1"/>
  <c r="AI15" i="92"/>
  <c r="AI38" i="50"/>
  <c r="AI39" i="50" s="1"/>
  <c r="AI51" i="52" s="1"/>
  <c r="AH21" i="48"/>
  <c r="AJ111" i="59"/>
  <c r="AH35" i="48"/>
  <c r="AH34" i="48" s="1"/>
  <c r="AH22" i="48"/>
  <c r="D95" i="49"/>
  <c r="T44" i="48"/>
  <c r="T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O26" i="48"/>
  <c r="F29" i="51"/>
  <c r="AD21" i="71"/>
  <c r="AE25" i="50"/>
  <c r="AE38" i="50"/>
  <c r="AE39" i="50" s="1"/>
  <c r="AE51" i="52" s="1"/>
  <c r="AD14" i="48"/>
  <c r="AD17" i="48" s="1"/>
  <c r="AD23" i="48"/>
  <c r="AE15" i="92"/>
  <c r="AD35" i="48"/>
  <c r="AD34" i="48" s="1"/>
  <c r="AD21" i="48"/>
  <c r="AD24" i="48"/>
  <c r="AD22" i="48"/>
  <c r="AF111" i="59"/>
  <c r="W47" i="82"/>
  <c r="S47" i="50"/>
  <c r="T30" i="50" s="1"/>
  <c r="W26" i="48"/>
  <c r="Y115" i="59" s="1"/>
  <c r="AB57" i="82"/>
  <c r="AB60" i="82" s="1"/>
  <c r="AB61" i="82" s="1"/>
  <c r="V78" i="82"/>
  <c r="V27" i="82"/>
  <c r="V66" i="82"/>
  <c r="Z26" i="48"/>
  <c r="F7" i="59"/>
  <c r="F28" i="51"/>
  <c r="S26" i="48"/>
  <c r="U115" i="59" s="1"/>
  <c r="W47" i="50"/>
  <c r="X30" i="50" s="1"/>
  <c r="Y114" i="59"/>
  <c r="W7" i="52"/>
  <c r="T19" i="82"/>
  <c r="T20" i="82" s="1"/>
  <c r="X26" i="48"/>
  <c r="S66" i="82"/>
  <c r="S27" i="82"/>
  <c r="S28" i="82" s="1"/>
  <c r="S78" i="82"/>
  <c r="D96" i="49"/>
  <c r="U44" i="48"/>
  <c r="AM53" i="82"/>
  <c r="AM54" i="82"/>
  <c r="AM52" i="82"/>
  <c r="AM67" i="82"/>
  <c r="AM44" i="82"/>
  <c r="AM48" i="82" s="1"/>
  <c r="AM55" i="82"/>
  <c r="V34" i="48"/>
  <c r="D97" i="49"/>
  <c r="V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V26" i="48"/>
  <c r="X115" i="59" s="1"/>
  <c r="S57" i="82"/>
  <c r="D92" i="49"/>
  <c r="Q44" i="48"/>
  <c r="Q34" i="48"/>
  <c r="AB21" i="48"/>
  <c r="AB24" i="48"/>
  <c r="AB22" i="48"/>
  <c r="AB23" i="48"/>
  <c r="AB35" i="48"/>
  <c r="AC25" i="50"/>
  <c r="AC15" i="92"/>
  <c r="AB14" i="48"/>
  <c r="AB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4" i="48"/>
  <c r="AE17" i="48" s="1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U26" i="48"/>
  <c r="W115" i="59" s="1"/>
  <c r="D101" i="49"/>
  <c r="Z44" i="48"/>
  <c r="T47" i="50"/>
  <c r="AM25" i="50"/>
  <c r="AL35" i="48"/>
  <c r="AL34" i="48" s="1"/>
  <c r="AM15" i="92"/>
  <c r="AL24" i="48"/>
  <c r="AL21" i="48"/>
  <c r="AL14" i="48"/>
  <c r="AL17" i="48" s="1"/>
  <c r="AL22" i="48"/>
  <c r="AN111" i="59"/>
  <c r="AM38" i="50"/>
  <c r="AM39" i="50" s="1"/>
  <c r="AM51" i="52" s="1"/>
  <c r="AL21" i="71"/>
  <c r="AL23" i="48"/>
  <c r="Y7" i="52"/>
  <c r="AA114" i="59"/>
  <c r="S34" i="48"/>
  <c r="S4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4" i="48"/>
  <c r="AF17" i="48" s="1"/>
  <c r="AF24" i="48"/>
  <c r="P34" i="48"/>
  <c r="P4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4" i="48"/>
  <c r="AJ17" i="48" s="1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4" i="48"/>
  <c r="AK17" i="48" s="1"/>
  <c r="AK24" i="48"/>
  <c r="BG43" i="82"/>
  <c r="I76" i="52"/>
  <c r="P26" i="48"/>
  <c r="Q26" i="48"/>
  <c r="X7" i="52"/>
  <c r="Z114" i="59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4" i="48"/>
  <c r="AI17" i="48" s="1"/>
  <c r="X47" i="82"/>
  <c r="O44" i="48"/>
  <c r="O34" i="48"/>
  <c r="D90" i="49"/>
  <c r="F39" i="51"/>
  <c r="O17" i="48"/>
  <c r="F24" i="51" s="1"/>
  <c r="U114" i="59"/>
  <c r="S7" i="52"/>
  <c r="D93" i="49"/>
  <c r="R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Z34" i="48"/>
  <c r="AG44" i="82"/>
  <c r="AG48" i="82" s="1"/>
  <c r="AG47" i="82" s="1"/>
  <c r="AG52" i="82"/>
  <c r="AG53" i="82"/>
  <c r="AG55" i="82"/>
  <c r="AG54" i="82"/>
  <c r="AG67" i="82"/>
  <c r="X34" i="48"/>
  <c r="D99" i="49"/>
  <c r="X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Y26" i="48"/>
  <c r="AA115" i="59" s="1"/>
  <c r="W57" i="82"/>
  <c r="W59" i="82" s="1"/>
  <c r="D98" i="49"/>
  <c r="W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14" i="48"/>
  <c r="AA24" i="48"/>
  <c r="AC111" i="59"/>
  <c r="AB38" i="50"/>
  <c r="AA35" i="48"/>
  <c r="AA22" i="48"/>
  <c r="AA21" i="71"/>
  <c r="AB25" i="50"/>
  <c r="W34" i="48"/>
  <c r="AB27" i="82"/>
  <c r="AB78" i="82"/>
  <c r="AG21" i="48"/>
  <c r="AG23" i="48"/>
  <c r="AG14" i="48"/>
  <c r="AG17" i="48" s="1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0" i="49"/>
  <c r="Y34" i="48"/>
  <c r="Y44" i="48"/>
  <c r="BF43" i="82"/>
  <c r="H76" i="52"/>
  <c r="BD43" i="82"/>
  <c r="F76" i="52"/>
  <c r="AC23" i="48"/>
  <c r="AC14" i="48"/>
  <c r="AC17" i="48" s="1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M44" i="48" l="1"/>
  <c r="G88" i="48"/>
  <c r="L88" i="48"/>
  <c r="E88" i="48"/>
  <c r="H20" i="51"/>
  <c r="E21" i="51"/>
  <c r="G21" i="51"/>
  <c r="BK59" i="48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BK61" i="48"/>
  <c r="E66" i="48"/>
  <c r="E89" i="48"/>
  <c r="D88" i="48"/>
  <c r="K89" i="48"/>
  <c r="K66" i="48"/>
  <c r="J89" i="48"/>
  <c r="J66" i="48"/>
  <c r="BK72" i="48"/>
  <c r="C81" i="48"/>
  <c r="BK81" i="48" s="1"/>
  <c r="H66" i="48"/>
  <c r="H89" i="48"/>
  <c r="C54" i="48"/>
  <c r="BK51" i="48"/>
  <c r="C63" i="48"/>
  <c r="BK58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BK60" i="48"/>
  <c r="U40" i="48"/>
  <c r="R40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AJ23" i="49"/>
  <c r="H47" i="82"/>
  <c r="X23" i="49"/>
  <c r="BH23" i="49"/>
  <c r="BN23" i="49" s="1"/>
  <c r="V116" i="59"/>
  <c r="T28" i="48"/>
  <c r="AC47" i="50"/>
  <c r="AD30" i="50" s="1"/>
  <c r="T116" i="59"/>
  <c r="AG20" i="49"/>
  <c r="U20" i="49"/>
  <c r="Z47" i="50"/>
  <c r="AA30" i="50" s="1"/>
  <c r="R28" i="48"/>
  <c r="BE20" i="49"/>
  <c r="BN20" i="49" s="1"/>
  <c r="AI47" i="50"/>
  <c r="AJ30" i="50" s="1"/>
  <c r="X116" i="59"/>
  <c r="V28" i="48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9" i="49"/>
  <c r="Q38" i="48"/>
  <c r="Q40" i="48" s="1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T92" i="49"/>
  <c r="BD92" i="49"/>
  <c r="BN92" i="49" s="1"/>
  <c r="AR92" i="49"/>
  <c r="AF92" i="49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Y30" i="50"/>
  <c r="X34" i="50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E13" i="50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99" i="49"/>
  <c r="BK99" i="49"/>
  <c r="BN99" i="49" s="1"/>
  <c r="AY99" i="49"/>
  <c r="AA99" i="49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X38" i="48"/>
  <c r="X40" i="48" s="1"/>
  <c r="D26" i="49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R30" i="50"/>
  <c r="R34" i="50" s="1"/>
  <c r="Q19" i="82"/>
  <c r="Q71" i="82"/>
  <c r="Q73" i="82" s="1"/>
  <c r="S28" i="48"/>
  <c r="Q125" i="59"/>
  <c r="O10" i="52"/>
  <c r="F47" i="51"/>
  <c r="F13" i="51" s="1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38" i="48"/>
  <c r="V40" i="48" s="1"/>
  <c r="D24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X10" i="52"/>
  <c r="Z125" i="59"/>
  <c r="AG57" i="82"/>
  <c r="AG59" i="82" s="1"/>
  <c r="X59" i="82"/>
  <c r="X29" i="82" s="1"/>
  <c r="AI26" i="48"/>
  <c r="AK115" i="59" s="1"/>
  <c r="S115" i="59"/>
  <c r="S116" i="59" s="1"/>
  <c r="Q28" i="48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F31" i="51"/>
  <c r="F5" i="51" s="1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T38" i="48"/>
  <c r="T40" i="48" s="1"/>
  <c r="D22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Q30" i="50"/>
  <c r="Q34" i="50" s="1"/>
  <c r="P34" i="50"/>
  <c r="W10" i="52"/>
  <c r="Y125" i="59"/>
  <c r="R10" i="52"/>
  <c r="T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W34" i="50"/>
  <c r="AB44" i="48"/>
  <c r="D103" i="49"/>
  <c r="AD57" i="82"/>
  <c r="AD59" i="82" s="1"/>
  <c r="X125" i="59"/>
  <c r="V10" i="52"/>
  <c r="AM57" i="82"/>
  <c r="AM59" i="82" s="1"/>
  <c r="Z115" i="59"/>
  <c r="Z116" i="59" s="1"/>
  <c r="X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F38" i="51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W97" i="49"/>
  <c r="AK97" i="49"/>
  <c r="Y97" i="49"/>
  <c r="BI97" i="49"/>
  <c r="BN97" i="49" s="1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V34" i="50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O34" i="50"/>
  <c r="O42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E24" i="51" l="1"/>
  <c r="E3" i="51" s="1"/>
  <c r="BK71" i="48"/>
  <c r="C65" i="48"/>
  <c r="C66" i="48" s="1"/>
  <c r="F66" i="48"/>
  <c r="F89" i="48"/>
  <c r="BK54" i="48"/>
  <c r="C77" i="48"/>
  <c r="BK77" i="48" s="1"/>
  <c r="BK75" i="48"/>
  <c r="R8" i="52"/>
  <c r="U8" i="52"/>
  <c r="D9" i="49"/>
  <c r="AT9" i="49" s="1"/>
  <c r="T29" i="48"/>
  <c r="V117" i="59" s="1"/>
  <c r="Z29" i="48"/>
  <c r="AB117" i="59" s="1"/>
  <c r="W29" i="48"/>
  <c r="Y117" i="59" s="1"/>
  <c r="R29" i="48"/>
  <c r="T117" i="59" s="1"/>
  <c r="X29" i="48"/>
  <c r="Z117" i="59" s="1"/>
  <c r="Q29" i="48"/>
  <c r="S117" i="59" s="1"/>
  <c r="S29" i="48"/>
  <c r="U117" i="59" s="1"/>
  <c r="P29" i="48"/>
  <c r="R117" i="59" s="1"/>
  <c r="U29" i="48"/>
  <c r="W117" i="59" s="1"/>
  <c r="V29" i="48"/>
  <c r="X117" i="59" s="1"/>
  <c r="Y29" i="48"/>
  <c r="AA117" i="59" s="1"/>
  <c r="AM65" i="48"/>
  <c r="AM89" i="48" s="1"/>
  <c r="BK63" i="48"/>
  <c r="T120" i="59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F11" i="59"/>
  <c r="E21" i="116" s="1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Q42" i="50"/>
  <c r="Q35" i="50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V42" i="50"/>
  <c r="V35" i="50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24" i="49"/>
  <c r="AW24" i="49"/>
  <c r="Y24" i="49"/>
  <c r="BI24" i="49"/>
  <c r="BN24" i="49" s="1"/>
  <c r="AK125" i="59"/>
  <c r="AI10" i="52"/>
  <c r="AA120" i="59"/>
  <c r="Y8" i="52"/>
  <c r="BG114" i="59"/>
  <c r="BE7" i="52"/>
  <c r="BE47" i="50"/>
  <c r="BF30" i="50" s="1"/>
  <c r="Z120" i="59"/>
  <c r="X8" i="52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F33" i="51"/>
  <c r="F34" i="51" s="1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P42" i="50"/>
  <c r="P35" i="50"/>
  <c r="X120" i="59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35" i="50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F21" i="59"/>
  <c r="E31" i="116" s="1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Q8" i="52"/>
  <c r="S120" i="5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F42" i="51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T19" i="49"/>
  <c r="AR19" i="49"/>
  <c r="BD19" i="49"/>
  <c r="BN19" i="49" s="1"/>
  <c r="AF19" i="49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A38" i="48"/>
  <c r="AA40" i="48" s="1"/>
  <c r="D29" i="49"/>
  <c r="AH116" i="59"/>
  <c r="X42" i="50"/>
  <c r="X35" i="50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R42" i="50"/>
  <c r="R35" i="50"/>
  <c r="AM26" i="49"/>
  <c r="BK26" i="49"/>
  <c r="BN26" i="49" s="1"/>
  <c r="AA26" i="49"/>
  <c r="AY26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Y34" i="50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O35" i="50"/>
  <c r="O43" i="50" s="1"/>
  <c r="O40" i="64" s="1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Y139" i="49" s="1"/>
  <c r="Y141" i="49" s="1"/>
  <c r="AW85" i="49"/>
  <c r="G20" i="82"/>
  <c r="G21" i="82"/>
  <c r="G35" i="82"/>
  <c r="AA87" i="49"/>
  <c r="AA139" i="49" s="1"/>
  <c r="AA141" i="49" s="1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AH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T139" i="49" s="1"/>
  <c r="T141" i="49" s="1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W10" i="49" l="1"/>
  <c r="C88" i="48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AI66" i="49" s="1"/>
  <c r="AI68" i="49" s="1"/>
  <c r="AF41" i="48" s="1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BK78" i="48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M37" i="82" s="1"/>
  <c r="T7" i="49"/>
  <c r="T66" i="49" s="1"/>
  <c r="T68" i="49" s="1"/>
  <c r="Q41" i="48" s="1"/>
  <c r="BD7" i="49"/>
  <c r="BN7" i="49" s="1"/>
  <c r="U8" i="49"/>
  <c r="U66" i="49" s="1"/>
  <c r="U68" i="49" s="1"/>
  <c r="R41" i="48" s="1"/>
  <c r="AG8" i="49"/>
  <c r="AG66" i="49" s="1"/>
  <c r="AG68" i="49" s="1"/>
  <c r="AD41" i="48" s="1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W66" i="49"/>
  <c r="W68" i="49" s="1"/>
  <c r="T41" i="48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O50" i="52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O66" i="50"/>
  <c r="Q68" i="50" s="1"/>
  <c r="AM139" i="49"/>
  <c r="AM141" i="49" s="1"/>
  <c r="AL79" i="82" s="1"/>
  <c r="AL80" i="82" s="1"/>
  <c r="AL30" i="82" s="1"/>
  <c r="BK59" i="82"/>
  <c r="BK29" i="82" s="1"/>
  <c r="AH66" i="49"/>
  <c r="AH68" i="49" s="1"/>
  <c r="AE41" i="48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39" i="49"/>
  <c r="AF141" i="49" s="1"/>
  <c r="AC45" i="48" s="1"/>
  <c r="AF66" i="49"/>
  <c r="AF68" i="49" s="1"/>
  <c r="AC41" i="48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E22" i="116"/>
  <c r="F13" i="59"/>
  <c r="E23" i="116" s="1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S79" i="82"/>
  <c r="S80" i="82" s="1"/>
  <c r="Q45" i="48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AC142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V45" i="48"/>
  <c r="X79" i="82"/>
  <c r="X80" i="82" s="1"/>
  <c r="X30" i="82" s="1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M66" i="49" s="1"/>
  <c r="AM68" i="49" s="1"/>
  <c r="AJ41" i="48" s="1"/>
  <c r="AA14" i="49"/>
  <c r="AA66" i="49" s="1"/>
  <c r="AA68" i="49" s="1"/>
  <c r="X41" i="48" s="1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X45" i="48"/>
  <c r="Z79" i="82"/>
  <c r="Z80" i="82" s="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90" i="48" l="1"/>
  <c r="H74" i="82"/>
  <c r="H75" i="82" s="1"/>
  <c r="F90" i="48"/>
  <c r="J74" i="82"/>
  <c r="J75" i="82" s="1"/>
  <c r="J83" i="82" s="1"/>
  <c r="J13" i="82" s="1"/>
  <c r="H28" i="52" s="1"/>
  <c r="Q90" i="48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AC86" i="48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AF86" i="48"/>
  <c r="K87" i="48"/>
  <c r="K93" i="48" s="1"/>
  <c r="AC87" i="48"/>
  <c r="D86" i="48"/>
  <c r="D92" i="48" s="1"/>
  <c r="AE86" i="48"/>
  <c r="R87" i="48"/>
  <c r="R93" i="48" s="1"/>
  <c r="R86" i="48"/>
  <c r="R92" i="48" s="1"/>
  <c r="V86" i="48"/>
  <c r="V92" i="48" s="1"/>
  <c r="V87" i="48"/>
  <c r="V93" i="48" s="1"/>
  <c r="AF87" i="48"/>
  <c r="H87" i="48"/>
  <c r="H93" i="48" s="1"/>
  <c r="AE87" i="48"/>
  <c r="X87" i="48"/>
  <c r="X93" i="48" s="1"/>
  <c r="X86" i="48"/>
  <c r="X92" i="48" s="1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AH86" i="48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Q86" i="48"/>
  <c r="Q92" i="48" s="1"/>
  <c r="Q87" i="48"/>
  <c r="Q93" i="48" s="1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AC91" i="48"/>
  <c r="N91" i="48"/>
  <c r="K91" i="48"/>
  <c r="V91" i="48"/>
  <c r="L91" i="48"/>
  <c r="D91" i="48"/>
  <c r="E91" i="48"/>
  <c r="X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X90" i="48"/>
  <c r="BE29" i="48"/>
  <c r="BG117" i="59" s="1"/>
  <c r="Y90" i="48"/>
  <c r="U90" i="48"/>
  <c r="BA29" i="48"/>
  <c r="BC117" i="59" s="1"/>
  <c r="W90" i="48"/>
  <c r="AC90" i="48"/>
  <c r="Q91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D45" i="48"/>
  <c r="AD87" i="48" s="1"/>
  <c r="AJ74" i="82"/>
  <c r="AJ75" i="82" s="1"/>
  <c r="AJ22" i="82" s="1"/>
  <c r="S74" i="82"/>
  <c r="S75" i="82" s="1"/>
  <c r="S82" i="82" s="1"/>
  <c r="S12" i="82" s="1"/>
  <c r="AG74" i="82"/>
  <c r="AG75" i="82" s="1"/>
  <c r="AJ45" i="48"/>
  <c r="AJ91" i="48" s="1"/>
  <c r="AG45" i="48"/>
  <c r="AK45" i="48"/>
  <c r="AB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R68" i="50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E10" i="50"/>
  <c r="E16" i="50" s="1"/>
  <c r="AW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69" i="49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0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AC143" i="49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J82" i="82" l="1"/>
  <c r="J12" i="82" s="1"/>
  <c r="J22" i="82"/>
  <c r="J23" i="82" s="1"/>
  <c r="AA90" i="48"/>
  <c r="AC74" i="82"/>
  <c r="AC75" i="82" s="1"/>
  <c r="AC82" i="82" s="1"/>
  <c r="AC12" i="82" s="1"/>
  <c r="C86" i="48"/>
  <c r="C92" i="48" s="1"/>
  <c r="C87" i="48"/>
  <c r="C93" i="48" s="1"/>
  <c r="AD86" i="48"/>
  <c r="O86" i="48"/>
  <c r="O92" i="48" s="1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O93" i="48" s="1"/>
  <c r="AL86" i="48"/>
  <c r="T82" i="82"/>
  <c r="T12" i="82" s="1"/>
  <c r="R32" i="52" s="1"/>
  <c r="AD11" i="52"/>
  <c r="AD12" i="52" s="1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U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E56" i="50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" i="52" l="1"/>
  <c r="AI129" i="59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O87" i="48" l="1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E17" i="51" l="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Y87" i="48" l="1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E159" i="91" l="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M152" i="59" l="1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H566" i="6" l="1"/>
  <c r="AI232" i="6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H568" i="6" l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20" i="6" l="1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<sst xmlns="http://schemas.openxmlformats.org/spreadsheetml/2006/main" count="7546" uniqueCount="1250">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</sst>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52834690.099999964</c:v>
                </c:pt>
                <c:pt idx="12">
                  <c:v>43365172.499999963</c:v>
                </c:pt>
                <c:pt idx="13">
                  <c:v>32299966.874999963</c:v>
                </c:pt>
                <c:pt idx="14">
                  <c:v>21414796.249999963</c:v>
                </c:pt>
                <c:pt idx="15">
                  <c:v>10708180.624999963</c:v>
                </c:pt>
                <c:pt idx="16">
                  <c:v>-3.7252902984619141E-8</c:v>
                </c:pt>
                <c:pt idx="17">
                  <c:v>-10730210.625000037</c:v>
                </c:pt>
                <c:pt idx="18">
                  <c:v>-21341126.250000037</c:v>
                </c:pt>
                <c:pt idx="19">
                  <c:v>-30938796.875000037</c:v>
                </c:pt>
                <c:pt idx="20">
                  <c:v>-40567817.500000037</c:v>
                </c:pt>
                <c:pt idx="21">
                  <c:v>-50135978.125000037</c:v>
                </c:pt>
                <c:pt idx="22">
                  <c:v>-59830653.750000037</c:v>
                </c:pt>
                <c:pt idx="23">
                  <c:v>-69386814.37500003</c:v>
                </c:pt>
                <c:pt idx="24">
                  <c:v>-79095535.00000003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117333.33333333333</c:v>
                </c:pt>
                <c:pt idx="13">
                  <c:v>190666.66666666666</c:v>
                </c:pt>
                <c:pt idx="14">
                  <c:v>212666.66666666666</c:v>
                </c:pt>
                <c:pt idx="15">
                  <c:v>212666.66666666666</c:v>
                </c:pt>
                <c:pt idx="16">
                  <c:v>234666.66666666666</c:v>
                </c:pt>
                <c:pt idx="17">
                  <c:v>256666.66666666666</c:v>
                </c:pt>
                <c:pt idx="18">
                  <c:v>638000</c:v>
                </c:pt>
                <c:pt idx="19">
                  <c:v>704000</c:v>
                </c:pt>
                <c:pt idx="20">
                  <c:v>572000</c:v>
                </c:pt>
                <c:pt idx="21">
                  <c:v>572000</c:v>
                </c:pt>
                <c:pt idx="22">
                  <c:v>572000</c:v>
                </c:pt>
                <c:pt idx="23">
                  <c:v>352000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1008000</c:v>
                </c:pt>
                <c:pt idx="14">
                  <c:v>1080000</c:v>
                </c:pt>
                <c:pt idx="15">
                  <c:v>1152000</c:v>
                </c:pt>
                <c:pt idx="16">
                  <c:v>1152000</c:v>
                </c:pt>
                <c:pt idx="17">
                  <c:v>1152000</c:v>
                </c:pt>
                <c:pt idx="18">
                  <c:v>1044000</c:v>
                </c:pt>
                <c:pt idx="19">
                  <c:v>1008000</c:v>
                </c:pt>
                <c:pt idx="20">
                  <c:v>936000</c:v>
                </c:pt>
                <c:pt idx="21">
                  <c:v>816000</c:v>
                </c:pt>
                <c:pt idx="22">
                  <c:v>852000</c:v>
                </c:pt>
                <c:pt idx="23">
                  <c:v>1104000</c:v>
                </c:pt>
                <c:pt idx="24">
                  <c:v>1548000</c:v>
                </c:pt>
                <c:pt idx="25">
                  <c:v>1876800</c:v>
                </c:pt>
                <c:pt idx="26">
                  <c:v>2027500</c:v>
                </c:pt>
                <c:pt idx="27">
                  <c:v>2178200</c:v>
                </c:pt>
                <c:pt idx="28">
                  <c:v>2178200</c:v>
                </c:pt>
                <c:pt idx="29">
                  <c:v>2178200</c:v>
                </c:pt>
                <c:pt idx="30">
                  <c:v>1945300</c:v>
                </c:pt>
                <c:pt idx="31">
                  <c:v>1863100</c:v>
                </c:pt>
                <c:pt idx="32">
                  <c:v>1712400</c:v>
                </c:pt>
                <c:pt idx="33">
                  <c:v>1465800</c:v>
                </c:pt>
                <c:pt idx="34">
                  <c:v>1246600</c:v>
                </c:pt>
                <c:pt idx="35">
                  <c:v>1287700</c:v>
                </c:pt>
                <c:pt idx="36">
                  <c:v>1657600</c:v>
                </c:pt>
                <c:pt idx="37">
                  <c:v>1662600</c:v>
                </c:pt>
                <c:pt idx="38">
                  <c:v>1665000</c:v>
                </c:pt>
                <c:pt idx="39">
                  <c:v>1667400</c:v>
                </c:pt>
                <c:pt idx="40">
                  <c:v>1667400</c:v>
                </c:pt>
                <c:pt idx="41">
                  <c:v>1667400</c:v>
                </c:pt>
                <c:pt idx="42">
                  <c:v>1663800</c:v>
                </c:pt>
                <c:pt idx="43">
                  <c:v>1662600</c:v>
                </c:pt>
                <c:pt idx="44">
                  <c:v>1660200</c:v>
                </c:pt>
                <c:pt idx="45">
                  <c:v>1656400</c:v>
                </c:pt>
                <c:pt idx="46">
                  <c:v>1653000</c:v>
                </c:pt>
                <c:pt idx="47">
                  <c:v>1653600</c:v>
                </c:pt>
                <c:pt idx="48">
                  <c:v>1659200</c:v>
                </c:pt>
                <c:pt idx="49">
                  <c:v>1971200</c:v>
                </c:pt>
                <c:pt idx="50">
                  <c:v>2127200</c:v>
                </c:pt>
                <c:pt idx="51">
                  <c:v>2283200</c:v>
                </c:pt>
                <c:pt idx="52">
                  <c:v>2283200</c:v>
                </c:pt>
                <c:pt idx="53">
                  <c:v>2283200</c:v>
                </c:pt>
                <c:pt idx="54">
                  <c:v>2055200</c:v>
                </c:pt>
                <c:pt idx="55">
                  <c:v>1983200</c:v>
                </c:pt>
                <c:pt idx="56">
                  <c:v>1827200</c:v>
                </c:pt>
                <c:pt idx="57">
                  <c:v>1587200</c:v>
                </c:pt>
                <c:pt idx="58">
                  <c:v>6951200</c:v>
                </c:pt>
                <c:pt idx="59">
                  <c:v>12315200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348000</c:v>
                </c:pt>
                <c:pt idx="13">
                  <c:v>384000</c:v>
                </c:pt>
                <c:pt idx="14">
                  <c:v>420000</c:v>
                </c:pt>
                <c:pt idx="15">
                  <c:v>348000</c:v>
                </c:pt>
                <c:pt idx="16">
                  <c:v>384000</c:v>
                </c:pt>
                <c:pt idx="17">
                  <c:v>312000</c:v>
                </c:pt>
                <c:pt idx="18">
                  <c:v>312000</c:v>
                </c:pt>
                <c:pt idx="19">
                  <c:v>312000</c:v>
                </c:pt>
                <c:pt idx="20">
                  <c:v>192000</c:v>
                </c:pt>
                <c:pt idx="21">
                  <c:v>348000</c:v>
                </c:pt>
                <c:pt idx="22">
                  <c:v>564000</c:v>
                </c:pt>
                <c:pt idx="23">
                  <c:v>636000</c:v>
                </c:pt>
                <c:pt idx="24">
                  <c:v>726100</c:v>
                </c:pt>
                <c:pt idx="25">
                  <c:v>794600</c:v>
                </c:pt>
                <c:pt idx="26">
                  <c:v>876800</c:v>
                </c:pt>
                <c:pt idx="27">
                  <c:v>726100</c:v>
                </c:pt>
                <c:pt idx="28">
                  <c:v>794600</c:v>
                </c:pt>
                <c:pt idx="29">
                  <c:v>643900</c:v>
                </c:pt>
                <c:pt idx="30">
                  <c:v>643900</c:v>
                </c:pt>
                <c:pt idx="31">
                  <c:v>643900</c:v>
                </c:pt>
                <c:pt idx="32">
                  <c:v>397300</c:v>
                </c:pt>
                <c:pt idx="33">
                  <c:v>424700</c:v>
                </c:pt>
                <c:pt idx="34">
                  <c:v>685000</c:v>
                </c:pt>
                <c:pt idx="35">
                  <c:v>767200</c:v>
                </c:pt>
                <c:pt idx="36">
                  <c:v>11200</c:v>
                </c:pt>
                <c:pt idx="37">
                  <c:v>12400</c:v>
                </c:pt>
                <c:pt idx="38">
                  <c:v>13600</c:v>
                </c:pt>
                <c:pt idx="39">
                  <c:v>11200</c:v>
                </c:pt>
                <c:pt idx="40">
                  <c:v>12400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6200</c:v>
                </c:pt>
                <c:pt idx="45">
                  <c:v>6600</c:v>
                </c:pt>
                <c:pt idx="46">
                  <c:v>10600</c:v>
                </c:pt>
                <c:pt idx="47">
                  <c:v>11800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192000</c:v>
                </c:pt>
                <c:pt idx="13">
                  <c:v>312000</c:v>
                </c:pt>
                <c:pt idx="14">
                  <c:v>348000</c:v>
                </c:pt>
                <c:pt idx="15">
                  <c:v>348000</c:v>
                </c:pt>
                <c:pt idx="16">
                  <c:v>384000</c:v>
                </c:pt>
                <c:pt idx="17">
                  <c:v>420000</c:v>
                </c:pt>
                <c:pt idx="18">
                  <c:v>348000</c:v>
                </c:pt>
                <c:pt idx="19">
                  <c:v>384000</c:v>
                </c:pt>
                <c:pt idx="20">
                  <c:v>312000</c:v>
                </c:pt>
                <c:pt idx="21">
                  <c:v>312000</c:v>
                </c:pt>
                <c:pt idx="22">
                  <c:v>312000</c:v>
                </c:pt>
                <c:pt idx="23">
                  <c:v>192000</c:v>
                </c:pt>
                <c:pt idx="24">
                  <c:v>397300</c:v>
                </c:pt>
                <c:pt idx="25">
                  <c:v>643900</c:v>
                </c:pt>
                <c:pt idx="26">
                  <c:v>726100</c:v>
                </c:pt>
                <c:pt idx="27">
                  <c:v>726100</c:v>
                </c:pt>
                <c:pt idx="28">
                  <c:v>794600</c:v>
                </c:pt>
                <c:pt idx="29">
                  <c:v>876800</c:v>
                </c:pt>
                <c:pt idx="30">
                  <c:v>726100</c:v>
                </c:pt>
                <c:pt idx="31">
                  <c:v>794600</c:v>
                </c:pt>
                <c:pt idx="32">
                  <c:v>643900</c:v>
                </c:pt>
                <c:pt idx="33">
                  <c:v>643900</c:v>
                </c:pt>
                <c:pt idx="34">
                  <c:v>643900</c:v>
                </c:pt>
                <c:pt idx="35">
                  <c:v>397300</c:v>
                </c:pt>
                <c:pt idx="36">
                  <c:v>6200</c:v>
                </c:pt>
                <c:pt idx="37">
                  <c:v>10000</c:v>
                </c:pt>
                <c:pt idx="38">
                  <c:v>11200</c:v>
                </c:pt>
                <c:pt idx="39">
                  <c:v>11200</c:v>
                </c:pt>
                <c:pt idx="40">
                  <c:v>12400</c:v>
                </c:pt>
                <c:pt idx="41">
                  <c:v>13600</c:v>
                </c:pt>
                <c:pt idx="42">
                  <c:v>11200</c:v>
                </c:pt>
                <c:pt idx="43">
                  <c:v>12400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6200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1008000</c:v>
                </c:pt>
                <c:pt idx="13">
                  <c:v>1080000</c:v>
                </c:pt>
                <c:pt idx="14">
                  <c:v>1152000</c:v>
                </c:pt>
                <c:pt idx="15">
                  <c:v>1152000</c:v>
                </c:pt>
                <c:pt idx="16">
                  <c:v>1152000</c:v>
                </c:pt>
                <c:pt idx="17">
                  <c:v>1044000</c:v>
                </c:pt>
                <c:pt idx="18">
                  <c:v>1008000</c:v>
                </c:pt>
                <c:pt idx="19">
                  <c:v>936000</c:v>
                </c:pt>
                <c:pt idx="20">
                  <c:v>816000</c:v>
                </c:pt>
                <c:pt idx="21">
                  <c:v>852000</c:v>
                </c:pt>
                <c:pt idx="22">
                  <c:v>1104000</c:v>
                </c:pt>
                <c:pt idx="23">
                  <c:v>1548000</c:v>
                </c:pt>
                <c:pt idx="24">
                  <c:v>1876800</c:v>
                </c:pt>
                <c:pt idx="25">
                  <c:v>2027500</c:v>
                </c:pt>
                <c:pt idx="26">
                  <c:v>2178200</c:v>
                </c:pt>
                <c:pt idx="27">
                  <c:v>2178200</c:v>
                </c:pt>
                <c:pt idx="28">
                  <c:v>2178200</c:v>
                </c:pt>
                <c:pt idx="29">
                  <c:v>1945300</c:v>
                </c:pt>
                <c:pt idx="30">
                  <c:v>1863100</c:v>
                </c:pt>
                <c:pt idx="31">
                  <c:v>1712400</c:v>
                </c:pt>
                <c:pt idx="32">
                  <c:v>1465800</c:v>
                </c:pt>
                <c:pt idx="33">
                  <c:v>1246600</c:v>
                </c:pt>
                <c:pt idx="34">
                  <c:v>1287700</c:v>
                </c:pt>
                <c:pt idx="35">
                  <c:v>1657600</c:v>
                </c:pt>
                <c:pt idx="36">
                  <c:v>1662600</c:v>
                </c:pt>
                <c:pt idx="37">
                  <c:v>1665000</c:v>
                </c:pt>
                <c:pt idx="38">
                  <c:v>1667400</c:v>
                </c:pt>
                <c:pt idx="39">
                  <c:v>1667400</c:v>
                </c:pt>
                <c:pt idx="40">
                  <c:v>1667400</c:v>
                </c:pt>
                <c:pt idx="41">
                  <c:v>1663800</c:v>
                </c:pt>
                <c:pt idx="42">
                  <c:v>1662600</c:v>
                </c:pt>
                <c:pt idx="43">
                  <c:v>1660200</c:v>
                </c:pt>
                <c:pt idx="44">
                  <c:v>1656400</c:v>
                </c:pt>
                <c:pt idx="45">
                  <c:v>1653000</c:v>
                </c:pt>
                <c:pt idx="46">
                  <c:v>1653600</c:v>
                </c:pt>
                <c:pt idx="47">
                  <c:v>1659200</c:v>
                </c:pt>
                <c:pt idx="48">
                  <c:v>1971200</c:v>
                </c:pt>
                <c:pt idx="49">
                  <c:v>2127200</c:v>
                </c:pt>
                <c:pt idx="50">
                  <c:v>2283200</c:v>
                </c:pt>
                <c:pt idx="51">
                  <c:v>2283200</c:v>
                </c:pt>
                <c:pt idx="52">
                  <c:v>2283200</c:v>
                </c:pt>
                <c:pt idx="53">
                  <c:v>2055200</c:v>
                </c:pt>
                <c:pt idx="54">
                  <c:v>1983200</c:v>
                </c:pt>
                <c:pt idx="55">
                  <c:v>1827200</c:v>
                </c:pt>
                <c:pt idx="56">
                  <c:v>1587200</c:v>
                </c:pt>
                <c:pt idx="57">
                  <c:v>6951200</c:v>
                </c:pt>
                <c:pt idx="58">
                  <c:v>12315200</c:v>
                </c:pt>
                <c:pt idx="59">
                  <c:v>19719200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696000</c:v>
                </c:pt>
                <c:pt idx="13">
                  <c:v>732000</c:v>
                </c:pt>
                <c:pt idx="14">
                  <c:v>804000</c:v>
                </c:pt>
                <c:pt idx="15">
                  <c:v>768000</c:v>
                </c:pt>
                <c:pt idx="16">
                  <c:v>732000</c:v>
                </c:pt>
                <c:pt idx="17">
                  <c:v>696000</c:v>
                </c:pt>
                <c:pt idx="18">
                  <c:v>624000</c:v>
                </c:pt>
                <c:pt idx="19">
                  <c:v>624000</c:v>
                </c:pt>
                <c:pt idx="20">
                  <c:v>504000</c:v>
                </c:pt>
                <c:pt idx="21">
                  <c:v>540000</c:v>
                </c:pt>
                <c:pt idx="22">
                  <c:v>912000</c:v>
                </c:pt>
                <c:pt idx="23">
                  <c:v>1200000</c:v>
                </c:pt>
                <c:pt idx="24">
                  <c:v>1362100</c:v>
                </c:pt>
                <c:pt idx="25">
                  <c:v>1520700</c:v>
                </c:pt>
                <c:pt idx="26">
                  <c:v>1671400</c:v>
                </c:pt>
                <c:pt idx="27">
                  <c:v>1602900</c:v>
                </c:pt>
                <c:pt idx="28">
                  <c:v>1520700</c:v>
                </c:pt>
                <c:pt idx="29">
                  <c:v>1438500</c:v>
                </c:pt>
                <c:pt idx="30">
                  <c:v>1287800</c:v>
                </c:pt>
                <c:pt idx="31">
                  <c:v>1287800</c:v>
                </c:pt>
                <c:pt idx="32">
                  <c:v>1041200</c:v>
                </c:pt>
                <c:pt idx="33">
                  <c:v>822000</c:v>
                </c:pt>
                <c:pt idx="34">
                  <c:v>1109700</c:v>
                </c:pt>
                <c:pt idx="35">
                  <c:v>1452200</c:v>
                </c:pt>
                <c:pt idx="36">
                  <c:v>778400</c:v>
                </c:pt>
                <c:pt idx="37">
                  <c:v>23600</c:v>
                </c:pt>
                <c:pt idx="38">
                  <c:v>26000</c:v>
                </c:pt>
                <c:pt idx="39">
                  <c:v>24800</c:v>
                </c:pt>
                <c:pt idx="40">
                  <c:v>23600</c:v>
                </c:pt>
                <c:pt idx="41">
                  <c:v>22400</c:v>
                </c:pt>
                <c:pt idx="42">
                  <c:v>20000</c:v>
                </c:pt>
                <c:pt idx="43">
                  <c:v>20000</c:v>
                </c:pt>
                <c:pt idx="44">
                  <c:v>16200</c:v>
                </c:pt>
                <c:pt idx="45">
                  <c:v>12800</c:v>
                </c:pt>
                <c:pt idx="46">
                  <c:v>17200</c:v>
                </c:pt>
                <c:pt idx="47">
                  <c:v>22400</c:v>
                </c:pt>
                <c:pt idx="48">
                  <c:v>719800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-219912000</c:v>
                </c:pt>
                <c:pt idx="13">
                  <c:v>-357357000</c:v>
                </c:pt>
                <c:pt idx="14">
                  <c:v>-398590500</c:v>
                </c:pt>
                <c:pt idx="15">
                  <c:v>-398590500</c:v>
                </c:pt>
                <c:pt idx="16">
                  <c:v>-439824000</c:v>
                </c:pt>
                <c:pt idx="17">
                  <c:v>-481057500</c:v>
                </c:pt>
                <c:pt idx="18">
                  <c:v>-398590500</c:v>
                </c:pt>
                <c:pt idx="19">
                  <c:v>-439824000</c:v>
                </c:pt>
                <c:pt idx="20">
                  <c:v>-357357000</c:v>
                </c:pt>
                <c:pt idx="21">
                  <c:v>-357357000</c:v>
                </c:pt>
                <c:pt idx="22">
                  <c:v>-357357000</c:v>
                </c:pt>
                <c:pt idx="23">
                  <c:v>-219912000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220000000</c:v>
                </c:pt>
                <c:pt idx="13">
                  <c:v>357500000</c:v>
                </c:pt>
                <c:pt idx="14">
                  <c:v>398750000</c:v>
                </c:pt>
                <c:pt idx="15">
                  <c:v>398750000</c:v>
                </c:pt>
                <c:pt idx="16">
                  <c:v>440000000</c:v>
                </c:pt>
                <c:pt idx="17">
                  <c:v>481250000</c:v>
                </c:pt>
                <c:pt idx="18">
                  <c:v>398750000</c:v>
                </c:pt>
                <c:pt idx="19">
                  <c:v>440000000</c:v>
                </c:pt>
                <c:pt idx="20">
                  <c:v>357500000</c:v>
                </c:pt>
                <c:pt idx="21">
                  <c:v>357500000</c:v>
                </c:pt>
                <c:pt idx="22">
                  <c:v>357500000</c:v>
                </c:pt>
                <c:pt idx="23">
                  <c:v>220000000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8.6999999999999993</c:v>
                </c:pt>
                <c:pt idx="25">
                  <c:v>14.1</c:v>
                </c:pt>
                <c:pt idx="26">
                  <c:v>15.899999999999999</c:v>
                </c:pt>
                <c:pt idx="27">
                  <c:v>15.899999999999999</c:v>
                </c:pt>
                <c:pt idx="28">
                  <c:v>17.399999999999999</c:v>
                </c:pt>
                <c:pt idx="29">
                  <c:v>19.2</c:v>
                </c:pt>
                <c:pt idx="30">
                  <c:v>15.899999999999999</c:v>
                </c:pt>
                <c:pt idx="31">
                  <c:v>17.399999999999999</c:v>
                </c:pt>
                <c:pt idx="32">
                  <c:v>14.1</c:v>
                </c:pt>
                <c:pt idx="33">
                  <c:v>14.1</c:v>
                </c:pt>
                <c:pt idx="34">
                  <c:v>14.1</c:v>
                </c:pt>
                <c:pt idx="35">
                  <c:v>8.6999999999999993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-836258150</c:v>
                </c:pt>
                <c:pt idx="25">
                  <c:v>-1358922110</c:v>
                </c:pt>
                <c:pt idx="26">
                  <c:v>-1515708740</c:v>
                </c:pt>
                <c:pt idx="27">
                  <c:v>-1515645950</c:v>
                </c:pt>
                <c:pt idx="28">
                  <c:v>-1672432580</c:v>
                </c:pt>
                <c:pt idx="29">
                  <c:v>-1829198280</c:v>
                </c:pt>
                <c:pt idx="30">
                  <c:v>-1515645950</c:v>
                </c:pt>
                <c:pt idx="31">
                  <c:v>-1672432580</c:v>
                </c:pt>
                <c:pt idx="32">
                  <c:v>-1358859320</c:v>
                </c:pt>
                <c:pt idx="33">
                  <c:v>-1358859320</c:v>
                </c:pt>
                <c:pt idx="34">
                  <c:v>-1358859320</c:v>
                </c:pt>
                <c:pt idx="35">
                  <c:v>-836237220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594500</c:v>
                </c:pt>
                <c:pt idx="25">
                  <c:v>963500</c:v>
                </c:pt>
                <c:pt idx="26">
                  <c:v>1086500</c:v>
                </c:pt>
                <c:pt idx="27">
                  <c:v>1086500</c:v>
                </c:pt>
                <c:pt idx="28">
                  <c:v>1189000</c:v>
                </c:pt>
                <c:pt idx="29">
                  <c:v>1312000</c:v>
                </c:pt>
                <c:pt idx="30">
                  <c:v>1086500</c:v>
                </c:pt>
                <c:pt idx="31">
                  <c:v>1189000</c:v>
                </c:pt>
                <c:pt idx="32">
                  <c:v>963500</c:v>
                </c:pt>
                <c:pt idx="33">
                  <c:v>963500</c:v>
                </c:pt>
                <c:pt idx="34">
                  <c:v>963500</c:v>
                </c:pt>
                <c:pt idx="35">
                  <c:v>594500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topLeftCell="A40" workbookViewId="0">
      <selection activeCell="A57" sqref="A57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16384" width="9.1640625" style="324"/>
  </cols>
  <sheetData>
    <row r="1" spans="1:3" ht="19" x14ac:dyDescent="0.25">
      <c r="B1" s="329" t="s">
        <v>1189</v>
      </c>
      <c r="C1" s="325"/>
    </row>
    <row r="2" spans="1:3" ht="19" x14ac:dyDescent="0.25">
      <c r="A2" s="326" t="s">
        <v>1188</v>
      </c>
      <c r="C2" s="326" t="s">
        <v>1187</v>
      </c>
    </row>
    <row r="3" spans="1:3" ht="3" customHeight="1" x14ac:dyDescent="0.2"/>
    <row r="4" spans="1:3" ht="15" x14ac:dyDescent="0.2">
      <c r="A4" s="327" t="s">
        <v>1169</v>
      </c>
      <c r="C4" s="327" t="s">
        <v>1125</v>
      </c>
    </row>
    <row r="5" spans="1:3" ht="15" x14ac:dyDescent="0.2">
      <c r="A5" s="328" t="s">
        <v>1174</v>
      </c>
      <c r="C5" s="327" t="s">
        <v>1126</v>
      </c>
    </row>
    <row r="6" spans="1:3" ht="15" x14ac:dyDescent="0.2">
      <c r="A6" s="327" t="s">
        <v>1172</v>
      </c>
      <c r="C6" s="327" t="s">
        <v>1127</v>
      </c>
    </row>
    <row r="7" spans="1:3" ht="15" x14ac:dyDescent="0.2">
      <c r="A7" s="327" t="s">
        <v>1170</v>
      </c>
      <c r="C7" s="327" t="s">
        <v>1128</v>
      </c>
    </row>
    <row r="8" spans="1:3" ht="15" x14ac:dyDescent="0.2">
      <c r="A8" s="327" t="s">
        <v>1171</v>
      </c>
      <c r="C8" s="327" t="s">
        <v>1129</v>
      </c>
    </row>
    <row r="9" spans="1:3" ht="15" x14ac:dyDescent="0.2">
      <c r="A9" s="327" t="s">
        <v>1127</v>
      </c>
      <c r="C9" s="327" t="s">
        <v>1130</v>
      </c>
    </row>
    <row r="10" spans="1:3" ht="15" x14ac:dyDescent="0.2">
      <c r="A10" s="327" t="s">
        <v>1125</v>
      </c>
      <c r="C10" s="327" t="s">
        <v>1131</v>
      </c>
    </row>
    <row r="11" spans="1:3" ht="15" x14ac:dyDescent="0.2">
      <c r="A11" s="328" t="s">
        <v>1176</v>
      </c>
      <c r="C11" s="327" t="s">
        <v>1132</v>
      </c>
    </row>
    <row r="12" spans="1:3" ht="15" x14ac:dyDescent="0.2">
      <c r="A12" s="328" t="s">
        <v>1183</v>
      </c>
      <c r="C12" s="327" t="s">
        <v>1133</v>
      </c>
    </row>
    <row r="13" spans="1:3" ht="15" x14ac:dyDescent="0.2">
      <c r="A13" s="328" t="s">
        <v>1161</v>
      </c>
      <c r="C13" s="327" t="s">
        <v>1134</v>
      </c>
    </row>
    <row r="14" spans="1:3" ht="15" x14ac:dyDescent="0.2">
      <c r="A14" s="328" t="s">
        <v>1157</v>
      </c>
      <c r="C14" s="328" t="s">
        <v>1135</v>
      </c>
    </row>
    <row r="15" spans="1:3" ht="15" x14ac:dyDescent="0.2">
      <c r="A15" s="327" t="s">
        <v>1160</v>
      </c>
      <c r="C15" s="328" t="s">
        <v>1136</v>
      </c>
    </row>
    <row r="16" spans="1:3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67.116352272727212</v>
      </c>
      <c r="E5" s="256">
        <f>E153/E168</f>
        <v>-64.382945833333352</v>
      </c>
      <c r="F5" s="256" t="e">
        <f>F153/F168</f>
        <v>#REF!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65.82544318181813</v>
      </c>
      <c r="E6" s="256">
        <f>(E150+E151)/E168</f>
        <v>-65.672945833333358</v>
      </c>
      <c r="F6" s="256" t="e">
        <f>(F150+F151)/F168</f>
        <v>#REF!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20.125</v>
      </c>
      <c r="F9" s="256" t="e">
        <f>(F20+F28+F33)/F151</f>
        <v>#REF!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1.261737089201878</v>
      </c>
      <c r="E10" s="257">
        <f>E21/((D152+E152)/2)</f>
        <v>3.3541666666666665</v>
      </c>
      <c r="F10" s="257">
        <f>F21/((E152+F152)/2)</f>
        <v>9.7451335163463941</v>
      </c>
      <c r="G10" s="257">
        <f>G21/((F152+G152)/2)</f>
        <v>0.52508441871683553</v>
      </c>
      <c r="H10" s="257">
        <f>H21/((G152+H152)/2)</f>
        <v>0.77063765295812592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1.6287878787878789</v>
      </c>
      <c r="E11" s="257">
        <f>E21/((D166+E166)/2)</f>
        <v>4.327956989247312</v>
      </c>
      <c r="F11" s="257">
        <f>F21/((E166+F166)/2)</f>
        <v>11.778523489932885</v>
      </c>
      <c r="G11" s="257">
        <f>G21/((F166+G166)/2)</f>
        <v>1.1810660518106606</v>
      </c>
      <c r="H11" s="257">
        <f>H21/((G166+H166)/2)</f>
        <v>1.1919058918856349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-21.067930900621114</v>
      </c>
      <c r="F14" s="258" t="e">
        <f t="shared" si="0"/>
        <v>#REF!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-5.1427848937773541</v>
      </c>
      <c r="E15" s="258">
        <f>E113/((D180+E180)/2)</f>
        <v>7.0429582624773568</v>
      </c>
      <c r="F15" s="258" t="e">
        <f>F113/((E180+F180)/2)</f>
        <v>#REF!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5796000</v>
      </c>
      <c r="F20" s="70">
        <f>'FIN-P&amp;L_CWS'!G10</f>
        <v>11992500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4025000</v>
      </c>
      <c r="F21" s="70">
        <f>'FIN-P&amp;L_CWS'!G11</f>
        <v>15619500</v>
      </c>
      <c r="G21" s="70">
        <f>'FIN-P&amp;L_CWS'!H11</f>
        <v>870800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1771000</v>
      </c>
      <c r="F22" s="70">
        <f>'FIN-P&amp;L_CWS'!G12</f>
        <v>-3627000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175.49999999999997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-16829059520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-16829059344.499998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0</v>
      </c>
      <c r="F31" s="70">
        <f>'FIN-P&amp;L_CWS'!G21</f>
        <v>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0</v>
      </c>
      <c r="F33" s="70">
        <f>'FIN-P&amp;L_CWS'!G23</f>
        <v>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1771000</v>
      </c>
      <c r="F35" s="70">
        <f>'FIN-P&amp;L_CWS'!G25</f>
        <v>-16832686344.499998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33644275</v>
      </c>
      <c r="F56" s="70" t="e">
        <f>'FIN-P&amp;L_CWS'!G46</f>
        <v>#REF!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#REF!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#REF!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67244275</v>
      </c>
      <c r="F60" s="70" t="e">
        <f>'FIN-P&amp;L_CWS'!G50</f>
        <v>#REF!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13448855</v>
      </c>
      <c r="F70" s="70" t="e">
        <f>'FIN-P&amp;L_CWS'!G60</f>
        <v>#REF!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#REF!</v>
      </c>
      <c r="G72" s="70" t="e">
        <f>'FIN-P&amp;L_CWS'!H62</f>
        <v>#REF!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20197943</v>
      </c>
      <c r="F73" s="70" t="e">
        <f>'FIN-P&amp;L_CWS'!G63</f>
        <v>#REF!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123442218</v>
      </c>
      <c r="F75" s="70" t="e">
        <f>'FIN-P&amp;L_CWS'!G65</f>
        <v>#REF!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123880727.49999997</v>
      </c>
      <c r="F111" s="70" t="e">
        <f>'FIN-P&amp;L_CWS'!G101</f>
        <v>#REF!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-122109727.49999997</v>
      </c>
      <c r="F113" s="70" t="e">
        <f>'FIN-P&amp;L_CWS'!G103</f>
        <v>#REF!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-234551928.09999996</v>
      </c>
      <c r="F114" s="70" t="e">
        <f>'FIN-P&amp;L_CWS'!G104</f>
        <v>#REF!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-122109727.49999997</v>
      </c>
      <c r="F120" s="121" t="e">
        <f>'FIN-CASHFLOW_CWS'!F5</f>
        <v>#REF!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-208380</v>
      </c>
      <c r="F124" s="121" t="e">
        <f>'FIN-CASHFLOW_CWS'!F9</f>
        <v>#REF!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-696000</v>
      </c>
      <c r="F125" s="121">
        <f>'FIN-CASHFLOW_CWS'!F10</f>
        <v>-109600</v>
      </c>
      <c r="G125" s="121">
        <f>'FIN-CASHFLOW_CWS'!G10</f>
        <v>-1600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540000</v>
      </c>
      <c r="F126" s="121">
        <f>'FIN-CASHFLOW_CWS'!F11</f>
        <v>252200</v>
      </c>
      <c r="G126" s="121">
        <f>'FIN-CASHFLOW_CWS'!G11</f>
        <v>-1429800</v>
      </c>
      <c r="H126" s="121">
        <f>'FIN-CASHFLOW_CWS'!H11</f>
        <v>13777600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-253345</v>
      </c>
      <c r="E128" s="121">
        <f>'FIN-CASHFLOW_CWS'!E13</f>
        <v>-343980</v>
      </c>
      <c r="F128" s="121" t="e">
        <f>'FIN-CASHFLOW_CWS'!F13</f>
        <v>#REF!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-112666953.60000001</v>
      </c>
      <c r="E130" s="121">
        <f>'FIN-CASHFLOW_CWS'!E15</f>
        <v>-122453707.49999997</v>
      </c>
      <c r="F130" s="121" t="e">
        <f>'FIN-CASHFLOW_CWS'!F15</f>
        <v>#REF!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108963618.29999995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-3801835.3000000566</v>
      </c>
      <c r="E140" s="121">
        <f>'FIN-CASHFLOW_CWS'!E25</f>
        <v>-122460707.49999997</v>
      </c>
      <c r="F140" s="121" t="e">
        <f>'FIN-CASHFLOW_CWS'!F25</f>
        <v>#REF!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43365172.499999948</v>
      </c>
      <c r="F142" s="121">
        <f>'FIN-CASHFLOW_CWS'!F27</f>
        <v>-79095535.00000003</v>
      </c>
      <c r="G142" s="121" t="e">
        <f>'FIN-CASHFLOW_CWS'!G27</f>
        <v>#REF!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43365172.499999948</v>
      </c>
      <c r="E143" s="121">
        <f>'FIN-CASHFLOW_CWS'!E28</f>
        <v>-79095535.00000003</v>
      </c>
      <c r="F143" s="121" t="e">
        <f>'FIN-CASHFLOW_CWS'!F28</f>
        <v>#REF!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43365172.499999963</v>
      </c>
      <c r="E150" s="121">
        <f>'FIN-BALANCE_CWS'!F7</f>
        <v>-79095535.00000003</v>
      </c>
      <c r="F150" s="121" t="e">
        <f>'FIN-BALANCE_CWS'!G7</f>
        <v>#REF!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288000</v>
      </c>
      <c r="F151" s="121" t="e">
        <f>'FIN-BALANCE_CWS'!G8</f>
        <v>#REF!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852000</v>
      </c>
      <c r="E152" s="121">
        <f>'FIN-BALANCE_CWS'!F9</f>
        <v>1548000</v>
      </c>
      <c r="F152" s="121">
        <f>'FIN-BALANCE_CWS'!G9</f>
        <v>1657600</v>
      </c>
      <c r="G152" s="121">
        <f>'FIN-BALANCE_CWS'!H9</f>
        <v>1659200</v>
      </c>
      <c r="H152" s="121">
        <f>'FIN-BALANCE_CWS'!I9</f>
        <v>19719200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44296792.499999963</v>
      </c>
      <c r="E153" s="121">
        <f>'FIN-BALANCE_CWS'!F10</f>
        <v>-77259535.00000003</v>
      </c>
      <c r="F153" s="121" t="e">
        <f>'FIN-BALANCE_CWS'!G10</f>
        <v>#REF!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44377017.499999963</v>
      </c>
      <c r="E160" s="121">
        <f>'FIN-BALANCE_CWS'!F17</f>
        <v>-77192710.00000003</v>
      </c>
      <c r="F160" s="121" t="e">
        <f>'FIN-BALANCE_CWS'!G17</f>
        <v>#REF!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1200000</v>
      </c>
      <c r="F166" s="121">
        <f>'FIN-BALANCE_CWS'!G23</f>
        <v>1452200</v>
      </c>
      <c r="G166" s="121">
        <f>'FIN-BALANCE_CWS'!H23</f>
        <v>22400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1200000</v>
      </c>
      <c r="F168" s="121">
        <f>'FIN-BALANCE_CWS'!G25</f>
        <v>1452200</v>
      </c>
      <c r="G168" s="121">
        <f>'FIN-BALANCE_CWS'!H25</f>
        <v>22400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1200000</v>
      </c>
      <c r="F174" s="121">
        <f>'FIN-BALANCE_CWS'!G31</f>
        <v>1452200</v>
      </c>
      <c r="G174" s="121">
        <f>'FIN-BALANCE_CWS'!H31</f>
        <v>22400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156159218.09999996</v>
      </c>
      <c r="E177" s="121">
        <f>'FIN-BALANCE_CWS'!F34</f>
        <v>156159218.09999996</v>
      </c>
      <c r="F177" s="121">
        <f>'FIN-BALANCE_CWS'!G34</f>
        <v>156159218.09999996</v>
      </c>
      <c r="G177" s="121">
        <f>'FIN-BALANCE_CWS'!H34</f>
        <v>156159218.09999996</v>
      </c>
      <c r="H177" s="121">
        <f>'FIN-BALANCE_CWS'!I34</f>
        <v>156159218.09999996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-224817449.14166671</v>
      </c>
      <c r="F178" s="121" t="e">
        <f>'FIN-BALANCE_CWS'!G35</f>
        <v>#REF!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-9734478.958333334</v>
      </c>
      <c r="F179" s="121" t="e">
        <f>'FIN-BALANCE_CWS'!G36</f>
        <v>#REF!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43717017.499999955</v>
      </c>
      <c r="E180" s="121">
        <f>'FIN-BALANCE_CWS'!F37</f>
        <v>-78392710.000000075</v>
      </c>
      <c r="F180" s="121" t="e">
        <f>'FIN-BALANCE_CWS'!G37</f>
        <v>#REF!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44377017.499999955</v>
      </c>
      <c r="E182" s="121">
        <f>'FIN-BALANCE_CWS'!F39</f>
        <v>-77192710.000000075</v>
      </c>
      <c r="F182" s="121" t="e">
        <f>'FIN-BALANCE_CWS'!G39</f>
        <v>#REF!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5796000</v>
      </c>
      <c r="G10" s="70">
        <f>SUM(AC114:AN114)</f>
        <v>11992500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4025000</v>
      </c>
      <c r="G11" s="70">
        <f>SUM(AC115:AN115)</f>
        <v>15619500</v>
      </c>
      <c r="H11" s="70">
        <f>SUM(AO115:AZ115)</f>
        <v>870800</v>
      </c>
      <c r="I11" s="70">
        <f>SUM(BA115:BL115)</f>
        <v>8237500</v>
      </c>
      <c r="J11" s="65">
        <f>SUM(D11:I11)</f>
        <v>29290300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1771000</v>
      </c>
      <c r="G12" s="70">
        <f>SUM(AC116:AN116)</f>
        <v>-3627000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175.49999999999997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-16829059520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-16829059344.499998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0</v>
      </c>
      <c r="G21" s="70">
        <f>SUM(AC125:AN125)</f>
        <v>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0</v>
      </c>
      <c r="G23" s="70">
        <f>SUM(AC127:AN127)</f>
        <v>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1771000</v>
      </c>
      <c r="G25" s="104">
        <f>SUM(AC129:AN129)</f>
        <v>-16832686344.499998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33644275</v>
      </c>
      <c r="G46" s="158" t="e">
        <f>SUM(AC150:AN150)</f>
        <v>#REF!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#REF!</v>
      </c>
      <c r="K46" s="144" t="e">
        <f>J46-BM150</f>
        <v>#REF!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#REF!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#REF!</v>
      </c>
      <c r="K48" s="144" t="e">
        <f>J48-BM152</f>
        <v>#REF!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#REF!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#REF!</v>
      </c>
      <c r="K49" s="144" t="e">
        <f>J49-BM153</f>
        <v>#REF!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67244275</v>
      </c>
      <c r="G50" s="160" t="e">
        <f>SUM(AC154:AN154)</f>
        <v>#REF!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#REF!</v>
      </c>
      <c r="K50" s="144" t="e">
        <f>J50-BM154</f>
        <v>#REF!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13448855</v>
      </c>
      <c r="G60" s="161" t="e">
        <f>SUM(AC164:AN164)</f>
        <v>#REF!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#REF!</v>
      </c>
      <c r="K60" s="144" t="e">
        <f>J60-BM164</f>
        <v>#REF!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#REF!</v>
      </c>
      <c r="H62" s="161" t="e">
        <f>SUM(AO166:AZ166)</f>
        <v>#REF!</v>
      </c>
      <c r="I62" s="161" t="e">
        <f>SUM(BA166:BL166)</f>
        <v>#VALUE!</v>
      </c>
      <c r="J62" s="159" t="e">
        <f>SUM(D62:I62)</f>
        <v>#REF!</v>
      </c>
      <c r="K62" s="144" t="e">
        <f>J62-BM166</f>
        <v>#REF!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20197943</v>
      </c>
      <c r="G63" s="161" t="e">
        <f>SUM(AC167:AN167)</f>
        <v>#REF!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#REF!</v>
      </c>
      <c r="K63" s="144" t="e">
        <f>J63-BM167</f>
        <v>#REF!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123442218</v>
      </c>
      <c r="G65" s="130" t="e">
        <f>SUM(AC169:AN169)</f>
        <v>#REF!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#REF!</v>
      </c>
      <c r="K65" s="144" t="e">
        <f>J65-BM169</f>
        <v>#REF!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123880727.49999997</v>
      </c>
      <c r="G101" s="130" t="e">
        <f>SUM(AC205:AN205)</f>
        <v>#REF!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#REF!</v>
      </c>
      <c r="K101" s="144" t="e">
        <f>J101-BM205</f>
        <v>#REF!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-122109727.49999997</v>
      </c>
      <c r="G103" s="130" t="e">
        <f>SUM(AC207:AN207)</f>
        <v>#REF!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-234551928.09999996</v>
      </c>
      <c r="G104" s="130" t="e">
        <f>G103+F104</f>
        <v>#REF!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16</v>
      </c>
      <c r="R111" s="50">
        <f>'REV-REVCALC_CWS'!P13</f>
        <v>26</v>
      </c>
      <c r="S111" s="50">
        <f>'REV-REVCALC_CWS'!Q13</f>
        <v>29</v>
      </c>
      <c r="T111" s="50">
        <f>'REV-REVCALC_CWS'!R13</f>
        <v>29</v>
      </c>
      <c r="U111" s="50">
        <f>'REV-REVCALC_CWS'!S13</f>
        <v>32</v>
      </c>
      <c r="V111" s="50">
        <f>'REV-REVCALC_CWS'!T13</f>
        <v>35</v>
      </c>
      <c r="W111" s="50">
        <f>'REV-REVCALC_CWS'!U13</f>
        <v>29</v>
      </c>
      <c r="X111" s="50">
        <f>'REV-REVCALC_CWS'!V13</f>
        <v>32</v>
      </c>
      <c r="Y111" s="50">
        <f>'REV-REVCALC_CWS'!W13</f>
        <v>26</v>
      </c>
      <c r="Z111" s="50">
        <f>'REV-REVCALC_CWS'!X13</f>
        <v>26</v>
      </c>
      <c r="AA111" s="50">
        <f>'REV-REVCALC_CWS'!Y13</f>
        <v>26</v>
      </c>
      <c r="AB111" s="50">
        <f>'REV-REVCALC_CWS'!Z13</f>
        <v>16</v>
      </c>
      <c r="AC111" s="50">
        <f>'REV-REVCALC_CWS'!AA13</f>
        <v>29</v>
      </c>
      <c r="AD111" s="50">
        <f>'REV-REVCALC_CWS'!AB13</f>
        <v>47</v>
      </c>
      <c r="AE111" s="50">
        <f>'REV-REVCALC_CWS'!AC13</f>
        <v>53</v>
      </c>
      <c r="AF111" s="50">
        <f>'REV-REVCALC_CWS'!AD13</f>
        <v>53</v>
      </c>
      <c r="AG111" s="50">
        <f>'REV-REVCALC_CWS'!AE13</f>
        <v>58</v>
      </c>
      <c r="AH111" s="50">
        <f>'REV-REVCALC_CWS'!AF13</f>
        <v>64</v>
      </c>
      <c r="AI111" s="50">
        <f>'REV-REVCALC_CWS'!AG13</f>
        <v>53</v>
      </c>
      <c r="AJ111" s="50">
        <f>'REV-REVCALC_CWS'!AH13</f>
        <v>58</v>
      </c>
      <c r="AK111" s="50">
        <f>'REV-REVCALC_CWS'!AI13</f>
        <v>47</v>
      </c>
      <c r="AL111" s="50">
        <f>'REV-REVCALC_CWS'!AJ13</f>
        <v>47</v>
      </c>
      <c r="AM111" s="50">
        <f>'REV-REVCALC_CWS'!AK13</f>
        <v>47</v>
      </c>
      <c r="AN111" s="50">
        <f>'REV-REVCALC_CWS'!AL13</f>
        <v>29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288000</v>
      </c>
      <c r="R114" s="70">
        <f>'REV-REVCALC_CWS'!P17</f>
        <v>468000</v>
      </c>
      <c r="S114" s="70">
        <f>'REV-REVCALC_CWS'!Q17</f>
        <v>522000</v>
      </c>
      <c r="T114" s="70">
        <f>'REV-REVCALC_CWS'!R17</f>
        <v>522000</v>
      </c>
      <c r="U114" s="70">
        <f>'REV-REVCALC_CWS'!S17</f>
        <v>576000</v>
      </c>
      <c r="V114" s="70">
        <f>'REV-REVCALC_CWS'!T17</f>
        <v>630000</v>
      </c>
      <c r="W114" s="70">
        <f>'REV-REVCALC_CWS'!U17</f>
        <v>522000</v>
      </c>
      <c r="X114" s="70">
        <f>'REV-REVCALC_CWS'!V17</f>
        <v>576000</v>
      </c>
      <c r="Y114" s="70">
        <f>'REV-REVCALC_CWS'!W17</f>
        <v>468000</v>
      </c>
      <c r="Z114" s="70">
        <f>'REV-REVCALC_CWS'!X17</f>
        <v>468000</v>
      </c>
      <c r="AA114" s="70">
        <f>'REV-REVCALC_CWS'!Y17</f>
        <v>468000</v>
      </c>
      <c r="AB114" s="70">
        <f>'REV-REVCALC_CWS'!Z17</f>
        <v>288000</v>
      </c>
      <c r="AC114" s="70">
        <f>'REV-REVCALC_CWS'!AA17</f>
        <v>594500</v>
      </c>
      <c r="AD114" s="70">
        <f>'REV-REVCALC_CWS'!AB17</f>
        <v>963500</v>
      </c>
      <c r="AE114" s="70">
        <f>'REV-REVCALC_CWS'!AC17</f>
        <v>1086500</v>
      </c>
      <c r="AF114" s="70">
        <f>'REV-REVCALC_CWS'!AD17</f>
        <v>1086500</v>
      </c>
      <c r="AG114" s="70">
        <f>'REV-REVCALC_CWS'!AE17</f>
        <v>1189000</v>
      </c>
      <c r="AH114" s="70">
        <f>'REV-REVCALC_CWS'!AF17</f>
        <v>1312000</v>
      </c>
      <c r="AI114" s="70">
        <f>'REV-REVCALC_CWS'!AG17</f>
        <v>1086500</v>
      </c>
      <c r="AJ114" s="70">
        <f>'REV-REVCALC_CWS'!AH17</f>
        <v>1189000</v>
      </c>
      <c r="AK114" s="70">
        <f>'REV-REVCALC_CWS'!AI17</f>
        <v>963500</v>
      </c>
      <c r="AL114" s="70">
        <f>'REV-REVCALC_CWS'!AJ17</f>
        <v>963500</v>
      </c>
      <c r="AM114" s="70">
        <f>'REV-REVCALC_CWS'!AK17</f>
        <v>963500</v>
      </c>
      <c r="AN114" s="70">
        <f>'REV-REVCALC_CWS'!AL17</f>
        <v>594500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200000</v>
      </c>
      <c r="R115" s="70">
        <f>'REV-REVCALC_CWS'!P26</f>
        <v>325000</v>
      </c>
      <c r="S115" s="70">
        <f>'REV-REVCALC_CWS'!Q26</f>
        <v>362500</v>
      </c>
      <c r="T115" s="70">
        <f>'REV-REVCALC_CWS'!R26</f>
        <v>362500</v>
      </c>
      <c r="U115" s="70">
        <f>'REV-REVCALC_CWS'!S26</f>
        <v>400000</v>
      </c>
      <c r="V115" s="70">
        <f>'REV-REVCALC_CWS'!T26</f>
        <v>437500</v>
      </c>
      <c r="W115" s="70">
        <f>'REV-REVCALC_CWS'!U26</f>
        <v>362500</v>
      </c>
      <c r="X115" s="70">
        <f>'REV-REVCALC_CWS'!V26</f>
        <v>400000</v>
      </c>
      <c r="Y115" s="70">
        <f>'REV-REVCALC_CWS'!W26</f>
        <v>325000</v>
      </c>
      <c r="Z115" s="70">
        <f>'REV-REVCALC_CWS'!X26</f>
        <v>325000</v>
      </c>
      <c r="AA115" s="70">
        <f>'REV-REVCALC_CWS'!Y26</f>
        <v>325000</v>
      </c>
      <c r="AB115" s="70">
        <f>'REV-REVCALC_CWS'!Z26</f>
        <v>200000</v>
      </c>
      <c r="AC115" s="70">
        <f>'REV-REVCALC_CWS'!AA26</f>
        <v>774300</v>
      </c>
      <c r="AD115" s="70">
        <f>'REV-REVCALC_CWS'!AB26</f>
        <v>1254900</v>
      </c>
      <c r="AE115" s="70">
        <f>'REV-REVCALC_CWS'!AC26</f>
        <v>1415100</v>
      </c>
      <c r="AF115" s="70">
        <f>'REV-REVCALC_CWS'!AD26</f>
        <v>1415100</v>
      </c>
      <c r="AG115" s="70">
        <f>'REV-REVCALC_CWS'!AE26</f>
        <v>1548600</v>
      </c>
      <c r="AH115" s="70">
        <f>'REV-REVCALC_CWS'!AF26</f>
        <v>1708800</v>
      </c>
      <c r="AI115" s="70">
        <f>'REV-REVCALC_CWS'!AG26</f>
        <v>1415100</v>
      </c>
      <c r="AJ115" s="70">
        <f>'REV-REVCALC_CWS'!AH26</f>
        <v>1548600</v>
      </c>
      <c r="AK115" s="70">
        <f>'REV-REVCALC_CWS'!AI26</f>
        <v>1254900</v>
      </c>
      <c r="AL115" s="70">
        <f>'REV-REVCALC_CWS'!AJ26</f>
        <v>1254900</v>
      </c>
      <c r="AM115" s="70">
        <f>'REV-REVCALC_CWS'!AK26</f>
        <v>1254900</v>
      </c>
      <c r="AN115" s="70">
        <f>'REV-REVCALC_CWS'!AL26</f>
        <v>774300</v>
      </c>
      <c r="AO115" s="70">
        <f>'REV-REVCALC_CWS'!AM26</f>
        <v>43400</v>
      </c>
      <c r="AP115" s="70">
        <f>'REV-REVCALC_CWS'!AN26</f>
        <v>70000</v>
      </c>
      <c r="AQ115" s="70">
        <f>'REV-REVCALC_CWS'!AO26</f>
        <v>78400</v>
      </c>
      <c r="AR115" s="70">
        <f>'REV-REVCALC_CWS'!AP26</f>
        <v>78400</v>
      </c>
      <c r="AS115" s="70">
        <f>'REV-REVCALC_CWS'!AQ26</f>
        <v>86800</v>
      </c>
      <c r="AT115" s="70">
        <f>'REV-REVCALC_CWS'!AR26</f>
        <v>95200</v>
      </c>
      <c r="AU115" s="70">
        <f>'REV-REVCALC_CWS'!AS26</f>
        <v>78400</v>
      </c>
      <c r="AV115" s="70">
        <f>'REV-REVCALC_CWS'!AT26</f>
        <v>86800</v>
      </c>
      <c r="AW115" s="70">
        <f>'REV-REVCALC_CWS'!AU26</f>
        <v>70000</v>
      </c>
      <c r="AX115" s="70">
        <f>'REV-REVCALC_CWS'!AV26</f>
        <v>70000</v>
      </c>
      <c r="AY115" s="70">
        <f>'REV-REVCALC_CWS'!AW26</f>
        <v>70000</v>
      </c>
      <c r="AZ115" s="70">
        <f>'REV-REVCALC_CWS'!AX26</f>
        <v>43400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29290300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88000</v>
      </c>
      <c r="R116" s="70">
        <f t="shared" si="8"/>
        <v>143000</v>
      </c>
      <c r="S116" s="70">
        <f t="shared" si="8"/>
        <v>159500</v>
      </c>
      <c r="T116" s="70">
        <f t="shared" si="8"/>
        <v>159500</v>
      </c>
      <c r="U116" s="70">
        <f t="shared" si="8"/>
        <v>176000</v>
      </c>
      <c r="V116" s="70">
        <f t="shared" si="8"/>
        <v>192500</v>
      </c>
      <c r="W116" s="70">
        <f t="shared" si="8"/>
        <v>159500</v>
      </c>
      <c r="X116" s="70">
        <f t="shared" si="8"/>
        <v>176000</v>
      </c>
      <c r="Y116" s="70">
        <f t="shared" si="8"/>
        <v>143000</v>
      </c>
      <c r="Z116" s="70">
        <f t="shared" si="8"/>
        <v>143000</v>
      </c>
      <c r="AA116" s="70">
        <f t="shared" si="8"/>
        <v>143000</v>
      </c>
      <c r="AB116" s="70">
        <f t="shared" si="8"/>
        <v>88000</v>
      </c>
      <c r="AC116" s="70">
        <f t="shared" si="8"/>
        <v>-179800</v>
      </c>
      <c r="AD116" s="70">
        <f t="shared" si="8"/>
        <v>-291400</v>
      </c>
      <c r="AE116" s="70">
        <f t="shared" si="8"/>
        <v>-328600</v>
      </c>
      <c r="AF116" s="70">
        <f t="shared" si="8"/>
        <v>-328600</v>
      </c>
      <c r="AG116" s="70">
        <f t="shared" si="8"/>
        <v>-359600</v>
      </c>
      <c r="AH116" s="70">
        <f t="shared" si="8"/>
        <v>-396800</v>
      </c>
      <c r="AI116" s="70">
        <f t="shared" si="8"/>
        <v>-328600</v>
      </c>
      <c r="AJ116" s="70">
        <f t="shared" si="8"/>
        <v>-359600</v>
      </c>
      <c r="AK116" s="70">
        <f t="shared" si="8"/>
        <v>-291400</v>
      </c>
      <c r="AL116" s="70">
        <f t="shared" si="8"/>
        <v>-291400</v>
      </c>
      <c r="AM116" s="70">
        <f t="shared" si="8"/>
        <v>-291400</v>
      </c>
      <c r="AN116" s="70">
        <f t="shared" si="8"/>
        <v>-179800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8.6999999999999993</v>
      </c>
      <c r="AD120" s="70">
        <f>'REV-REVCALC_CWS'!AB40</f>
        <v>14.1</v>
      </c>
      <c r="AE120" s="70">
        <f>'REV-REVCALC_CWS'!AC40</f>
        <v>15.899999999999999</v>
      </c>
      <c r="AF120" s="70">
        <f>'REV-REVCALC_CWS'!AD40</f>
        <v>15.899999999999999</v>
      </c>
      <c r="AG120" s="70">
        <f>'REV-REVCALC_CWS'!AE40</f>
        <v>17.399999999999999</v>
      </c>
      <c r="AH120" s="70">
        <f>'REV-REVCALC_CWS'!AF40</f>
        <v>19.2</v>
      </c>
      <c r="AI120" s="70">
        <f>'REV-REVCALC_CWS'!AG40</f>
        <v>15.899999999999999</v>
      </c>
      <c r="AJ120" s="70">
        <f>'REV-REVCALC_CWS'!AH40</f>
        <v>17.399999999999999</v>
      </c>
      <c r="AK120" s="70">
        <f>'REV-REVCALC_CWS'!AI40</f>
        <v>14.1</v>
      </c>
      <c r="AL120" s="70">
        <f>'REV-REVCALC_CWS'!AJ40</f>
        <v>14.1</v>
      </c>
      <c r="AM120" s="70">
        <f>'REV-REVCALC_CWS'!AK40</f>
        <v>14.1</v>
      </c>
      <c r="AN120" s="70">
        <f>'REV-REVCALC_CWS'!AL40</f>
        <v>8.6999999999999993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-836258150</v>
      </c>
      <c r="AD121" s="70">
        <f>'REV-REVCALC_CWS'!AB41</f>
        <v>-1358922110</v>
      </c>
      <c r="AE121" s="70">
        <f>'REV-REVCALC_CWS'!AC41</f>
        <v>-1515708740</v>
      </c>
      <c r="AF121" s="70">
        <f>'REV-REVCALC_CWS'!AD41</f>
        <v>-1515645950</v>
      </c>
      <c r="AG121" s="70">
        <f>'REV-REVCALC_CWS'!AE41</f>
        <v>-1672432580</v>
      </c>
      <c r="AH121" s="70">
        <f>'REV-REVCALC_CWS'!AF41</f>
        <v>-1829198280</v>
      </c>
      <c r="AI121" s="70">
        <f>'REV-REVCALC_CWS'!AG41</f>
        <v>-1515645950</v>
      </c>
      <c r="AJ121" s="70">
        <f>'REV-REVCALC_CWS'!AH41</f>
        <v>-1672432580</v>
      </c>
      <c r="AK121" s="70">
        <f>'REV-REVCALC_CWS'!AI41</f>
        <v>-1358859320</v>
      </c>
      <c r="AL121" s="70">
        <f>'REV-REVCALC_CWS'!AJ41</f>
        <v>-1358859320</v>
      </c>
      <c r="AM121" s="70">
        <f>'REV-REVCALC_CWS'!AK41</f>
        <v>-1358859320</v>
      </c>
      <c r="AN121" s="70">
        <f>'REV-REVCALC_CWS'!AL41</f>
        <v>-836237220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-836258141.29999995</v>
      </c>
      <c r="AD122" s="70">
        <f t="shared" si="10"/>
        <v>-1358922095.9000001</v>
      </c>
      <c r="AE122" s="70">
        <f t="shared" si="10"/>
        <v>-1515708724.0999999</v>
      </c>
      <c r="AF122" s="70">
        <f t="shared" si="10"/>
        <v>-1515645934.0999999</v>
      </c>
      <c r="AG122" s="70">
        <f t="shared" si="10"/>
        <v>-1672432562.5999999</v>
      </c>
      <c r="AH122" s="70">
        <f t="shared" si="10"/>
        <v>-1829198260.8</v>
      </c>
      <c r="AI122" s="70">
        <f t="shared" si="10"/>
        <v>-1515645934.0999999</v>
      </c>
      <c r="AJ122" s="70">
        <f t="shared" si="10"/>
        <v>-1672432562.5999999</v>
      </c>
      <c r="AK122" s="70">
        <f t="shared" si="10"/>
        <v>-1358859305.9000001</v>
      </c>
      <c r="AL122" s="70">
        <f t="shared" si="10"/>
        <v>-1358859305.9000001</v>
      </c>
      <c r="AM122" s="70">
        <f t="shared" si="10"/>
        <v>-1358859305.9000001</v>
      </c>
      <c r="AN122" s="70">
        <f t="shared" si="10"/>
        <v>-836237211.29999995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0</v>
      </c>
      <c r="R125" s="70">
        <f>'REV-REVCALC_CWS'!P44</f>
        <v>0</v>
      </c>
      <c r="S125" s="70">
        <f>'REV-REVCALC_CWS'!Q44</f>
        <v>0</v>
      </c>
      <c r="T125" s="70">
        <f>'REV-REVCALC_CWS'!R44</f>
        <v>0</v>
      </c>
      <c r="U125" s="70">
        <f>'REV-REVCALC_CWS'!S44</f>
        <v>0</v>
      </c>
      <c r="V125" s="70">
        <f>'REV-REVCALC_CWS'!T44</f>
        <v>0</v>
      </c>
      <c r="W125" s="70">
        <f>'REV-REVCALC_CWS'!U44</f>
        <v>0</v>
      </c>
      <c r="X125" s="70">
        <f>'REV-REVCALC_CWS'!V44</f>
        <v>0</v>
      </c>
      <c r="Y125" s="70">
        <f>'REV-REVCALC_CWS'!W44</f>
        <v>0</v>
      </c>
      <c r="Z125" s="70">
        <f>'REV-REVCALC_CWS'!X44</f>
        <v>0</v>
      </c>
      <c r="AA125" s="70">
        <f>'REV-REVCALC_CWS'!Y44</f>
        <v>0</v>
      </c>
      <c r="AB125" s="70">
        <f>'REV-REVCALC_CWS'!Z44</f>
        <v>0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0</v>
      </c>
      <c r="R127" s="70">
        <f t="shared" si="11"/>
        <v>0</v>
      </c>
      <c r="S127" s="70">
        <f t="shared" si="11"/>
        <v>0</v>
      </c>
      <c r="T127" s="70">
        <f t="shared" si="11"/>
        <v>0</v>
      </c>
      <c r="U127" s="70">
        <f t="shared" si="11"/>
        <v>0</v>
      </c>
      <c r="V127" s="70">
        <f t="shared" si="11"/>
        <v>0</v>
      </c>
      <c r="W127" s="70">
        <f t="shared" si="11"/>
        <v>0</v>
      </c>
      <c r="X127" s="70">
        <f t="shared" si="11"/>
        <v>0</v>
      </c>
      <c r="Y127" s="70">
        <f t="shared" si="11"/>
        <v>0</v>
      </c>
      <c r="Z127" s="70">
        <f t="shared" si="11"/>
        <v>0</v>
      </c>
      <c r="AA127" s="70">
        <f t="shared" si="11"/>
        <v>0</v>
      </c>
      <c r="AB127" s="70">
        <f t="shared" si="11"/>
        <v>0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88000</v>
      </c>
      <c r="R129" s="104">
        <f t="shared" si="12"/>
        <v>143000</v>
      </c>
      <c r="S129" s="104">
        <f t="shared" si="12"/>
        <v>159500</v>
      </c>
      <c r="T129" s="104">
        <f t="shared" si="12"/>
        <v>159500</v>
      </c>
      <c r="U129" s="104">
        <f t="shared" si="12"/>
        <v>176000</v>
      </c>
      <c r="V129" s="104">
        <f t="shared" si="12"/>
        <v>192500</v>
      </c>
      <c r="W129" s="104">
        <f t="shared" si="12"/>
        <v>159500</v>
      </c>
      <c r="X129" s="104">
        <f t="shared" si="12"/>
        <v>176000</v>
      </c>
      <c r="Y129" s="104">
        <f t="shared" si="12"/>
        <v>143000</v>
      </c>
      <c r="Z129" s="104">
        <f t="shared" si="12"/>
        <v>143000</v>
      </c>
      <c r="AA129" s="104">
        <f t="shared" si="12"/>
        <v>143000</v>
      </c>
      <c r="AB129" s="104">
        <f t="shared" si="12"/>
        <v>88000</v>
      </c>
      <c r="AC129" s="104">
        <f t="shared" si="12"/>
        <v>-836437941.29999995</v>
      </c>
      <c r="AD129" s="104">
        <f t="shared" si="12"/>
        <v>-1359213495.9000001</v>
      </c>
      <c r="AE129" s="104">
        <f t="shared" si="12"/>
        <v>-1516037324.0999999</v>
      </c>
      <c r="AF129" s="104">
        <f t="shared" si="12"/>
        <v>-1515974534.0999999</v>
      </c>
      <c r="AG129" s="104">
        <f t="shared" si="12"/>
        <v>-1672792162.5999999</v>
      </c>
      <c r="AH129" s="104">
        <f t="shared" si="12"/>
        <v>-1829595060.8</v>
      </c>
      <c r="AI129" s="104">
        <f t="shared" si="12"/>
        <v>-1515974534.0999999</v>
      </c>
      <c r="AJ129" s="104">
        <f t="shared" ref="AJ129:BL129" si="13">AJ127+AJ122+AJ116</f>
        <v>-1672792162.5999999</v>
      </c>
      <c r="AK129" s="104">
        <f t="shared" si="13"/>
        <v>-1359150705.9000001</v>
      </c>
      <c r="AL129" s="104">
        <f t="shared" si="13"/>
        <v>-1359150705.9000001</v>
      </c>
      <c r="AM129" s="104">
        <f t="shared" si="13"/>
        <v>-1359150705.9000001</v>
      </c>
      <c r="AN129" s="104">
        <f t="shared" si="13"/>
        <v>-836417011.29999995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2802200</v>
      </c>
      <c r="R150" s="158">
        <f>STAFF_CWS!U210</f>
        <v>2803575</v>
      </c>
      <c r="S150" s="158">
        <f>STAFF_CWS!V210</f>
        <v>2803987.5</v>
      </c>
      <c r="T150" s="158">
        <f>STAFF_CWS!W210</f>
        <v>2803987.5</v>
      </c>
      <c r="U150" s="158">
        <f>STAFF_CWS!X210</f>
        <v>2804400</v>
      </c>
      <c r="V150" s="158">
        <f>STAFF_CWS!Y210</f>
        <v>2804812.5</v>
      </c>
      <c r="W150" s="158">
        <f>STAFF_CWS!Z210</f>
        <v>2803987.5</v>
      </c>
      <c r="X150" s="158">
        <f>STAFF_CWS!AA210</f>
        <v>2804400</v>
      </c>
      <c r="Y150" s="158">
        <f>STAFF_CWS!AB210</f>
        <v>2803575</v>
      </c>
      <c r="Z150" s="158">
        <f>STAFF_CWS!AC210</f>
        <v>2803575</v>
      </c>
      <c r="AA150" s="158">
        <f>STAFF_CWS!AD210</f>
        <v>2803575</v>
      </c>
      <c r="AB150" s="158">
        <f>STAFF_CWS!AE210</f>
        <v>2802200</v>
      </c>
      <c r="AC150" s="158" t="e">
        <f>STAFF_CWS!AF210</f>
        <v>#REF!</v>
      </c>
      <c r="AD150" s="158" t="e">
        <f>STAFF_CWS!AG210</f>
        <v>#REF!</v>
      </c>
      <c r="AE150" s="158" t="e">
        <f>STAFF_CWS!AH210</f>
        <v>#REF!</v>
      </c>
      <c r="AF150" s="158" t="e">
        <f>STAFF_CWS!AI210</f>
        <v>#REF!</v>
      </c>
      <c r="AG150" s="158" t="e">
        <f>STAFF_CWS!AJ210</f>
        <v>#REF!</v>
      </c>
      <c r="AH150" s="158" t="e">
        <f>STAFF_CWS!AK210</f>
        <v>#REF!</v>
      </c>
      <c r="AI150" s="158" t="e">
        <f>STAFF_CWS!AL210</f>
        <v>#REF!</v>
      </c>
      <c r="AJ150" s="158" t="e">
        <f>STAFF_CWS!AM210</f>
        <v>#REF!</v>
      </c>
      <c r="AK150" s="158" t="e">
        <f>STAFF_CWS!AN210</f>
        <v>#REF!</v>
      </c>
      <c r="AL150" s="158" t="e">
        <f>STAFF_CWS!AO210</f>
        <v>#REF!</v>
      </c>
      <c r="AM150" s="158" t="e">
        <f>STAFF_CWS!AP210</f>
        <v>#REF!</v>
      </c>
      <c r="AN150" s="158" t="e">
        <f>STAFF_CWS!AQ210</f>
        <v>#REF!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#REF!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#REF!</v>
      </c>
      <c r="AD152" s="158" t="e">
        <f>STAFF_CWS!AG358</f>
        <v>#REF!</v>
      </c>
      <c r="AE152" s="158" t="e">
        <f>STAFF_CWS!AH358</f>
        <v>#REF!</v>
      </c>
      <c r="AF152" s="158" t="e">
        <f>STAFF_CWS!AI358</f>
        <v>#REF!</v>
      </c>
      <c r="AG152" s="158" t="e">
        <f>STAFF_CWS!AJ358</f>
        <v>#REF!</v>
      </c>
      <c r="AH152" s="158" t="e">
        <f>STAFF_CWS!AK358</f>
        <v>#REF!</v>
      </c>
      <c r="AI152" s="158" t="e">
        <f>STAFF_CWS!AL358</f>
        <v>#REF!</v>
      </c>
      <c r="AJ152" s="158" t="e">
        <f>STAFF_CWS!AM358</f>
        <v>#REF!</v>
      </c>
      <c r="AK152" s="158" t="e">
        <f>STAFF_CWS!AN358</f>
        <v>#REF!</v>
      </c>
      <c r="AL152" s="158" t="e">
        <f>STAFF_CWS!AO358</f>
        <v>#REF!</v>
      </c>
      <c r="AM152" s="158" t="e">
        <f>STAFF_CWS!AP358</f>
        <v>#REF!</v>
      </c>
      <c r="AN152" s="158" t="e">
        <f>STAFF_CWS!AQ358</f>
        <v>#REF!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#REF!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#REF!</v>
      </c>
      <c r="AD153" s="158" t="e">
        <f>STAFF_CWS!AG531</f>
        <v>#REF!</v>
      </c>
      <c r="AE153" s="158" t="e">
        <f>STAFF_CWS!AH531</f>
        <v>#REF!</v>
      </c>
      <c r="AF153" s="158" t="e">
        <f>STAFF_CWS!AI531</f>
        <v>#REF!</v>
      </c>
      <c r="AG153" s="158" t="e">
        <f>STAFF_CWS!AJ531</f>
        <v>#REF!</v>
      </c>
      <c r="AH153" s="158" t="e">
        <f>STAFF_CWS!AK531</f>
        <v>#REF!</v>
      </c>
      <c r="AI153" s="158" t="e">
        <f>STAFF_CWS!AL531</f>
        <v>#REF!</v>
      </c>
      <c r="AJ153" s="158" t="e">
        <f>STAFF_CWS!AM531</f>
        <v>#REF!</v>
      </c>
      <c r="AK153" s="158" t="e">
        <f>STAFF_CWS!AN531</f>
        <v>#REF!</v>
      </c>
      <c r="AL153" s="158" t="e">
        <f>STAFF_CWS!AO531</f>
        <v>#REF!</v>
      </c>
      <c r="AM153" s="158" t="e">
        <f>STAFF_CWS!AP531</f>
        <v>#REF!</v>
      </c>
      <c r="AN153" s="158" t="e">
        <f>STAFF_CWS!AQ531</f>
        <v>#REF!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#REF!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5602200</v>
      </c>
      <c r="R154" s="160">
        <f t="shared" si="17"/>
        <v>5603575</v>
      </c>
      <c r="S154" s="160">
        <f t="shared" si="17"/>
        <v>5603987.5</v>
      </c>
      <c r="T154" s="160">
        <f t="shared" si="17"/>
        <v>5603987.5</v>
      </c>
      <c r="U154" s="160">
        <f t="shared" si="17"/>
        <v>5604400</v>
      </c>
      <c r="V154" s="160">
        <f t="shared" si="17"/>
        <v>5604812.5</v>
      </c>
      <c r="W154" s="160">
        <f t="shared" si="17"/>
        <v>5603987.5</v>
      </c>
      <c r="X154" s="160">
        <f t="shared" si="17"/>
        <v>5604400</v>
      </c>
      <c r="Y154" s="160">
        <f t="shared" si="17"/>
        <v>5603575</v>
      </c>
      <c r="Z154" s="160">
        <f t="shared" si="17"/>
        <v>5603575</v>
      </c>
      <c r="AA154" s="160">
        <f t="shared" si="17"/>
        <v>5603575</v>
      </c>
      <c r="AB154" s="160">
        <f t="shared" si="17"/>
        <v>5602200</v>
      </c>
      <c r="AC154" s="160" t="e">
        <f t="shared" si="17"/>
        <v>#REF!</v>
      </c>
      <c r="AD154" s="160" t="e">
        <f t="shared" si="17"/>
        <v>#REF!</v>
      </c>
      <c r="AE154" s="160" t="e">
        <f t="shared" si="17"/>
        <v>#REF!</v>
      </c>
      <c r="AF154" s="160" t="e">
        <f t="shared" si="17"/>
        <v>#REF!</v>
      </c>
      <c r="AG154" s="160" t="e">
        <f t="shared" si="17"/>
        <v>#REF!</v>
      </c>
      <c r="AH154" s="160" t="e">
        <f t="shared" si="17"/>
        <v>#REF!</v>
      </c>
      <c r="AI154" s="160" t="e">
        <f t="shared" si="17"/>
        <v>#REF!</v>
      </c>
      <c r="AJ154" s="160" t="e">
        <f t="shared" si="17"/>
        <v>#REF!</v>
      </c>
      <c r="AK154" s="160" t="e">
        <f t="shared" si="17"/>
        <v>#REF!</v>
      </c>
      <c r="AL154" s="160" t="e">
        <f t="shared" si="17"/>
        <v>#REF!</v>
      </c>
      <c r="AM154" s="160" t="e">
        <f t="shared" si="17"/>
        <v>#REF!</v>
      </c>
      <c r="AN154" s="160" t="e">
        <f t="shared" si="17"/>
        <v>#REF!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#REF!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1120440</v>
      </c>
      <c r="R164" s="161">
        <f>STAFF_CWS!U224+STAFF_CWS!U289+STAFF_CWS!U372+STAFF_CWS!U545</f>
        <v>1120715</v>
      </c>
      <c r="S164" s="161">
        <f>STAFF_CWS!V224+STAFF_CWS!V289+STAFF_CWS!V372+STAFF_CWS!V545</f>
        <v>1120797.5</v>
      </c>
      <c r="T164" s="161">
        <f>STAFF_CWS!W224+STAFF_CWS!W289+STAFF_CWS!W372+STAFF_CWS!W545</f>
        <v>1120797.5</v>
      </c>
      <c r="U164" s="161">
        <f>STAFF_CWS!X224+STAFF_CWS!X289+STAFF_CWS!X372+STAFF_CWS!X545</f>
        <v>1120880</v>
      </c>
      <c r="V164" s="161">
        <f>STAFF_CWS!Y224+STAFF_CWS!Y289+STAFF_CWS!Y372+STAFF_CWS!Y545</f>
        <v>1120962.5</v>
      </c>
      <c r="W164" s="161">
        <f>STAFF_CWS!Z224+STAFF_CWS!Z289+STAFF_CWS!Z372+STAFF_CWS!Z545</f>
        <v>1120797.5</v>
      </c>
      <c r="X164" s="161">
        <f>STAFF_CWS!AA224+STAFF_CWS!AA289+STAFF_CWS!AA372+STAFF_CWS!AA545</f>
        <v>1120880</v>
      </c>
      <c r="Y164" s="161">
        <f>STAFF_CWS!AB224+STAFF_CWS!AB289+STAFF_CWS!AB372+STAFF_CWS!AB545</f>
        <v>1120715</v>
      </c>
      <c r="Z164" s="161">
        <f>STAFF_CWS!AC224+STAFF_CWS!AC289+STAFF_CWS!AC372+STAFF_CWS!AC545</f>
        <v>1120715</v>
      </c>
      <c r="AA164" s="161">
        <f>STAFF_CWS!AD224+STAFF_CWS!AD289+STAFF_CWS!AD372+STAFF_CWS!AD545</f>
        <v>1120715</v>
      </c>
      <c r="AB164" s="161">
        <f>STAFF_CWS!AE224+STAFF_CWS!AE289+STAFF_CWS!AE372+STAFF_CWS!AE545</f>
        <v>1120440</v>
      </c>
      <c r="AC164" s="161" t="e">
        <f>STAFF_CWS!AF224+STAFF_CWS!AF289+STAFF_CWS!AF372+STAFF_CWS!AF545</f>
        <v>#REF!</v>
      </c>
      <c r="AD164" s="161" t="e">
        <f>STAFF_CWS!AG224+STAFF_CWS!AG289+STAFF_CWS!AG372+STAFF_CWS!AG545</f>
        <v>#REF!</v>
      </c>
      <c r="AE164" s="161" t="e">
        <f>STAFF_CWS!AH224+STAFF_CWS!AH289+STAFF_CWS!AH372+STAFF_CWS!AH545</f>
        <v>#REF!</v>
      </c>
      <c r="AF164" s="161" t="e">
        <f>STAFF_CWS!AI224+STAFF_CWS!AI289+STAFF_CWS!AI372+STAFF_CWS!AI545</f>
        <v>#REF!</v>
      </c>
      <c r="AG164" s="161" t="e">
        <f>STAFF_CWS!AJ224+STAFF_CWS!AJ289+STAFF_CWS!AJ372+STAFF_CWS!AJ545</f>
        <v>#REF!</v>
      </c>
      <c r="AH164" s="161" t="e">
        <f>STAFF_CWS!AK224+STAFF_CWS!AK289+STAFF_CWS!AK372+STAFF_CWS!AK545</f>
        <v>#REF!</v>
      </c>
      <c r="AI164" s="161" t="e">
        <f>STAFF_CWS!AL224+STAFF_CWS!AL289+STAFF_CWS!AL372+STAFF_CWS!AL545</f>
        <v>#REF!</v>
      </c>
      <c r="AJ164" s="161" t="e">
        <f>STAFF_CWS!AM224+STAFF_CWS!AM289+STAFF_CWS!AM372+STAFF_CWS!AM545</f>
        <v>#REF!</v>
      </c>
      <c r="AK164" s="161" t="e">
        <f>STAFF_CWS!AN224+STAFF_CWS!AN289+STAFF_CWS!AN372+STAFF_CWS!AN545</f>
        <v>#REF!</v>
      </c>
      <c r="AL164" s="161" t="e">
        <f>STAFF_CWS!AO224+STAFF_CWS!AO289+STAFF_CWS!AO372+STAFF_CWS!AO545</f>
        <v>#REF!</v>
      </c>
      <c r="AM164" s="161" t="e">
        <f>STAFF_CWS!AP224+STAFF_CWS!AP289+STAFF_CWS!AP372+STAFF_CWS!AP545</f>
        <v>#REF!</v>
      </c>
      <c r="AN164" s="161" t="e">
        <f>STAFF_CWS!AQ224+STAFF_CWS!AQ289+STAFF_CWS!AQ372+STAFF_CWS!AQ545</f>
        <v>#REF!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#REF!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#REF!</v>
      </c>
      <c r="AO166" s="161" t="e">
        <f>STAFF_CWS!AR228+STAFF_CWS!AR293+STAFF_CWS!AR376+STAFF_CWS!AR549</f>
        <v>#REF!</v>
      </c>
      <c r="AP166" s="161" t="e">
        <f>STAFF_CWS!AS228+STAFF_CWS!AS293+STAFF_CWS!AS376+STAFF_CWS!AS549</f>
        <v>#REF!</v>
      </c>
      <c r="AQ166" s="161" t="e">
        <f>STAFF_CWS!AT228+STAFF_CWS!AT293+STAFF_CWS!AT376+STAFF_CWS!AT549</f>
        <v>#REF!</v>
      </c>
      <c r="AR166" s="161" t="e">
        <f>STAFF_CWS!AU228+STAFF_CWS!AU293+STAFF_CWS!AU376+STAFF_CWS!AU549</f>
        <v>#REF!</v>
      </c>
      <c r="AS166" s="161" t="e">
        <f>STAFF_CWS!AV228+STAFF_CWS!AV293+STAFF_CWS!AV376+STAFF_CWS!AV549</f>
        <v>#REF!</v>
      </c>
      <c r="AT166" s="161" t="e">
        <f>STAFF_CWS!AW228+STAFF_CWS!AW293+STAFF_CWS!AW376+STAFF_CWS!AW549</f>
        <v>#REF!</v>
      </c>
      <c r="AU166" s="161" t="e">
        <f>STAFF_CWS!AX228+STAFF_CWS!AX293+STAFF_CWS!AX376+STAFF_CWS!AX549</f>
        <v>#REF!</v>
      </c>
      <c r="AV166" s="161" t="e">
        <f>STAFF_CWS!AY228+STAFF_CWS!AY293+STAFF_CWS!AY376+STAFF_CWS!AY549</f>
        <v>#REF!</v>
      </c>
      <c r="AW166" s="161" t="e">
        <f>STAFF_CWS!AZ228+STAFF_CWS!AZ293+STAFF_CWS!AZ376+STAFF_CWS!AZ549</f>
        <v>#REF!</v>
      </c>
      <c r="AX166" s="161" t="e">
        <f>STAFF_CWS!BA228+STAFF_CWS!BA293+STAFF_CWS!BA376+STAFF_CWS!BA549</f>
        <v>#REF!</v>
      </c>
      <c r="AY166" s="161" t="e">
        <f>STAFF_CWS!BB228+STAFF_CWS!BB293+STAFF_CWS!BB376+STAFF_CWS!BB549</f>
        <v>#REF!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#REF!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1682864</v>
      </c>
      <c r="R167" s="161">
        <f t="shared" si="19"/>
        <v>1683139</v>
      </c>
      <c r="S167" s="161">
        <f t="shared" si="19"/>
        <v>1683221.5</v>
      </c>
      <c r="T167" s="161">
        <f t="shared" si="19"/>
        <v>1683221.5</v>
      </c>
      <c r="U167" s="161">
        <f t="shared" si="19"/>
        <v>1683304</v>
      </c>
      <c r="V167" s="161">
        <f t="shared" si="19"/>
        <v>1683386.5</v>
      </c>
      <c r="W167" s="161">
        <f t="shared" si="19"/>
        <v>1683221.5</v>
      </c>
      <c r="X167" s="161">
        <f t="shared" si="19"/>
        <v>1683304</v>
      </c>
      <c r="Y167" s="161">
        <f t="shared" si="19"/>
        <v>1683139</v>
      </c>
      <c r="Z167" s="161">
        <f t="shared" si="19"/>
        <v>1683139</v>
      </c>
      <c r="AA167" s="161">
        <f t="shared" si="19"/>
        <v>1683139</v>
      </c>
      <c r="AB167" s="161">
        <f t="shared" si="19"/>
        <v>1682864</v>
      </c>
      <c r="AC167" s="161" t="e">
        <f t="shared" si="19"/>
        <v>#REF!</v>
      </c>
      <c r="AD167" s="161" t="e">
        <f t="shared" si="19"/>
        <v>#REF!</v>
      </c>
      <c r="AE167" s="161" t="e">
        <f t="shared" si="19"/>
        <v>#REF!</v>
      </c>
      <c r="AF167" s="161" t="e">
        <f t="shared" si="19"/>
        <v>#REF!</v>
      </c>
      <c r="AG167" s="161" t="e">
        <f t="shared" si="19"/>
        <v>#REF!</v>
      </c>
      <c r="AH167" s="161" t="e">
        <f t="shared" si="19"/>
        <v>#REF!</v>
      </c>
      <c r="AI167" s="161" t="e">
        <f t="shared" si="19"/>
        <v>#REF!</v>
      </c>
      <c r="AJ167" s="161" t="e">
        <f t="shared" si="19"/>
        <v>#REF!</v>
      </c>
      <c r="AK167" s="161" t="e">
        <f t="shared" si="19"/>
        <v>#REF!</v>
      </c>
      <c r="AL167" s="161" t="e">
        <f t="shared" si="19"/>
        <v>#REF!</v>
      </c>
      <c r="AM167" s="161" t="e">
        <f t="shared" si="19"/>
        <v>#REF!</v>
      </c>
      <c r="AN167" s="161" t="e">
        <f t="shared" si="19"/>
        <v>#REF!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#REF!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10785064</v>
      </c>
      <c r="R169" s="130">
        <f t="shared" si="20"/>
        <v>10786714</v>
      </c>
      <c r="S169" s="130">
        <f t="shared" si="20"/>
        <v>10787209</v>
      </c>
      <c r="T169" s="130">
        <f t="shared" si="20"/>
        <v>10787209</v>
      </c>
      <c r="U169" s="130">
        <f t="shared" si="20"/>
        <v>10787704</v>
      </c>
      <c r="V169" s="130">
        <f t="shared" si="20"/>
        <v>10788199</v>
      </c>
      <c r="W169" s="130">
        <f t="shared" si="20"/>
        <v>9787209</v>
      </c>
      <c r="X169" s="130">
        <f t="shared" si="20"/>
        <v>9787704</v>
      </c>
      <c r="Y169" s="130">
        <f t="shared" si="20"/>
        <v>9786714</v>
      </c>
      <c r="Z169" s="130">
        <f t="shared" si="20"/>
        <v>9786714</v>
      </c>
      <c r="AA169" s="130">
        <f t="shared" si="20"/>
        <v>9786714</v>
      </c>
      <c r="AB169" s="130">
        <f t="shared" si="20"/>
        <v>9785064</v>
      </c>
      <c r="AC169" s="130" t="e">
        <f t="shared" si="20"/>
        <v>#REF!</v>
      </c>
      <c r="AD169" s="130" t="e">
        <f t="shared" si="20"/>
        <v>#REF!</v>
      </c>
      <c r="AE169" s="130" t="e">
        <f t="shared" si="20"/>
        <v>#REF!</v>
      </c>
      <c r="AF169" s="130" t="e">
        <f t="shared" si="20"/>
        <v>#REF!</v>
      </c>
      <c r="AG169" s="130" t="e">
        <f t="shared" si="20"/>
        <v>#REF!</v>
      </c>
      <c r="AH169" s="130" t="e">
        <f t="shared" si="20"/>
        <v>#REF!</v>
      </c>
      <c r="AI169" s="130" t="e">
        <f t="shared" si="20"/>
        <v>#REF!</v>
      </c>
      <c r="AJ169" s="130" t="e">
        <f t="shared" ref="AJ169:BL169" si="21">AJ167+AJ161+AJ154</f>
        <v>#REF!</v>
      </c>
      <c r="AK169" s="130" t="e">
        <f t="shared" si="21"/>
        <v>#REF!</v>
      </c>
      <c r="AL169" s="130" t="e">
        <f t="shared" si="21"/>
        <v>#REF!</v>
      </c>
      <c r="AM169" s="130" t="e">
        <f t="shared" si="21"/>
        <v>#REF!</v>
      </c>
      <c r="AN169" s="130" t="e">
        <f t="shared" si="21"/>
        <v>#REF!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#REF!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10826467.291666666</v>
      </c>
      <c r="R205" s="130">
        <f t="shared" si="22"/>
        <v>10813812.291666666</v>
      </c>
      <c r="S205" s="130">
        <f t="shared" si="22"/>
        <v>10813757.291666666</v>
      </c>
      <c r="T205" s="130">
        <f t="shared" si="22"/>
        <v>10833322.291666666</v>
      </c>
      <c r="U205" s="130">
        <f t="shared" si="22"/>
        <v>10817852.291666666</v>
      </c>
      <c r="V205" s="130">
        <f t="shared" si="22"/>
        <v>10823057.291666666</v>
      </c>
      <c r="W205" s="130">
        <f t="shared" si="22"/>
        <v>9823928.958333334</v>
      </c>
      <c r="X205" s="130">
        <f t="shared" si="22"/>
        <v>9824778.958333334</v>
      </c>
      <c r="Y205" s="130">
        <f t="shared" si="22"/>
        <v>9820918.958333334</v>
      </c>
      <c r="Z205" s="130">
        <f t="shared" si="22"/>
        <v>9839433.958333334</v>
      </c>
      <c r="AA205" s="130">
        <f t="shared" si="22"/>
        <v>9820918.958333334</v>
      </c>
      <c r="AB205" s="130">
        <f t="shared" si="22"/>
        <v>9822478.958333334</v>
      </c>
      <c r="AC205" s="130" t="e">
        <f t="shared" si="22"/>
        <v>#REF!</v>
      </c>
      <c r="AD205" s="130" t="e">
        <f t="shared" si="22"/>
        <v>#REF!</v>
      </c>
      <c r="AE205" s="130" t="e">
        <f t="shared" si="22"/>
        <v>#REF!</v>
      </c>
      <c r="AF205" s="130" t="e">
        <f t="shared" si="22"/>
        <v>#REF!</v>
      </c>
      <c r="AG205" s="130" t="e">
        <f t="shared" si="22"/>
        <v>#REF!</v>
      </c>
      <c r="AH205" s="130" t="e">
        <f t="shared" si="22"/>
        <v>#REF!</v>
      </c>
      <c r="AI205" s="130" t="e">
        <f t="shared" si="22"/>
        <v>#REF!</v>
      </c>
      <c r="AJ205" s="130" t="e">
        <f t="shared" ref="AJ205:BL205" si="23">AJ203+AJ201+AJ199+AJ197+AJ191+AJ185+AJ178+AJ172+AJ169+AJ147+AJ138</f>
        <v>#REF!</v>
      </c>
      <c r="AK205" s="130" t="e">
        <f t="shared" si="23"/>
        <v>#REF!</v>
      </c>
      <c r="AL205" s="130" t="e">
        <f t="shared" si="23"/>
        <v>#REF!</v>
      </c>
      <c r="AM205" s="130" t="e">
        <f t="shared" si="23"/>
        <v>#REF!</v>
      </c>
      <c r="AN205" s="130" t="e">
        <f t="shared" si="23"/>
        <v>#REF!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#REF!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-10738467.291666666</v>
      </c>
      <c r="R207" s="130">
        <f t="shared" si="24"/>
        <v>-10670812.291666666</v>
      </c>
      <c r="S207" s="130">
        <f t="shared" si="24"/>
        <v>-10654257.291666666</v>
      </c>
      <c r="T207" s="130">
        <f t="shared" si="24"/>
        <v>-10673822.291666666</v>
      </c>
      <c r="U207" s="130">
        <f t="shared" si="24"/>
        <v>-10641852.291666666</v>
      </c>
      <c r="V207" s="130">
        <f t="shared" si="24"/>
        <v>-10630557.291666666</v>
      </c>
      <c r="W207" s="130">
        <f t="shared" si="24"/>
        <v>-9664428.958333334</v>
      </c>
      <c r="X207" s="130">
        <f t="shared" si="24"/>
        <v>-9648778.958333334</v>
      </c>
      <c r="Y207" s="130">
        <f t="shared" si="24"/>
        <v>-9677918.958333334</v>
      </c>
      <c r="Z207" s="130">
        <f t="shared" si="24"/>
        <v>-9696433.958333334</v>
      </c>
      <c r="AA207" s="130">
        <f t="shared" si="24"/>
        <v>-9677918.958333334</v>
      </c>
      <c r="AB207" s="130">
        <f t="shared" si="24"/>
        <v>-9734478.958333334</v>
      </c>
      <c r="AC207" s="130" t="e">
        <f t="shared" si="24"/>
        <v>#REF!</v>
      </c>
      <c r="AD207" s="130" t="e">
        <f t="shared" si="24"/>
        <v>#REF!</v>
      </c>
      <c r="AE207" s="130" t="e">
        <f t="shared" si="24"/>
        <v>#REF!</v>
      </c>
      <c r="AF207" s="130" t="e">
        <f t="shared" si="24"/>
        <v>#REF!</v>
      </c>
      <c r="AG207" s="130" t="e">
        <f t="shared" si="24"/>
        <v>#REF!</v>
      </c>
      <c r="AH207" s="130" t="e">
        <f t="shared" si="24"/>
        <v>#REF!</v>
      </c>
      <c r="AI207" s="130" t="e">
        <f t="shared" si="24"/>
        <v>#REF!</v>
      </c>
      <c r="AJ207" s="130" t="e">
        <f t="shared" ref="AJ207:BL207" si="25">AJ129-AJ205</f>
        <v>#REF!</v>
      </c>
      <c r="AK207" s="130" t="e">
        <f t="shared" si="25"/>
        <v>#REF!</v>
      </c>
      <c r="AL207" s="130" t="e">
        <f t="shared" si="25"/>
        <v>#REF!</v>
      </c>
      <c r="AM207" s="130" t="e">
        <f t="shared" si="25"/>
        <v>#REF!</v>
      </c>
      <c r="AN207" s="130" t="e">
        <f t="shared" si="25"/>
        <v>#REF!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-123180667.89166668</v>
      </c>
      <c r="R208" s="130">
        <f t="shared" si="26"/>
        <v>-133851480.18333335</v>
      </c>
      <c r="S208" s="130">
        <f t="shared" si="26"/>
        <v>-144505737.47500002</v>
      </c>
      <c r="T208" s="130">
        <f t="shared" si="26"/>
        <v>-155179559.76666668</v>
      </c>
      <c r="U208" s="130">
        <f t="shared" si="26"/>
        <v>-165821412.05833334</v>
      </c>
      <c r="V208" s="130">
        <f t="shared" si="26"/>
        <v>-176451969.34999999</v>
      </c>
      <c r="W208" s="130">
        <f t="shared" si="26"/>
        <v>-186116398.30833334</v>
      </c>
      <c r="X208" s="130">
        <f t="shared" si="26"/>
        <v>-195765177.26666668</v>
      </c>
      <c r="Y208" s="130">
        <f t="shared" si="26"/>
        <v>-205443096.22500002</v>
      </c>
      <c r="Z208" s="130">
        <f t="shared" si="26"/>
        <v>-215139530.18333337</v>
      </c>
      <c r="AA208" s="130">
        <f t="shared" si="26"/>
        <v>-224817449.14166671</v>
      </c>
      <c r="AB208" s="130">
        <f t="shared" si="26"/>
        <v>-234551928.10000005</v>
      </c>
      <c r="AC208" s="130" t="e">
        <f t="shared" si="26"/>
        <v>#REF!</v>
      </c>
      <c r="AD208" s="130" t="e">
        <f t="shared" si="26"/>
        <v>#REF!</v>
      </c>
      <c r="AE208" s="130" t="e">
        <f t="shared" si="26"/>
        <v>#REF!</v>
      </c>
      <c r="AF208" s="130" t="e">
        <f t="shared" si="26"/>
        <v>#REF!</v>
      </c>
      <c r="AG208" s="130" t="e">
        <f t="shared" si="26"/>
        <v>#REF!</v>
      </c>
      <c r="AH208" s="130" t="e">
        <f t="shared" si="26"/>
        <v>#REF!</v>
      </c>
      <c r="AI208" s="130" t="e">
        <f t="shared" si="26"/>
        <v>#REF!</v>
      </c>
      <c r="AJ208" s="130" t="e">
        <f t="shared" si="26"/>
        <v>#REF!</v>
      </c>
      <c r="AK208" s="130" t="e">
        <f t="shared" ref="AK208:BL208" si="27">AK207+AJ208</f>
        <v>#REF!</v>
      </c>
      <c r="AL208" s="130" t="e">
        <f t="shared" si="27"/>
        <v>#REF!</v>
      </c>
      <c r="AM208" s="130" t="e">
        <f t="shared" si="27"/>
        <v>#REF!</v>
      </c>
      <c r="AN208" s="130" t="e">
        <f t="shared" si="27"/>
        <v>#REF!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-122109727.49999997</v>
      </c>
      <c r="F5" s="121" t="e">
        <f>SUM(AB35:AM35)</f>
        <v>#REF!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-208380</v>
      </c>
      <c r="F9" s="121" t="e">
        <f>SUM(AB39:AM39)</f>
        <v>#REF!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-852000</v>
      </c>
      <c r="E10" s="121">
        <f>SUM(P40:AA40)</f>
        <v>-696000</v>
      </c>
      <c r="F10" s="121">
        <f>SUM(AB40:AM40)</f>
        <v>-109600</v>
      </c>
      <c r="G10" s="121">
        <f>SUM(AN40:AY40)</f>
        <v>-1600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660000</v>
      </c>
      <c r="E11" s="121">
        <f>SUM(P41:AA41)</f>
        <v>540000</v>
      </c>
      <c r="F11" s="121">
        <f>SUM(AB41:AM41)</f>
        <v>252200</v>
      </c>
      <c r="G11" s="121">
        <f>SUM(AN41:AY41)</f>
        <v>-1429800</v>
      </c>
      <c r="H11" s="121">
        <f>SUM(AZ41:BK41)</f>
        <v>13777600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-253345</v>
      </c>
      <c r="E13" s="121">
        <f t="shared" si="0"/>
        <v>-343980</v>
      </c>
      <c r="F13" s="121" t="e">
        <f t="shared" si="0"/>
        <v>#REF!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-112666953.60000001</v>
      </c>
      <c r="E15" s="121">
        <f t="shared" si="1"/>
        <v>-122453707.49999997</v>
      </c>
      <c r="F15" s="121" t="e">
        <f t="shared" si="1"/>
        <v>#REF!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156159218.09999996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108963618.29999995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-3801835.3000000566</v>
      </c>
      <c r="E25" s="121">
        <f t="shared" si="3"/>
        <v>-122460707.49999997</v>
      </c>
      <c r="F25" s="121" t="e">
        <f t="shared" si="3"/>
        <v>#REF!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43365172.499999948</v>
      </c>
      <c r="F27" s="121">
        <f t="shared" si="4"/>
        <v>-79095535.00000003</v>
      </c>
      <c r="G27" s="121" t="e">
        <f t="shared" si="4"/>
        <v>#REF!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43365172.499999948</v>
      </c>
      <c r="E28" s="121">
        <f t="shared" ref="E28:H28" si="5">+E27+E25</f>
        <v>-79095535.00000003</v>
      </c>
      <c r="F28" s="121" t="e">
        <f t="shared" si="5"/>
        <v>#REF!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-10738467.291666666</v>
      </c>
      <c r="Q35" s="121">
        <f>'FIN-P&amp;L_CWS'!R207</f>
        <v>-10670812.291666666</v>
      </c>
      <c r="R35" s="121">
        <f>'FIN-P&amp;L_CWS'!S207</f>
        <v>-10654257.291666666</v>
      </c>
      <c r="S35" s="121">
        <f>'FIN-P&amp;L_CWS'!T207</f>
        <v>-10673822.291666666</v>
      </c>
      <c r="T35" s="121">
        <f>'FIN-P&amp;L_CWS'!U207</f>
        <v>-10641852.291666666</v>
      </c>
      <c r="U35" s="121">
        <f>'FIN-P&amp;L_CWS'!V207</f>
        <v>-10630557.291666666</v>
      </c>
      <c r="V35" s="121">
        <f>'FIN-P&amp;L_CWS'!W207</f>
        <v>-9664428.958333334</v>
      </c>
      <c r="W35" s="121">
        <f>'FIN-P&amp;L_CWS'!X207</f>
        <v>-9648778.958333334</v>
      </c>
      <c r="X35" s="121">
        <f>'FIN-P&amp;L_CWS'!Y207</f>
        <v>-9677918.958333334</v>
      </c>
      <c r="Y35" s="121">
        <f>'FIN-P&amp;L_CWS'!Z207</f>
        <v>-9696433.958333334</v>
      </c>
      <c r="Z35" s="121">
        <f>'FIN-P&amp;L_CWS'!AA207</f>
        <v>-9677918.958333334</v>
      </c>
      <c r="AA35" s="121">
        <f>'FIN-P&amp;L_CWS'!AB207</f>
        <v>-9734478.958333334</v>
      </c>
      <c r="AB35" s="121" t="e">
        <f>'FIN-P&amp;L_CWS'!AC207</f>
        <v>#REF!</v>
      </c>
      <c r="AC35" s="121" t="e">
        <f>'FIN-P&amp;L_CWS'!AD207</f>
        <v>#REF!</v>
      </c>
      <c r="AD35" s="121" t="e">
        <f>'FIN-P&amp;L_CWS'!AE207</f>
        <v>#REF!</v>
      </c>
      <c r="AE35" s="121" t="e">
        <f>'FIN-P&amp;L_CWS'!AF207</f>
        <v>#REF!</v>
      </c>
      <c r="AF35" s="121" t="e">
        <f>'FIN-P&amp;L_CWS'!AG207</f>
        <v>#REF!</v>
      </c>
      <c r="AG35" s="121" t="e">
        <f>'FIN-P&amp;L_CWS'!AH207</f>
        <v>#REF!</v>
      </c>
      <c r="AH35" s="121" t="e">
        <f>'FIN-P&amp;L_CWS'!AI207</f>
        <v>#REF!</v>
      </c>
      <c r="AI35" s="121" t="e">
        <f>'FIN-P&amp;L_CWS'!AJ207</f>
        <v>#REF!</v>
      </c>
      <c r="AJ35" s="121" t="e">
        <f>'FIN-P&amp;L_CWS'!AK207</f>
        <v>#REF!</v>
      </c>
      <c r="AK35" s="121" t="e">
        <f>'FIN-P&amp;L_CWS'!AL207</f>
        <v>#REF!</v>
      </c>
      <c r="AL35" s="121" t="e">
        <f>'FIN-P&amp;L_CWS'!AM207</f>
        <v>#REF!</v>
      </c>
      <c r="AM35" s="121" t="e">
        <f>'FIN-P&amp;L_CWS'!AN207</f>
        <v>#REF!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-208380</v>
      </c>
      <c r="Q39" s="121">
        <f>'REV-AR_CWS'!Q20*-1</f>
        <v>-180000</v>
      </c>
      <c r="R39" s="121">
        <f>'REV-AR_CWS'!R20*-1</f>
        <v>-54000</v>
      </c>
      <c r="S39" s="121">
        <f>'REV-AR_CWS'!S20*-1</f>
        <v>0</v>
      </c>
      <c r="T39" s="121">
        <f>'REV-AR_CWS'!T20*-1</f>
        <v>-54000</v>
      </c>
      <c r="U39" s="121">
        <f>'REV-AR_CWS'!U20*-1</f>
        <v>-54000</v>
      </c>
      <c r="V39" s="121">
        <f>'REV-AR_CWS'!V20*-1</f>
        <v>108000</v>
      </c>
      <c r="W39" s="121">
        <f>'REV-AR_CWS'!W20*-1</f>
        <v>-54000</v>
      </c>
      <c r="X39" s="121">
        <f>'REV-AR_CWS'!X20*-1</f>
        <v>108000</v>
      </c>
      <c r="Y39" s="121">
        <f>'REV-AR_CWS'!Y20*-1</f>
        <v>0</v>
      </c>
      <c r="Z39" s="121">
        <f>'REV-AR_CWS'!Z20*-1</f>
        <v>0</v>
      </c>
      <c r="AA39" s="121">
        <f>'REV-AR_CWS'!AA20*-1</f>
        <v>180000</v>
      </c>
      <c r="AB39" s="121" t="e">
        <f>'REV-AR_CWS'!AB20*-1</f>
        <v>#REF!</v>
      </c>
      <c r="AC39" s="121" t="e">
        <f>'REV-AR_CWS'!AC20*-1</f>
        <v>#REF!</v>
      </c>
      <c r="AD39" s="121" t="e">
        <f>'REV-AR_CWS'!AD20*-1</f>
        <v>#REF!</v>
      </c>
      <c r="AE39" s="121" t="e">
        <f>'REV-AR_CWS'!AE20*-1</f>
        <v>#REF!</v>
      </c>
      <c r="AF39" s="121" t="e">
        <f>'REV-AR_CWS'!AF20*-1</f>
        <v>#REF!</v>
      </c>
      <c r="AG39" s="121" t="e">
        <f>'REV-AR_CWS'!AG20*-1</f>
        <v>#REF!</v>
      </c>
      <c r="AH39" s="121" t="e">
        <f>'REV-AR_CWS'!AH20*-1</f>
        <v>#REF!</v>
      </c>
      <c r="AI39" s="121" t="e">
        <f>'REV-AR_CWS'!AI20*-1</f>
        <v>#REF!</v>
      </c>
      <c r="AJ39" s="121" t="e">
        <f>'REV-AR_CWS'!AJ20*-1</f>
        <v>#REF!</v>
      </c>
      <c r="AK39" s="121" t="e">
        <f>'REV-AR_CWS'!AK20*-1</f>
        <v>#REF!</v>
      </c>
      <c r="AL39" s="121" t="e">
        <f>'REV-AR_CWS'!AL20*-1</f>
        <v>#REF!</v>
      </c>
      <c r="AM39" s="121" t="e">
        <f>'REV-AR_CWS'!AM20*-1</f>
        <v>#REF!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-156000</v>
      </c>
      <c r="Q40" s="121">
        <f>'COGS-INVENTORY_CWS'!Q43*-1</f>
        <v>-72000</v>
      </c>
      <c r="R40" s="121">
        <f>'COGS-INVENTORY_CWS'!R43*-1</f>
        <v>-72000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108000</v>
      </c>
      <c r="V40" s="121">
        <f>'COGS-INVENTORY_CWS'!V43*-1</f>
        <v>36000</v>
      </c>
      <c r="W40" s="121">
        <f>'COGS-INVENTORY_CWS'!W43*-1</f>
        <v>72000</v>
      </c>
      <c r="X40" s="121">
        <f>'COGS-INVENTORY_CWS'!X43*-1</f>
        <v>120000</v>
      </c>
      <c r="Y40" s="121">
        <f>'COGS-INVENTORY_CWS'!Y43*-1</f>
        <v>-36000</v>
      </c>
      <c r="Z40" s="121">
        <f>'COGS-INVENTORY_CWS'!Z43*-1</f>
        <v>-252000</v>
      </c>
      <c r="AA40" s="121">
        <f>'COGS-INVENTORY_CWS'!AA43*-1</f>
        <v>-444000</v>
      </c>
      <c r="AB40" s="121">
        <f>'COGS-INVENTORY_CWS'!AB43*-1</f>
        <v>-328800</v>
      </c>
      <c r="AC40" s="121">
        <f>'COGS-INVENTORY_CWS'!AC43*-1</f>
        <v>-150700</v>
      </c>
      <c r="AD40" s="121">
        <f>'COGS-INVENTORY_CWS'!AD43*-1</f>
        <v>-150700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232900</v>
      </c>
      <c r="AH40" s="121">
        <f>'COGS-INVENTORY_CWS'!AH43*-1</f>
        <v>82200</v>
      </c>
      <c r="AI40" s="121">
        <f>'COGS-INVENTORY_CWS'!AI43*-1</f>
        <v>150700</v>
      </c>
      <c r="AJ40" s="121">
        <f>'COGS-INVENTORY_CWS'!AJ43*-1</f>
        <v>246600</v>
      </c>
      <c r="AK40" s="121">
        <f>'COGS-INVENTORY_CWS'!AK43*-1</f>
        <v>219200</v>
      </c>
      <c r="AL40" s="121">
        <f>'COGS-INVENTORY_CWS'!AL43*-1</f>
        <v>-41100</v>
      </c>
      <c r="AM40" s="121">
        <f>'COGS-INVENTORY_CWS'!AM43*-1</f>
        <v>-369900</v>
      </c>
      <c r="AN40" s="121">
        <f>'COGS-INVENTORY_CWS'!AN43*-1</f>
        <v>-5000</v>
      </c>
      <c r="AO40" s="121">
        <f>'COGS-INVENTORY_CWS'!AO43*-1</f>
        <v>-2400</v>
      </c>
      <c r="AP40" s="121">
        <f>'COGS-INVENTORY_CWS'!AP43*-1</f>
        <v>-2400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3600</v>
      </c>
      <c r="AT40" s="121">
        <f>'COGS-INVENTORY_CWS'!AT43*-1</f>
        <v>1200</v>
      </c>
      <c r="AU40" s="121">
        <f>'COGS-INVENTORY_CWS'!AU43*-1</f>
        <v>2400</v>
      </c>
      <c r="AV40" s="121">
        <f>'COGS-INVENTORY_CWS'!AV43*-1</f>
        <v>3800</v>
      </c>
      <c r="AW40" s="121">
        <f>'COGS-INVENTORY_CWS'!AW43*-1</f>
        <v>3400</v>
      </c>
      <c r="AX40" s="121">
        <f>'COGS-INVENTORY_CWS'!AX43*-1</f>
        <v>-600</v>
      </c>
      <c r="AY40" s="121">
        <f>'COGS-INVENTORY_CWS'!AY43*-1</f>
        <v>-5600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36000</v>
      </c>
      <c r="Q41" s="121">
        <f>'COGS-INVENTORY_CWS'!Q70</f>
        <v>36000</v>
      </c>
      <c r="R41" s="121">
        <f>'COGS-INVENTORY_CWS'!R70</f>
        <v>72000</v>
      </c>
      <c r="S41" s="121">
        <f>'COGS-INVENTORY_CWS'!S70</f>
        <v>-36000</v>
      </c>
      <c r="T41" s="121">
        <f>'COGS-INVENTORY_CWS'!T70</f>
        <v>-36000</v>
      </c>
      <c r="U41" s="121">
        <f>'COGS-INVENTORY_CWS'!U70</f>
        <v>-36000</v>
      </c>
      <c r="V41" s="121">
        <f>'COGS-INVENTORY_CWS'!V70</f>
        <v>-72000</v>
      </c>
      <c r="W41" s="121">
        <f>'COGS-INVENTORY_CWS'!W70</f>
        <v>0</v>
      </c>
      <c r="X41" s="121">
        <f>'COGS-INVENTORY_CWS'!X70</f>
        <v>-120000</v>
      </c>
      <c r="Y41" s="121">
        <f>'COGS-INVENTORY_CWS'!Y70</f>
        <v>36000</v>
      </c>
      <c r="Z41" s="121">
        <f>'COGS-INVENTORY_CWS'!Z70</f>
        <v>372000</v>
      </c>
      <c r="AA41" s="121">
        <f>'COGS-INVENTORY_CWS'!AA70</f>
        <v>288000</v>
      </c>
      <c r="AB41" s="121">
        <f>'COGS-INVENTORY_CWS'!AB70</f>
        <v>162100</v>
      </c>
      <c r="AC41" s="121">
        <f>'COGS-INVENTORY_CWS'!AC70</f>
        <v>158600</v>
      </c>
      <c r="AD41" s="121">
        <f>'COGS-INVENTORY_CWS'!AD70</f>
        <v>150700</v>
      </c>
      <c r="AE41" s="121">
        <f>'COGS-INVENTORY_CWS'!AE70</f>
        <v>-68500</v>
      </c>
      <c r="AF41" s="121">
        <f>'COGS-INVENTORY_CWS'!AF70</f>
        <v>-82200</v>
      </c>
      <c r="AG41" s="121">
        <f>'COGS-INVENTORY_CWS'!AG70</f>
        <v>-82200</v>
      </c>
      <c r="AH41" s="121">
        <f>'COGS-INVENTORY_CWS'!AH70</f>
        <v>-150700</v>
      </c>
      <c r="AI41" s="121">
        <f>'COGS-INVENTORY_CWS'!AI70</f>
        <v>0</v>
      </c>
      <c r="AJ41" s="121">
        <f>'COGS-INVENTORY_CWS'!AJ70</f>
        <v>-246600</v>
      </c>
      <c r="AK41" s="121">
        <f>'COGS-INVENTORY_CWS'!AK70</f>
        <v>-219200</v>
      </c>
      <c r="AL41" s="121">
        <f>'COGS-INVENTORY_CWS'!AL70</f>
        <v>287700</v>
      </c>
      <c r="AM41" s="121">
        <f>'COGS-INVENTORY_CWS'!AM70</f>
        <v>342500</v>
      </c>
      <c r="AN41" s="121">
        <f>'COGS-INVENTORY_CWS'!AN70</f>
        <v>-673800</v>
      </c>
      <c r="AO41" s="121">
        <f>'COGS-INVENTORY_CWS'!AO70</f>
        <v>-754800</v>
      </c>
      <c r="AP41" s="121">
        <f>'COGS-INVENTORY_CWS'!AP70</f>
        <v>2400</v>
      </c>
      <c r="AQ41" s="121">
        <f>'COGS-INVENTORY_CWS'!AQ70</f>
        <v>-1200</v>
      </c>
      <c r="AR41" s="121">
        <f>'COGS-INVENTORY_CWS'!AR70</f>
        <v>-1200</v>
      </c>
      <c r="AS41" s="121">
        <f>'COGS-INVENTORY_CWS'!AS70</f>
        <v>-1200</v>
      </c>
      <c r="AT41" s="121">
        <f>'COGS-INVENTORY_CWS'!AT70</f>
        <v>-2400</v>
      </c>
      <c r="AU41" s="121">
        <f>'COGS-INVENTORY_CWS'!AU70</f>
        <v>0</v>
      </c>
      <c r="AV41" s="121">
        <f>'COGS-INVENTORY_CWS'!AV70</f>
        <v>-3800</v>
      </c>
      <c r="AW41" s="121">
        <f>'COGS-INVENTORY_CWS'!AW70</f>
        <v>-3400</v>
      </c>
      <c r="AX41" s="121">
        <f>'COGS-INVENTORY_CWS'!AX70</f>
        <v>4400</v>
      </c>
      <c r="AY41" s="121">
        <f>'COGS-INVENTORY_CWS'!AY70</f>
        <v>5200</v>
      </c>
      <c r="AZ41" s="121">
        <f>'COGS-INVENTORY_CWS'!AZ70</f>
        <v>697400</v>
      </c>
      <c r="BA41" s="121">
        <f>'COGS-INVENTORY_CWS'!BA70</f>
        <v>780200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>
        <f t="shared" si="6"/>
        <v>-326738.33333333337</v>
      </c>
      <c r="Q43" s="121">
        <f t="shared" si="6"/>
        <v>-214358.33333333334</v>
      </c>
      <c r="R43" s="121">
        <f t="shared" si="6"/>
        <v>-52358.333333333343</v>
      </c>
      <c r="S43" s="121">
        <f t="shared" si="6"/>
        <v>-34358.333333333336</v>
      </c>
      <c r="T43" s="121">
        <f t="shared" si="6"/>
        <v>-88358.333333333343</v>
      </c>
      <c r="U43" s="121">
        <f t="shared" si="6"/>
        <v>19641.666666666664</v>
      </c>
      <c r="V43" s="121">
        <f t="shared" si="6"/>
        <v>73758.333333333314</v>
      </c>
      <c r="W43" s="121">
        <f t="shared" si="6"/>
        <v>19758.333333333336</v>
      </c>
      <c r="X43" s="121">
        <f t="shared" si="6"/>
        <v>109758.33333333331</v>
      </c>
      <c r="Y43" s="121">
        <f t="shared" si="6"/>
        <v>1758.3333333333358</v>
      </c>
      <c r="Z43" s="121">
        <f t="shared" si="6"/>
        <v>121758.33333333334</v>
      </c>
      <c r="AA43" s="121">
        <f t="shared" si="6"/>
        <v>25758.333333333372</v>
      </c>
      <c r="AB43" s="121" t="e">
        <f t="shared" si="6"/>
        <v>#REF!</v>
      </c>
      <c r="AC43" s="121" t="e">
        <f t="shared" si="6"/>
        <v>#REF!</v>
      </c>
      <c r="AD43" s="121" t="e">
        <f t="shared" si="6"/>
        <v>#REF!</v>
      </c>
      <c r="AE43" s="121" t="e">
        <f t="shared" si="6"/>
        <v>#REF!</v>
      </c>
      <c r="AF43" s="121" t="e">
        <f t="shared" si="6"/>
        <v>#REF!</v>
      </c>
      <c r="AG43" s="121" t="e">
        <f t="shared" si="6"/>
        <v>#REF!</v>
      </c>
      <c r="AH43" s="121" t="e">
        <f t="shared" si="6"/>
        <v>#REF!</v>
      </c>
      <c r="AI43" s="121" t="e">
        <f t="shared" si="6"/>
        <v>#REF!</v>
      </c>
      <c r="AJ43" s="121" t="e">
        <f t="shared" si="6"/>
        <v>#REF!</v>
      </c>
      <c r="AK43" s="121" t="e">
        <f t="shared" si="6"/>
        <v>#REF!</v>
      </c>
      <c r="AL43" s="121" t="e">
        <f t="shared" si="6"/>
        <v>#REF!</v>
      </c>
      <c r="AM43" s="121" t="e">
        <f t="shared" si="6"/>
        <v>#REF!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>
        <f t="shared" si="7"/>
        <v>-11065205.625</v>
      </c>
      <c r="Q45" s="121">
        <f t="shared" si="7"/>
        <v>-10885170.625</v>
      </c>
      <c r="R45" s="121">
        <f t="shared" si="7"/>
        <v>-10706615.625</v>
      </c>
      <c r="S45" s="121">
        <f t="shared" si="7"/>
        <v>-10708180.625</v>
      </c>
      <c r="T45" s="121">
        <f t="shared" si="7"/>
        <v>-10730210.625</v>
      </c>
      <c r="U45" s="121">
        <f t="shared" si="7"/>
        <v>-10610915.625</v>
      </c>
      <c r="V45" s="121">
        <f t="shared" si="7"/>
        <v>-9590670.625</v>
      </c>
      <c r="W45" s="121">
        <f t="shared" si="7"/>
        <v>-9629020.625</v>
      </c>
      <c r="X45" s="121">
        <f t="shared" si="7"/>
        <v>-9568160.625</v>
      </c>
      <c r="Y45" s="121">
        <f t="shared" si="7"/>
        <v>-9694675.625</v>
      </c>
      <c r="Z45" s="121">
        <f t="shared" si="7"/>
        <v>-9556160.625</v>
      </c>
      <c r="AA45" s="121">
        <f t="shared" si="7"/>
        <v>-9708720.625</v>
      </c>
      <c r="AB45" s="121" t="e">
        <f t="shared" si="7"/>
        <v>#REF!</v>
      </c>
      <c r="AC45" s="121" t="e">
        <f t="shared" si="7"/>
        <v>#REF!</v>
      </c>
      <c r="AD45" s="121" t="e">
        <f t="shared" si="7"/>
        <v>#REF!</v>
      </c>
      <c r="AE45" s="121" t="e">
        <f t="shared" si="7"/>
        <v>#REF!</v>
      </c>
      <c r="AF45" s="121" t="e">
        <f t="shared" si="7"/>
        <v>#REF!</v>
      </c>
      <c r="AG45" s="121" t="e">
        <f t="shared" si="7"/>
        <v>#REF!</v>
      </c>
      <c r="AH45" s="121" t="e">
        <f t="shared" si="7"/>
        <v>#REF!</v>
      </c>
      <c r="AI45" s="121" t="e">
        <f t="shared" ref="AI45:BK45" si="8">AI35+AI43</f>
        <v>#REF!</v>
      </c>
      <c r="AJ45" s="121" t="e">
        <f t="shared" si="8"/>
        <v>#REF!</v>
      </c>
      <c r="AK45" s="121" t="e">
        <f t="shared" si="8"/>
        <v>#REF!</v>
      </c>
      <c r="AL45" s="121" t="e">
        <f t="shared" si="8"/>
        <v>#REF!</v>
      </c>
      <c r="AM45" s="121" t="e">
        <f t="shared" si="8"/>
        <v>#REF!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52834690.099999979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43510871.799999982</v>
      </c>
      <c r="O55" s="121">
        <f t="shared" si="10"/>
        <v>-9469517.5999999996</v>
      </c>
      <c r="P55" s="121">
        <f t="shared" si="10"/>
        <v>-11065205.625</v>
      </c>
      <c r="Q55" s="121">
        <f t="shared" si="10"/>
        <v>-10885170.625</v>
      </c>
      <c r="R55" s="121">
        <f t="shared" si="10"/>
        <v>-10706615.625</v>
      </c>
      <c r="S55" s="121">
        <f t="shared" si="10"/>
        <v>-10708180.625</v>
      </c>
      <c r="T55" s="121">
        <f t="shared" si="10"/>
        <v>-10730210.625</v>
      </c>
      <c r="U55" s="121">
        <f t="shared" si="10"/>
        <v>-10610915.625</v>
      </c>
      <c r="V55" s="121">
        <f t="shared" si="10"/>
        <v>-9597670.625</v>
      </c>
      <c r="W55" s="121">
        <f t="shared" si="10"/>
        <v>-9629020.625</v>
      </c>
      <c r="X55" s="121">
        <f t="shared" si="10"/>
        <v>-9568160.625</v>
      </c>
      <c r="Y55" s="121">
        <f t="shared" si="10"/>
        <v>-9694675.625</v>
      </c>
      <c r="Z55" s="121">
        <f t="shared" si="10"/>
        <v>-9556160.625</v>
      </c>
      <c r="AA55" s="121">
        <f t="shared" si="10"/>
        <v>-9708720.625</v>
      </c>
      <c r="AB55" s="121" t="e">
        <f t="shared" si="10"/>
        <v>#REF!</v>
      </c>
      <c r="AC55" s="121" t="e">
        <f t="shared" si="10"/>
        <v>#REF!</v>
      </c>
      <c r="AD55" s="121" t="e">
        <f t="shared" si="10"/>
        <v>#REF!</v>
      </c>
      <c r="AE55" s="121" t="e">
        <f t="shared" si="10"/>
        <v>#REF!</v>
      </c>
      <c r="AF55" s="121" t="e">
        <f t="shared" si="10"/>
        <v>#REF!</v>
      </c>
      <c r="AG55" s="121" t="e">
        <f t="shared" si="10"/>
        <v>#REF!</v>
      </c>
      <c r="AH55" s="121" t="e">
        <f t="shared" si="10"/>
        <v>#REF!</v>
      </c>
      <c r="AI55" s="121" t="e">
        <f t="shared" si="10"/>
        <v>#REF!</v>
      </c>
      <c r="AJ55" s="121" t="e">
        <f t="shared" si="10"/>
        <v>#REF!</v>
      </c>
      <c r="AK55" s="121" t="e">
        <f t="shared" si="10"/>
        <v>#REF!</v>
      </c>
      <c r="AL55" s="121" t="e">
        <f t="shared" si="10"/>
        <v>#REF!</v>
      </c>
      <c r="AM55" s="121" t="e">
        <f t="shared" si="10"/>
        <v>#REF!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52834690.099999964</v>
      </c>
      <c r="P57" s="121">
        <f t="shared" si="11"/>
        <v>43365172.499999963</v>
      </c>
      <c r="Q57" s="121">
        <f t="shared" si="11"/>
        <v>32299966.874999963</v>
      </c>
      <c r="R57" s="121">
        <f t="shared" si="11"/>
        <v>21414796.249999963</v>
      </c>
      <c r="S57" s="121">
        <f t="shared" si="11"/>
        <v>10708180.624999963</v>
      </c>
      <c r="T57" s="121">
        <f t="shared" si="11"/>
        <v>-3.7252902984619141E-8</v>
      </c>
      <c r="U57" s="121">
        <f t="shared" si="11"/>
        <v>-10730210.625000037</v>
      </c>
      <c r="V57" s="121">
        <f t="shared" si="11"/>
        <v>-21341126.250000037</v>
      </c>
      <c r="W57" s="121">
        <f t="shared" si="11"/>
        <v>-30938796.875000037</v>
      </c>
      <c r="X57" s="121">
        <f t="shared" si="11"/>
        <v>-40567817.500000037</v>
      </c>
      <c r="Y57" s="121">
        <f t="shared" si="11"/>
        <v>-50135978.125000037</v>
      </c>
      <c r="Z57" s="121">
        <f t="shared" si="11"/>
        <v>-59830653.750000037</v>
      </c>
      <c r="AA57" s="121">
        <f t="shared" si="11"/>
        <v>-69386814.37500003</v>
      </c>
      <c r="AB57" s="121">
        <f t="shared" si="11"/>
        <v>-79095535.00000003</v>
      </c>
      <c r="AC57" s="121" t="e">
        <f t="shared" si="11"/>
        <v>#REF!</v>
      </c>
      <c r="AD57" s="121" t="e">
        <f t="shared" si="11"/>
        <v>#REF!</v>
      </c>
      <c r="AE57" s="121" t="e">
        <f t="shared" si="11"/>
        <v>#REF!</v>
      </c>
      <c r="AF57" s="121" t="e">
        <f t="shared" si="11"/>
        <v>#REF!</v>
      </c>
      <c r="AG57" s="121" t="e">
        <f t="shared" si="11"/>
        <v>#REF!</v>
      </c>
      <c r="AH57" s="121" t="e">
        <f t="shared" si="11"/>
        <v>#REF!</v>
      </c>
      <c r="AI57" s="121" t="e">
        <f t="shared" si="11"/>
        <v>#REF!</v>
      </c>
      <c r="AJ57" s="121" t="e">
        <f t="shared" ref="AJ57:BK57" si="12">AI58</f>
        <v>#REF!</v>
      </c>
      <c r="AK57" s="121" t="e">
        <f t="shared" si="12"/>
        <v>#REF!</v>
      </c>
      <c r="AL57" s="121" t="e">
        <f t="shared" si="12"/>
        <v>#REF!</v>
      </c>
      <c r="AM57" s="121" t="e">
        <f t="shared" si="12"/>
        <v>#REF!</v>
      </c>
      <c r="AN57" s="121" t="e">
        <f t="shared" si="12"/>
        <v>#REF!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52834690.099999964</v>
      </c>
      <c r="O58" s="121">
        <f t="shared" si="13"/>
        <v>43365172.499999963</v>
      </c>
      <c r="P58" s="121">
        <f t="shared" si="13"/>
        <v>32299966.874999963</v>
      </c>
      <c r="Q58" s="121">
        <f t="shared" si="13"/>
        <v>21414796.249999963</v>
      </c>
      <c r="R58" s="121">
        <f t="shared" si="13"/>
        <v>10708180.624999963</v>
      </c>
      <c r="S58" s="121">
        <f t="shared" si="13"/>
        <v>-3.7252902984619141E-8</v>
      </c>
      <c r="T58" s="121">
        <f t="shared" si="13"/>
        <v>-10730210.625000037</v>
      </c>
      <c r="U58" s="121">
        <f t="shared" si="13"/>
        <v>-21341126.250000037</v>
      </c>
      <c r="V58" s="121">
        <f t="shared" si="13"/>
        <v>-30938796.875000037</v>
      </c>
      <c r="W58" s="121">
        <f t="shared" si="13"/>
        <v>-40567817.500000037</v>
      </c>
      <c r="X58" s="121">
        <f t="shared" si="13"/>
        <v>-50135978.125000037</v>
      </c>
      <c r="Y58" s="121">
        <f t="shared" si="13"/>
        <v>-59830653.750000037</v>
      </c>
      <c r="Z58" s="121">
        <f t="shared" si="13"/>
        <v>-69386814.37500003</v>
      </c>
      <c r="AA58" s="121">
        <f t="shared" si="13"/>
        <v>-79095535.00000003</v>
      </c>
      <c r="AB58" s="121" t="e">
        <f t="shared" si="13"/>
        <v>#REF!</v>
      </c>
      <c r="AC58" s="121" t="e">
        <f t="shared" si="13"/>
        <v>#REF!</v>
      </c>
      <c r="AD58" s="121" t="e">
        <f t="shared" si="13"/>
        <v>#REF!</v>
      </c>
      <c r="AE58" s="121" t="e">
        <f t="shared" si="13"/>
        <v>#REF!</v>
      </c>
      <c r="AF58" s="121" t="e">
        <f t="shared" si="13"/>
        <v>#REF!</v>
      </c>
      <c r="AG58" s="121" t="e">
        <f t="shared" si="13"/>
        <v>#REF!</v>
      </c>
      <c r="AH58" s="121" t="e">
        <f t="shared" si="13"/>
        <v>#REF!</v>
      </c>
      <c r="AI58" s="121" t="e">
        <f t="shared" si="13"/>
        <v>#REF!</v>
      </c>
      <c r="AJ58" s="121" t="e">
        <f t="shared" ref="AJ58:BK58" si="14">AJ57+AJ55</f>
        <v>#REF!</v>
      </c>
      <c r="AK58" s="121" t="e">
        <f t="shared" si="14"/>
        <v>#REF!</v>
      </c>
      <c r="AL58" s="121" t="e">
        <f t="shared" si="14"/>
        <v>#REF!</v>
      </c>
      <c r="AM58" s="121" t="e">
        <f t="shared" si="14"/>
        <v>#REF!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156159218.09999996</v>
      </c>
      <c r="O60" s="130">
        <f t="shared" si="15"/>
        <v>156159218.09999996</v>
      </c>
      <c r="P60" s="130">
        <f t="shared" si="15"/>
        <v>156159218.09999996</v>
      </c>
      <c r="Q60" s="130">
        <f t="shared" si="15"/>
        <v>156159218.09999996</v>
      </c>
      <c r="R60" s="130">
        <f t="shared" si="15"/>
        <v>156159218.09999996</v>
      </c>
      <c r="S60" s="130">
        <f t="shared" si="15"/>
        <v>156159218.09999996</v>
      </c>
      <c r="T60" s="130">
        <f t="shared" si="15"/>
        <v>156159218.09999996</v>
      </c>
      <c r="U60" s="130">
        <f t="shared" si="15"/>
        <v>156159218.09999996</v>
      </c>
      <c r="V60" s="130">
        <f t="shared" si="15"/>
        <v>156159218.09999996</v>
      </c>
      <c r="W60" s="130">
        <f t="shared" si="15"/>
        <v>156159218.09999996</v>
      </c>
      <c r="X60" s="130">
        <f t="shared" si="15"/>
        <v>156159218.09999996</v>
      </c>
      <c r="Y60" s="130">
        <f t="shared" si="15"/>
        <v>156159218.09999996</v>
      </c>
      <c r="Z60" s="130">
        <f t="shared" si="15"/>
        <v>156159218.09999996</v>
      </c>
      <c r="AA60" s="130">
        <f t="shared" si="15"/>
        <v>156159218.09999996</v>
      </c>
      <c r="AB60" s="130">
        <f t="shared" si="15"/>
        <v>156159218.09999996</v>
      </c>
      <c r="AC60" s="130">
        <f t="shared" si="15"/>
        <v>156159218.09999996</v>
      </c>
      <c r="AD60" s="130">
        <f t="shared" si="15"/>
        <v>156159218.09999996</v>
      </c>
      <c r="AE60" s="130">
        <f t="shared" si="15"/>
        <v>156159218.09999996</v>
      </c>
      <c r="AF60" s="130">
        <f t="shared" si="15"/>
        <v>156159218.09999996</v>
      </c>
      <c r="AG60" s="130">
        <f t="shared" si="15"/>
        <v>156159218.09999996</v>
      </c>
      <c r="AH60" s="130">
        <f t="shared" si="15"/>
        <v>156159218.09999996</v>
      </c>
      <c r="AI60" s="130">
        <f t="shared" si="15"/>
        <v>156159218.09999996</v>
      </c>
      <c r="AJ60" s="130">
        <f t="shared" ref="AJ60:BK60" si="16">AJ53+AI60</f>
        <v>156159218.09999996</v>
      </c>
      <c r="AK60" s="130">
        <f t="shared" si="16"/>
        <v>156159218.09999996</v>
      </c>
      <c r="AL60" s="130">
        <f t="shared" si="16"/>
        <v>156159218.09999996</v>
      </c>
      <c r="AM60" s="130">
        <f t="shared" si="16"/>
        <v>156159218.09999996</v>
      </c>
      <c r="AN60" s="130">
        <f t="shared" si="16"/>
        <v>156159218.09999996</v>
      </c>
      <c r="AO60" s="130">
        <f t="shared" si="16"/>
        <v>156159218.09999996</v>
      </c>
      <c r="AP60" s="130">
        <f t="shared" si="16"/>
        <v>156159218.09999996</v>
      </c>
      <c r="AQ60" s="130">
        <f t="shared" si="16"/>
        <v>156159218.09999996</v>
      </c>
      <c r="AR60" s="130">
        <f t="shared" si="16"/>
        <v>156159218.09999996</v>
      </c>
      <c r="AS60" s="130">
        <f t="shared" si="16"/>
        <v>156159218.09999996</v>
      </c>
      <c r="AT60" s="130">
        <f t="shared" si="16"/>
        <v>156159218.09999996</v>
      </c>
      <c r="AU60" s="130">
        <f t="shared" si="16"/>
        <v>156159218.09999996</v>
      </c>
      <c r="AV60" s="130">
        <f t="shared" si="16"/>
        <v>156159218.09999996</v>
      </c>
      <c r="AW60" s="130">
        <f t="shared" si="16"/>
        <v>156159218.09999996</v>
      </c>
      <c r="AX60" s="130">
        <f t="shared" si="16"/>
        <v>156159218.09999996</v>
      </c>
      <c r="AY60" s="130">
        <f t="shared" si="16"/>
        <v>156159218.09999996</v>
      </c>
      <c r="AZ60" s="130">
        <f t="shared" si="16"/>
        <v>156159218.09999996</v>
      </c>
      <c r="BA60" s="130">
        <f t="shared" si="16"/>
        <v>156159218.09999996</v>
      </c>
      <c r="BB60" s="130">
        <f t="shared" si="16"/>
        <v>156159218.09999996</v>
      </c>
      <c r="BC60" s="130">
        <f t="shared" si="16"/>
        <v>156159218.09999996</v>
      </c>
      <c r="BD60" s="130">
        <f t="shared" si="16"/>
        <v>156159218.09999996</v>
      </c>
      <c r="BE60" s="130">
        <f t="shared" si="16"/>
        <v>156159218.09999996</v>
      </c>
      <c r="BF60" s="130">
        <f t="shared" si="16"/>
        <v>156159218.09999996</v>
      </c>
      <c r="BG60" s="130">
        <f t="shared" si="16"/>
        <v>156159218.09999996</v>
      </c>
      <c r="BH60" s="130">
        <f t="shared" si="16"/>
        <v>156159218.09999996</v>
      </c>
      <c r="BI60" s="130">
        <f t="shared" si="16"/>
        <v>156159218.09999996</v>
      </c>
      <c r="BJ60" s="130">
        <f t="shared" si="16"/>
        <v>156159218.09999996</v>
      </c>
      <c r="BK60" s="130">
        <f t="shared" si="16"/>
        <v>156159218.09999996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>
        <f t="shared" si="17"/>
        <v>-11065205.625</v>
      </c>
      <c r="Q67" s="121">
        <f t="shared" si="17"/>
        <v>-10885170.625</v>
      </c>
      <c r="R67" s="121">
        <f t="shared" si="17"/>
        <v>-10706615.625</v>
      </c>
      <c r="S67" s="121">
        <f t="shared" si="17"/>
        <v>-10708180.625</v>
      </c>
      <c r="T67" s="121">
        <f t="shared" si="17"/>
        <v>-10730210.625</v>
      </c>
      <c r="U67" s="121">
        <f t="shared" si="17"/>
        <v>-10610915.625</v>
      </c>
      <c r="V67" s="121">
        <f t="shared" si="17"/>
        <v>-9597670.625</v>
      </c>
      <c r="W67" s="121">
        <f t="shared" si="17"/>
        <v>-9629020.625</v>
      </c>
      <c r="X67" s="121">
        <f t="shared" si="17"/>
        <v>-9568160.625</v>
      </c>
      <c r="Y67" s="121">
        <f t="shared" si="17"/>
        <v>-9694675.625</v>
      </c>
      <c r="Z67" s="121">
        <f t="shared" si="17"/>
        <v>-9556160.625</v>
      </c>
      <c r="AA67" s="121">
        <f t="shared" si="17"/>
        <v>-9708720.625</v>
      </c>
      <c r="AB67" s="121" t="e">
        <f t="shared" si="17"/>
        <v>#REF!</v>
      </c>
      <c r="AC67" s="121" t="e">
        <f t="shared" si="17"/>
        <v>#REF!</v>
      </c>
      <c r="AD67" s="121" t="e">
        <f t="shared" si="17"/>
        <v>#REF!</v>
      </c>
      <c r="AE67" s="121" t="e">
        <f t="shared" si="17"/>
        <v>#REF!</v>
      </c>
      <c r="AF67" s="121" t="e">
        <f t="shared" si="17"/>
        <v>#REF!</v>
      </c>
      <c r="AG67" s="121" t="e">
        <f t="shared" si="17"/>
        <v>#REF!</v>
      </c>
      <c r="AH67" s="121" t="e">
        <f t="shared" si="17"/>
        <v>#REF!</v>
      </c>
      <c r="AI67" s="121" t="e">
        <f t="shared" si="17"/>
        <v>#REF!</v>
      </c>
      <c r="AJ67" s="121" t="e">
        <f t="shared" si="17"/>
        <v>#REF!</v>
      </c>
      <c r="AK67" s="121" t="e">
        <f t="shared" si="17"/>
        <v>#REF!</v>
      </c>
      <c r="AL67" s="121" t="e">
        <f t="shared" si="17"/>
        <v>#REF!</v>
      </c>
      <c r="AM67" s="121" t="e">
        <f t="shared" si="17"/>
        <v>#REF!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>
        <f t="shared" si="18"/>
        <v>-123859251.22499998</v>
      </c>
      <c r="R69" s="121">
        <f t="shared" si="18"/>
        <v>-134744421.84999996</v>
      </c>
      <c r="S69" s="121">
        <f t="shared" si="18"/>
        <v>-145451037.47499996</v>
      </c>
      <c r="T69" s="121">
        <f t="shared" si="18"/>
        <v>-156159218.09999996</v>
      </c>
      <c r="U69" s="121">
        <f t="shared" si="18"/>
        <v>-166889428.72499996</v>
      </c>
      <c r="V69" s="121">
        <f t="shared" si="18"/>
        <v>-177500344.34999996</v>
      </c>
      <c r="W69" s="121">
        <f t="shared" si="18"/>
        <v>-187098014.97499996</v>
      </c>
      <c r="X69" s="121">
        <f t="shared" si="18"/>
        <v>-196727035.59999996</v>
      </c>
      <c r="Y69" s="121">
        <f t="shared" si="18"/>
        <v>-206295196.22499996</v>
      </c>
      <c r="Z69" s="121">
        <f t="shared" si="18"/>
        <v>-215989871.84999996</v>
      </c>
      <c r="AA69" s="121">
        <f t="shared" si="18"/>
        <v>-225546032.47499996</v>
      </c>
      <c r="AB69" s="121">
        <f t="shared" si="18"/>
        <v>-235254753.09999996</v>
      </c>
      <c r="AC69" s="121" t="e">
        <f t="shared" si="18"/>
        <v>#REF!</v>
      </c>
      <c r="AD69" s="121" t="e">
        <f t="shared" si="18"/>
        <v>#REF!</v>
      </c>
      <c r="AE69" s="121" t="e">
        <f t="shared" si="18"/>
        <v>#REF!</v>
      </c>
      <c r="AF69" s="121" t="e">
        <f t="shared" si="18"/>
        <v>#REF!</v>
      </c>
      <c r="AG69" s="121" t="e">
        <f t="shared" si="18"/>
        <v>#REF!</v>
      </c>
      <c r="AH69" s="121" t="e">
        <f t="shared" si="18"/>
        <v>#REF!</v>
      </c>
      <c r="AI69" s="121" t="e">
        <f t="shared" si="18"/>
        <v>#REF!</v>
      </c>
      <c r="AJ69" s="121" t="e">
        <f t="shared" ref="AJ69:BK69" si="19">AI70</f>
        <v>#REF!</v>
      </c>
      <c r="AK69" s="121" t="e">
        <f t="shared" si="19"/>
        <v>#REF!</v>
      </c>
      <c r="AL69" s="121" t="e">
        <f t="shared" si="19"/>
        <v>#REF!</v>
      </c>
      <c r="AM69" s="121" t="e">
        <f t="shared" si="19"/>
        <v>#REF!</v>
      </c>
      <c r="AN69" s="121" t="e">
        <f t="shared" si="19"/>
        <v>#REF!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>
        <f t="shared" si="20"/>
        <v>-123859251.22499998</v>
      </c>
      <c r="Q70" s="121">
        <f t="shared" si="20"/>
        <v>-134744421.84999996</v>
      </c>
      <c r="R70" s="121">
        <f t="shared" si="20"/>
        <v>-145451037.47499996</v>
      </c>
      <c r="S70" s="121">
        <f t="shared" si="20"/>
        <v>-156159218.09999996</v>
      </c>
      <c r="T70" s="121">
        <f t="shared" si="20"/>
        <v>-166889428.72499996</v>
      </c>
      <c r="U70" s="121">
        <f t="shared" si="20"/>
        <v>-177500344.34999996</v>
      </c>
      <c r="V70" s="121">
        <f t="shared" si="20"/>
        <v>-187098014.97499996</v>
      </c>
      <c r="W70" s="121">
        <f t="shared" si="20"/>
        <v>-196727035.59999996</v>
      </c>
      <c r="X70" s="121">
        <f t="shared" si="20"/>
        <v>-206295196.22499996</v>
      </c>
      <c r="Y70" s="121">
        <f t="shared" si="20"/>
        <v>-215989871.84999996</v>
      </c>
      <c r="Z70" s="121">
        <f t="shared" si="20"/>
        <v>-225546032.47499996</v>
      </c>
      <c r="AA70" s="121">
        <f t="shared" si="20"/>
        <v>-235254753.09999996</v>
      </c>
      <c r="AB70" s="121" t="e">
        <f t="shared" si="20"/>
        <v>#REF!</v>
      </c>
      <c r="AC70" s="121" t="e">
        <f t="shared" si="20"/>
        <v>#REF!</v>
      </c>
      <c r="AD70" s="121" t="e">
        <f t="shared" si="20"/>
        <v>#REF!</v>
      </c>
      <c r="AE70" s="121" t="e">
        <f t="shared" si="20"/>
        <v>#REF!</v>
      </c>
      <c r="AF70" s="121" t="e">
        <f t="shared" si="20"/>
        <v>#REF!</v>
      </c>
      <c r="AG70" s="121" t="e">
        <f t="shared" si="20"/>
        <v>#REF!</v>
      </c>
      <c r="AH70" s="121" t="e">
        <f t="shared" si="20"/>
        <v>#REF!</v>
      </c>
      <c r="AI70" s="121" t="e">
        <f t="shared" si="20"/>
        <v>#REF!</v>
      </c>
      <c r="AJ70" s="121" t="e">
        <f t="shared" ref="AJ70:BK70" si="21">AJ69+AJ67</f>
        <v>#REF!</v>
      </c>
      <c r="AK70" s="121" t="e">
        <f t="shared" si="21"/>
        <v>#REF!</v>
      </c>
      <c r="AL70" s="121" t="e">
        <f t="shared" si="21"/>
        <v>#REF!</v>
      </c>
      <c r="AM70" s="121" t="e">
        <f t="shared" si="21"/>
        <v>#REF!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43365172.499999963</v>
      </c>
      <c r="F7" s="121">
        <f>AB50</f>
        <v>-79095535.00000003</v>
      </c>
      <c r="G7" s="121" t="e">
        <f>AN50</f>
        <v>#REF!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288000</v>
      </c>
      <c r="G8" s="121" t="e">
        <f>AN51</f>
        <v>#REF!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1548000</v>
      </c>
      <c r="G9" s="121">
        <f>AN52</f>
        <v>1657600</v>
      </c>
      <c r="H9" s="121">
        <f>AZ52</f>
        <v>1659200</v>
      </c>
      <c r="I9" s="121">
        <f>BL52</f>
        <v>19719200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44296792.499999963</v>
      </c>
      <c r="F10" s="121">
        <f>AB53</f>
        <v>-77259535.00000003</v>
      </c>
      <c r="G10" s="121" t="e">
        <f>SUM(G7:G9)</f>
        <v>#REF!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44377017.499999963</v>
      </c>
      <c r="F17" s="121">
        <f>F15+F10</f>
        <v>-77192710.00000003</v>
      </c>
      <c r="G17" s="121" t="e">
        <f>G15+G10</f>
        <v>#REF!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1200000</v>
      </c>
      <c r="G23" s="121">
        <f>AN66</f>
        <v>1452200</v>
      </c>
      <c r="H23" s="121">
        <f>AZ66</f>
        <v>22400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1200000</v>
      </c>
      <c r="G25" s="121">
        <f>SUM(G23:G24)</f>
        <v>1452200</v>
      </c>
      <c r="H25" s="121">
        <f>SUM(H23:H24)</f>
        <v>22400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1200000</v>
      </c>
      <c r="G31" s="121">
        <f>G29+G25</f>
        <v>1452200</v>
      </c>
      <c r="H31" s="121">
        <f>H29+H25</f>
        <v>22400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156159218.09999996</v>
      </c>
      <c r="F34" s="121">
        <f>AB77</f>
        <v>156159218.09999996</v>
      </c>
      <c r="G34" s="121">
        <f>AN77</f>
        <v>156159218.09999996</v>
      </c>
      <c r="H34" s="121">
        <f>AZ77</f>
        <v>156159218.09999996</v>
      </c>
      <c r="I34" s="121">
        <f>BL77</f>
        <v>156159218.09999996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-224817449.14166671</v>
      </c>
      <c r="G35" s="121" t="e">
        <f>AN78</f>
        <v>#REF!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-9734478.958333334</v>
      </c>
      <c r="G36" s="121" t="e">
        <f>AN79</f>
        <v>#REF!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43717017.499999955</v>
      </c>
      <c r="F37" s="121">
        <f>AB80</f>
        <v>-78392710.000000075</v>
      </c>
      <c r="G37" s="121" t="e">
        <f>AN80</f>
        <v>#REF!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44377017.499999955</v>
      </c>
      <c r="F39" s="121">
        <f>F37+F31</f>
        <v>-77192710.000000075</v>
      </c>
      <c r="G39" s="121" t="e">
        <f>G37+G31</f>
        <v>#REF!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52834690.099999964</v>
      </c>
      <c r="P50" s="121">
        <f>IF($D42="Y",'FIN-CASHFLOW_CWS'!O58,'FIN-CASHFLOW_CWS'!O70)</f>
        <v>43365172.499999963</v>
      </c>
      <c r="Q50" s="121">
        <f>IF($D42="Y",'FIN-CASHFLOW_CWS'!P58,'FIN-CASHFLOW_CWS'!P70)</f>
        <v>32299966.874999963</v>
      </c>
      <c r="R50" s="121">
        <f>IF($D42="Y",'FIN-CASHFLOW_CWS'!Q58,'FIN-CASHFLOW_CWS'!Q70)</f>
        <v>21414796.249999963</v>
      </c>
      <c r="S50" s="121">
        <f>IF($D42="Y",'FIN-CASHFLOW_CWS'!R58,'FIN-CASHFLOW_CWS'!R70)</f>
        <v>10708180.624999963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-10730210.625000037</v>
      </c>
      <c r="V50" s="121">
        <f>IF($D42="Y",'FIN-CASHFLOW_CWS'!U58,'FIN-CASHFLOW_CWS'!U70)</f>
        <v>-21341126.250000037</v>
      </c>
      <c r="W50" s="121">
        <f>IF($D42="Y",'FIN-CASHFLOW_CWS'!V58,'FIN-CASHFLOW_CWS'!V70)</f>
        <v>-30938796.875000037</v>
      </c>
      <c r="X50" s="121">
        <f>IF($D42="Y",'FIN-CASHFLOW_CWS'!W58,'FIN-CASHFLOW_CWS'!W70)</f>
        <v>-40567817.500000037</v>
      </c>
      <c r="Y50" s="121">
        <f>IF($D42="Y",'FIN-CASHFLOW_CWS'!X58,'FIN-CASHFLOW_CWS'!X70)</f>
        <v>-50135978.125000037</v>
      </c>
      <c r="Z50" s="121">
        <f>IF($D42="Y",'FIN-CASHFLOW_CWS'!Y58,'FIN-CASHFLOW_CWS'!Y70)</f>
        <v>-59830653.750000037</v>
      </c>
      <c r="AA50" s="121">
        <f>IF($D42="Y",'FIN-CASHFLOW_CWS'!Z58,'FIN-CASHFLOW_CWS'!Z70)</f>
        <v>-69386814.37500003</v>
      </c>
      <c r="AB50" s="121">
        <f>IF($D42="Y",'FIN-CASHFLOW_CWS'!AA58,'FIN-CASHFLOW_CWS'!AA70)</f>
        <v>-79095535.00000003</v>
      </c>
      <c r="AC50" s="121" t="e">
        <f>IF($D42="Y",'FIN-CASHFLOW_CWS'!AB58,'FIN-CASHFLOW_CWS'!AB70)</f>
        <v>#REF!</v>
      </c>
      <c r="AD50" s="121" t="e">
        <f>IF($D42="Y",'FIN-CASHFLOW_CWS'!AC58,'FIN-CASHFLOW_CWS'!AC70)</f>
        <v>#REF!</v>
      </c>
      <c r="AE50" s="121" t="e">
        <f>IF($D42="Y",'FIN-CASHFLOW_CWS'!AD58,'FIN-CASHFLOW_CWS'!AD70)</f>
        <v>#REF!</v>
      </c>
      <c r="AF50" s="121" t="e">
        <f>IF($D42="Y",'FIN-CASHFLOW_CWS'!AE58,'FIN-CASHFLOW_CWS'!AE70)</f>
        <v>#REF!</v>
      </c>
      <c r="AG50" s="121" t="e">
        <f>IF($D42="Y",'FIN-CASHFLOW_CWS'!AF58,'FIN-CASHFLOW_CWS'!AF70)</f>
        <v>#REF!</v>
      </c>
      <c r="AH50" s="121" t="e">
        <f>IF($D42="Y",'FIN-CASHFLOW_CWS'!AG58,'FIN-CASHFLOW_CWS'!AG70)</f>
        <v>#REF!</v>
      </c>
      <c r="AI50" s="121" t="e">
        <f>IF($D42="Y",'FIN-CASHFLOW_CWS'!AH58,'FIN-CASHFLOW_CWS'!AH70)</f>
        <v>#REF!</v>
      </c>
      <c r="AJ50" s="121" t="e">
        <f>IF($D42="Y",'FIN-CASHFLOW_CWS'!AI58,'FIN-CASHFLOW_CWS'!AI70)</f>
        <v>#REF!</v>
      </c>
      <c r="AK50" s="121" t="e">
        <f>IF($D42="Y",'FIN-CASHFLOW_CWS'!AJ58,'FIN-CASHFLOW_CWS'!AJ70)</f>
        <v>#REF!</v>
      </c>
      <c r="AL50" s="121" t="e">
        <f>IF($D42="Y",'FIN-CASHFLOW_CWS'!AK58,'FIN-CASHFLOW_CWS'!AK70)</f>
        <v>#REF!</v>
      </c>
      <c r="AM50" s="121" t="e">
        <f>IF($D42="Y",'FIN-CASHFLOW_CWS'!AL58,'FIN-CASHFLOW_CWS'!AL70)</f>
        <v>#REF!</v>
      </c>
      <c r="AN50" s="121" t="e">
        <f>IF($D42="Y",'FIN-CASHFLOW_CWS'!AM58,'FIN-CASHFLOW_CWS'!AM70)</f>
        <v>#REF!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288000</v>
      </c>
      <c r="R51" s="121">
        <f>'REV-AR_CWS'!Q19</f>
        <v>468000</v>
      </c>
      <c r="S51" s="121">
        <f>'REV-AR_CWS'!R19</f>
        <v>522000</v>
      </c>
      <c r="T51" s="121">
        <f>'REV-AR_CWS'!S19</f>
        <v>522000</v>
      </c>
      <c r="U51" s="121">
        <f>'REV-AR_CWS'!T19</f>
        <v>576000</v>
      </c>
      <c r="V51" s="121">
        <f>'REV-AR_CWS'!U19</f>
        <v>630000</v>
      </c>
      <c r="W51" s="121">
        <f>'REV-AR_CWS'!V19</f>
        <v>522000</v>
      </c>
      <c r="X51" s="121">
        <f>'REV-AR_CWS'!W19</f>
        <v>576000</v>
      </c>
      <c r="Y51" s="121">
        <f>'REV-AR_CWS'!X19</f>
        <v>468000</v>
      </c>
      <c r="Z51" s="121">
        <f>'REV-AR_CWS'!Y19</f>
        <v>468000</v>
      </c>
      <c r="AA51" s="121">
        <f>'REV-AR_CWS'!Z19</f>
        <v>468000</v>
      </c>
      <c r="AB51" s="121">
        <f>'REV-AR_CWS'!AA19</f>
        <v>288000</v>
      </c>
      <c r="AC51" s="121" t="e">
        <f>'REV-AR_CWS'!AB19</f>
        <v>#REF!</v>
      </c>
      <c r="AD51" s="121" t="e">
        <f>'REV-AR_CWS'!AC19</f>
        <v>#REF!</v>
      </c>
      <c r="AE51" s="121" t="e">
        <f>'REV-AR_CWS'!AD19</f>
        <v>#REF!</v>
      </c>
      <c r="AF51" s="121" t="e">
        <f>'REV-AR_CWS'!AE19</f>
        <v>#REF!</v>
      </c>
      <c r="AG51" s="121" t="e">
        <f>'REV-AR_CWS'!AF19</f>
        <v>#REF!</v>
      </c>
      <c r="AH51" s="121" t="e">
        <f>'REV-AR_CWS'!AG19</f>
        <v>#REF!</v>
      </c>
      <c r="AI51" s="121" t="e">
        <f>'REV-AR_CWS'!AH19</f>
        <v>#REF!</v>
      </c>
      <c r="AJ51" s="121" t="e">
        <f>'REV-AR_CWS'!AI19</f>
        <v>#REF!</v>
      </c>
      <c r="AK51" s="121" t="e">
        <f>'REV-AR_CWS'!AJ19</f>
        <v>#REF!</v>
      </c>
      <c r="AL51" s="121" t="e">
        <f>'REV-AR_CWS'!AK19</f>
        <v>#REF!</v>
      </c>
      <c r="AM51" s="121" t="e">
        <f>'REV-AR_CWS'!AL19</f>
        <v>#REF!</v>
      </c>
      <c r="AN51" s="121" t="e">
        <f>'REV-AR_CWS'!AM19</f>
        <v>#REF!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1008000</v>
      </c>
      <c r="R52" s="121">
        <f>'COGS-INVENTORY_CWS'!Q48</f>
        <v>1080000</v>
      </c>
      <c r="S52" s="121">
        <f>'COGS-INVENTORY_CWS'!R48</f>
        <v>1152000</v>
      </c>
      <c r="T52" s="121">
        <f>'COGS-INVENTORY_CWS'!S48</f>
        <v>1152000</v>
      </c>
      <c r="U52" s="121">
        <f>'COGS-INVENTORY_CWS'!T48</f>
        <v>1152000</v>
      </c>
      <c r="V52" s="121">
        <f>'COGS-INVENTORY_CWS'!U48</f>
        <v>1044000</v>
      </c>
      <c r="W52" s="121">
        <f>'COGS-INVENTORY_CWS'!V48</f>
        <v>1008000</v>
      </c>
      <c r="X52" s="121">
        <f>'COGS-INVENTORY_CWS'!W48</f>
        <v>936000</v>
      </c>
      <c r="Y52" s="121">
        <f>'COGS-INVENTORY_CWS'!X48</f>
        <v>816000</v>
      </c>
      <c r="Z52" s="121">
        <f>'COGS-INVENTORY_CWS'!Y48</f>
        <v>852000</v>
      </c>
      <c r="AA52" s="121">
        <f>'COGS-INVENTORY_CWS'!Z48</f>
        <v>1104000</v>
      </c>
      <c r="AB52" s="121">
        <f>'COGS-INVENTORY_CWS'!AA48</f>
        <v>1548000</v>
      </c>
      <c r="AC52" s="121">
        <f>'COGS-INVENTORY_CWS'!AB48</f>
        <v>1876800</v>
      </c>
      <c r="AD52" s="121">
        <f>'COGS-INVENTORY_CWS'!AC48</f>
        <v>2027500</v>
      </c>
      <c r="AE52" s="121">
        <f>'COGS-INVENTORY_CWS'!AD48</f>
        <v>2178200</v>
      </c>
      <c r="AF52" s="121">
        <f>'COGS-INVENTORY_CWS'!AE48</f>
        <v>2178200</v>
      </c>
      <c r="AG52" s="121">
        <f>'COGS-INVENTORY_CWS'!AF48</f>
        <v>2178200</v>
      </c>
      <c r="AH52" s="121">
        <f>'COGS-INVENTORY_CWS'!AG48</f>
        <v>1945300</v>
      </c>
      <c r="AI52" s="121">
        <f>'COGS-INVENTORY_CWS'!AH48</f>
        <v>1863100</v>
      </c>
      <c r="AJ52" s="121">
        <f>'COGS-INVENTORY_CWS'!AI48</f>
        <v>1712400</v>
      </c>
      <c r="AK52" s="121">
        <f>'COGS-INVENTORY_CWS'!AJ48</f>
        <v>1465800</v>
      </c>
      <c r="AL52" s="121">
        <f>'COGS-INVENTORY_CWS'!AK48</f>
        <v>1246600</v>
      </c>
      <c r="AM52" s="121">
        <f>'COGS-INVENTORY_CWS'!AL48</f>
        <v>1287700</v>
      </c>
      <c r="AN52" s="121">
        <f>'COGS-INVENTORY_CWS'!AM48</f>
        <v>1657600</v>
      </c>
      <c r="AO52" s="121">
        <f>'COGS-INVENTORY_CWS'!AN48</f>
        <v>1662600</v>
      </c>
      <c r="AP52" s="121">
        <f>'COGS-INVENTORY_CWS'!AO48</f>
        <v>1665000</v>
      </c>
      <c r="AQ52" s="121">
        <f>'COGS-INVENTORY_CWS'!AP48</f>
        <v>1667400</v>
      </c>
      <c r="AR52" s="121">
        <f>'COGS-INVENTORY_CWS'!AQ48</f>
        <v>1667400</v>
      </c>
      <c r="AS52" s="121">
        <f>'COGS-INVENTORY_CWS'!AR48</f>
        <v>1667400</v>
      </c>
      <c r="AT52" s="121">
        <f>'COGS-INVENTORY_CWS'!AS48</f>
        <v>1663800</v>
      </c>
      <c r="AU52" s="121">
        <f>'COGS-INVENTORY_CWS'!AT48</f>
        <v>1662600</v>
      </c>
      <c r="AV52" s="121">
        <f>'COGS-INVENTORY_CWS'!AU48</f>
        <v>1660200</v>
      </c>
      <c r="AW52" s="121">
        <f>'COGS-INVENTORY_CWS'!AV48</f>
        <v>1656400</v>
      </c>
      <c r="AX52" s="121">
        <f>'COGS-INVENTORY_CWS'!AW48</f>
        <v>1653000</v>
      </c>
      <c r="AY52" s="121">
        <f>'COGS-INVENTORY_CWS'!AX48</f>
        <v>1653600</v>
      </c>
      <c r="AZ52" s="121">
        <f>'COGS-INVENTORY_CWS'!AY48</f>
        <v>1659200</v>
      </c>
      <c r="BA52" s="121">
        <f>'COGS-INVENTORY_CWS'!AZ48</f>
        <v>1971200</v>
      </c>
      <c r="BB52" s="121">
        <f>'COGS-INVENTORY_CWS'!BA48</f>
        <v>2127200</v>
      </c>
      <c r="BC52" s="121">
        <f>'COGS-INVENTORY_CWS'!BB48</f>
        <v>2283200</v>
      </c>
      <c r="BD52" s="121">
        <f>'COGS-INVENTORY_CWS'!BC48</f>
        <v>2283200</v>
      </c>
      <c r="BE52" s="121">
        <f>'COGS-INVENTORY_CWS'!BD48</f>
        <v>2283200</v>
      </c>
      <c r="BF52" s="121">
        <f>'COGS-INVENTORY_CWS'!BE48</f>
        <v>2055200</v>
      </c>
      <c r="BG52" s="121">
        <f>'COGS-INVENTORY_CWS'!BF48</f>
        <v>1983200</v>
      </c>
      <c r="BH52" s="121">
        <f>'COGS-INVENTORY_CWS'!BG48</f>
        <v>1827200</v>
      </c>
      <c r="BI52" s="121">
        <f>'COGS-INVENTORY_CWS'!BH48</f>
        <v>1587200</v>
      </c>
      <c r="BJ52" s="121">
        <f>'COGS-INVENTORY_CWS'!BI48</f>
        <v>6951200</v>
      </c>
      <c r="BK52" s="121">
        <f>'COGS-INVENTORY_CWS'!BJ48</f>
        <v>12315200</v>
      </c>
      <c r="BL52" s="121">
        <f>'COGS-INVENTORY_CWS'!BK48</f>
        <v>19719200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>
        <f t="shared" si="3"/>
        <v>53496000.099999964</v>
      </c>
      <c r="P53" s="121">
        <f t="shared" si="3"/>
        <v>44296792.499999963</v>
      </c>
      <c r="Q53" s="121">
        <f t="shared" si="3"/>
        <v>33595966.874999963</v>
      </c>
      <c r="R53" s="121">
        <f t="shared" si="3"/>
        <v>22962796.249999963</v>
      </c>
      <c r="S53" s="121">
        <f t="shared" si="3"/>
        <v>12382180.624999963</v>
      </c>
      <c r="T53" s="121">
        <f t="shared" si="3"/>
        <v>1673999.9999999627</v>
      </c>
      <c r="U53" s="121">
        <f t="shared" si="3"/>
        <v>-9002210.6250000373</v>
      </c>
      <c r="V53" s="121">
        <f t="shared" si="3"/>
        <v>-19667126.250000037</v>
      </c>
      <c r="W53" s="121">
        <f t="shared" si="3"/>
        <v>-29408796.875000037</v>
      </c>
      <c r="X53" s="121">
        <f t="shared" si="3"/>
        <v>-39055817.500000037</v>
      </c>
      <c r="Y53" s="121">
        <f t="shared" si="3"/>
        <v>-48851978.125000037</v>
      </c>
      <c r="Z53" s="121">
        <f t="shared" si="3"/>
        <v>-58510653.750000037</v>
      </c>
      <c r="AA53" s="121">
        <f t="shared" si="3"/>
        <v>-67814814.37500003</v>
      </c>
      <c r="AB53" s="121">
        <f t="shared" si="3"/>
        <v>-77259535.00000003</v>
      </c>
      <c r="AC53" s="121" t="e">
        <f t="shared" si="3"/>
        <v>#REF!</v>
      </c>
      <c r="AD53" s="121" t="e">
        <f t="shared" si="3"/>
        <v>#REF!</v>
      </c>
      <c r="AE53" s="121" t="e">
        <f t="shared" si="3"/>
        <v>#REF!</v>
      </c>
      <c r="AF53" s="121" t="e">
        <f t="shared" si="3"/>
        <v>#REF!</v>
      </c>
      <c r="AG53" s="121" t="e">
        <f t="shared" si="3"/>
        <v>#REF!</v>
      </c>
      <c r="AH53" s="121" t="e">
        <f t="shared" si="3"/>
        <v>#REF!</v>
      </c>
      <c r="AI53" s="121" t="e">
        <f t="shared" si="3"/>
        <v>#REF!</v>
      </c>
      <c r="AJ53" s="121" t="e">
        <f t="shared" si="3"/>
        <v>#REF!</v>
      </c>
      <c r="AK53" s="121" t="e">
        <f t="shared" si="3"/>
        <v>#REF!</v>
      </c>
      <c r="AL53" s="121" t="e">
        <f t="shared" si="3"/>
        <v>#REF!</v>
      </c>
      <c r="AM53" s="121" t="e">
        <f t="shared" si="3"/>
        <v>#REF!</v>
      </c>
      <c r="AN53" s="121" t="e">
        <f t="shared" si="3"/>
        <v>#REF!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>
        <f t="shared" si="5"/>
        <v>53577866.766666628</v>
      </c>
      <c r="P60" s="121">
        <f t="shared" si="5"/>
        <v>44377017.499999963</v>
      </c>
      <c r="Q60" s="121">
        <f t="shared" si="5"/>
        <v>33674550.208333299</v>
      </c>
      <c r="R60" s="121">
        <f t="shared" si="5"/>
        <v>23039737.916666631</v>
      </c>
      <c r="S60" s="121">
        <f t="shared" si="5"/>
        <v>12457480.624999963</v>
      </c>
      <c r="T60" s="121">
        <f t="shared" si="5"/>
        <v>1747658.333333296</v>
      </c>
      <c r="U60" s="121">
        <f t="shared" si="5"/>
        <v>-8930193.9583333712</v>
      </c>
      <c r="V60" s="121">
        <f t="shared" si="5"/>
        <v>-19596751.250000037</v>
      </c>
      <c r="W60" s="121">
        <f t="shared" si="5"/>
        <v>-29333180.208333369</v>
      </c>
      <c r="X60" s="121">
        <f t="shared" si="5"/>
        <v>-38981959.166666701</v>
      </c>
      <c r="Y60" s="121">
        <f t="shared" si="5"/>
        <v>-48779878.125000037</v>
      </c>
      <c r="Z60" s="121">
        <f t="shared" si="5"/>
        <v>-58440312.083333373</v>
      </c>
      <c r="AA60" s="121">
        <f t="shared" si="5"/>
        <v>-67746231.041666701</v>
      </c>
      <c r="AB60" s="121">
        <f t="shared" si="5"/>
        <v>-77192710.00000003</v>
      </c>
      <c r="AC60" s="121" t="e">
        <f t="shared" si="5"/>
        <v>#REF!</v>
      </c>
      <c r="AD60" s="121" t="e">
        <f t="shared" si="5"/>
        <v>#REF!</v>
      </c>
      <c r="AE60" s="121" t="e">
        <f t="shared" si="5"/>
        <v>#REF!</v>
      </c>
      <c r="AF60" s="121" t="e">
        <f t="shared" si="5"/>
        <v>#REF!</v>
      </c>
      <c r="AG60" s="121" t="e">
        <f t="shared" si="5"/>
        <v>#REF!</v>
      </c>
      <c r="AH60" s="121" t="e">
        <f t="shared" si="5"/>
        <v>#REF!</v>
      </c>
      <c r="AI60" s="121" t="e">
        <f t="shared" si="5"/>
        <v>#REF!</v>
      </c>
      <c r="AJ60" s="121" t="e">
        <f t="shared" ref="AJ60:BL60" si="6">AJ58+AJ53</f>
        <v>#REF!</v>
      </c>
      <c r="AK60" s="121" t="e">
        <f t="shared" si="6"/>
        <v>#REF!</v>
      </c>
      <c r="AL60" s="121" t="e">
        <f t="shared" si="6"/>
        <v>#REF!</v>
      </c>
      <c r="AM60" s="121" t="e">
        <f t="shared" si="6"/>
        <v>#REF!</v>
      </c>
      <c r="AN60" s="121" t="e">
        <f t="shared" si="6"/>
        <v>#REF!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696000</v>
      </c>
      <c r="R66" s="121">
        <f>'COGS-INVENTORY_CWS'!Q69</f>
        <v>732000</v>
      </c>
      <c r="S66" s="121">
        <f>'COGS-INVENTORY_CWS'!R69</f>
        <v>804000</v>
      </c>
      <c r="T66" s="121">
        <f>'COGS-INVENTORY_CWS'!S69</f>
        <v>768000</v>
      </c>
      <c r="U66" s="121">
        <f>'COGS-INVENTORY_CWS'!T69</f>
        <v>732000</v>
      </c>
      <c r="V66" s="121">
        <f>'COGS-INVENTORY_CWS'!U69</f>
        <v>696000</v>
      </c>
      <c r="W66" s="121">
        <f>'COGS-INVENTORY_CWS'!V69</f>
        <v>624000</v>
      </c>
      <c r="X66" s="121">
        <f>'COGS-INVENTORY_CWS'!W69</f>
        <v>624000</v>
      </c>
      <c r="Y66" s="121">
        <f>'COGS-INVENTORY_CWS'!X69</f>
        <v>504000</v>
      </c>
      <c r="Z66" s="121">
        <f>'COGS-INVENTORY_CWS'!Y69</f>
        <v>540000</v>
      </c>
      <c r="AA66" s="121">
        <f>'COGS-INVENTORY_CWS'!Z69</f>
        <v>912000</v>
      </c>
      <c r="AB66" s="121">
        <f>'COGS-INVENTORY_CWS'!AA69</f>
        <v>1200000</v>
      </c>
      <c r="AC66" s="121">
        <f>'COGS-INVENTORY_CWS'!AB69</f>
        <v>1362100</v>
      </c>
      <c r="AD66" s="121">
        <f>'COGS-INVENTORY_CWS'!AC69</f>
        <v>1520700</v>
      </c>
      <c r="AE66" s="121">
        <f>'COGS-INVENTORY_CWS'!AD69</f>
        <v>1671400</v>
      </c>
      <c r="AF66" s="121">
        <f>'COGS-INVENTORY_CWS'!AE69</f>
        <v>1602900</v>
      </c>
      <c r="AG66" s="121">
        <f>'COGS-INVENTORY_CWS'!AF69</f>
        <v>1520700</v>
      </c>
      <c r="AH66" s="121">
        <f>'COGS-INVENTORY_CWS'!AG69</f>
        <v>1438500</v>
      </c>
      <c r="AI66" s="121">
        <f>'COGS-INVENTORY_CWS'!AH69</f>
        <v>1287800</v>
      </c>
      <c r="AJ66" s="121">
        <f>'COGS-INVENTORY_CWS'!AI69</f>
        <v>1287800</v>
      </c>
      <c r="AK66" s="121">
        <f>'COGS-INVENTORY_CWS'!AJ69</f>
        <v>1041200</v>
      </c>
      <c r="AL66" s="121">
        <f>'COGS-INVENTORY_CWS'!AK69</f>
        <v>822000</v>
      </c>
      <c r="AM66" s="121">
        <f>'COGS-INVENTORY_CWS'!AL69</f>
        <v>1109700</v>
      </c>
      <c r="AN66" s="121">
        <f>'COGS-INVENTORY_CWS'!AM69</f>
        <v>1452200</v>
      </c>
      <c r="AO66" s="121">
        <f>'COGS-INVENTORY_CWS'!AN69</f>
        <v>778400</v>
      </c>
      <c r="AP66" s="121">
        <f>'COGS-INVENTORY_CWS'!AO69</f>
        <v>23600</v>
      </c>
      <c r="AQ66" s="121">
        <f>'COGS-INVENTORY_CWS'!AP69</f>
        <v>26000</v>
      </c>
      <c r="AR66" s="121">
        <f>'COGS-INVENTORY_CWS'!AQ69</f>
        <v>24800</v>
      </c>
      <c r="AS66" s="121">
        <f>'COGS-INVENTORY_CWS'!AR69</f>
        <v>23600</v>
      </c>
      <c r="AT66" s="121">
        <f>'COGS-INVENTORY_CWS'!AS69</f>
        <v>22400</v>
      </c>
      <c r="AU66" s="121">
        <f>'COGS-INVENTORY_CWS'!AT69</f>
        <v>20000</v>
      </c>
      <c r="AV66" s="121">
        <f>'COGS-INVENTORY_CWS'!AU69</f>
        <v>20000</v>
      </c>
      <c r="AW66" s="121">
        <f>'COGS-INVENTORY_CWS'!AV69</f>
        <v>16200</v>
      </c>
      <c r="AX66" s="121">
        <f>'COGS-INVENTORY_CWS'!AW69</f>
        <v>12800</v>
      </c>
      <c r="AY66" s="121">
        <f>'COGS-INVENTORY_CWS'!AX69</f>
        <v>17200</v>
      </c>
      <c r="AZ66" s="121">
        <f>'COGS-INVENTORY_CWS'!AY69</f>
        <v>22400</v>
      </c>
      <c r="BA66" s="121">
        <f>'COGS-INVENTORY_CWS'!AZ69</f>
        <v>719800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696000</v>
      </c>
      <c r="R68" s="121">
        <f t="shared" si="7"/>
        <v>732000</v>
      </c>
      <c r="S68" s="121">
        <f t="shared" si="7"/>
        <v>804000</v>
      </c>
      <c r="T68" s="121">
        <f t="shared" si="7"/>
        <v>768000</v>
      </c>
      <c r="U68" s="121">
        <f t="shared" si="7"/>
        <v>732000</v>
      </c>
      <c r="V68" s="121">
        <f t="shared" si="7"/>
        <v>696000</v>
      </c>
      <c r="W68" s="121">
        <f t="shared" si="7"/>
        <v>624000</v>
      </c>
      <c r="X68" s="121">
        <f t="shared" si="7"/>
        <v>624000</v>
      </c>
      <c r="Y68" s="121">
        <f t="shared" si="7"/>
        <v>504000</v>
      </c>
      <c r="Z68" s="121">
        <f t="shared" si="7"/>
        <v>540000</v>
      </c>
      <c r="AA68" s="121">
        <f t="shared" si="7"/>
        <v>912000</v>
      </c>
      <c r="AB68" s="121">
        <f t="shared" si="7"/>
        <v>1200000</v>
      </c>
      <c r="AC68" s="121">
        <f t="shared" si="7"/>
        <v>1362100</v>
      </c>
      <c r="AD68" s="121">
        <f t="shared" si="7"/>
        <v>1520700</v>
      </c>
      <c r="AE68" s="121">
        <f t="shared" si="7"/>
        <v>1671400</v>
      </c>
      <c r="AF68" s="121">
        <f t="shared" si="7"/>
        <v>1602900</v>
      </c>
      <c r="AG68" s="121">
        <f t="shared" si="7"/>
        <v>1520700</v>
      </c>
      <c r="AH68" s="121">
        <f t="shared" si="7"/>
        <v>1438500</v>
      </c>
      <c r="AI68" s="121">
        <f t="shared" si="7"/>
        <v>1287800</v>
      </c>
      <c r="AJ68" s="121">
        <f t="shared" si="7"/>
        <v>1287800</v>
      </c>
      <c r="AK68" s="121">
        <f t="shared" si="7"/>
        <v>1041200</v>
      </c>
      <c r="AL68" s="121">
        <f t="shared" si="7"/>
        <v>822000</v>
      </c>
      <c r="AM68" s="121">
        <f t="shared" si="7"/>
        <v>1109700</v>
      </c>
      <c r="AN68" s="121">
        <f t="shared" si="7"/>
        <v>1452200</v>
      </c>
      <c r="AO68" s="121">
        <f t="shared" si="7"/>
        <v>778400</v>
      </c>
      <c r="AP68" s="121">
        <f t="shared" si="7"/>
        <v>23600</v>
      </c>
      <c r="AQ68" s="121">
        <f t="shared" si="7"/>
        <v>26000</v>
      </c>
      <c r="AR68" s="121">
        <f t="shared" si="7"/>
        <v>24800</v>
      </c>
      <c r="AS68" s="121">
        <f t="shared" si="7"/>
        <v>23600</v>
      </c>
      <c r="AT68" s="121">
        <f t="shared" si="7"/>
        <v>22400</v>
      </c>
      <c r="AU68" s="121">
        <f t="shared" si="7"/>
        <v>20000</v>
      </c>
      <c r="AV68" s="121">
        <f t="shared" si="7"/>
        <v>20000</v>
      </c>
      <c r="AW68" s="121">
        <f t="shared" si="7"/>
        <v>16200</v>
      </c>
      <c r="AX68" s="121">
        <f t="shared" si="7"/>
        <v>12800</v>
      </c>
      <c r="AY68" s="121">
        <f t="shared" si="7"/>
        <v>17200</v>
      </c>
      <c r="AZ68" s="121">
        <f t="shared" si="7"/>
        <v>22400</v>
      </c>
      <c r="BA68" s="121">
        <f t="shared" si="7"/>
        <v>719800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696000</v>
      </c>
      <c r="R74" s="121">
        <f t="shared" si="8"/>
        <v>732000</v>
      </c>
      <c r="S74" s="121">
        <f t="shared" si="8"/>
        <v>804000</v>
      </c>
      <c r="T74" s="121">
        <f t="shared" si="8"/>
        <v>768000</v>
      </c>
      <c r="U74" s="121">
        <f t="shared" si="8"/>
        <v>732000</v>
      </c>
      <c r="V74" s="121">
        <f t="shared" si="8"/>
        <v>696000</v>
      </c>
      <c r="W74" s="121">
        <f t="shared" si="8"/>
        <v>624000</v>
      </c>
      <c r="X74" s="121">
        <f t="shared" si="8"/>
        <v>624000</v>
      </c>
      <c r="Y74" s="121">
        <f t="shared" si="8"/>
        <v>504000</v>
      </c>
      <c r="Z74" s="121">
        <f t="shared" si="8"/>
        <v>540000</v>
      </c>
      <c r="AA74" s="121">
        <f t="shared" si="8"/>
        <v>912000</v>
      </c>
      <c r="AB74" s="121">
        <f t="shared" si="8"/>
        <v>1200000</v>
      </c>
      <c r="AC74" s="121">
        <f t="shared" si="8"/>
        <v>1362100</v>
      </c>
      <c r="AD74" s="121">
        <f t="shared" si="8"/>
        <v>1520700</v>
      </c>
      <c r="AE74" s="121">
        <f t="shared" si="8"/>
        <v>1671400</v>
      </c>
      <c r="AF74" s="121">
        <f t="shared" si="8"/>
        <v>1602900</v>
      </c>
      <c r="AG74" s="121">
        <f t="shared" si="8"/>
        <v>1520700</v>
      </c>
      <c r="AH74" s="121">
        <f t="shared" si="8"/>
        <v>1438500</v>
      </c>
      <c r="AI74" s="121">
        <f t="shared" si="8"/>
        <v>1287800</v>
      </c>
      <c r="AJ74" s="121">
        <f t="shared" ref="AJ74:BL74" si="9">AJ72+AJ68</f>
        <v>1287800</v>
      </c>
      <c r="AK74" s="121">
        <f t="shared" si="9"/>
        <v>1041200</v>
      </c>
      <c r="AL74" s="121">
        <f t="shared" si="9"/>
        <v>822000</v>
      </c>
      <c r="AM74" s="121">
        <f t="shared" si="9"/>
        <v>1109700</v>
      </c>
      <c r="AN74" s="121">
        <f t="shared" si="9"/>
        <v>1452200</v>
      </c>
      <c r="AO74" s="121">
        <f t="shared" si="9"/>
        <v>778400</v>
      </c>
      <c r="AP74" s="121">
        <f t="shared" si="9"/>
        <v>23600</v>
      </c>
      <c r="AQ74" s="121">
        <f t="shared" si="9"/>
        <v>26000</v>
      </c>
      <c r="AR74" s="121">
        <f t="shared" si="9"/>
        <v>24800</v>
      </c>
      <c r="AS74" s="121">
        <f t="shared" si="9"/>
        <v>23600</v>
      </c>
      <c r="AT74" s="121">
        <f t="shared" si="9"/>
        <v>22400</v>
      </c>
      <c r="AU74" s="121">
        <f t="shared" si="9"/>
        <v>20000</v>
      </c>
      <c r="AV74" s="121">
        <f t="shared" si="9"/>
        <v>20000</v>
      </c>
      <c r="AW74" s="121">
        <f t="shared" si="9"/>
        <v>16200</v>
      </c>
      <c r="AX74" s="121">
        <f t="shared" si="9"/>
        <v>12800</v>
      </c>
      <c r="AY74" s="121">
        <f t="shared" si="9"/>
        <v>17200</v>
      </c>
      <c r="AZ74" s="121">
        <f t="shared" si="9"/>
        <v>22400</v>
      </c>
      <c r="BA74" s="121">
        <f t="shared" si="9"/>
        <v>719800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156159218.09999996</v>
      </c>
      <c r="P77" s="121">
        <f>IF($D42="Y",'FIN-CASHFLOW_CWS'!O60,'FIN-CASHFLOW_CWS'!O65)</f>
        <v>156159218.09999996</v>
      </c>
      <c r="Q77" s="121">
        <f>IF($D42="Y",'FIN-CASHFLOW_CWS'!P60,'FIN-CASHFLOW_CWS'!P65)</f>
        <v>156159218.09999996</v>
      </c>
      <c r="R77" s="121">
        <f>IF($D42="Y",'FIN-CASHFLOW_CWS'!Q60,'FIN-CASHFLOW_CWS'!Q65)</f>
        <v>156159218.09999996</v>
      </c>
      <c r="S77" s="121">
        <f>IF($D42="Y",'FIN-CASHFLOW_CWS'!R60,'FIN-CASHFLOW_CWS'!R65)</f>
        <v>156159218.09999996</v>
      </c>
      <c r="T77" s="121">
        <f>IF($D42="Y",'FIN-CASHFLOW_CWS'!S60,'FIN-CASHFLOW_CWS'!S65)</f>
        <v>156159218.09999996</v>
      </c>
      <c r="U77" s="121">
        <f>IF($D42="Y",'FIN-CASHFLOW_CWS'!T60,'FIN-CASHFLOW_CWS'!T65)</f>
        <v>156159218.09999996</v>
      </c>
      <c r="V77" s="121">
        <f>IF($D42="Y",'FIN-CASHFLOW_CWS'!U60,'FIN-CASHFLOW_CWS'!U65)</f>
        <v>156159218.09999996</v>
      </c>
      <c r="W77" s="121">
        <f>IF($D42="Y",'FIN-CASHFLOW_CWS'!V60,'FIN-CASHFLOW_CWS'!V65)</f>
        <v>156159218.09999996</v>
      </c>
      <c r="X77" s="121">
        <f>IF($D42="Y",'FIN-CASHFLOW_CWS'!W60,'FIN-CASHFLOW_CWS'!W65)</f>
        <v>156159218.09999996</v>
      </c>
      <c r="Y77" s="121">
        <f>IF($D42="Y",'FIN-CASHFLOW_CWS'!X60,'FIN-CASHFLOW_CWS'!X65)</f>
        <v>156159218.09999996</v>
      </c>
      <c r="Z77" s="121">
        <f>IF($D42="Y",'FIN-CASHFLOW_CWS'!Y60,'FIN-CASHFLOW_CWS'!Y65)</f>
        <v>156159218.09999996</v>
      </c>
      <c r="AA77" s="121">
        <f>IF($D42="Y",'FIN-CASHFLOW_CWS'!Z60,'FIN-CASHFLOW_CWS'!Z65)</f>
        <v>156159218.09999996</v>
      </c>
      <c r="AB77" s="121">
        <f>IF($D42="Y",'FIN-CASHFLOW_CWS'!AA60,'FIN-CASHFLOW_CWS'!AA65)</f>
        <v>156159218.09999996</v>
      </c>
      <c r="AC77" s="121">
        <f>IF($D42="Y",'FIN-CASHFLOW_CWS'!AB60,'FIN-CASHFLOW_CWS'!AB65)</f>
        <v>156159218.09999996</v>
      </c>
      <c r="AD77" s="121">
        <f>IF($D42="Y",'FIN-CASHFLOW_CWS'!AC60,'FIN-CASHFLOW_CWS'!AC65)</f>
        <v>156159218.09999996</v>
      </c>
      <c r="AE77" s="121">
        <f>IF($D42="Y",'FIN-CASHFLOW_CWS'!AD60,'FIN-CASHFLOW_CWS'!AD65)</f>
        <v>156159218.09999996</v>
      </c>
      <c r="AF77" s="121">
        <f>IF($D42="Y",'FIN-CASHFLOW_CWS'!AE60,'FIN-CASHFLOW_CWS'!AE65)</f>
        <v>156159218.09999996</v>
      </c>
      <c r="AG77" s="121">
        <f>IF($D42="Y",'FIN-CASHFLOW_CWS'!AF60,'FIN-CASHFLOW_CWS'!AF65)</f>
        <v>156159218.09999996</v>
      </c>
      <c r="AH77" s="121">
        <f>IF($D42="Y",'FIN-CASHFLOW_CWS'!AG60,'FIN-CASHFLOW_CWS'!AG65)</f>
        <v>156159218.09999996</v>
      </c>
      <c r="AI77" s="121">
        <f>IF($D42="Y",'FIN-CASHFLOW_CWS'!AH60,'FIN-CASHFLOW_CWS'!AH65)</f>
        <v>156159218.09999996</v>
      </c>
      <c r="AJ77" s="121">
        <f>IF($D42="Y",'FIN-CASHFLOW_CWS'!AI60,'FIN-CASHFLOW_CWS'!AI65)</f>
        <v>156159218.09999996</v>
      </c>
      <c r="AK77" s="121">
        <f>IF($D42="Y",'FIN-CASHFLOW_CWS'!AJ60,'FIN-CASHFLOW_CWS'!AJ65)</f>
        <v>156159218.09999996</v>
      </c>
      <c r="AL77" s="121">
        <f>IF($D42="Y",'FIN-CASHFLOW_CWS'!AK60,'FIN-CASHFLOW_CWS'!AK65)</f>
        <v>156159218.09999996</v>
      </c>
      <c r="AM77" s="121">
        <f>IF($D42="Y",'FIN-CASHFLOW_CWS'!AL60,'FIN-CASHFLOW_CWS'!AL65)</f>
        <v>156159218.09999996</v>
      </c>
      <c r="AN77" s="121">
        <f>IF($D42="Y",'FIN-CASHFLOW_CWS'!AM60,'FIN-CASHFLOW_CWS'!AM65)</f>
        <v>156159218.09999996</v>
      </c>
      <c r="AO77" s="121">
        <f>IF($D42="Y",'FIN-CASHFLOW_CWS'!AN60,'FIN-CASHFLOW_CWS'!AN65)</f>
        <v>156159218.09999996</v>
      </c>
      <c r="AP77" s="121">
        <f>IF($D42="Y",'FIN-CASHFLOW_CWS'!AO60,'FIN-CASHFLOW_CWS'!AO65)</f>
        <v>156159218.09999996</v>
      </c>
      <c r="AQ77" s="121">
        <f>IF($D42="Y",'FIN-CASHFLOW_CWS'!AP60,'FIN-CASHFLOW_CWS'!AP65)</f>
        <v>156159218.09999996</v>
      </c>
      <c r="AR77" s="121">
        <f>IF($D42="Y",'FIN-CASHFLOW_CWS'!AQ60,'FIN-CASHFLOW_CWS'!AQ65)</f>
        <v>156159218.09999996</v>
      </c>
      <c r="AS77" s="121">
        <f>IF($D42="Y",'FIN-CASHFLOW_CWS'!AR60,'FIN-CASHFLOW_CWS'!AR65)</f>
        <v>156159218.09999996</v>
      </c>
      <c r="AT77" s="121">
        <f>IF($D42="Y",'FIN-CASHFLOW_CWS'!AS60,'FIN-CASHFLOW_CWS'!AS65)</f>
        <v>156159218.09999996</v>
      </c>
      <c r="AU77" s="121">
        <f>IF($D42="Y",'FIN-CASHFLOW_CWS'!AT60,'FIN-CASHFLOW_CWS'!AT65)</f>
        <v>156159218.09999996</v>
      </c>
      <c r="AV77" s="121">
        <f>IF($D42="Y",'FIN-CASHFLOW_CWS'!AU60,'FIN-CASHFLOW_CWS'!AU65)</f>
        <v>156159218.09999996</v>
      </c>
      <c r="AW77" s="121">
        <f>IF($D42="Y",'FIN-CASHFLOW_CWS'!AV60,'FIN-CASHFLOW_CWS'!AV65)</f>
        <v>156159218.09999996</v>
      </c>
      <c r="AX77" s="121">
        <f>IF($D42="Y",'FIN-CASHFLOW_CWS'!AW60,'FIN-CASHFLOW_CWS'!AW65)</f>
        <v>156159218.09999996</v>
      </c>
      <c r="AY77" s="121">
        <f>IF($D42="Y",'FIN-CASHFLOW_CWS'!AX60,'FIN-CASHFLOW_CWS'!AX65)</f>
        <v>156159218.09999996</v>
      </c>
      <c r="AZ77" s="121">
        <f>IF($D42="Y",'FIN-CASHFLOW_CWS'!AY60,'FIN-CASHFLOW_CWS'!AY65)</f>
        <v>156159218.09999996</v>
      </c>
      <c r="BA77" s="121">
        <f>IF($D42="Y",'FIN-CASHFLOW_CWS'!AZ60,'FIN-CASHFLOW_CWS'!AZ65)</f>
        <v>156159218.09999996</v>
      </c>
      <c r="BB77" s="121">
        <f>IF($D42="Y",'FIN-CASHFLOW_CWS'!BA60,'FIN-CASHFLOW_CWS'!BA65)</f>
        <v>156159218.09999996</v>
      </c>
      <c r="BC77" s="121">
        <f>IF($D42="Y",'FIN-CASHFLOW_CWS'!BB60,'FIN-CASHFLOW_CWS'!BB65)</f>
        <v>156159218.09999996</v>
      </c>
      <c r="BD77" s="121">
        <f>IF($D42="Y",'FIN-CASHFLOW_CWS'!BC60,'FIN-CASHFLOW_CWS'!BC65)</f>
        <v>156159218.09999996</v>
      </c>
      <c r="BE77" s="121">
        <f>IF($D42="Y",'FIN-CASHFLOW_CWS'!BD60,'FIN-CASHFLOW_CWS'!BD65)</f>
        <v>156159218.09999996</v>
      </c>
      <c r="BF77" s="121">
        <f>IF($D42="Y",'FIN-CASHFLOW_CWS'!BE60,'FIN-CASHFLOW_CWS'!BE65)</f>
        <v>156159218.09999996</v>
      </c>
      <c r="BG77" s="121">
        <f>IF($D42="Y",'FIN-CASHFLOW_CWS'!BF60,'FIN-CASHFLOW_CWS'!BF65)</f>
        <v>156159218.09999996</v>
      </c>
      <c r="BH77" s="121">
        <f>IF($D42="Y",'FIN-CASHFLOW_CWS'!BG60,'FIN-CASHFLOW_CWS'!BG65)</f>
        <v>156159218.09999996</v>
      </c>
      <c r="BI77" s="121">
        <f>IF($D42="Y",'FIN-CASHFLOW_CWS'!BH60,'FIN-CASHFLOW_CWS'!BH65)</f>
        <v>156159218.09999996</v>
      </c>
      <c r="BJ77" s="121">
        <f>IF($D42="Y",'FIN-CASHFLOW_CWS'!BI60,'FIN-CASHFLOW_CWS'!BI65)</f>
        <v>156159218.09999996</v>
      </c>
      <c r="BK77" s="121">
        <f>IF($D42="Y",'FIN-CASHFLOW_CWS'!BJ60,'FIN-CASHFLOW_CWS'!BJ65)</f>
        <v>156159218.09999996</v>
      </c>
      <c r="BL77" s="121">
        <f>IF($D42="Y",'FIN-CASHFLOW_CWS'!BK60,'FIN-CASHFLOW_CWS'!BK65)</f>
        <v>156159218.09999996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-123180667.89166668</v>
      </c>
      <c r="S78" s="121">
        <f t="shared" si="10"/>
        <v>-133851480.18333335</v>
      </c>
      <c r="T78" s="121">
        <f t="shared" si="10"/>
        <v>-144505737.47500002</v>
      </c>
      <c r="U78" s="121">
        <f t="shared" si="10"/>
        <v>-155179559.76666668</v>
      </c>
      <c r="V78" s="121">
        <f t="shared" si="10"/>
        <v>-165821412.05833334</v>
      </c>
      <c r="W78" s="121">
        <f t="shared" si="10"/>
        <v>-176451969.34999999</v>
      </c>
      <c r="X78" s="121">
        <f t="shared" si="10"/>
        <v>-186116398.30833334</v>
      </c>
      <c r="Y78" s="121">
        <f t="shared" si="10"/>
        <v>-195765177.26666668</v>
      </c>
      <c r="Z78" s="121">
        <f t="shared" si="10"/>
        <v>-205443096.22500002</v>
      </c>
      <c r="AA78" s="121">
        <f t="shared" si="10"/>
        <v>-215139530.18333337</v>
      </c>
      <c r="AB78" s="121">
        <f t="shared" si="10"/>
        <v>-224817449.14166671</v>
      </c>
      <c r="AC78" s="121">
        <f t="shared" si="10"/>
        <v>-234551928.10000005</v>
      </c>
      <c r="AD78" s="121" t="e">
        <f t="shared" si="10"/>
        <v>#REF!</v>
      </c>
      <c r="AE78" s="121" t="e">
        <f t="shared" si="10"/>
        <v>#REF!</v>
      </c>
      <c r="AF78" s="121" t="e">
        <f t="shared" si="10"/>
        <v>#REF!</v>
      </c>
      <c r="AG78" s="121" t="e">
        <f t="shared" si="10"/>
        <v>#REF!</v>
      </c>
      <c r="AH78" s="121" t="e">
        <f t="shared" si="10"/>
        <v>#REF!</v>
      </c>
      <c r="AI78" s="121" t="e">
        <f t="shared" si="10"/>
        <v>#REF!</v>
      </c>
      <c r="AJ78" s="121" t="e">
        <f t="shared" si="10"/>
        <v>#REF!</v>
      </c>
      <c r="AK78" s="121" t="e">
        <f t="shared" si="10"/>
        <v>#REF!</v>
      </c>
      <c r="AL78" s="121" t="e">
        <f t="shared" si="10"/>
        <v>#REF!</v>
      </c>
      <c r="AM78" s="121" t="e">
        <f t="shared" si="10"/>
        <v>#REF!</v>
      </c>
      <c r="AN78" s="121" t="e">
        <f t="shared" si="10"/>
        <v>#REF!</v>
      </c>
      <c r="AO78" s="121" t="e">
        <f t="shared" si="10"/>
        <v>#REF!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-10738467.291666666</v>
      </c>
      <c r="R79" s="70">
        <f>'FIN-CASHFLOW_CWS'!Q35</f>
        <v>-10670812.291666666</v>
      </c>
      <c r="S79" s="70">
        <f>'FIN-CASHFLOW_CWS'!R35</f>
        <v>-10654257.291666666</v>
      </c>
      <c r="T79" s="70">
        <f>'FIN-CASHFLOW_CWS'!S35</f>
        <v>-10673822.291666666</v>
      </c>
      <c r="U79" s="70">
        <f>'FIN-CASHFLOW_CWS'!T35</f>
        <v>-10641852.291666666</v>
      </c>
      <c r="V79" s="70">
        <f>'FIN-CASHFLOW_CWS'!U35</f>
        <v>-10630557.291666666</v>
      </c>
      <c r="W79" s="70">
        <f>'FIN-CASHFLOW_CWS'!V35</f>
        <v>-9664428.958333334</v>
      </c>
      <c r="X79" s="70">
        <f>'FIN-CASHFLOW_CWS'!W35</f>
        <v>-9648778.958333334</v>
      </c>
      <c r="Y79" s="70">
        <f>'FIN-CASHFLOW_CWS'!X35</f>
        <v>-9677918.958333334</v>
      </c>
      <c r="Z79" s="70">
        <f>'FIN-CASHFLOW_CWS'!Y35</f>
        <v>-9696433.958333334</v>
      </c>
      <c r="AA79" s="70">
        <f>'FIN-CASHFLOW_CWS'!Z35</f>
        <v>-9677918.958333334</v>
      </c>
      <c r="AB79" s="70">
        <f>'FIN-CASHFLOW_CWS'!AA35</f>
        <v>-9734478.958333334</v>
      </c>
      <c r="AC79" s="70" t="e">
        <f>'FIN-CASHFLOW_CWS'!AB35</f>
        <v>#REF!</v>
      </c>
      <c r="AD79" s="70" t="e">
        <f>'FIN-CASHFLOW_CWS'!AC35</f>
        <v>#REF!</v>
      </c>
      <c r="AE79" s="70" t="e">
        <f>'FIN-CASHFLOW_CWS'!AD35</f>
        <v>#REF!</v>
      </c>
      <c r="AF79" s="70" t="e">
        <f>'FIN-CASHFLOW_CWS'!AE35</f>
        <v>#REF!</v>
      </c>
      <c r="AG79" s="70" t="e">
        <f>'FIN-CASHFLOW_CWS'!AF35</f>
        <v>#REF!</v>
      </c>
      <c r="AH79" s="70" t="e">
        <f>'FIN-CASHFLOW_CWS'!AG35</f>
        <v>#REF!</v>
      </c>
      <c r="AI79" s="70" t="e">
        <f>'FIN-CASHFLOW_CWS'!AH35</f>
        <v>#REF!</v>
      </c>
      <c r="AJ79" s="70" t="e">
        <f>'FIN-CASHFLOW_CWS'!AI35</f>
        <v>#REF!</v>
      </c>
      <c r="AK79" s="70" t="e">
        <f>'FIN-CASHFLOW_CWS'!AJ35</f>
        <v>#REF!</v>
      </c>
      <c r="AL79" s="70" t="e">
        <f>'FIN-CASHFLOW_CWS'!AK35</f>
        <v>#REF!</v>
      </c>
      <c r="AM79" s="70" t="e">
        <f>'FIN-CASHFLOW_CWS'!AL35</f>
        <v>#REF!</v>
      </c>
      <c r="AN79" s="70" t="e">
        <f>'FIN-CASHFLOW_CWS'!AM35</f>
        <v>#REF!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53073866.766666621</v>
      </c>
      <c r="P80" s="121">
        <f t="shared" si="11"/>
        <v>43717017.499999955</v>
      </c>
      <c r="Q80" s="121">
        <f t="shared" si="11"/>
        <v>32978550.208333291</v>
      </c>
      <c r="R80" s="121">
        <f t="shared" si="11"/>
        <v>22307737.916666619</v>
      </c>
      <c r="S80" s="121">
        <f t="shared" si="11"/>
        <v>11653480.624999946</v>
      </c>
      <c r="T80" s="121">
        <f t="shared" si="11"/>
        <v>979658.33333327435</v>
      </c>
      <c r="U80" s="121">
        <f t="shared" si="11"/>
        <v>-9662193.9583333824</v>
      </c>
      <c r="V80" s="121">
        <f t="shared" si="11"/>
        <v>-20292751.250000037</v>
      </c>
      <c r="W80" s="121">
        <f t="shared" si="11"/>
        <v>-29957180.208333366</v>
      </c>
      <c r="X80" s="121">
        <f t="shared" si="11"/>
        <v>-39605959.166666709</v>
      </c>
      <c r="Y80" s="121">
        <f t="shared" si="11"/>
        <v>-49283878.125000052</v>
      </c>
      <c r="Z80" s="121">
        <f t="shared" si="11"/>
        <v>-58980312.083333395</v>
      </c>
      <c r="AA80" s="121">
        <f t="shared" si="11"/>
        <v>-68658231.041666731</v>
      </c>
      <c r="AB80" s="121">
        <f t="shared" si="11"/>
        <v>-78392710.000000075</v>
      </c>
      <c r="AC80" s="121" t="e">
        <f t="shared" si="11"/>
        <v>#REF!</v>
      </c>
      <c r="AD80" s="121" t="e">
        <f t="shared" si="11"/>
        <v>#REF!</v>
      </c>
      <c r="AE80" s="121" t="e">
        <f t="shared" si="11"/>
        <v>#REF!</v>
      </c>
      <c r="AF80" s="121" t="e">
        <f t="shared" si="11"/>
        <v>#REF!</v>
      </c>
      <c r="AG80" s="121" t="e">
        <f t="shared" si="11"/>
        <v>#REF!</v>
      </c>
      <c r="AH80" s="121" t="e">
        <f t="shared" si="11"/>
        <v>#REF!</v>
      </c>
      <c r="AI80" s="121" t="e">
        <f t="shared" si="11"/>
        <v>#REF!</v>
      </c>
      <c r="AJ80" s="121" t="e">
        <f t="shared" si="11"/>
        <v>#REF!</v>
      </c>
      <c r="AK80" s="121" t="e">
        <f t="shared" si="11"/>
        <v>#REF!</v>
      </c>
      <c r="AL80" s="121" t="e">
        <f t="shared" si="11"/>
        <v>#REF!</v>
      </c>
      <c r="AM80" s="121" t="e">
        <f t="shared" si="11"/>
        <v>#REF!</v>
      </c>
      <c r="AN80" s="121" t="e">
        <f t="shared" si="11"/>
        <v>#REF!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>
        <f t="shared" si="12"/>
        <v>53577866.766666621</v>
      </c>
      <c r="P82" s="121">
        <f t="shared" si="12"/>
        <v>44377017.499999955</v>
      </c>
      <c r="Q82" s="121">
        <f t="shared" si="12"/>
        <v>33674550.208333291</v>
      </c>
      <c r="R82" s="121">
        <f t="shared" si="12"/>
        <v>23039737.916666619</v>
      </c>
      <c r="S82" s="121">
        <f t="shared" si="12"/>
        <v>12457480.624999946</v>
      </c>
      <c r="T82" s="121">
        <f t="shared" si="12"/>
        <v>1747658.3333332743</v>
      </c>
      <c r="U82" s="121">
        <f t="shared" si="12"/>
        <v>-8930193.9583333824</v>
      </c>
      <c r="V82" s="121">
        <f t="shared" si="12"/>
        <v>-19596751.250000037</v>
      </c>
      <c r="W82" s="121">
        <f t="shared" si="12"/>
        <v>-29333180.208333366</v>
      </c>
      <c r="X82" s="121">
        <f t="shared" si="12"/>
        <v>-38981959.166666709</v>
      </c>
      <c r="Y82" s="121">
        <f t="shared" si="12"/>
        <v>-48779878.125000052</v>
      </c>
      <c r="Z82" s="121">
        <f t="shared" si="12"/>
        <v>-58440312.083333395</v>
      </c>
      <c r="AA82" s="121">
        <f t="shared" si="12"/>
        <v>-67746231.041666731</v>
      </c>
      <c r="AB82" s="121">
        <f t="shared" si="12"/>
        <v>-77192710.000000075</v>
      </c>
      <c r="AC82" s="121" t="e">
        <f t="shared" si="12"/>
        <v>#REF!</v>
      </c>
      <c r="AD82" s="121" t="e">
        <f t="shared" si="12"/>
        <v>#REF!</v>
      </c>
      <c r="AE82" s="121" t="e">
        <f t="shared" si="12"/>
        <v>#REF!</v>
      </c>
      <c r="AF82" s="121" t="e">
        <f t="shared" si="12"/>
        <v>#REF!</v>
      </c>
      <c r="AG82" s="121" t="e">
        <f t="shared" si="12"/>
        <v>#REF!</v>
      </c>
      <c r="AH82" s="121" t="e">
        <f t="shared" si="12"/>
        <v>#REF!</v>
      </c>
      <c r="AI82" s="121" t="e">
        <f t="shared" si="12"/>
        <v>#REF!</v>
      </c>
      <c r="AJ82" s="121" t="e">
        <f t="shared" ref="AJ82:BL82" si="13">AJ80+AJ74</f>
        <v>#REF!</v>
      </c>
      <c r="AK82" s="121" t="e">
        <f t="shared" si="13"/>
        <v>#REF!</v>
      </c>
      <c r="AL82" s="121" t="e">
        <f t="shared" si="13"/>
        <v>#REF!</v>
      </c>
      <c r="AM82" s="121" t="e">
        <f t="shared" si="13"/>
        <v>#REF!</v>
      </c>
      <c r="AN82" s="121" t="e">
        <f t="shared" si="13"/>
        <v>#REF!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52834690.099999979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>
        <f>'FIN-CASHFLOW_CWS'!P67</f>
        <v>-11065205.625</v>
      </c>
      <c r="Q6" s="121">
        <f>'FIN-CASHFLOW_CWS'!Q67</f>
        <v>-10885170.625</v>
      </c>
      <c r="R6" s="121">
        <f>'FIN-CASHFLOW_CWS'!R67</f>
        <v>-10706615.625</v>
      </c>
      <c r="S6" s="121">
        <f>'FIN-CASHFLOW_CWS'!S67</f>
        <v>-10708180.625</v>
      </c>
      <c r="T6" s="121">
        <f>'FIN-CASHFLOW_CWS'!T67</f>
        <v>-10730210.625</v>
      </c>
      <c r="U6" s="121">
        <f>'FIN-CASHFLOW_CWS'!U67</f>
        <v>-10610915.625</v>
      </c>
      <c r="V6" s="121">
        <f>'FIN-CASHFLOW_CWS'!V67</f>
        <v>-9597670.625</v>
      </c>
      <c r="W6" s="121">
        <f>'FIN-CASHFLOW_CWS'!W67</f>
        <v>-9629020.625</v>
      </c>
      <c r="X6" s="121">
        <f>'FIN-CASHFLOW_CWS'!X67</f>
        <v>-9568160.625</v>
      </c>
      <c r="Y6" s="121">
        <f>'FIN-CASHFLOW_CWS'!Y67</f>
        <v>-9694675.625</v>
      </c>
      <c r="Z6" s="121">
        <f>'FIN-CASHFLOW_CWS'!Z67</f>
        <v>-9556160.625</v>
      </c>
      <c r="AA6" s="121">
        <f>'FIN-CASHFLOW_CWS'!AA67</f>
        <v>-9708720.625</v>
      </c>
      <c r="AB6" s="121" t="e">
        <f>'FIN-CASHFLOW_CWS'!AB67</f>
        <v>#REF!</v>
      </c>
      <c r="AC6" s="121" t="e">
        <f>'FIN-CASHFLOW_CWS'!AC67</f>
        <v>#REF!</v>
      </c>
      <c r="AD6" s="121" t="e">
        <f>'FIN-CASHFLOW_CWS'!AD67</f>
        <v>#REF!</v>
      </c>
      <c r="AE6" s="121" t="e">
        <f>'FIN-CASHFLOW_CWS'!AE67</f>
        <v>#REF!</v>
      </c>
      <c r="AF6" s="121" t="e">
        <f>'FIN-CASHFLOW_CWS'!AF67</f>
        <v>#REF!</v>
      </c>
      <c r="AG6" s="121" t="e">
        <f>'FIN-CASHFLOW_CWS'!AG67</f>
        <v>#REF!</v>
      </c>
      <c r="AH6" s="121" t="e">
        <f>'FIN-CASHFLOW_CWS'!AH67</f>
        <v>#REF!</v>
      </c>
      <c r="AI6" s="121" t="e">
        <f>'FIN-CASHFLOW_CWS'!AI67</f>
        <v>#REF!</v>
      </c>
      <c r="AJ6" s="121" t="e">
        <f>'FIN-CASHFLOW_CWS'!AJ67</f>
        <v>#REF!</v>
      </c>
      <c r="AK6" s="121" t="e">
        <f>'FIN-CASHFLOW_CWS'!AK67</f>
        <v>#REF!</v>
      </c>
      <c r="AL6" s="121" t="e">
        <f>'FIN-CASHFLOW_CWS'!AL67</f>
        <v>#REF!</v>
      </c>
      <c r="AM6" s="121" t="e">
        <f>'FIN-CASHFLOW_CWS'!AM67</f>
        <v>#REF!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>
        <f>'FIN-CASHFLOW_CWS'!Q69</f>
        <v>-123859251.22499998</v>
      </c>
      <c r="R8" s="121">
        <f>'FIN-CASHFLOW_CWS'!R69</f>
        <v>-134744421.84999996</v>
      </c>
      <c r="S8" s="121">
        <f>'FIN-CASHFLOW_CWS'!S69</f>
        <v>-145451037.47499996</v>
      </c>
      <c r="T8" s="121">
        <f>'FIN-CASHFLOW_CWS'!T69</f>
        <v>-156159218.09999996</v>
      </c>
      <c r="U8" s="121">
        <f>'FIN-CASHFLOW_CWS'!U69</f>
        <v>-166889428.72499996</v>
      </c>
      <c r="V8" s="121">
        <f>'FIN-CASHFLOW_CWS'!V69</f>
        <v>-177500344.34999996</v>
      </c>
      <c r="W8" s="121">
        <f>'FIN-CASHFLOW_CWS'!W69</f>
        <v>-187098014.97499996</v>
      </c>
      <c r="X8" s="121">
        <f>'FIN-CASHFLOW_CWS'!X69</f>
        <v>-196727035.59999996</v>
      </c>
      <c r="Y8" s="121">
        <f>'FIN-CASHFLOW_CWS'!Y69</f>
        <v>-206295196.22499996</v>
      </c>
      <c r="Z8" s="121">
        <f>'FIN-CASHFLOW_CWS'!Z69</f>
        <v>-215989871.84999996</v>
      </c>
      <c r="AA8" s="121">
        <f>'FIN-CASHFLOW_CWS'!AA69</f>
        <v>-225546032.47499996</v>
      </c>
      <c r="AB8" s="121">
        <f>'FIN-CASHFLOW_CWS'!AB69</f>
        <v>-235254753.09999996</v>
      </c>
      <c r="AC8" s="121" t="e">
        <f>'FIN-CASHFLOW_CWS'!AC69</f>
        <v>#REF!</v>
      </c>
      <c r="AD8" s="121" t="e">
        <f>'FIN-CASHFLOW_CWS'!AD69</f>
        <v>#REF!</v>
      </c>
      <c r="AE8" s="121" t="e">
        <f>'FIN-CASHFLOW_CWS'!AE69</f>
        <v>#REF!</v>
      </c>
      <c r="AF8" s="121" t="e">
        <f>'FIN-CASHFLOW_CWS'!AF69</f>
        <v>#REF!</v>
      </c>
      <c r="AG8" s="121" t="e">
        <f>'FIN-CASHFLOW_CWS'!AG69</f>
        <v>#REF!</v>
      </c>
      <c r="AH8" s="121" t="e">
        <f>'FIN-CASHFLOW_CWS'!AH69</f>
        <v>#REF!</v>
      </c>
      <c r="AI8" s="121" t="e">
        <f>'FIN-CASHFLOW_CWS'!AI69</f>
        <v>#REF!</v>
      </c>
      <c r="AJ8" s="121" t="e">
        <f>'FIN-CASHFLOW_CWS'!AJ69</f>
        <v>#REF!</v>
      </c>
      <c r="AK8" s="121" t="e">
        <f>'FIN-CASHFLOW_CWS'!AK69</f>
        <v>#REF!</v>
      </c>
      <c r="AL8" s="121" t="e">
        <f>'FIN-CASHFLOW_CWS'!AL69</f>
        <v>#REF!</v>
      </c>
      <c r="AM8" s="121" t="e">
        <f>'FIN-CASHFLOW_CWS'!AM69</f>
        <v>#REF!</v>
      </c>
      <c r="AN8" s="121" t="e">
        <f>'FIN-CASHFLOW_CWS'!AN69</f>
        <v>#REF!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>
        <f>'FIN-CASHFLOW_CWS'!P70</f>
        <v>-123859251.22499998</v>
      </c>
      <c r="Q9" s="121">
        <f>'FIN-CASHFLOW_CWS'!Q70</f>
        <v>-134744421.84999996</v>
      </c>
      <c r="R9" s="121">
        <f>'FIN-CASHFLOW_CWS'!R70</f>
        <v>-145451037.47499996</v>
      </c>
      <c r="S9" s="121">
        <f>'FIN-CASHFLOW_CWS'!S70</f>
        <v>-156159218.09999996</v>
      </c>
      <c r="T9" s="121">
        <f>'FIN-CASHFLOW_CWS'!T70</f>
        <v>-166889428.72499996</v>
      </c>
      <c r="U9" s="121">
        <f>'FIN-CASHFLOW_CWS'!U70</f>
        <v>-177500344.34999996</v>
      </c>
      <c r="V9" s="121">
        <f>'FIN-CASHFLOW_CWS'!V70</f>
        <v>-187098014.97499996</v>
      </c>
      <c r="W9" s="121">
        <f>'FIN-CASHFLOW_CWS'!W70</f>
        <v>-196727035.59999996</v>
      </c>
      <c r="X9" s="121">
        <f>'FIN-CASHFLOW_CWS'!X70</f>
        <v>-206295196.22499996</v>
      </c>
      <c r="Y9" s="121">
        <f>'FIN-CASHFLOW_CWS'!Y70</f>
        <v>-215989871.84999996</v>
      </c>
      <c r="Z9" s="121">
        <f>'FIN-CASHFLOW_CWS'!Z70</f>
        <v>-225546032.47499996</v>
      </c>
      <c r="AA9" s="121">
        <f>'FIN-CASHFLOW_CWS'!AA70</f>
        <v>-235254753.09999996</v>
      </c>
      <c r="AB9" s="121" t="e">
        <f>'FIN-CASHFLOW_CWS'!AB70</f>
        <v>#REF!</v>
      </c>
      <c r="AC9" s="121" t="e">
        <f>'FIN-CASHFLOW_CWS'!AC70</f>
        <v>#REF!</v>
      </c>
      <c r="AD9" s="121" t="e">
        <f>'FIN-CASHFLOW_CWS'!AD70</f>
        <v>#REF!</v>
      </c>
      <c r="AE9" s="121" t="e">
        <f>'FIN-CASHFLOW_CWS'!AE70</f>
        <v>#REF!</v>
      </c>
      <c r="AF9" s="121" t="e">
        <f>'FIN-CASHFLOW_CWS'!AF70</f>
        <v>#REF!</v>
      </c>
      <c r="AG9" s="121" t="e">
        <f>'FIN-CASHFLOW_CWS'!AG70</f>
        <v>#REF!</v>
      </c>
      <c r="AH9" s="121" t="e">
        <f>'FIN-CASHFLOW_CWS'!AH70</f>
        <v>#REF!</v>
      </c>
      <c r="AI9" s="121" t="e">
        <f>'FIN-CASHFLOW_CWS'!AI70</f>
        <v>#REF!</v>
      </c>
      <c r="AJ9" s="121" t="e">
        <f>'FIN-CASHFLOW_CWS'!AJ70</f>
        <v>#REF!</v>
      </c>
      <c r="AK9" s="121" t="e">
        <f>'FIN-CASHFLOW_CWS'!AK70</f>
        <v>#REF!</v>
      </c>
      <c r="AL9" s="121" t="e">
        <f>'FIN-CASHFLOW_CWS'!AL70</f>
        <v>#REF!</v>
      </c>
      <c r="AM9" s="121" t="e">
        <f>'FIN-CASHFLOW_CWS'!AM70</f>
        <v>#REF!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52834690.099999979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43510871.799999982</v>
      </c>
      <c r="O15" s="121">
        <f t="shared" si="0"/>
        <v>-9469517.5999999996</v>
      </c>
      <c r="P15" s="121">
        <f t="shared" si="0"/>
        <v>-11065205.625</v>
      </c>
      <c r="Q15" s="121">
        <f t="shared" si="0"/>
        <v>-10885170.625</v>
      </c>
      <c r="R15" s="121">
        <f t="shared" si="0"/>
        <v>-10706615.625</v>
      </c>
      <c r="S15" s="121">
        <f t="shared" si="0"/>
        <v>-10708180.625</v>
      </c>
      <c r="T15" s="121">
        <f t="shared" si="0"/>
        <v>-10730210.625</v>
      </c>
      <c r="U15" s="121">
        <f t="shared" si="0"/>
        <v>-10610915.625</v>
      </c>
      <c r="V15" s="121">
        <f t="shared" si="0"/>
        <v>-9597670.625</v>
      </c>
      <c r="W15" s="121">
        <f t="shared" si="0"/>
        <v>-9629020.625</v>
      </c>
      <c r="X15" s="121">
        <f t="shared" si="0"/>
        <v>-9568160.625</v>
      </c>
      <c r="Y15" s="121">
        <f t="shared" si="0"/>
        <v>-9694675.625</v>
      </c>
      <c r="Z15" s="121">
        <f t="shared" si="0"/>
        <v>-9556160.625</v>
      </c>
      <c r="AA15" s="121">
        <f t="shared" si="0"/>
        <v>-9708720.625</v>
      </c>
      <c r="AB15" s="121" t="e">
        <f t="shared" si="0"/>
        <v>#REF!</v>
      </c>
      <c r="AC15" s="121" t="e">
        <f t="shared" si="0"/>
        <v>#REF!</v>
      </c>
      <c r="AD15" s="121" t="e">
        <f t="shared" si="0"/>
        <v>#REF!</v>
      </c>
      <c r="AE15" s="121" t="e">
        <f t="shared" si="0"/>
        <v>#REF!</v>
      </c>
      <c r="AF15" s="121" t="e">
        <f t="shared" si="0"/>
        <v>#REF!</v>
      </c>
      <c r="AG15" s="121" t="e">
        <f t="shared" si="0"/>
        <v>#REF!</v>
      </c>
      <c r="AH15" s="121" t="e">
        <f t="shared" si="0"/>
        <v>#REF!</v>
      </c>
      <c r="AI15" s="121" t="e">
        <f t="shared" si="0"/>
        <v>#REF!</v>
      </c>
      <c r="AJ15" s="121" t="e">
        <f t="shared" ref="AJ15:BK15" si="1">AJ6+AJ13</f>
        <v>#REF!</v>
      </c>
      <c r="AK15" s="121" t="e">
        <f t="shared" si="1"/>
        <v>#REF!</v>
      </c>
      <c r="AL15" s="121" t="e">
        <f t="shared" si="1"/>
        <v>#REF!</v>
      </c>
      <c r="AM15" s="121" t="e">
        <f t="shared" si="1"/>
        <v>#REF!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52834690.099999964</v>
      </c>
      <c r="P17" s="121">
        <f t="shared" si="2"/>
        <v>43365172.499999963</v>
      </c>
      <c r="Q17" s="121">
        <f t="shared" si="2"/>
        <v>32299966.874999963</v>
      </c>
      <c r="R17" s="121">
        <f t="shared" si="2"/>
        <v>21414796.249999963</v>
      </c>
      <c r="S17" s="121">
        <f t="shared" si="2"/>
        <v>10708180.624999963</v>
      </c>
      <c r="T17" s="121">
        <f t="shared" si="2"/>
        <v>-3.7252902984619141E-8</v>
      </c>
      <c r="U17" s="121">
        <f t="shared" si="2"/>
        <v>-10730210.625000037</v>
      </c>
      <c r="V17" s="121">
        <f t="shared" si="2"/>
        <v>-21341126.250000037</v>
      </c>
      <c r="W17" s="121">
        <f t="shared" si="2"/>
        <v>-30938796.875000037</v>
      </c>
      <c r="X17" s="121">
        <f t="shared" si="2"/>
        <v>-40567817.500000037</v>
      </c>
      <c r="Y17" s="121">
        <f t="shared" si="2"/>
        <v>-50135978.125000037</v>
      </c>
      <c r="Z17" s="121">
        <f t="shared" si="2"/>
        <v>-59830653.750000037</v>
      </c>
      <c r="AA17" s="121">
        <f t="shared" si="2"/>
        <v>-69386814.37500003</v>
      </c>
      <c r="AB17" s="121">
        <f t="shared" si="2"/>
        <v>-79095535.00000003</v>
      </c>
      <c r="AC17" s="121" t="e">
        <f t="shared" si="2"/>
        <v>#REF!</v>
      </c>
      <c r="AD17" s="121" t="e">
        <f t="shared" si="2"/>
        <v>#REF!</v>
      </c>
      <c r="AE17" s="121" t="e">
        <f t="shared" si="2"/>
        <v>#REF!</v>
      </c>
      <c r="AF17" s="121" t="e">
        <f t="shared" si="2"/>
        <v>#REF!</v>
      </c>
      <c r="AG17" s="121" t="e">
        <f t="shared" si="2"/>
        <v>#REF!</v>
      </c>
      <c r="AH17" s="121" t="e">
        <f t="shared" si="2"/>
        <v>#REF!</v>
      </c>
      <c r="AI17" s="121" t="e">
        <f t="shared" si="2"/>
        <v>#REF!</v>
      </c>
      <c r="AJ17" s="121" t="e">
        <f t="shared" ref="AJ17:BK17" si="3">AI18</f>
        <v>#REF!</v>
      </c>
      <c r="AK17" s="121" t="e">
        <f t="shared" si="3"/>
        <v>#REF!</v>
      </c>
      <c r="AL17" s="121" t="e">
        <f t="shared" si="3"/>
        <v>#REF!</v>
      </c>
      <c r="AM17" s="121" t="e">
        <f t="shared" si="3"/>
        <v>#REF!</v>
      </c>
      <c r="AN17" s="121" t="e">
        <f t="shared" si="3"/>
        <v>#REF!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52834690.099999964</v>
      </c>
      <c r="O18" s="121">
        <f t="shared" si="4"/>
        <v>43365172.499999963</v>
      </c>
      <c r="P18" s="121">
        <f t="shared" si="4"/>
        <v>32299966.874999963</v>
      </c>
      <c r="Q18" s="121">
        <f t="shared" si="4"/>
        <v>21414796.249999963</v>
      </c>
      <c r="R18" s="121">
        <f t="shared" si="4"/>
        <v>10708180.624999963</v>
      </c>
      <c r="S18" s="121">
        <f t="shared" si="4"/>
        <v>-3.7252902984619141E-8</v>
      </c>
      <c r="T18" s="121">
        <f t="shared" si="4"/>
        <v>-10730210.625000037</v>
      </c>
      <c r="U18" s="121">
        <f t="shared" si="4"/>
        <v>-21341126.250000037</v>
      </c>
      <c r="V18" s="121">
        <f t="shared" si="4"/>
        <v>-30938796.875000037</v>
      </c>
      <c r="W18" s="121">
        <f t="shared" si="4"/>
        <v>-40567817.500000037</v>
      </c>
      <c r="X18" s="121">
        <f t="shared" si="4"/>
        <v>-50135978.125000037</v>
      </c>
      <c r="Y18" s="121">
        <f t="shared" si="4"/>
        <v>-59830653.750000037</v>
      </c>
      <c r="Z18" s="121">
        <f t="shared" si="4"/>
        <v>-69386814.37500003</v>
      </c>
      <c r="AA18" s="121">
        <f t="shared" si="4"/>
        <v>-79095535.00000003</v>
      </c>
      <c r="AB18" s="121" t="e">
        <f t="shared" si="4"/>
        <v>#REF!</v>
      </c>
      <c r="AC18" s="121" t="e">
        <f t="shared" si="4"/>
        <v>#REF!</v>
      </c>
      <c r="AD18" s="121" t="e">
        <f t="shared" si="4"/>
        <v>#REF!</v>
      </c>
      <c r="AE18" s="121" t="e">
        <f t="shared" si="4"/>
        <v>#REF!</v>
      </c>
      <c r="AF18" s="121" t="e">
        <f t="shared" si="4"/>
        <v>#REF!</v>
      </c>
      <c r="AG18" s="121" t="e">
        <f t="shared" si="4"/>
        <v>#REF!</v>
      </c>
      <c r="AH18" s="121" t="e">
        <f t="shared" si="4"/>
        <v>#REF!</v>
      </c>
      <c r="AI18" s="121" t="e">
        <f t="shared" si="4"/>
        <v>#REF!</v>
      </c>
      <c r="AJ18" s="121" t="e">
        <f t="shared" ref="AJ18:BK18" si="5">AJ15+AJ17</f>
        <v>#REF!</v>
      </c>
      <c r="AK18" s="121" t="e">
        <f t="shared" si="5"/>
        <v>#REF!</v>
      </c>
      <c r="AL18" s="121" t="e">
        <f t="shared" si="5"/>
        <v>#REF!</v>
      </c>
      <c r="AM18" s="121" t="e">
        <f t="shared" si="5"/>
        <v>#REF!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-156159218.09999996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-52834690.099999979</v>
      </c>
      <c r="F28" s="224">
        <f>SUM(C28:E28)</f>
        <v>-156159218.09999996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-156159218.09999996</v>
      </c>
      <c r="F29" s="224">
        <f>E29</f>
        <v>-156159218.09999996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52834690.099999979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52834690.099999979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52834690.099999979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156159218.09999996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10785064</v>
      </c>
      <c r="P7" s="250">
        <f>STAFF_CWS!U570</f>
        <v>10786714</v>
      </c>
      <c r="Q7" s="250">
        <f>STAFF_CWS!V570</f>
        <v>10787209</v>
      </c>
      <c r="R7" s="250">
        <f>STAFF_CWS!W570</f>
        <v>10787209</v>
      </c>
      <c r="S7" s="250">
        <f>STAFF_CWS!X570</f>
        <v>10787704</v>
      </c>
      <c r="T7" s="250">
        <f>STAFF_CWS!Y570</f>
        <v>10788199</v>
      </c>
      <c r="U7" s="250">
        <f>STAFF_CWS!Z570</f>
        <v>9787209</v>
      </c>
      <c r="V7" s="250">
        <f>STAFF_CWS!AA570</f>
        <v>9787704</v>
      </c>
      <c r="W7" s="250">
        <f>STAFF_CWS!AB570</f>
        <v>9786714</v>
      </c>
      <c r="X7" s="250">
        <f>STAFF_CWS!AC570</f>
        <v>9786714</v>
      </c>
      <c r="Y7" s="250">
        <f>STAFF_CWS!AD570</f>
        <v>9786714</v>
      </c>
      <c r="Z7" s="250">
        <f>STAFF_CWS!AE570</f>
        <v>9785064</v>
      </c>
      <c r="AA7" s="250" t="e">
        <f>STAFF_CWS!AF570</f>
        <v>#REF!</v>
      </c>
      <c r="AB7" s="250" t="e">
        <f>STAFF_CWS!AG570</f>
        <v>#REF!</v>
      </c>
      <c r="AC7" s="250" t="e">
        <f>STAFF_CWS!AH570</f>
        <v>#REF!</v>
      </c>
      <c r="AD7" s="250" t="e">
        <f>STAFF_CWS!AI570</f>
        <v>#REF!</v>
      </c>
      <c r="AE7" s="250" t="e">
        <f>STAFF_CWS!AJ570</f>
        <v>#REF!</v>
      </c>
      <c r="AF7" s="250" t="e">
        <f>STAFF_CWS!AK570</f>
        <v>#REF!</v>
      </c>
      <c r="AG7" s="250" t="e">
        <f>STAFF_CWS!AL570</f>
        <v>#REF!</v>
      </c>
      <c r="AH7" s="250" t="e">
        <f>STAFF_CWS!AM570</f>
        <v>#REF!</v>
      </c>
      <c r="AI7" s="250" t="e">
        <f>STAFF_CWS!AN570</f>
        <v>#REF!</v>
      </c>
      <c r="AJ7" s="250" t="e">
        <f>STAFF_CWS!AO570</f>
        <v>#REF!</v>
      </c>
      <c r="AK7" s="250" t="e">
        <f>STAFF_CWS!AP570</f>
        <v>#REF!</v>
      </c>
      <c r="AL7" s="250" t="e">
        <f>STAFF_CWS!AQ570</f>
        <v>#REF!</v>
      </c>
      <c r="AM7" s="250" t="e">
        <f>STAFF_CWS!AR570</f>
        <v>#REF!</v>
      </c>
      <c r="AN7" s="250" t="e">
        <f>STAFF_CWS!AS570</f>
        <v>#REF!</v>
      </c>
      <c r="AO7" s="250" t="e">
        <f>STAFF_CWS!AT570</f>
        <v>#REF!</v>
      </c>
      <c r="AP7" s="250" t="e">
        <f>STAFF_CWS!AU570</f>
        <v>#REF!</v>
      </c>
      <c r="AQ7" s="250" t="e">
        <f>STAFF_CWS!AV570</f>
        <v>#REF!</v>
      </c>
      <c r="AR7" s="250" t="e">
        <f>STAFF_CWS!AW570</f>
        <v>#REF!</v>
      </c>
      <c r="AS7" s="250" t="e">
        <f>STAFF_CWS!AX570</f>
        <v>#REF!</v>
      </c>
      <c r="AT7" s="250" t="e">
        <f>STAFF_CWS!AY570</f>
        <v>#REF!</v>
      </c>
      <c r="AU7" s="250" t="e">
        <f>STAFF_CWS!AZ570</f>
        <v>#REF!</v>
      </c>
      <c r="AV7" s="250" t="e">
        <f>STAFF_CWS!BA570</f>
        <v>#REF!</v>
      </c>
      <c r="AW7" s="250" t="e">
        <f>STAFF_CWS!BB570</f>
        <v>#REF!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16</v>
      </c>
      <c r="P21">
        <f>'REV-REVCALC_CWS'!P13</f>
        <v>26</v>
      </c>
      <c r="Q21">
        <f>'REV-REVCALC_CWS'!Q13</f>
        <v>29</v>
      </c>
      <c r="R21">
        <f>'REV-REVCALC_CWS'!R13</f>
        <v>29</v>
      </c>
      <c r="S21">
        <f>'REV-REVCALC_CWS'!S13</f>
        <v>32</v>
      </c>
      <c r="T21">
        <f>'REV-REVCALC_CWS'!T13</f>
        <v>35</v>
      </c>
      <c r="U21">
        <f>'REV-REVCALC_CWS'!U13</f>
        <v>29</v>
      </c>
      <c r="V21">
        <f>'REV-REVCALC_CWS'!V13</f>
        <v>32</v>
      </c>
      <c r="W21">
        <f>'REV-REVCALC_CWS'!W13</f>
        <v>26</v>
      </c>
      <c r="X21">
        <f>'REV-REVCALC_CWS'!X13</f>
        <v>26</v>
      </c>
      <c r="Y21">
        <f>'REV-REVCALC_CWS'!Y13</f>
        <v>26</v>
      </c>
      <c r="Z21">
        <f>'REV-REVCALC_CWS'!Z13</f>
        <v>16</v>
      </c>
      <c r="AA21">
        <f>'REV-REVCALC_CWS'!AA13</f>
        <v>29</v>
      </c>
      <c r="AB21">
        <f>'REV-REVCALC_CWS'!AB13</f>
        <v>47</v>
      </c>
      <c r="AC21">
        <f>'REV-REVCALC_CWS'!AC13</f>
        <v>53</v>
      </c>
      <c r="AD21">
        <f>'REV-REVCALC_CWS'!AD13</f>
        <v>53</v>
      </c>
      <c r="AE21">
        <f>'REV-REVCALC_CWS'!AE13</f>
        <v>58</v>
      </c>
      <c r="AF21">
        <f>'REV-REVCALC_CWS'!AF13</f>
        <v>64</v>
      </c>
      <c r="AG21">
        <f>'REV-REVCALC_CWS'!AG13</f>
        <v>53</v>
      </c>
      <c r="AH21">
        <f>'REV-REVCALC_CWS'!AH13</f>
        <v>58</v>
      </c>
      <c r="AI21">
        <f>'REV-REVCALC_CWS'!AI13</f>
        <v>47</v>
      </c>
      <c r="AJ21">
        <f>'REV-REVCALC_CWS'!AJ13</f>
        <v>47</v>
      </c>
      <c r="AK21">
        <f>'REV-REVCALC_CWS'!AK13</f>
        <v>47</v>
      </c>
      <c r="AL21">
        <f>'REV-REVCALC_CWS'!AL13</f>
        <v>29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288000</v>
      </c>
      <c r="P22" s="250">
        <f>'REV-REVCALC_CWS'!P90</f>
        <v>468000</v>
      </c>
      <c r="Q22" s="250">
        <f>'REV-REVCALC_CWS'!Q90</f>
        <v>522000</v>
      </c>
      <c r="R22" s="250">
        <f>'REV-REVCALC_CWS'!R90</f>
        <v>522000</v>
      </c>
      <c r="S22" s="250">
        <f>'REV-REVCALC_CWS'!S90</f>
        <v>576000</v>
      </c>
      <c r="T22" s="250">
        <f>'REV-REVCALC_CWS'!T90</f>
        <v>630000</v>
      </c>
      <c r="U22" s="250">
        <f>'REV-REVCALC_CWS'!U90</f>
        <v>522000</v>
      </c>
      <c r="V22" s="250">
        <f>'REV-REVCALC_CWS'!V90</f>
        <v>576000</v>
      </c>
      <c r="W22" s="250">
        <f>'REV-REVCALC_CWS'!W90</f>
        <v>468000</v>
      </c>
      <c r="X22" s="250">
        <f>'REV-REVCALC_CWS'!X90</f>
        <v>468000</v>
      </c>
      <c r="Y22" s="250">
        <f>'REV-REVCALC_CWS'!Y90</f>
        <v>468000</v>
      </c>
      <c r="Z22" s="250">
        <f>'REV-REVCALC_CWS'!Z90</f>
        <v>288000</v>
      </c>
      <c r="AA22" s="250" t="e">
        <f>'REV-REVCALC_CWS'!AA90</f>
        <v>#REF!</v>
      </c>
      <c r="AB22" s="250" t="e">
        <f>'REV-REVCALC_CWS'!AB90</f>
        <v>#REF!</v>
      </c>
      <c r="AC22" s="250" t="e">
        <f>'REV-REVCALC_CWS'!AC90</f>
        <v>#REF!</v>
      </c>
      <c r="AD22" s="250" t="e">
        <f>'REV-REVCALC_CWS'!AD90</f>
        <v>#REF!</v>
      </c>
      <c r="AE22" s="250" t="e">
        <f>'REV-REVCALC_CWS'!AE90</f>
        <v>#REF!</v>
      </c>
      <c r="AF22" s="250" t="e">
        <f>'REV-REVCALC_CWS'!AF90</f>
        <v>#REF!</v>
      </c>
      <c r="AG22" s="250" t="e">
        <f>'REV-REVCALC_CWS'!AG90</f>
        <v>#REF!</v>
      </c>
      <c r="AH22" s="250" t="e">
        <f>'REV-REVCALC_CWS'!AH90</f>
        <v>#REF!</v>
      </c>
      <c r="AI22" s="250" t="e">
        <f>'REV-REVCALC_CWS'!AI90</f>
        <v>#REF!</v>
      </c>
      <c r="AJ22" s="250" t="e">
        <f>'REV-REVCALC_CWS'!AJ90</f>
        <v>#REF!</v>
      </c>
      <c r="AK22" s="250" t="e">
        <f>'REV-REVCALC_CWS'!AK90</f>
        <v>#REF!</v>
      </c>
      <c r="AL22" s="250" t="e">
        <f>'REV-REVCALC_CWS'!AL90</f>
        <v>#REF!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-10738467.291666666</v>
      </c>
      <c r="Q42" s="250">
        <f>+'FIN-P&amp;L_CWS'!R207</f>
        <v>-10670812.291666666</v>
      </c>
      <c r="R42" s="250">
        <f>+'FIN-P&amp;L_CWS'!S207</f>
        <v>-10654257.291666666</v>
      </c>
      <c r="S42" s="250">
        <f>+'FIN-P&amp;L_CWS'!T207</f>
        <v>-10673822.291666666</v>
      </c>
      <c r="T42" s="250">
        <f>+'FIN-P&amp;L_CWS'!U207</f>
        <v>-10641852.291666666</v>
      </c>
      <c r="U42" s="250">
        <f>+'FIN-P&amp;L_CWS'!V207</f>
        <v>-10630557.291666666</v>
      </c>
      <c r="V42" s="250">
        <f>+'FIN-P&amp;L_CWS'!W207</f>
        <v>-9664428.958333334</v>
      </c>
      <c r="W42" s="250">
        <f>+'FIN-P&amp;L_CWS'!X207</f>
        <v>-9648778.958333334</v>
      </c>
      <c r="X42" s="250">
        <f>+'FIN-P&amp;L_CWS'!Y207</f>
        <v>-9677918.958333334</v>
      </c>
      <c r="Y42" s="250">
        <f>+'FIN-P&amp;L_CWS'!Z207</f>
        <v>-9696433.958333334</v>
      </c>
      <c r="Z42" s="250">
        <f>+'FIN-P&amp;L_CWS'!AA207</f>
        <v>-9677918.958333334</v>
      </c>
      <c r="AA42" s="250">
        <f>+'FIN-P&amp;L_CWS'!AB207</f>
        <v>-9734478.958333334</v>
      </c>
      <c r="AB42" s="250" t="e">
        <f>+'FIN-P&amp;L_CWS'!AC207</f>
        <v>#REF!</v>
      </c>
      <c r="AC42" s="250" t="e">
        <f>+'FIN-P&amp;L_CWS'!AD207</f>
        <v>#REF!</v>
      </c>
      <c r="AD42" s="250" t="e">
        <f>+'FIN-P&amp;L_CWS'!AE207</f>
        <v>#REF!</v>
      </c>
      <c r="AE42" s="250" t="e">
        <f>+'FIN-P&amp;L_CWS'!AF207</f>
        <v>#REF!</v>
      </c>
      <c r="AF42" s="250" t="e">
        <f>+'FIN-P&amp;L_CWS'!AG207</f>
        <v>#REF!</v>
      </c>
      <c r="AG42" s="250" t="e">
        <f>+'FIN-P&amp;L_CWS'!AH207</f>
        <v>#REF!</v>
      </c>
      <c r="AH42" s="250" t="e">
        <f>+'FIN-P&amp;L_CWS'!AI207</f>
        <v>#REF!</v>
      </c>
      <c r="AI42" s="250" t="e">
        <f>+'FIN-P&amp;L_CWS'!AJ207</f>
        <v>#REF!</v>
      </c>
      <c r="AJ42" s="250" t="e">
        <f>+'FIN-P&amp;L_CWS'!AK207</f>
        <v>#REF!</v>
      </c>
      <c r="AK42" s="250" t="e">
        <f>+'FIN-P&amp;L_CWS'!AL207</f>
        <v>#REF!</v>
      </c>
      <c r="AL42" s="250" t="e">
        <f>+'FIN-P&amp;L_CWS'!AM207</f>
        <v>#REF!</v>
      </c>
      <c r="AM42" s="250" t="e">
        <f>+'FIN-P&amp;L_CWS'!AN207</f>
        <v>#REF!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-123180667.89166668</v>
      </c>
      <c r="Q43" s="250">
        <f>+'FIN-P&amp;L_CWS'!R208</f>
        <v>-133851480.18333335</v>
      </c>
      <c r="R43" s="250">
        <f>+'FIN-P&amp;L_CWS'!S208</f>
        <v>-144505737.47500002</v>
      </c>
      <c r="S43" s="250">
        <f>+'FIN-P&amp;L_CWS'!T208</f>
        <v>-155179559.76666668</v>
      </c>
      <c r="T43" s="250">
        <f>+'FIN-P&amp;L_CWS'!U208</f>
        <v>-165821412.05833334</v>
      </c>
      <c r="U43" s="250">
        <f>+'FIN-P&amp;L_CWS'!V208</f>
        <v>-176451969.34999999</v>
      </c>
      <c r="V43" s="250">
        <f>+'FIN-P&amp;L_CWS'!W208</f>
        <v>-186116398.30833334</v>
      </c>
      <c r="W43" s="250">
        <f>+'FIN-P&amp;L_CWS'!X208</f>
        <v>-195765177.26666668</v>
      </c>
      <c r="X43" s="250">
        <f>+'FIN-P&amp;L_CWS'!Y208</f>
        <v>-205443096.22500002</v>
      </c>
      <c r="Y43" s="250">
        <f>+'FIN-P&amp;L_CWS'!Z208</f>
        <v>-215139530.18333337</v>
      </c>
      <c r="Z43" s="250">
        <f>+'FIN-P&amp;L_CWS'!AA208</f>
        <v>-224817449.14166671</v>
      </c>
      <c r="AA43" s="250">
        <f>+'FIN-P&amp;L_CWS'!AB208</f>
        <v>-234551928.10000005</v>
      </c>
      <c r="AB43" s="250" t="e">
        <f>+'FIN-P&amp;L_CWS'!AC208</f>
        <v>#REF!</v>
      </c>
      <c r="AC43" s="250" t="e">
        <f>+'FIN-P&amp;L_CWS'!AD208</f>
        <v>#REF!</v>
      </c>
      <c r="AD43" s="250" t="e">
        <f>+'FIN-P&amp;L_CWS'!AE208</f>
        <v>#REF!</v>
      </c>
      <c r="AE43" s="250" t="e">
        <f>+'FIN-P&amp;L_CWS'!AF208</f>
        <v>#REF!</v>
      </c>
      <c r="AF43" s="250" t="e">
        <f>+'FIN-P&amp;L_CWS'!AG208</f>
        <v>#REF!</v>
      </c>
      <c r="AG43" s="250" t="e">
        <f>+'FIN-P&amp;L_CWS'!AH208</f>
        <v>#REF!</v>
      </c>
      <c r="AH43" s="250" t="e">
        <f>+'FIN-P&amp;L_CWS'!AI208</f>
        <v>#REF!</v>
      </c>
      <c r="AI43" s="250" t="e">
        <f>+'FIN-P&amp;L_CWS'!AJ208</f>
        <v>#REF!</v>
      </c>
      <c r="AJ43" s="250" t="e">
        <f>+'FIN-P&amp;L_CWS'!AK208</f>
        <v>#REF!</v>
      </c>
      <c r="AK43" s="250" t="e">
        <f>+'FIN-P&amp;L_CWS'!AL208</f>
        <v>#REF!</v>
      </c>
      <c r="AL43" s="250" t="e">
        <f>+'FIN-P&amp;L_CWS'!AM208</f>
        <v>#REF!</v>
      </c>
      <c r="AM43" s="250" t="e">
        <f>+'FIN-P&amp;L_CWS'!AN208</f>
        <v>#REF!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-9469517.5999999996</v>
      </c>
      <c r="P44" s="250">
        <f>+'FIN-CASHFLOW_CWS'!P67</f>
        <v>-11065205.625</v>
      </c>
      <c r="Q44" s="250">
        <f>+'FIN-CASHFLOW_CWS'!Q67</f>
        <v>-10885170.625</v>
      </c>
      <c r="R44" s="250">
        <f>+'FIN-CASHFLOW_CWS'!R67</f>
        <v>-10706615.625</v>
      </c>
      <c r="S44" s="250">
        <f>+'FIN-CASHFLOW_CWS'!S67</f>
        <v>-10708180.625</v>
      </c>
      <c r="T44" s="250">
        <f>+'FIN-CASHFLOW_CWS'!T67</f>
        <v>-10730210.625</v>
      </c>
      <c r="U44" s="250">
        <f>+'FIN-CASHFLOW_CWS'!U67</f>
        <v>-10610915.625</v>
      </c>
      <c r="V44" s="250">
        <f>+'FIN-CASHFLOW_CWS'!V67</f>
        <v>-9597670.625</v>
      </c>
      <c r="W44" s="250">
        <f>+'FIN-CASHFLOW_CWS'!W67</f>
        <v>-9629020.625</v>
      </c>
      <c r="X44" s="250">
        <f>+'FIN-CASHFLOW_CWS'!X67</f>
        <v>-9568160.625</v>
      </c>
      <c r="Y44" s="250">
        <f>+'FIN-CASHFLOW_CWS'!Y67</f>
        <v>-9694675.625</v>
      </c>
      <c r="Z44" s="250">
        <f>+'FIN-CASHFLOW_CWS'!Z67</f>
        <v>-9556160.625</v>
      </c>
      <c r="AA44" s="250">
        <f>+'FIN-CASHFLOW_CWS'!AA67</f>
        <v>-9708720.625</v>
      </c>
      <c r="AB44" s="250" t="e">
        <f>+'FIN-CASHFLOW_CWS'!AB67</f>
        <v>#REF!</v>
      </c>
      <c r="AC44" s="250" t="e">
        <f>+'FIN-CASHFLOW_CWS'!AC67</f>
        <v>#REF!</v>
      </c>
      <c r="AD44" s="250" t="e">
        <f>+'FIN-CASHFLOW_CWS'!AD67</f>
        <v>#REF!</v>
      </c>
      <c r="AE44" s="250" t="e">
        <f>+'FIN-CASHFLOW_CWS'!AE67</f>
        <v>#REF!</v>
      </c>
      <c r="AF44" s="250" t="e">
        <f>+'FIN-CASHFLOW_CWS'!AF67</f>
        <v>#REF!</v>
      </c>
      <c r="AG44" s="250" t="e">
        <f>+'FIN-CASHFLOW_CWS'!AG67</f>
        <v>#REF!</v>
      </c>
      <c r="AH44" s="250" t="e">
        <f>+'FIN-CASHFLOW_CWS'!AH67</f>
        <v>#REF!</v>
      </c>
      <c r="AI44" s="250" t="e">
        <f>+'FIN-CASHFLOW_CWS'!AI67</f>
        <v>#REF!</v>
      </c>
      <c r="AJ44" s="250" t="e">
        <f>+'FIN-CASHFLOW_CWS'!AJ67</f>
        <v>#REF!</v>
      </c>
      <c r="AK44" s="250" t="e">
        <f>+'FIN-CASHFLOW_CWS'!AK67</f>
        <v>#REF!</v>
      </c>
      <c r="AL44" s="250" t="e">
        <f>+'FIN-CASHFLOW_CWS'!AL67</f>
        <v>#REF!</v>
      </c>
      <c r="AM44" s="250" t="e">
        <f>+'FIN-CASHFLOW_CWS'!AM67</f>
        <v>#REF!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-112794045.59999998</v>
      </c>
      <c r="P45" s="250">
        <f>+'FIN-CASHFLOW_CWS'!P70</f>
        <v>-123859251.22499998</v>
      </c>
      <c r="Q45" s="250">
        <f>+'FIN-CASHFLOW_CWS'!Q70</f>
        <v>-134744421.84999996</v>
      </c>
      <c r="R45" s="250">
        <f>+'FIN-CASHFLOW_CWS'!R70</f>
        <v>-145451037.47499996</v>
      </c>
      <c r="S45" s="250">
        <f>+'FIN-CASHFLOW_CWS'!S70</f>
        <v>-156159218.09999996</v>
      </c>
      <c r="T45" s="250">
        <f>+'FIN-CASHFLOW_CWS'!T70</f>
        <v>-166889428.72499996</v>
      </c>
      <c r="U45" s="250">
        <f>+'FIN-CASHFLOW_CWS'!U70</f>
        <v>-177500344.34999996</v>
      </c>
      <c r="V45" s="250">
        <f>+'FIN-CASHFLOW_CWS'!V70</f>
        <v>-187098014.97499996</v>
      </c>
      <c r="W45" s="250">
        <f>+'FIN-CASHFLOW_CWS'!W70</f>
        <v>-196727035.59999996</v>
      </c>
      <c r="X45" s="250">
        <f>+'FIN-CASHFLOW_CWS'!X70</f>
        <v>-206295196.22499996</v>
      </c>
      <c r="Y45" s="250">
        <f>+'FIN-CASHFLOW_CWS'!Y70</f>
        <v>-215989871.84999996</v>
      </c>
      <c r="Z45" s="250">
        <f>+'FIN-CASHFLOW_CWS'!Z70</f>
        <v>-225546032.47499996</v>
      </c>
      <c r="AA45" s="250">
        <f>+'FIN-CASHFLOW_CWS'!AA70</f>
        <v>-235254753.09999996</v>
      </c>
      <c r="AB45" s="250" t="e">
        <f>+'FIN-CASHFLOW_CWS'!AB70</f>
        <v>#REF!</v>
      </c>
      <c r="AC45" s="250" t="e">
        <f>+'FIN-CASHFLOW_CWS'!AC70</f>
        <v>#REF!</v>
      </c>
      <c r="AD45" s="250" t="e">
        <f>+'FIN-CASHFLOW_CWS'!AD70</f>
        <v>#REF!</v>
      </c>
      <c r="AE45" s="250" t="e">
        <f>+'FIN-CASHFLOW_CWS'!AE70</f>
        <v>#REF!</v>
      </c>
      <c r="AF45" s="250" t="e">
        <f>+'FIN-CASHFLOW_CWS'!AF70</f>
        <v>#REF!</v>
      </c>
      <c r="AG45" s="250" t="e">
        <f>+'FIN-CASHFLOW_CWS'!AG70</f>
        <v>#REF!</v>
      </c>
      <c r="AH45" s="250" t="e">
        <f>+'FIN-CASHFLOW_CWS'!AH70</f>
        <v>#REF!</v>
      </c>
      <c r="AI45" s="250" t="e">
        <f>+'FIN-CASHFLOW_CWS'!AI70</f>
        <v>#REF!</v>
      </c>
      <c r="AJ45" s="250" t="e">
        <f>+'FIN-CASHFLOW_CWS'!AJ70</f>
        <v>#REF!</v>
      </c>
      <c r="AK45" s="250" t="e">
        <f>+'FIN-CASHFLOW_CWS'!AK70</f>
        <v>#REF!</v>
      </c>
      <c r="AL45" s="250" t="e">
        <f>+'FIN-CASHFLOW_CWS'!AL70</f>
        <v>#REF!</v>
      </c>
      <c r="AM45" s="250" t="e">
        <f>+'FIN-CASHFLOW_CWS'!AM70</f>
        <v>#REF!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-10738467.291666666</v>
      </c>
      <c r="Q49" s="250">
        <f t="shared" si="3"/>
        <v>-10670812.291666666</v>
      </c>
      <c r="R49" s="250">
        <f t="shared" si="3"/>
        <v>-10654257.291666666</v>
      </c>
      <c r="S49" s="250">
        <f t="shared" si="3"/>
        <v>-10673822.291666666</v>
      </c>
      <c r="T49" s="250">
        <f t="shared" si="3"/>
        <v>-10641852.291666666</v>
      </c>
      <c r="U49" s="250">
        <f t="shared" si="3"/>
        <v>-10630557.291666666</v>
      </c>
      <c r="V49" s="250">
        <f t="shared" si="3"/>
        <v>-9664428.958333334</v>
      </c>
      <c r="W49" s="250">
        <f t="shared" si="3"/>
        <v>-9648778.958333334</v>
      </c>
      <c r="X49" s="250">
        <f t="shared" si="3"/>
        <v>-9677918.958333334</v>
      </c>
      <c r="Y49" s="250">
        <f t="shared" si="3"/>
        <v>-9696433.958333334</v>
      </c>
      <c r="Z49" s="250">
        <f t="shared" si="3"/>
        <v>-9677918.958333334</v>
      </c>
      <c r="AA49" s="250">
        <f t="shared" si="3"/>
        <v>-9734478.958333334</v>
      </c>
      <c r="AB49" s="250" t="e">
        <f t="shared" si="3"/>
        <v>#REF!</v>
      </c>
      <c r="AC49" s="250" t="e">
        <f t="shared" si="3"/>
        <v>#REF!</v>
      </c>
      <c r="AD49" s="250" t="e">
        <f t="shared" si="3"/>
        <v>#REF!</v>
      </c>
      <c r="AE49" s="250" t="e">
        <f t="shared" si="3"/>
        <v>#REF!</v>
      </c>
      <c r="AF49" s="250" t="e">
        <f t="shared" si="3"/>
        <v>#REF!</v>
      </c>
      <c r="AG49" s="250" t="e">
        <f t="shared" si="3"/>
        <v>#REF!</v>
      </c>
      <c r="AH49" s="250" t="e">
        <f t="shared" si="3"/>
        <v>#REF!</v>
      </c>
      <c r="AI49" s="250" t="e">
        <f t="shared" si="3"/>
        <v>#REF!</v>
      </c>
      <c r="AJ49" s="250" t="e">
        <f t="shared" si="3"/>
        <v>#REF!</v>
      </c>
      <c r="AK49" s="250" t="e">
        <f t="shared" si="3"/>
        <v>#REF!</v>
      </c>
      <c r="AL49" s="250" t="e">
        <f t="shared" si="3"/>
        <v>#REF!</v>
      </c>
      <c r="AM49" s="250" t="e">
        <f t="shared" si="3"/>
        <v>#REF!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-9469517.5999999996</v>
      </c>
      <c r="P50" s="250">
        <f t="shared" si="4"/>
        <v>-11065205.625</v>
      </c>
      <c r="Q50" s="250">
        <f t="shared" si="4"/>
        <v>-10885170.625</v>
      </c>
      <c r="R50" s="250">
        <f t="shared" si="4"/>
        <v>-10706615.625</v>
      </c>
      <c r="S50" s="250">
        <f t="shared" si="4"/>
        <v>-10708180.625</v>
      </c>
      <c r="T50" s="250">
        <f t="shared" si="4"/>
        <v>-10730210.625</v>
      </c>
      <c r="U50" s="250">
        <f t="shared" si="4"/>
        <v>-10610915.625</v>
      </c>
      <c r="V50" s="250">
        <f t="shared" si="4"/>
        <v>-9597670.625</v>
      </c>
      <c r="W50" s="250">
        <f t="shared" si="4"/>
        <v>-9629020.625</v>
      </c>
      <c r="X50" s="250">
        <f t="shared" si="4"/>
        <v>-9568160.625</v>
      </c>
      <c r="Y50" s="250">
        <f t="shared" si="4"/>
        <v>-9694675.625</v>
      </c>
      <c r="Z50" s="250">
        <f t="shared" si="4"/>
        <v>-9556160.625</v>
      </c>
      <c r="AA50" s="250">
        <f t="shared" si="4"/>
        <v>-9708720.625</v>
      </c>
      <c r="AB50" s="250" t="e">
        <f t="shared" si="4"/>
        <v>#REF!</v>
      </c>
      <c r="AC50" s="250" t="e">
        <f t="shared" si="4"/>
        <v>#REF!</v>
      </c>
      <c r="AD50" s="250" t="e">
        <f t="shared" si="4"/>
        <v>#REF!</v>
      </c>
      <c r="AE50" s="250" t="e">
        <f t="shared" si="4"/>
        <v>#REF!</v>
      </c>
      <c r="AF50" s="250" t="e">
        <f t="shared" si="4"/>
        <v>#REF!</v>
      </c>
      <c r="AG50" s="250" t="e">
        <f t="shared" si="4"/>
        <v>#REF!</v>
      </c>
      <c r="AH50" s="250" t="e">
        <f t="shared" si="4"/>
        <v>#REF!</v>
      </c>
      <c r="AI50" s="250" t="e">
        <f t="shared" si="4"/>
        <v>#REF!</v>
      </c>
      <c r="AJ50" s="250" t="e">
        <f t="shared" si="4"/>
        <v>#REF!</v>
      </c>
      <c r="AK50" s="250" t="e">
        <f t="shared" si="4"/>
        <v>#REF!</v>
      </c>
      <c r="AL50" s="250" t="e">
        <f t="shared" si="4"/>
        <v>#REF!</v>
      </c>
      <c r="AM50" s="250" t="e">
        <f t="shared" si="4"/>
        <v>#REF!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-10738467.291666666</v>
      </c>
      <c r="Q55" s="250">
        <f t="shared" si="5"/>
        <v>-10670812.291666666</v>
      </c>
      <c r="R55" s="250">
        <f t="shared" si="5"/>
        <v>-10654257.291666666</v>
      </c>
      <c r="S55" s="250">
        <f t="shared" si="5"/>
        <v>-10673822.291666666</v>
      </c>
      <c r="T55" s="250">
        <f t="shared" si="5"/>
        <v>-10641852.291666666</v>
      </c>
      <c r="U55" s="250">
        <f t="shared" si="5"/>
        <v>-10630557.291666666</v>
      </c>
      <c r="V55" s="250">
        <f t="shared" si="5"/>
        <v>-9664428.958333334</v>
      </c>
      <c r="W55" s="250">
        <f t="shared" si="5"/>
        <v>-9648778.958333334</v>
      </c>
      <c r="X55" s="250">
        <f t="shared" si="5"/>
        <v>-9677918.958333334</v>
      </c>
      <c r="Y55" s="250">
        <f t="shared" si="5"/>
        <v>-9696433.958333334</v>
      </c>
      <c r="Z55" s="250">
        <f t="shared" si="5"/>
        <v>-9677918.958333334</v>
      </c>
      <c r="AA55" s="250">
        <f t="shared" si="5"/>
        <v>-9734478.958333334</v>
      </c>
      <c r="AB55" s="250" t="e">
        <f t="shared" si="5"/>
        <v>#REF!</v>
      </c>
      <c r="AC55" s="250" t="e">
        <f t="shared" si="5"/>
        <v>#REF!</v>
      </c>
      <c r="AD55" s="250" t="e">
        <f t="shared" si="5"/>
        <v>#REF!</v>
      </c>
      <c r="AE55" s="250" t="e">
        <f t="shared" si="5"/>
        <v>#REF!</v>
      </c>
      <c r="AF55" s="250" t="e">
        <f t="shared" si="5"/>
        <v>#REF!</v>
      </c>
      <c r="AG55" s="250" t="e">
        <f t="shared" si="5"/>
        <v>#REF!</v>
      </c>
      <c r="AH55" s="250" t="e">
        <f t="shared" si="5"/>
        <v>#REF!</v>
      </c>
      <c r="AI55" s="250" t="e">
        <f t="shared" si="5"/>
        <v>#REF!</v>
      </c>
      <c r="AJ55" s="250" t="e">
        <f t="shared" si="5"/>
        <v>#REF!</v>
      </c>
      <c r="AK55" s="250" t="e">
        <f t="shared" si="5"/>
        <v>#REF!</v>
      </c>
      <c r="AL55" s="250" t="e">
        <f t="shared" si="5"/>
        <v>#REF!</v>
      </c>
      <c r="AM55" s="250" t="e">
        <f t="shared" si="5"/>
        <v>#REF!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-123180667.89166668</v>
      </c>
      <c r="Q56" s="250">
        <f t="shared" si="6"/>
        <v>-133851480.18333335</v>
      </c>
      <c r="R56" s="250">
        <f t="shared" si="6"/>
        <v>-144505737.47500002</v>
      </c>
      <c r="S56" s="250">
        <f t="shared" si="5"/>
        <v>-155179559.76666668</v>
      </c>
      <c r="T56" s="250">
        <f t="shared" si="5"/>
        <v>-165821412.05833334</v>
      </c>
      <c r="U56" s="250">
        <f t="shared" si="5"/>
        <v>-176451969.34999999</v>
      </c>
      <c r="V56" s="250">
        <f t="shared" si="5"/>
        <v>-186116398.30833334</v>
      </c>
      <c r="W56" s="250">
        <f t="shared" si="5"/>
        <v>-195765177.26666668</v>
      </c>
      <c r="X56" s="250">
        <f t="shared" si="5"/>
        <v>-205443096.22500002</v>
      </c>
      <c r="Y56" s="250">
        <f t="shared" si="5"/>
        <v>-215139530.18333337</v>
      </c>
      <c r="Z56" s="250">
        <f t="shared" si="5"/>
        <v>-224817449.14166671</v>
      </c>
      <c r="AA56" s="250">
        <f t="shared" si="5"/>
        <v>-234551928.10000005</v>
      </c>
      <c r="AB56" s="250" t="e">
        <f t="shared" si="5"/>
        <v>#REF!</v>
      </c>
      <c r="AC56" s="250" t="e">
        <f t="shared" si="5"/>
        <v>#REF!</v>
      </c>
      <c r="AD56" s="250" t="e">
        <f t="shared" si="5"/>
        <v>#REF!</v>
      </c>
      <c r="AE56" s="250" t="e">
        <f t="shared" si="5"/>
        <v>#REF!</v>
      </c>
      <c r="AF56" s="250" t="e">
        <f t="shared" si="5"/>
        <v>#REF!</v>
      </c>
      <c r="AG56" s="250" t="e">
        <f t="shared" si="5"/>
        <v>#REF!</v>
      </c>
      <c r="AH56" s="250" t="e">
        <f t="shared" si="5"/>
        <v>#REF!</v>
      </c>
      <c r="AI56" s="250" t="e">
        <f t="shared" si="5"/>
        <v>#REF!</v>
      </c>
      <c r="AJ56" s="250" t="e">
        <f t="shared" si="5"/>
        <v>#REF!</v>
      </c>
      <c r="AK56" s="250" t="e">
        <f t="shared" si="5"/>
        <v>#REF!</v>
      </c>
      <c r="AL56" s="250" t="e">
        <f t="shared" si="5"/>
        <v>#REF!</v>
      </c>
      <c r="AM56" s="250" t="e">
        <f t="shared" si="5"/>
        <v>#REF!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-9469517.5999999996</v>
      </c>
      <c r="P57" s="250">
        <f t="shared" si="5"/>
        <v>-11065205.625</v>
      </c>
      <c r="Q57" s="250">
        <f t="shared" si="5"/>
        <v>-10885170.625</v>
      </c>
      <c r="R57" s="250">
        <f t="shared" si="5"/>
        <v>-10706615.625</v>
      </c>
      <c r="S57" s="250">
        <f t="shared" si="5"/>
        <v>-10708180.625</v>
      </c>
      <c r="T57" s="250">
        <f t="shared" si="5"/>
        <v>-10730210.625</v>
      </c>
      <c r="U57" s="250">
        <f t="shared" si="5"/>
        <v>-10610915.625</v>
      </c>
      <c r="V57" s="250">
        <f t="shared" si="5"/>
        <v>-9597670.625</v>
      </c>
      <c r="W57" s="250">
        <f t="shared" si="5"/>
        <v>-9629020.625</v>
      </c>
      <c r="X57" s="250">
        <f t="shared" si="5"/>
        <v>-9568160.625</v>
      </c>
      <c r="Y57" s="250">
        <f t="shared" si="5"/>
        <v>-9694675.625</v>
      </c>
      <c r="Z57" s="250">
        <f t="shared" si="5"/>
        <v>-9556160.625</v>
      </c>
      <c r="AA57" s="250">
        <f t="shared" si="5"/>
        <v>-9708720.625</v>
      </c>
      <c r="AB57" s="250" t="e">
        <f t="shared" si="5"/>
        <v>#REF!</v>
      </c>
      <c r="AC57" s="250" t="e">
        <f t="shared" si="5"/>
        <v>#REF!</v>
      </c>
      <c r="AD57" s="250" t="e">
        <f t="shared" si="5"/>
        <v>#REF!</v>
      </c>
      <c r="AE57" s="250" t="e">
        <f t="shared" si="5"/>
        <v>#REF!</v>
      </c>
      <c r="AF57" s="250" t="e">
        <f t="shared" si="5"/>
        <v>#REF!</v>
      </c>
      <c r="AG57" s="250" t="e">
        <f t="shared" si="5"/>
        <v>#REF!</v>
      </c>
      <c r="AH57" s="250" t="e">
        <f t="shared" si="5"/>
        <v>#REF!</v>
      </c>
      <c r="AI57" s="250" t="e">
        <f t="shared" si="5"/>
        <v>#REF!</v>
      </c>
      <c r="AJ57" s="250" t="e">
        <f t="shared" si="5"/>
        <v>#REF!</v>
      </c>
      <c r="AK57" s="250" t="e">
        <f t="shared" si="5"/>
        <v>#REF!</v>
      </c>
      <c r="AL57" s="250" t="e">
        <f t="shared" si="5"/>
        <v>#REF!</v>
      </c>
      <c r="AM57" s="250" t="e">
        <f t="shared" si="5"/>
        <v>#REF!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-112794045.59999998</v>
      </c>
      <c r="P58" s="250">
        <f t="shared" si="5"/>
        <v>-123859251.22499998</v>
      </c>
      <c r="Q58" s="250">
        <f t="shared" si="5"/>
        <v>-134744421.84999996</v>
      </c>
      <c r="R58" s="250">
        <f t="shared" si="5"/>
        <v>-145451037.47499996</v>
      </c>
      <c r="S58" s="250">
        <f t="shared" si="5"/>
        <v>-156159218.09999996</v>
      </c>
      <c r="T58" s="250">
        <f t="shared" si="5"/>
        <v>-166889428.72499996</v>
      </c>
      <c r="U58" s="250">
        <f t="shared" si="5"/>
        <v>-177500344.34999996</v>
      </c>
      <c r="V58" s="250">
        <f t="shared" si="5"/>
        <v>-187098014.97499996</v>
      </c>
      <c r="W58" s="250">
        <f t="shared" si="5"/>
        <v>-196727035.59999996</v>
      </c>
      <c r="X58" s="250">
        <f t="shared" si="5"/>
        <v>-206295196.22499996</v>
      </c>
      <c r="Y58" s="250">
        <f t="shared" si="5"/>
        <v>-215989871.84999996</v>
      </c>
      <c r="Z58" s="250">
        <f t="shared" si="5"/>
        <v>-225546032.47499996</v>
      </c>
      <c r="AA58" s="250">
        <f t="shared" si="5"/>
        <v>-235254753.09999996</v>
      </c>
      <c r="AB58" s="250" t="e">
        <f t="shared" si="5"/>
        <v>#REF!</v>
      </c>
      <c r="AC58" s="250" t="e">
        <f t="shared" si="5"/>
        <v>#REF!</v>
      </c>
      <c r="AD58" s="250" t="e">
        <f t="shared" si="5"/>
        <v>#REF!</v>
      </c>
      <c r="AE58" s="250" t="e">
        <f t="shared" si="5"/>
        <v>#REF!</v>
      </c>
      <c r="AF58" s="250" t="e">
        <f t="shared" si="5"/>
        <v>#REF!</v>
      </c>
      <c r="AG58" s="250" t="e">
        <f t="shared" si="5"/>
        <v>#REF!</v>
      </c>
      <c r="AH58" s="250" t="e">
        <f t="shared" si="5"/>
        <v>#REF!</v>
      </c>
      <c r="AI58" s="250" t="e">
        <f t="shared" si="5"/>
        <v>#REF!</v>
      </c>
      <c r="AJ58" s="250" t="e">
        <f t="shared" si="5"/>
        <v>#REF!</v>
      </c>
      <c r="AK58" s="250" t="e">
        <f t="shared" si="5"/>
        <v>#REF!</v>
      </c>
      <c r="AL58" s="250" t="e">
        <f t="shared" si="5"/>
        <v>#REF!</v>
      </c>
      <c r="AM58" s="250" t="e">
        <f t="shared" si="5"/>
        <v>#REF!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52834690.099999964</v>
      </c>
      <c r="O59" s="259">
        <f>+'FIN-CASHFLOW_CWS'!O58</f>
        <v>43365172.499999963</v>
      </c>
      <c r="P59" s="259">
        <f>+'FIN-CASHFLOW_CWS'!P58</f>
        <v>32299966.874999963</v>
      </c>
      <c r="Q59" s="259">
        <f>+'FIN-CASHFLOW_CWS'!Q58</f>
        <v>21414796.249999963</v>
      </c>
      <c r="R59" s="259">
        <f>+'FIN-CASHFLOW_CWS'!R58</f>
        <v>10708180.624999963</v>
      </c>
      <c r="S59" s="259">
        <f>+'FIN-CASHFLOW_CWS'!S58</f>
        <v>-3.7252902984619141E-8</v>
      </c>
      <c r="T59" s="259">
        <f>+'FIN-CASHFLOW_CWS'!T58</f>
        <v>-10730210.625000037</v>
      </c>
      <c r="U59" s="259">
        <f>+'FIN-CASHFLOW_CWS'!U58</f>
        <v>-21341126.250000037</v>
      </c>
      <c r="V59" s="259">
        <f>+'FIN-CASHFLOW_CWS'!V58</f>
        <v>-30938796.875000037</v>
      </c>
      <c r="W59" s="259">
        <f>+'FIN-CASHFLOW_CWS'!W58</f>
        <v>-40567817.500000037</v>
      </c>
      <c r="X59" s="259">
        <f>+'FIN-CASHFLOW_CWS'!X58</f>
        <v>-50135978.125000037</v>
      </c>
      <c r="Y59" s="259">
        <f>+'FIN-CASHFLOW_CWS'!Y58</f>
        <v>-59830653.750000037</v>
      </c>
      <c r="Z59" s="259">
        <f>+'FIN-CASHFLOW_CWS'!Z58</f>
        <v>-69386814.37500003</v>
      </c>
      <c r="AA59" s="259">
        <f>+'FIN-CASHFLOW_CWS'!AA58</f>
        <v>-79095535.00000003</v>
      </c>
      <c r="AB59" s="259" t="e">
        <f>+'FIN-CASHFLOW_CWS'!AB58</f>
        <v>#REF!</v>
      </c>
      <c r="AC59" s="259" t="e">
        <f>+'FIN-CASHFLOW_CWS'!AC58</f>
        <v>#REF!</v>
      </c>
      <c r="AD59" s="259" t="e">
        <f>+'FIN-CASHFLOW_CWS'!AD58</f>
        <v>#REF!</v>
      </c>
      <c r="AE59" s="259" t="e">
        <f>+'FIN-CASHFLOW_CWS'!AE58</f>
        <v>#REF!</v>
      </c>
      <c r="AF59" s="259" t="e">
        <f>+'FIN-CASHFLOW_CWS'!AF58</f>
        <v>#REF!</v>
      </c>
      <c r="AG59" s="259" t="e">
        <f>+'FIN-CASHFLOW_CWS'!AG58</f>
        <v>#REF!</v>
      </c>
      <c r="AH59" s="259" t="e">
        <f>+'FIN-CASHFLOW_CWS'!AH58</f>
        <v>#REF!</v>
      </c>
      <c r="AI59" s="259" t="e">
        <f>+'FIN-CASHFLOW_CWS'!AI58</f>
        <v>#REF!</v>
      </c>
      <c r="AJ59" s="259" t="e">
        <f>+'FIN-CASHFLOW_CWS'!AJ58</f>
        <v>#REF!</v>
      </c>
      <c r="AK59" s="259" t="e">
        <f>+'FIN-CASHFLOW_CWS'!AK58</f>
        <v>#REF!</v>
      </c>
      <c r="AL59" s="259" t="e">
        <f>+'FIN-CASHFLOW_CWS'!AL58</f>
        <v>#REF!</v>
      </c>
      <c r="AM59" s="259" t="e">
        <f>+'FIN-CASHFLOW_CWS'!AM58</f>
        <v>#REF!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5796000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1771000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#REF!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#REF!</v>
      </c>
      <c r="J27" s="181" t="e">
        <f>BM353</f>
        <v>#REF!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#REF!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#REF!</v>
      </c>
      <c r="J28" s="181" t="e">
        <f>BL368</f>
        <v>#REF!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#REF!</v>
      </c>
      <c r="G30" s="67" t="e">
        <f>SUM(AN372:AY372)</f>
        <v>#REF!</v>
      </c>
      <c r="H30" s="67" t="e">
        <f>SUM(AZ372:BK372)</f>
        <v>#VALUE!</v>
      </c>
      <c r="I30" s="181" t="e">
        <f t="shared" si="1"/>
        <v>#REF!</v>
      </c>
      <c r="J30" s="181" t="e">
        <f>BM372</f>
        <v>#REF!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#REF!</v>
      </c>
      <c r="G32" s="192" t="e">
        <f>SUM(AN376:AY376)</f>
        <v>#REF!</v>
      </c>
      <c r="H32" s="192" t="e">
        <f>SUM(AZ376:BK376)</f>
        <v>#VALUE!</v>
      </c>
      <c r="I32" s="181" t="e">
        <f t="shared" si="1"/>
        <v>#REF!</v>
      </c>
      <c r="J32" s="181" t="e">
        <f>BM376</f>
        <v>#REF!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#REF!</v>
      </c>
      <c r="G41" s="192" t="e">
        <f t="shared" si="3"/>
        <v>#REF!</v>
      </c>
      <c r="H41" s="192" t="e">
        <f t="shared" si="3"/>
        <v>#VALUE!</v>
      </c>
      <c r="I41" s="213" t="e">
        <f t="shared" si="3"/>
        <v>#REF!</v>
      </c>
      <c r="J41" s="213" t="e">
        <f t="shared" si="3"/>
        <v>#REF!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#REF!</v>
      </c>
      <c r="AC229" s="26" t="e">
        <f>STAFF_CWS!AG406</f>
        <v>#REF!</v>
      </c>
      <c r="AD229" s="26" t="e">
        <f>STAFF_CWS!AH406</f>
        <v>#REF!</v>
      </c>
      <c r="AE229" s="26" t="e">
        <f>STAFF_CWS!AI406</f>
        <v>#REF!</v>
      </c>
      <c r="AF229" s="26" t="e">
        <f>STAFF_CWS!AJ406</f>
        <v>#REF!</v>
      </c>
      <c r="AG229" s="26" t="e">
        <f>STAFF_CWS!AK406</f>
        <v>#REF!</v>
      </c>
      <c r="AH229" s="26" t="e">
        <f>STAFF_CWS!AL406</f>
        <v>#REF!</v>
      </c>
      <c r="AI229" s="26" t="e">
        <f>STAFF_CWS!AM406</f>
        <v>#REF!</v>
      </c>
      <c r="AJ229" s="26" t="e">
        <f>STAFF_CWS!AN406</f>
        <v>#REF!</v>
      </c>
      <c r="AK229" s="26" t="e">
        <f>STAFF_CWS!AO406</f>
        <v>#REF!</v>
      </c>
      <c r="AL229" s="26" t="e">
        <f>STAFF_CWS!AP406</f>
        <v>#REF!</v>
      </c>
      <c r="AM229" s="26" t="e">
        <f>STAFF_CWS!AQ406</f>
        <v>#REF!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#REF!</v>
      </c>
      <c r="AC230" s="26" t="e">
        <f>STAFF_CWS!AG407</f>
        <v>#REF!</v>
      </c>
      <c r="AD230" s="26" t="e">
        <f>STAFF_CWS!AH407</f>
        <v>#REF!</v>
      </c>
      <c r="AE230" s="26" t="e">
        <f>STAFF_CWS!AI407</f>
        <v>#REF!</v>
      </c>
      <c r="AF230" s="26" t="e">
        <f>STAFF_CWS!AJ407</f>
        <v>#REF!</v>
      </c>
      <c r="AG230" s="26" t="e">
        <f>STAFF_CWS!AK407</f>
        <v>#REF!</v>
      </c>
      <c r="AH230" s="26" t="e">
        <f>STAFF_CWS!AL407</f>
        <v>#REF!</v>
      </c>
      <c r="AI230" s="26" t="e">
        <f>STAFF_CWS!AM407</f>
        <v>#REF!</v>
      </c>
      <c r="AJ230" s="26" t="e">
        <f>STAFF_CWS!AN407</f>
        <v>#REF!</v>
      </c>
      <c r="AK230" s="26" t="e">
        <f>STAFF_CWS!AO407</f>
        <v>#REF!</v>
      </c>
      <c r="AL230" s="26" t="e">
        <f>STAFF_CWS!AP407</f>
        <v>#REF!</v>
      </c>
      <c r="AM230" s="26" t="e">
        <f>STAFF_CWS!AQ407</f>
        <v>#REF!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#REF!</v>
      </c>
      <c r="AC265" s="26" t="e">
        <f>STAFF_CWS!AG442</f>
        <v>#REF!</v>
      </c>
      <c r="AD265" s="26" t="e">
        <f>STAFF_CWS!AH442</f>
        <v>#REF!</v>
      </c>
      <c r="AE265" s="26" t="e">
        <f>STAFF_CWS!AI442</f>
        <v>#REF!</v>
      </c>
      <c r="AF265" s="26" t="e">
        <f>STAFF_CWS!AJ442</f>
        <v>#REF!</v>
      </c>
      <c r="AG265" s="26" t="e">
        <f>STAFF_CWS!AK442</f>
        <v>#REF!</v>
      </c>
      <c r="AH265" s="26" t="e">
        <f>STAFF_CWS!AL442</f>
        <v>#REF!</v>
      </c>
      <c r="AI265" s="26" t="e">
        <f>STAFF_CWS!AM442</f>
        <v>#REF!</v>
      </c>
      <c r="AJ265" s="26" t="e">
        <f>STAFF_CWS!AN442</f>
        <v>#REF!</v>
      </c>
      <c r="AK265" s="26" t="e">
        <f>STAFF_CWS!AO442</f>
        <v>#REF!</v>
      </c>
      <c r="AL265" s="26" t="e">
        <f>STAFF_CWS!AP442</f>
        <v>#REF!</v>
      </c>
      <c r="AM265" s="26" t="e">
        <f>STAFF_CWS!AQ442</f>
        <v>#REF!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#REF!</v>
      </c>
      <c r="AC266" s="26" t="e">
        <f>STAFF_CWS!AG443</f>
        <v>#REF!</v>
      </c>
      <c r="AD266" s="26" t="e">
        <f>STAFF_CWS!AH443</f>
        <v>#REF!</v>
      </c>
      <c r="AE266" s="26" t="e">
        <f>STAFF_CWS!AI443</f>
        <v>#REF!</v>
      </c>
      <c r="AF266" s="26" t="e">
        <f>STAFF_CWS!AJ443</f>
        <v>#REF!</v>
      </c>
      <c r="AG266" s="26" t="e">
        <f>STAFF_CWS!AK443</f>
        <v>#REF!</v>
      </c>
      <c r="AH266" s="26" t="e">
        <f>STAFF_CWS!AL443</f>
        <v>#REF!</v>
      </c>
      <c r="AI266" s="26" t="e">
        <f>STAFF_CWS!AM443</f>
        <v>#REF!</v>
      </c>
      <c r="AJ266" s="26" t="e">
        <f>STAFF_CWS!AN443</f>
        <v>#REF!</v>
      </c>
      <c r="AK266" s="26" t="e">
        <f>STAFF_CWS!AO443</f>
        <v>#REF!</v>
      </c>
      <c r="AL266" s="26" t="e">
        <f>STAFF_CWS!AP443</f>
        <v>#REF!</v>
      </c>
      <c r="AM266" s="26" t="e">
        <f>STAFF_CWS!AQ443</f>
        <v>#REF!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#REF!</v>
      </c>
      <c r="AC292" s="26" t="e">
        <f>STAFF_CWS!AG469</f>
        <v>#REF!</v>
      </c>
      <c r="AD292" s="26" t="e">
        <f>STAFF_CWS!AH469</f>
        <v>#REF!</v>
      </c>
      <c r="AE292" s="26" t="e">
        <f>STAFF_CWS!AI469</f>
        <v>#REF!</v>
      </c>
      <c r="AF292" s="26" t="e">
        <f>STAFF_CWS!AJ469</f>
        <v>#REF!</v>
      </c>
      <c r="AG292" s="26" t="e">
        <f>STAFF_CWS!AK469</f>
        <v>#REF!</v>
      </c>
      <c r="AH292" s="26" t="e">
        <f>STAFF_CWS!AL469</f>
        <v>#REF!</v>
      </c>
      <c r="AI292" s="26" t="e">
        <f>STAFF_CWS!AM469</f>
        <v>#REF!</v>
      </c>
      <c r="AJ292" s="26" t="e">
        <f>STAFF_CWS!AN469</f>
        <v>#REF!</v>
      </c>
      <c r="AK292" s="26" t="e">
        <f>STAFF_CWS!AO469</f>
        <v>#REF!</v>
      </c>
      <c r="AL292" s="26" t="e">
        <f>STAFF_CWS!AP469</f>
        <v>#REF!</v>
      </c>
      <c r="AM292" s="26" t="e">
        <f>STAFF_CWS!AQ469</f>
        <v>#REF!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#REF!</v>
      </c>
      <c r="AC293" s="26" t="e">
        <f>STAFF_CWS!AG470</f>
        <v>#REF!</v>
      </c>
      <c r="AD293" s="26" t="e">
        <f>STAFF_CWS!AH470</f>
        <v>#REF!</v>
      </c>
      <c r="AE293" s="26" t="e">
        <f>STAFF_CWS!AI470</f>
        <v>#REF!</v>
      </c>
      <c r="AF293" s="26" t="e">
        <f>STAFF_CWS!AJ470</f>
        <v>#REF!</v>
      </c>
      <c r="AG293" s="26" t="e">
        <f>STAFF_CWS!AK470</f>
        <v>#REF!</v>
      </c>
      <c r="AH293" s="26" t="e">
        <f>STAFF_CWS!AL470</f>
        <v>#REF!</v>
      </c>
      <c r="AI293" s="26" t="e">
        <f>STAFF_CWS!AM470</f>
        <v>#REF!</v>
      </c>
      <c r="AJ293" s="26" t="e">
        <f>STAFF_CWS!AN470</f>
        <v>#REF!</v>
      </c>
      <c r="AK293" s="26" t="e">
        <f>STAFF_CWS!AO470</f>
        <v>#REF!</v>
      </c>
      <c r="AL293" s="26" t="e">
        <f>STAFF_CWS!AP470</f>
        <v>#REF!</v>
      </c>
      <c r="AM293" s="26" t="e">
        <f>STAFF_CWS!AQ470</f>
        <v>#REF!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#REF!</v>
      </c>
      <c r="AC319" s="26" t="e">
        <f>STAFF_CWS!AG496</f>
        <v>#REF!</v>
      </c>
      <c r="AD319" s="26" t="e">
        <f>STAFF_CWS!AH496</f>
        <v>#REF!</v>
      </c>
      <c r="AE319" s="26" t="e">
        <f>STAFF_CWS!AI496</f>
        <v>#REF!</v>
      </c>
      <c r="AF319" s="26" t="e">
        <f>STAFF_CWS!AJ496</f>
        <v>#REF!</v>
      </c>
      <c r="AG319" s="26" t="e">
        <f>STAFF_CWS!AK496</f>
        <v>#REF!</v>
      </c>
      <c r="AH319" s="26" t="e">
        <f>STAFF_CWS!AL496</f>
        <v>#REF!</v>
      </c>
      <c r="AI319" s="26" t="e">
        <f>STAFF_CWS!AM496</f>
        <v>#REF!</v>
      </c>
      <c r="AJ319" s="26" t="e">
        <f>STAFF_CWS!AN496</f>
        <v>#REF!</v>
      </c>
      <c r="AK319" s="26" t="e">
        <f>STAFF_CWS!AO496</f>
        <v>#REF!</v>
      </c>
      <c r="AL319" s="26" t="e">
        <f>STAFF_CWS!AP496</f>
        <v>#REF!</v>
      </c>
      <c r="AM319" s="26" t="e">
        <f>STAFF_CWS!AQ496</f>
        <v>#REF!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#REF!</v>
      </c>
      <c r="AC353" s="26" t="e">
        <f>STAFF_CWS!AG530</f>
        <v>#REF!</v>
      </c>
      <c r="AD353" s="26" t="e">
        <f>STAFF_CWS!AH530</f>
        <v>#REF!</v>
      </c>
      <c r="AE353" s="26" t="e">
        <f>STAFF_CWS!AI530</f>
        <v>#REF!</v>
      </c>
      <c r="AF353" s="26" t="e">
        <f>STAFF_CWS!AJ530</f>
        <v>#REF!</v>
      </c>
      <c r="AG353" s="26" t="e">
        <f>STAFF_CWS!AK530</f>
        <v>#REF!</v>
      </c>
      <c r="AH353" s="26" t="e">
        <f>STAFF_CWS!AL530</f>
        <v>#REF!</v>
      </c>
      <c r="AI353" s="26" t="e">
        <f>STAFF_CWS!AM530</f>
        <v>#REF!</v>
      </c>
      <c r="AJ353" s="26" t="e">
        <f>STAFF_CWS!AN530</f>
        <v>#REF!</v>
      </c>
      <c r="AK353" s="26" t="e">
        <f>STAFF_CWS!AO530</f>
        <v>#REF!</v>
      </c>
      <c r="AL353" s="26" t="e">
        <f>STAFF_CWS!AP530</f>
        <v>#REF!</v>
      </c>
      <c r="AM353" s="26" t="e">
        <f>STAFF_CWS!AQ530</f>
        <v>#REF!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#REF!</v>
      </c>
      <c r="BM353" s="65" t="e">
        <f>STAFF_CWS!BP530</f>
        <v>#REF!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#REF!</v>
      </c>
      <c r="AC354" s="26" t="e">
        <f>STAFF_CWS!AG531</f>
        <v>#REF!</v>
      </c>
      <c r="AD354" s="26" t="e">
        <f>STAFF_CWS!AH531</f>
        <v>#REF!</v>
      </c>
      <c r="AE354" s="26" t="e">
        <f>STAFF_CWS!AI531</f>
        <v>#REF!</v>
      </c>
      <c r="AF354" s="26" t="e">
        <f>STAFF_CWS!AJ531</f>
        <v>#REF!</v>
      </c>
      <c r="AG354" s="26" t="e">
        <f>STAFF_CWS!AK531</f>
        <v>#REF!</v>
      </c>
      <c r="AH354" s="26" t="e">
        <f>STAFF_CWS!AL531</f>
        <v>#REF!</v>
      </c>
      <c r="AI354" s="26" t="e">
        <f>STAFF_CWS!AM531</f>
        <v>#REF!</v>
      </c>
      <c r="AJ354" s="26" t="e">
        <f>STAFF_CWS!AN531</f>
        <v>#REF!</v>
      </c>
      <c r="AK354" s="26" t="e">
        <f>STAFF_CWS!AO531</f>
        <v>#REF!</v>
      </c>
      <c r="AL354" s="26" t="e">
        <f>STAFF_CWS!AP531</f>
        <v>#REF!</v>
      </c>
      <c r="AM354" s="26" t="e">
        <f>STAFF_CWS!AQ531</f>
        <v>#REF!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#REF!</v>
      </c>
      <c r="BM354" s="65" t="e">
        <f>STAFF_CWS!BP531</f>
        <v>#REF!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#REF!</v>
      </c>
      <c r="AC358" s="26" t="e">
        <f>STAFF_CWS!AG535</f>
        <v>#REF!</v>
      </c>
      <c r="AD358" s="26" t="e">
        <f>STAFF_CWS!AH535</f>
        <v>#REF!</v>
      </c>
      <c r="AE358" s="26" t="e">
        <f>STAFF_CWS!AI535</f>
        <v>#REF!</v>
      </c>
      <c r="AF358" s="26" t="e">
        <f>STAFF_CWS!AJ535</f>
        <v>#REF!</v>
      </c>
      <c r="AG358" s="26" t="e">
        <f>STAFF_CWS!AK535</f>
        <v>#REF!</v>
      </c>
      <c r="AH358" s="26" t="e">
        <f>STAFF_CWS!AL535</f>
        <v>#REF!</v>
      </c>
      <c r="AI358" s="26" t="e">
        <f>STAFF_CWS!AM535</f>
        <v>#REF!</v>
      </c>
      <c r="AJ358" s="26" t="e">
        <f>STAFF_CWS!AN535</f>
        <v>#REF!</v>
      </c>
      <c r="AK358" s="26" t="e">
        <f>STAFF_CWS!AO535</f>
        <v>#REF!</v>
      </c>
      <c r="AL358" s="26" t="e">
        <f>STAFF_CWS!AP535</f>
        <v>#REF!</v>
      </c>
      <c r="AM358" s="26" t="e">
        <f>STAFF_CWS!AQ535</f>
        <v>#REF!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#REF!</v>
      </c>
      <c r="BM358" s="65" t="e">
        <f>STAFF_CWS!BP535</f>
        <v>#REF!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#REF!</v>
      </c>
      <c r="AC363" s="26" t="e">
        <f>STAFF_CWS!AG540</f>
        <v>#REF!</v>
      </c>
      <c r="AD363" s="26" t="e">
        <f>STAFF_CWS!AH540</f>
        <v>#REF!</v>
      </c>
      <c r="AE363" s="26" t="e">
        <f>STAFF_CWS!AI540</f>
        <v>#REF!</v>
      </c>
      <c r="AF363" s="26" t="e">
        <f>STAFF_CWS!AJ540</f>
        <v>#REF!</v>
      </c>
      <c r="AG363" s="26" t="e">
        <f>STAFF_CWS!AK540</f>
        <v>#REF!</v>
      </c>
      <c r="AH363" s="26" t="e">
        <f>STAFF_CWS!AL540</f>
        <v>#REF!</v>
      </c>
      <c r="AI363" s="26" t="e">
        <f>STAFF_CWS!AM540</f>
        <v>#REF!</v>
      </c>
      <c r="AJ363" s="26" t="e">
        <f>STAFF_CWS!AN540</f>
        <v>#REF!</v>
      </c>
      <c r="AK363" s="26" t="e">
        <f>STAFF_CWS!AO540</f>
        <v>#REF!</v>
      </c>
      <c r="AL363" s="26" t="e">
        <f>STAFF_CWS!AP540</f>
        <v>#REF!</v>
      </c>
      <c r="AM363" s="26" t="e">
        <f>STAFF_CWS!AQ540</f>
        <v>#REF!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#REF!</v>
      </c>
      <c r="AC364" s="26" t="e">
        <f>STAFF_CWS!AG541</f>
        <v>#REF!</v>
      </c>
      <c r="AD364" s="26" t="e">
        <f>STAFF_CWS!AH541</f>
        <v>#REF!</v>
      </c>
      <c r="AE364" s="26" t="e">
        <f>STAFF_CWS!AI541</f>
        <v>#REF!</v>
      </c>
      <c r="AF364" s="26" t="e">
        <f>STAFF_CWS!AJ541</f>
        <v>#REF!</v>
      </c>
      <c r="AG364" s="26" t="e">
        <f>STAFF_CWS!AK541</f>
        <v>#REF!</v>
      </c>
      <c r="AH364" s="26" t="e">
        <f>STAFF_CWS!AL541</f>
        <v>#REF!</v>
      </c>
      <c r="AI364" s="26" t="e">
        <f>STAFF_CWS!AM541</f>
        <v>#REF!</v>
      </c>
      <c r="AJ364" s="26" t="e">
        <f>STAFF_CWS!AN541</f>
        <v>#REF!</v>
      </c>
      <c r="AK364" s="26" t="e">
        <f>STAFF_CWS!AO541</f>
        <v>#REF!</v>
      </c>
      <c r="AL364" s="26" t="e">
        <f>STAFF_CWS!AP541</f>
        <v>#REF!</v>
      </c>
      <c r="AM364" s="26" t="e">
        <f>STAFF_CWS!AQ541</f>
        <v>#REF!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#REF!</v>
      </c>
      <c r="AC365" s="26" t="e">
        <f>STAFF_CWS!AG542</f>
        <v>#REF!</v>
      </c>
      <c r="AD365" s="26" t="e">
        <f>STAFF_CWS!AH542</f>
        <v>#REF!</v>
      </c>
      <c r="AE365" s="26" t="e">
        <f>STAFF_CWS!AI542</f>
        <v>#REF!</v>
      </c>
      <c r="AF365" s="26" t="e">
        <f>STAFF_CWS!AJ542</f>
        <v>#REF!</v>
      </c>
      <c r="AG365" s="26" t="e">
        <f>STAFF_CWS!AK542</f>
        <v>#REF!</v>
      </c>
      <c r="AH365" s="26" t="e">
        <f>STAFF_CWS!AL542</f>
        <v>#REF!</v>
      </c>
      <c r="AI365" s="26" t="e">
        <f>STAFF_CWS!AM542</f>
        <v>#REF!</v>
      </c>
      <c r="AJ365" s="26" t="e">
        <f>STAFF_CWS!AN542</f>
        <v>#REF!</v>
      </c>
      <c r="AK365" s="26" t="e">
        <f>STAFF_CWS!AO542</f>
        <v>#REF!</v>
      </c>
      <c r="AL365" s="26" t="e">
        <f>STAFF_CWS!AP542</f>
        <v>#REF!</v>
      </c>
      <c r="AM365" s="26" t="e">
        <f>STAFF_CWS!AQ542</f>
        <v>#REF!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#REF!</v>
      </c>
      <c r="AC367" s="26" t="e">
        <f>STAFF_CWS!AG544</f>
        <v>#REF!</v>
      </c>
      <c r="AD367" s="26" t="e">
        <f>STAFF_CWS!AH544</f>
        <v>#REF!</v>
      </c>
      <c r="AE367" s="26" t="e">
        <f>STAFF_CWS!AI544</f>
        <v>#REF!</v>
      </c>
      <c r="AF367" s="26" t="e">
        <f>STAFF_CWS!AJ544</f>
        <v>#REF!</v>
      </c>
      <c r="AG367" s="26" t="e">
        <f>STAFF_CWS!AK544</f>
        <v>#REF!</v>
      </c>
      <c r="AH367" s="26" t="e">
        <f>STAFF_CWS!AL544</f>
        <v>#REF!</v>
      </c>
      <c r="AI367" s="26" t="e">
        <f>STAFF_CWS!AM544</f>
        <v>#REF!</v>
      </c>
      <c r="AJ367" s="26" t="e">
        <f>STAFF_CWS!AN544</f>
        <v>#REF!</v>
      </c>
      <c r="AK367" s="26" t="e">
        <f>STAFF_CWS!AO544</f>
        <v>#REF!</v>
      </c>
      <c r="AL367" s="26" t="e">
        <f>STAFF_CWS!AP544</f>
        <v>#REF!</v>
      </c>
      <c r="AM367" s="26" t="e">
        <f>STAFF_CWS!AQ544</f>
        <v>#REF!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#REF!</v>
      </c>
      <c r="AC368" s="26" t="e">
        <f>STAFF_CWS!AG545</f>
        <v>#REF!</v>
      </c>
      <c r="AD368" s="26" t="e">
        <f>STAFF_CWS!AH545</f>
        <v>#REF!</v>
      </c>
      <c r="AE368" s="26" t="e">
        <f>STAFF_CWS!AI545</f>
        <v>#REF!</v>
      </c>
      <c r="AF368" s="26" t="e">
        <f>STAFF_CWS!AJ545</f>
        <v>#REF!</v>
      </c>
      <c r="AG368" s="26" t="e">
        <f>STAFF_CWS!AK545</f>
        <v>#REF!</v>
      </c>
      <c r="AH368" s="26" t="e">
        <f>STAFF_CWS!AL545</f>
        <v>#REF!</v>
      </c>
      <c r="AI368" s="26" t="e">
        <f>STAFF_CWS!AM545</f>
        <v>#REF!</v>
      </c>
      <c r="AJ368" s="26" t="e">
        <f>STAFF_CWS!AN545</f>
        <v>#REF!</v>
      </c>
      <c r="AK368" s="26" t="e">
        <f>STAFF_CWS!AO545</f>
        <v>#REF!</v>
      </c>
      <c r="AL368" s="26" t="e">
        <f>STAFF_CWS!AP545</f>
        <v>#REF!</v>
      </c>
      <c r="AM368" s="26" t="e">
        <f>STAFF_CWS!AQ545</f>
        <v>#REF!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#REF!</v>
      </c>
      <c r="BM368" s="65" t="e">
        <f>STAFF_CWS!BP545</f>
        <v>#REF!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#REF!</v>
      </c>
      <c r="AN372" s="26" t="e">
        <f>STAFF_CWS!AR549</f>
        <v>#REF!</v>
      </c>
      <c r="AO372" s="26" t="e">
        <f>STAFF_CWS!AS549</f>
        <v>#REF!</v>
      </c>
      <c r="AP372" s="26" t="e">
        <f>STAFF_CWS!AT549</f>
        <v>#REF!</v>
      </c>
      <c r="AQ372" s="26" t="e">
        <f>STAFF_CWS!AU549</f>
        <v>#REF!</v>
      </c>
      <c r="AR372" s="26" t="e">
        <f>STAFF_CWS!AV549</f>
        <v>#REF!</v>
      </c>
      <c r="AS372" s="26" t="e">
        <f>STAFF_CWS!AW549</f>
        <v>#REF!</v>
      </c>
      <c r="AT372" s="26" t="e">
        <f>STAFF_CWS!AX549</f>
        <v>#REF!</v>
      </c>
      <c r="AU372" s="26" t="e">
        <f>STAFF_CWS!AY549</f>
        <v>#REF!</v>
      </c>
      <c r="AV372" s="26" t="e">
        <f>STAFF_CWS!AZ549</f>
        <v>#REF!</v>
      </c>
      <c r="AW372" s="26" t="e">
        <f>STAFF_CWS!BA549</f>
        <v>#REF!</v>
      </c>
      <c r="AX372" s="26" t="e">
        <f>STAFF_CWS!BB549</f>
        <v>#REF!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#REF!</v>
      </c>
      <c r="BM372" s="65" t="e">
        <f>STAFF_CWS!BP549</f>
        <v>#REF!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#REF!</v>
      </c>
      <c r="AN374" s="26" t="e">
        <f>STAFF_CWS!AR551</f>
        <v>#REF!</v>
      </c>
      <c r="AO374" s="26" t="e">
        <f>STAFF_CWS!AS551</f>
        <v>#REF!</v>
      </c>
      <c r="AP374" s="26" t="e">
        <f>STAFF_CWS!AT551</f>
        <v>#REF!</v>
      </c>
      <c r="AQ374" s="26" t="e">
        <f>STAFF_CWS!AU551</f>
        <v>#REF!</v>
      </c>
      <c r="AR374" s="26" t="e">
        <f>STAFF_CWS!AV551</f>
        <v>#REF!</v>
      </c>
      <c r="AS374" s="26" t="e">
        <f>STAFF_CWS!AW551</f>
        <v>#REF!</v>
      </c>
      <c r="AT374" s="26" t="e">
        <f>STAFF_CWS!AX551</f>
        <v>#REF!</v>
      </c>
      <c r="AU374" s="26" t="e">
        <f>STAFF_CWS!AY551</f>
        <v>#REF!</v>
      </c>
      <c r="AV374" s="26" t="e">
        <f>STAFF_CWS!AZ551</f>
        <v>#REF!</v>
      </c>
      <c r="AW374" s="26" t="e">
        <f>STAFF_CWS!BA551</f>
        <v>#REF!</v>
      </c>
      <c r="AX374" s="26" t="e">
        <f>STAFF_CWS!BB551</f>
        <v>#REF!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#REF!</v>
      </c>
      <c r="AC376" s="26" t="e">
        <f>STAFF_CWS!AG553</f>
        <v>#REF!</v>
      </c>
      <c r="AD376" s="26" t="e">
        <f>STAFF_CWS!AH553</f>
        <v>#REF!</v>
      </c>
      <c r="AE376" s="26" t="e">
        <f>STAFF_CWS!AI553</f>
        <v>#REF!</v>
      </c>
      <c r="AF376" s="26" t="e">
        <f>STAFF_CWS!AJ553</f>
        <v>#REF!</v>
      </c>
      <c r="AG376" s="26" t="e">
        <f>STAFF_CWS!AK553</f>
        <v>#REF!</v>
      </c>
      <c r="AH376" s="26" t="e">
        <f>STAFF_CWS!AL553</f>
        <v>#REF!</v>
      </c>
      <c r="AI376" s="26" t="e">
        <f>STAFF_CWS!AM553</f>
        <v>#REF!</v>
      </c>
      <c r="AJ376" s="26" t="e">
        <f>STAFF_CWS!AN553</f>
        <v>#REF!</v>
      </c>
      <c r="AK376" s="26" t="e">
        <f>STAFF_CWS!AO553</f>
        <v>#REF!</v>
      </c>
      <c r="AL376" s="26" t="e">
        <f>STAFF_CWS!AP553</f>
        <v>#REF!</v>
      </c>
      <c r="AM376" s="26" t="e">
        <f>STAFF_CWS!AQ553</f>
        <v>#REF!</v>
      </c>
      <c r="AN376" s="26" t="e">
        <f>STAFF_CWS!AR553</f>
        <v>#REF!</v>
      </c>
      <c r="AO376" s="26" t="e">
        <f>STAFF_CWS!AS553</f>
        <v>#REF!</v>
      </c>
      <c r="AP376" s="26" t="e">
        <f>STAFF_CWS!AT553</f>
        <v>#REF!</v>
      </c>
      <c r="AQ376" s="26" t="e">
        <f>STAFF_CWS!AU553</f>
        <v>#REF!</v>
      </c>
      <c r="AR376" s="26" t="e">
        <f>STAFF_CWS!AV553</f>
        <v>#REF!</v>
      </c>
      <c r="AS376" s="26" t="e">
        <f>STAFF_CWS!AW553</f>
        <v>#REF!</v>
      </c>
      <c r="AT376" s="26" t="e">
        <f>STAFF_CWS!AX553</f>
        <v>#REF!</v>
      </c>
      <c r="AU376" s="26" t="e">
        <f>STAFF_CWS!AY553</f>
        <v>#REF!</v>
      </c>
      <c r="AV376" s="26" t="e">
        <f>STAFF_CWS!AZ553</f>
        <v>#REF!</v>
      </c>
      <c r="AW376" s="26" t="e">
        <f>STAFF_CWS!BA553</f>
        <v>#REF!</v>
      </c>
      <c r="AX376" s="26" t="e">
        <f>STAFF_CWS!BB553</f>
        <v>#REF!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#REF!</v>
      </c>
      <c r="BM376" s="65" t="e">
        <f>STAFF_CWS!BP553</f>
        <v>#REF!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88000</v>
      </c>
      <c r="Q7" s="9">
        <f>'FIN-P&amp;L_CWS'!R129</f>
        <v>143000</v>
      </c>
      <c r="R7" s="9">
        <f>'FIN-P&amp;L_CWS'!S129</f>
        <v>159500</v>
      </c>
      <c r="S7" s="9">
        <f>'FIN-P&amp;L_CWS'!T129</f>
        <v>159500</v>
      </c>
      <c r="T7" s="9">
        <f>'FIN-P&amp;L_CWS'!U129</f>
        <v>176000</v>
      </c>
      <c r="U7" s="9">
        <f>'FIN-P&amp;L_CWS'!V129</f>
        <v>192500</v>
      </c>
      <c r="V7" s="9">
        <f>'FIN-P&amp;L_CWS'!W129</f>
        <v>159500</v>
      </c>
      <c r="W7" s="9">
        <f>'FIN-P&amp;L_CWS'!X129</f>
        <v>176000</v>
      </c>
      <c r="X7" s="9">
        <f>'FIN-P&amp;L_CWS'!Y129</f>
        <v>143000</v>
      </c>
      <c r="Y7" s="9">
        <f>'FIN-P&amp;L_CWS'!Z129</f>
        <v>143000</v>
      </c>
      <c r="Z7" s="9">
        <f>'FIN-P&amp;L_CWS'!AA129</f>
        <v>143000</v>
      </c>
      <c r="AA7" s="9">
        <f>'FIN-P&amp;L_CWS'!AB129</f>
        <v>88000</v>
      </c>
      <c r="AB7" s="9">
        <f>'FIN-P&amp;L_CWS'!AC129</f>
        <v>-836437941.29999995</v>
      </c>
      <c r="AC7" s="9">
        <f>'FIN-P&amp;L_CWS'!AD129</f>
        <v>-1359213495.9000001</v>
      </c>
      <c r="AD7" s="9">
        <f>'FIN-P&amp;L_CWS'!AE129</f>
        <v>-1516037324.0999999</v>
      </c>
      <c r="AE7" s="9">
        <f>'FIN-P&amp;L_CWS'!AF129</f>
        <v>-1515974534.0999999</v>
      </c>
      <c r="AF7" s="9">
        <f>'FIN-P&amp;L_CWS'!AG129</f>
        <v>-1672792162.5999999</v>
      </c>
      <c r="AG7" s="9">
        <f>'FIN-P&amp;L_CWS'!AH129</f>
        <v>-1829595060.8</v>
      </c>
      <c r="AH7" s="9">
        <f>'FIN-P&amp;L_CWS'!AI129</f>
        <v>-1515974534.0999999</v>
      </c>
      <c r="AI7" s="9">
        <f>'FIN-P&amp;L_CWS'!AJ129</f>
        <v>-1672792162.5999999</v>
      </c>
      <c r="AJ7" s="9">
        <f>'FIN-P&amp;L_CWS'!AK129</f>
        <v>-1359150705.9000001</v>
      </c>
      <c r="AK7" s="9">
        <f>'FIN-P&amp;L_CWS'!AL129</f>
        <v>-1359150705.9000001</v>
      </c>
      <c r="AL7" s="9">
        <f>'FIN-P&amp;L_CWS'!AM129</f>
        <v>-1359150705.9000001</v>
      </c>
      <c r="AM7" s="9">
        <f>'FIN-P&amp;L_CWS'!AN129</f>
        <v>-836417011.29999995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10826467.291666666</v>
      </c>
      <c r="Q8" s="9">
        <f>'FIN-P&amp;L_CWS'!R205</f>
        <v>10813812.291666666</v>
      </c>
      <c r="R8" s="9">
        <f>'FIN-P&amp;L_CWS'!S205</f>
        <v>10813757.291666666</v>
      </c>
      <c r="S8" s="9">
        <f>'FIN-P&amp;L_CWS'!T205</f>
        <v>10833322.291666666</v>
      </c>
      <c r="T8" s="9">
        <f>'FIN-P&amp;L_CWS'!U205</f>
        <v>10817852.291666666</v>
      </c>
      <c r="U8" s="9">
        <f>'FIN-P&amp;L_CWS'!V205</f>
        <v>10823057.291666666</v>
      </c>
      <c r="V8" s="9">
        <f>'FIN-P&amp;L_CWS'!W205</f>
        <v>9823928.958333334</v>
      </c>
      <c r="W8" s="9">
        <f>'FIN-P&amp;L_CWS'!X205</f>
        <v>9824778.958333334</v>
      </c>
      <c r="X8" s="9">
        <f>'FIN-P&amp;L_CWS'!Y205</f>
        <v>9820918.958333334</v>
      </c>
      <c r="Y8" s="9">
        <f>'FIN-P&amp;L_CWS'!Z205</f>
        <v>9839433.958333334</v>
      </c>
      <c r="Z8" s="9">
        <f>'FIN-P&amp;L_CWS'!AA205</f>
        <v>9820918.958333334</v>
      </c>
      <c r="AA8" s="9">
        <f>'FIN-P&amp;L_CWS'!AB205</f>
        <v>9822478.958333334</v>
      </c>
      <c r="AB8" s="9" t="e">
        <f>'FIN-P&amp;L_CWS'!AC205</f>
        <v>#REF!</v>
      </c>
      <c r="AC8" s="9" t="e">
        <f>'FIN-P&amp;L_CWS'!AD205</f>
        <v>#REF!</v>
      </c>
      <c r="AD8" s="9" t="e">
        <f>'FIN-P&amp;L_CWS'!AE205</f>
        <v>#REF!</v>
      </c>
      <c r="AE8" s="9" t="e">
        <f>'FIN-P&amp;L_CWS'!AF205</f>
        <v>#REF!</v>
      </c>
      <c r="AF8" s="9" t="e">
        <f>'FIN-P&amp;L_CWS'!AG205</f>
        <v>#REF!</v>
      </c>
      <c r="AG8" s="9" t="e">
        <f>'FIN-P&amp;L_CWS'!AH205</f>
        <v>#REF!</v>
      </c>
      <c r="AH8" s="9" t="e">
        <f>'FIN-P&amp;L_CWS'!AI205</f>
        <v>#REF!</v>
      </c>
      <c r="AI8" s="9" t="e">
        <f>'FIN-P&amp;L_CWS'!AJ205</f>
        <v>#REF!</v>
      </c>
      <c r="AJ8" s="9" t="e">
        <f>'FIN-P&amp;L_CWS'!AK205</f>
        <v>#REF!</v>
      </c>
      <c r="AK8" s="9" t="e">
        <f>'FIN-P&amp;L_CWS'!AL205</f>
        <v>#REF!</v>
      </c>
      <c r="AL8" s="9" t="e">
        <f>'FIN-P&amp;L_CWS'!AM205</f>
        <v>#REF!</v>
      </c>
      <c r="AM8" s="9" t="e">
        <f>'FIN-P&amp;L_CWS'!AN205</f>
        <v>#REF!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-10738467.291666666</v>
      </c>
      <c r="Q9" s="9">
        <f>'FIN-P&amp;L_CWS'!R207</f>
        <v>-10670812.291666666</v>
      </c>
      <c r="R9" s="9">
        <f>'FIN-P&amp;L_CWS'!S207</f>
        <v>-10654257.291666666</v>
      </c>
      <c r="S9" s="9">
        <f>'FIN-P&amp;L_CWS'!T207</f>
        <v>-10673822.291666666</v>
      </c>
      <c r="T9" s="9">
        <f>'FIN-P&amp;L_CWS'!U207</f>
        <v>-10641852.291666666</v>
      </c>
      <c r="U9" s="9">
        <f>'FIN-P&amp;L_CWS'!V207</f>
        <v>-10630557.291666666</v>
      </c>
      <c r="V9" s="9">
        <f>'FIN-P&amp;L_CWS'!W207</f>
        <v>-9664428.958333334</v>
      </c>
      <c r="W9" s="9">
        <f>'FIN-P&amp;L_CWS'!X207</f>
        <v>-9648778.958333334</v>
      </c>
      <c r="X9" s="9">
        <f>'FIN-P&amp;L_CWS'!Y207</f>
        <v>-9677918.958333334</v>
      </c>
      <c r="Y9" s="9">
        <f>'FIN-P&amp;L_CWS'!Z207</f>
        <v>-9696433.958333334</v>
      </c>
      <c r="Z9" s="9">
        <f>'FIN-P&amp;L_CWS'!AA207</f>
        <v>-9677918.958333334</v>
      </c>
      <c r="AA9" s="9">
        <f>'FIN-P&amp;L_CWS'!AB207</f>
        <v>-9734478.958333334</v>
      </c>
      <c r="AB9" s="9" t="e">
        <f>'FIN-P&amp;L_CWS'!AC207</f>
        <v>#REF!</v>
      </c>
      <c r="AC9" s="9" t="e">
        <f>'FIN-P&amp;L_CWS'!AD207</f>
        <v>#REF!</v>
      </c>
      <c r="AD9" s="9" t="e">
        <f>'FIN-P&amp;L_CWS'!AE207</f>
        <v>#REF!</v>
      </c>
      <c r="AE9" s="9" t="e">
        <f>'FIN-P&amp;L_CWS'!AF207</f>
        <v>#REF!</v>
      </c>
      <c r="AF9" s="9" t="e">
        <f>'FIN-P&amp;L_CWS'!AG207</f>
        <v>#REF!</v>
      </c>
      <c r="AG9" s="9" t="e">
        <f>'FIN-P&amp;L_CWS'!AH207</f>
        <v>#REF!</v>
      </c>
      <c r="AH9" s="9" t="e">
        <f>'FIN-P&amp;L_CWS'!AI207</f>
        <v>#REF!</v>
      </c>
      <c r="AI9" s="9" t="e">
        <f>'FIN-P&amp;L_CWS'!AJ207</f>
        <v>#REF!</v>
      </c>
      <c r="AJ9" s="9" t="e">
        <f>'FIN-P&amp;L_CWS'!AK207</f>
        <v>#REF!</v>
      </c>
      <c r="AK9" s="9" t="e">
        <f>'FIN-P&amp;L_CWS'!AL207</f>
        <v>#REF!</v>
      </c>
      <c r="AL9" s="9" t="e">
        <f>'FIN-P&amp;L_CWS'!AM207</f>
        <v>#REF!</v>
      </c>
      <c r="AM9" s="9" t="e">
        <f>'FIN-P&amp;L_CWS'!AN207</f>
        <v>#REF!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-123180667.89166668</v>
      </c>
      <c r="Q10" s="9">
        <f>'FIN-P&amp;L_CWS'!R208</f>
        <v>-133851480.18333335</v>
      </c>
      <c r="R10" s="9">
        <f>'FIN-P&amp;L_CWS'!S208</f>
        <v>-144505737.47500002</v>
      </c>
      <c r="S10" s="9">
        <f>'FIN-P&amp;L_CWS'!T208</f>
        <v>-155179559.76666668</v>
      </c>
      <c r="T10" s="9">
        <f>'FIN-P&amp;L_CWS'!U208</f>
        <v>-165821412.05833334</v>
      </c>
      <c r="U10" s="9">
        <f>'FIN-P&amp;L_CWS'!V208</f>
        <v>-176451969.34999999</v>
      </c>
      <c r="V10" s="9">
        <f>'FIN-P&amp;L_CWS'!W208</f>
        <v>-186116398.30833334</v>
      </c>
      <c r="W10" s="9">
        <f>'FIN-P&amp;L_CWS'!X208</f>
        <v>-195765177.26666668</v>
      </c>
      <c r="X10" s="9">
        <f>'FIN-P&amp;L_CWS'!Y208</f>
        <v>-205443096.22500002</v>
      </c>
      <c r="Y10" s="9">
        <f>'FIN-P&amp;L_CWS'!Z208</f>
        <v>-215139530.18333337</v>
      </c>
      <c r="Z10" s="9">
        <f>'FIN-P&amp;L_CWS'!AA208</f>
        <v>-224817449.14166671</v>
      </c>
      <c r="AA10" s="9">
        <f>'FIN-P&amp;L_CWS'!AB208</f>
        <v>-234551928.10000005</v>
      </c>
      <c r="AB10" s="9" t="e">
        <f>'FIN-P&amp;L_CWS'!AC208</f>
        <v>#REF!</v>
      </c>
      <c r="AC10" s="9" t="e">
        <f>'FIN-P&amp;L_CWS'!AD208</f>
        <v>#REF!</v>
      </c>
      <c r="AD10" s="9" t="e">
        <f>'FIN-P&amp;L_CWS'!AE208</f>
        <v>#REF!</v>
      </c>
      <c r="AE10" s="9" t="e">
        <f>'FIN-P&amp;L_CWS'!AF208</f>
        <v>#REF!</v>
      </c>
      <c r="AF10" s="9" t="e">
        <f>'FIN-P&amp;L_CWS'!AG208</f>
        <v>#REF!</v>
      </c>
      <c r="AG10" s="9" t="e">
        <f>'FIN-P&amp;L_CWS'!AH208</f>
        <v>#REF!</v>
      </c>
      <c r="AH10" s="9" t="e">
        <f>'FIN-P&amp;L_CWS'!AI208</f>
        <v>#REF!</v>
      </c>
      <c r="AI10" s="9" t="e">
        <f>'FIN-P&amp;L_CWS'!AJ208</f>
        <v>#REF!</v>
      </c>
      <c r="AJ10" s="9" t="e">
        <f>'FIN-P&amp;L_CWS'!AK208</f>
        <v>#REF!</v>
      </c>
      <c r="AK10" s="9" t="e">
        <f>'FIN-P&amp;L_CWS'!AL208</f>
        <v>#REF!</v>
      </c>
      <c r="AL10" s="9" t="e">
        <f>'FIN-P&amp;L_CWS'!AM208</f>
        <v>#REF!</v>
      </c>
      <c r="AM10" s="9" t="e">
        <f>'FIN-P&amp;L_CWS'!AN208</f>
        <v>#REF!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16</v>
      </c>
      <c r="Q15" s="206">
        <f>'REV-REVCALC_CWS'!P13</f>
        <v>26</v>
      </c>
      <c r="R15" s="206">
        <f>'REV-REVCALC_CWS'!Q13</f>
        <v>29</v>
      </c>
      <c r="S15" s="206">
        <f>'REV-REVCALC_CWS'!R13</f>
        <v>29</v>
      </c>
      <c r="T15" s="206">
        <f>'REV-REVCALC_CWS'!S13</f>
        <v>32</v>
      </c>
      <c r="U15" s="206">
        <f>'REV-REVCALC_CWS'!T13</f>
        <v>35</v>
      </c>
      <c r="V15" s="206">
        <f>'REV-REVCALC_CWS'!U13</f>
        <v>29</v>
      </c>
      <c r="W15" s="206">
        <f>'REV-REVCALC_CWS'!V13</f>
        <v>32</v>
      </c>
      <c r="X15" s="206">
        <f>'REV-REVCALC_CWS'!W13</f>
        <v>26</v>
      </c>
      <c r="Y15" s="206">
        <f>'REV-REVCALC_CWS'!X13</f>
        <v>26</v>
      </c>
      <c r="Z15" s="206">
        <f>'REV-REVCALC_CWS'!Y13</f>
        <v>26</v>
      </c>
      <c r="AA15" s="206">
        <f>'REV-REVCALC_CWS'!Z13</f>
        <v>16</v>
      </c>
      <c r="AB15" s="206">
        <f>'REV-REVCALC_CWS'!AA13</f>
        <v>29</v>
      </c>
      <c r="AC15" s="206">
        <f>'REV-REVCALC_CWS'!AB13</f>
        <v>47</v>
      </c>
      <c r="AD15" s="206">
        <f>'REV-REVCALC_CWS'!AC13</f>
        <v>53</v>
      </c>
      <c r="AE15" s="206">
        <f>'REV-REVCALC_CWS'!AD13</f>
        <v>53</v>
      </c>
      <c r="AF15" s="206">
        <f>'REV-REVCALC_CWS'!AE13</f>
        <v>58</v>
      </c>
      <c r="AG15" s="206">
        <f>'REV-REVCALC_CWS'!AF13</f>
        <v>64</v>
      </c>
      <c r="AH15" s="206">
        <f>'REV-REVCALC_CWS'!AG13</f>
        <v>53</v>
      </c>
      <c r="AI15" s="206">
        <f>'REV-REVCALC_CWS'!AH13</f>
        <v>58</v>
      </c>
      <c r="AJ15" s="206">
        <f>'REV-REVCALC_CWS'!AI13</f>
        <v>47</v>
      </c>
      <c r="AK15" s="206">
        <f>'REV-REVCALC_CWS'!AJ13</f>
        <v>47</v>
      </c>
      <c r="AL15" s="206">
        <f>'REV-REVCALC_CWS'!AK13</f>
        <v>47</v>
      </c>
      <c r="AM15" s="206">
        <f>'REV-REVCALC_CWS'!AL13</f>
        <v>29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288000</v>
      </c>
      <c r="Q19" s="9">
        <f>'REV-REVCALC_CWS'!P90</f>
        <v>468000</v>
      </c>
      <c r="R19" s="9">
        <f>'REV-REVCALC_CWS'!Q90</f>
        <v>522000</v>
      </c>
      <c r="S19" s="9">
        <f>'REV-REVCALC_CWS'!R90</f>
        <v>522000</v>
      </c>
      <c r="T19" s="9">
        <f>'REV-REVCALC_CWS'!S90</f>
        <v>576000</v>
      </c>
      <c r="U19" s="9">
        <f>'REV-REVCALC_CWS'!T90</f>
        <v>630000</v>
      </c>
      <c r="V19" s="9">
        <f>'REV-REVCALC_CWS'!U90</f>
        <v>522000</v>
      </c>
      <c r="W19" s="9">
        <f>'REV-REVCALC_CWS'!V90</f>
        <v>576000</v>
      </c>
      <c r="X19" s="9">
        <f>'REV-REVCALC_CWS'!W90</f>
        <v>468000</v>
      </c>
      <c r="Y19" s="9">
        <f>'REV-REVCALC_CWS'!X90</f>
        <v>468000</v>
      </c>
      <c r="Z19" s="9">
        <f>'REV-REVCALC_CWS'!Y90</f>
        <v>468000</v>
      </c>
      <c r="AA19" s="9">
        <f>'REV-REVCALC_CWS'!Z90</f>
        <v>288000</v>
      </c>
      <c r="AB19" s="9" t="e">
        <f>'REV-REVCALC_CWS'!AA90</f>
        <v>#REF!</v>
      </c>
      <c r="AC19" s="9" t="e">
        <f>'REV-REVCALC_CWS'!AB90</f>
        <v>#REF!</v>
      </c>
      <c r="AD19" s="9" t="e">
        <f>'REV-REVCALC_CWS'!AC90</f>
        <v>#REF!</v>
      </c>
      <c r="AE19" s="9" t="e">
        <f>'REV-REVCALC_CWS'!AD90</f>
        <v>#REF!</v>
      </c>
      <c r="AF19" s="9" t="e">
        <f>'REV-REVCALC_CWS'!AE90</f>
        <v>#REF!</v>
      </c>
      <c r="AG19" s="9" t="e">
        <f>'REV-REVCALC_CWS'!AF90</f>
        <v>#REF!</v>
      </c>
      <c r="AH19" s="9" t="e">
        <f>'REV-REVCALC_CWS'!AG90</f>
        <v>#REF!</v>
      </c>
      <c r="AI19" s="9" t="e">
        <f>'REV-REVCALC_CWS'!AH90</f>
        <v>#REF!</v>
      </c>
      <c r="AJ19" s="9" t="e">
        <f>'REV-REVCALC_CWS'!AI90</f>
        <v>#REF!</v>
      </c>
      <c r="AK19" s="9" t="e">
        <f>'REV-REVCALC_CWS'!AJ90</f>
        <v>#REF!</v>
      </c>
      <c r="AL19" s="9" t="e">
        <f>'REV-REVCALC_CWS'!AK90</f>
        <v>#REF!</v>
      </c>
      <c r="AM19" s="9" t="e">
        <f>'REV-REVCALC_CWS'!AL90</f>
        <v>#REF!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88000</v>
      </c>
      <c r="Q20" s="9">
        <f>'REV-REVCALC_CWS'!P91</f>
        <v>143000</v>
      </c>
      <c r="R20" s="9">
        <f>'REV-REVCALC_CWS'!Q91</f>
        <v>159500</v>
      </c>
      <c r="S20" s="9">
        <f>'REV-REVCALC_CWS'!R91</f>
        <v>159500</v>
      </c>
      <c r="T20" s="9">
        <f>'REV-REVCALC_CWS'!S91</f>
        <v>176000</v>
      </c>
      <c r="U20" s="9">
        <f>'REV-REVCALC_CWS'!T91</f>
        <v>192500</v>
      </c>
      <c r="V20" s="9">
        <f>'REV-REVCALC_CWS'!U91</f>
        <v>159500</v>
      </c>
      <c r="W20" s="9">
        <f>'REV-REVCALC_CWS'!V91</f>
        <v>176000</v>
      </c>
      <c r="X20" s="9">
        <f>'REV-REVCALC_CWS'!W91</f>
        <v>143000</v>
      </c>
      <c r="Y20" s="9">
        <f>'REV-REVCALC_CWS'!X91</f>
        <v>143000</v>
      </c>
      <c r="Z20" s="9">
        <f>'REV-REVCALC_CWS'!Y91</f>
        <v>143000</v>
      </c>
      <c r="AA20" s="9">
        <f>'REV-REVCALC_CWS'!Z91</f>
        <v>88000</v>
      </c>
      <c r="AB20" s="9" t="e">
        <f>'REV-REVCALC_CWS'!AA91</f>
        <v>#REF!</v>
      </c>
      <c r="AC20" s="9" t="e">
        <f>'REV-REVCALC_CWS'!AB91</f>
        <v>#REF!</v>
      </c>
      <c r="AD20" s="9" t="e">
        <f>'REV-REVCALC_CWS'!AC91</f>
        <v>#REF!</v>
      </c>
      <c r="AE20" s="9" t="e">
        <f>'REV-REVCALC_CWS'!AD91</f>
        <v>#REF!</v>
      </c>
      <c r="AF20" s="9" t="e">
        <f>'REV-REVCALC_CWS'!AE91</f>
        <v>#REF!</v>
      </c>
      <c r="AG20" s="9" t="e">
        <f>'REV-REVCALC_CWS'!AF91</f>
        <v>#REF!</v>
      </c>
      <c r="AH20" s="9" t="e">
        <f>'REV-REVCALC_CWS'!AG91</f>
        <v>#REF!</v>
      </c>
      <c r="AI20" s="9" t="e">
        <f>'REV-REVCALC_CWS'!AH91</f>
        <v>#REF!</v>
      </c>
      <c r="AJ20" s="9" t="e">
        <f>'REV-REVCALC_CWS'!AI91</f>
        <v>#REF!</v>
      </c>
      <c r="AK20" s="9" t="e">
        <f>'REV-REVCALC_CWS'!AJ91</f>
        <v>#REF!</v>
      </c>
      <c r="AL20" s="9" t="e">
        <f>'REV-REVCALC_CWS'!AK91</f>
        <v>#REF!</v>
      </c>
      <c r="AM20" s="9" t="e">
        <f>'REV-REVCALC_CWS'!AL91</f>
        <v>#REF!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88000</v>
      </c>
      <c r="Q26" s="9">
        <f>'REV-REVCALC_CWS'!P91</f>
        <v>143000</v>
      </c>
      <c r="R26" s="9">
        <f>'REV-REVCALC_CWS'!Q91</f>
        <v>159500</v>
      </c>
      <c r="S26" s="9">
        <f>'REV-REVCALC_CWS'!R91</f>
        <v>159500</v>
      </c>
      <c r="T26" s="9">
        <f>'REV-REVCALC_CWS'!S91</f>
        <v>176000</v>
      </c>
      <c r="U26" s="9">
        <f>'REV-REVCALC_CWS'!T91</f>
        <v>192500</v>
      </c>
      <c r="V26" s="9">
        <f>'REV-REVCALC_CWS'!U91</f>
        <v>159500</v>
      </c>
      <c r="W26" s="9">
        <f>'REV-REVCALC_CWS'!V91</f>
        <v>176000</v>
      </c>
      <c r="X26" s="9">
        <f>'REV-REVCALC_CWS'!W91</f>
        <v>143000</v>
      </c>
      <c r="Y26" s="9">
        <f>'REV-REVCALC_CWS'!X91</f>
        <v>143000</v>
      </c>
      <c r="Z26" s="9">
        <f>'REV-REVCALC_CWS'!Y91</f>
        <v>143000</v>
      </c>
      <c r="AA26" s="9">
        <f>'REV-REVCALC_CWS'!Z91</f>
        <v>88000</v>
      </c>
      <c r="AB26" s="9" t="e">
        <f>'REV-REVCALC_CWS'!AA91</f>
        <v>#REF!</v>
      </c>
      <c r="AC26" s="9" t="e">
        <f>'REV-REVCALC_CWS'!AB91</f>
        <v>#REF!</v>
      </c>
      <c r="AD26" s="9" t="e">
        <f>'REV-REVCALC_CWS'!AC91</f>
        <v>#REF!</v>
      </c>
      <c r="AE26" s="9" t="e">
        <f>'REV-REVCALC_CWS'!AD91</f>
        <v>#REF!</v>
      </c>
      <c r="AF26" s="9" t="e">
        <f>'REV-REVCALC_CWS'!AE91</f>
        <v>#REF!</v>
      </c>
      <c r="AG26" s="9" t="e">
        <f>'REV-REVCALC_CWS'!AF91</f>
        <v>#REF!</v>
      </c>
      <c r="AH26" s="9" t="e">
        <f>'REV-REVCALC_CWS'!AG91</f>
        <v>#REF!</v>
      </c>
      <c r="AI26" s="9" t="e">
        <f>'REV-REVCALC_CWS'!AH91</f>
        <v>#REF!</v>
      </c>
      <c r="AJ26" s="9" t="e">
        <f>'REV-REVCALC_CWS'!AI91</f>
        <v>#REF!</v>
      </c>
      <c r="AK26" s="9" t="e">
        <f>'REV-REVCALC_CWS'!AJ91</f>
        <v>#REF!</v>
      </c>
      <c r="AL26" s="9" t="e">
        <f>'REV-REVCALC_CWS'!AK91</f>
        <v>#REF!</v>
      </c>
      <c r="AM26" s="9" t="e">
        <f>'REV-REVCALC_CWS'!AL91</f>
        <v>#REF!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117333.33333333333</v>
      </c>
      <c r="Q28" s="202">
        <f t="shared" si="3"/>
        <v>190666.66666666666</v>
      </c>
      <c r="R28" s="202">
        <f t="shared" si="3"/>
        <v>212666.66666666666</v>
      </c>
      <c r="S28" s="202">
        <f t="shared" si="3"/>
        <v>212666.66666666666</v>
      </c>
      <c r="T28" s="202">
        <f t="shared" si="3"/>
        <v>234666.66666666666</v>
      </c>
      <c r="U28" s="202">
        <f t="shared" si="3"/>
        <v>256666.66666666666</v>
      </c>
      <c r="V28" s="202">
        <f t="shared" si="3"/>
        <v>638000</v>
      </c>
      <c r="W28" s="202">
        <f t="shared" si="3"/>
        <v>704000</v>
      </c>
      <c r="X28" s="202">
        <f t="shared" si="3"/>
        <v>572000</v>
      </c>
      <c r="Y28" s="202">
        <f t="shared" si="3"/>
        <v>572000</v>
      </c>
      <c r="Z28" s="202">
        <f t="shared" si="3"/>
        <v>572000</v>
      </c>
      <c r="AA28" s="202">
        <f t="shared" si="3"/>
        <v>352000</v>
      </c>
      <c r="AB28" s="202" t="e">
        <f t="shared" si="3"/>
        <v>#REF!</v>
      </c>
      <c r="AC28" s="202" t="e">
        <f t="shared" si="3"/>
        <v>#REF!</v>
      </c>
      <c r="AD28" s="202" t="e">
        <f t="shared" si="3"/>
        <v>#REF!</v>
      </c>
      <c r="AE28" s="202" t="e">
        <f t="shared" si="3"/>
        <v>#REF!</v>
      </c>
      <c r="AF28" s="202" t="e">
        <f t="shared" si="3"/>
        <v>#REF!</v>
      </c>
      <c r="AG28" s="202" t="e">
        <f t="shared" si="3"/>
        <v>#REF!</v>
      </c>
      <c r="AH28" s="202" t="e">
        <f t="shared" si="3"/>
        <v>#REF!</v>
      </c>
      <c r="AI28" s="202" t="e">
        <f t="shared" si="3"/>
        <v>#REF!</v>
      </c>
      <c r="AJ28" s="202" t="e">
        <f t="shared" ref="AJ28:BK28" si="4">AJ26/AJ27</f>
        <v>#REF!</v>
      </c>
      <c r="AK28" s="202" t="e">
        <f t="shared" si="4"/>
        <v>#REF!</v>
      </c>
      <c r="AL28" s="202" t="e">
        <f t="shared" si="4"/>
        <v>#REF!</v>
      </c>
      <c r="AM28" s="202" t="e">
        <f t="shared" si="4"/>
        <v>#REF!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#REF!</v>
      </c>
      <c r="AC34" s="203" t="e">
        <f>COSM_DB!AC159</f>
        <v>#REF!</v>
      </c>
      <c r="AD34" s="203" t="e">
        <f>COSM_DB!AD159</f>
        <v>#REF!</v>
      </c>
      <c r="AE34" s="203" t="e">
        <f>COSM_DB!AE159</f>
        <v>#REF!</v>
      </c>
      <c r="AF34" s="203" t="e">
        <f>COSM_DB!AF159</f>
        <v>#REF!</v>
      </c>
      <c r="AG34" s="203" t="e">
        <f>COSM_DB!AG159</f>
        <v>#REF!</v>
      </c>
      <c r="AH34" s="203" t="e">
        <f>COSM_DB!AH159</f>
        <v>#REF!</v>
      </c>
      <c r="AI34" s="203" t="e">
        <f>COSM_DB!AI159</f>
        <v>#REF!</v>
      </c>
      <c r="AJ34" s="203" t="e">
        <f>COSM_DB!AJ159</f>
        <v>#REF!</v>
      </c>
      <c r="AK34" s="203" t="e">
        <f>COSM_DB!AK159</f>
        <v>#REF!</v>
      </c>
      <c r="AL34" s="203" t="e">
        <f>COSM_DB!AL159</f>
        <v>#REF!</v>
      </c>
      <c r="AM34" s="203" t="e">
        <f>COSM_DB!AM159</f>
        <v>#REF!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#REF!</v>
      </c>
      <c r="AC35" s="203" t="e">
        <f>COSM_DB!AC160</f>
        <v>#REF!</v>
      </c>
      <c r="AD35" s="203" t="e">
        <f>COSM_DB!AD160</f>
        <v>#REF!</v>
      </c>
      <c r="AE35" s="203" t="e">
        <f>COSM_DB!AE160</f>
        <v>#REF!</v>
      </c>
      <c r="AF35" s="203" t="e">
        <f>COSM_DB!AF160</f>
        <v>#REF!</v>
      </c>
      <c r="AG35" s="203" t="e">
        <f>COSM_DB!AG160</f>
        <v>#REF!</v>
      </c>
      <c r="AH35" s="203" t="e">
        <f>COSM_DB!AH160</f>
        <v>#REF!</v>
      </c>
      <c r="AI35" s="203" t="e">
        <f>COSM_DB!AI160</f>
        <v>#REF!</v>
      </c>
      <c r="AJ35" s="203" t="e">
        <f>COSM_DB!AJ160</f>
        <v>#REF!</v>
      </c>
      <c r="AK35" s="203" t="e">
        <f>COSM_DB!AK160</f>
        <v>#REF!</v>
      </c>
      <c r="AL35" s="203" t="e">
        <f>COSM_DB!AL160</f>
        <v>#REF!</v>
      </c>
      <c r="AM35" s="203" t="e">
        <f>COSM_DB!AM160</f>
        <v>#REF!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#REF!</v>
      </c>
      <c r="AC37" s="203" t="e">
        <f>COSM_DB!AC164+COSM_DB!AC165+COSM_DB!AC166</f>
        <v>#REF!</v>
      </c>
      <c r="AD37" s="203" t="e">
        <f>COSM_DB!AD164+COSM_DB!AD165+COSM_DB!AD166</f>
        <v>#REF!</v>
      </c>
      <c r="AE37" s="203" t="e">
        <f>COSM_DB!AE164+COSM_DB!AE165+COSM_DB!AE166</f>
        <v>#REF!</v>
      </c>
      <c r="AF37" s="203" t="e">
        <f>COSM_DB!AF164+COSM_DB!AF165+COSM_DB!AF166</f>
        <v>#REF!</v>
      </c>
      <c r="AG37" s="203" t="e">
        <f>COSM_DB!AG164+COSM_DB!AG165+COSM_DB!AG166</f>
        <v>#REF!</v>
      </c>
      <c r="AH37" s="203" t="e">
        <f>COSM_DB!AH164+COSM_DB!AH165+COSM_DB!AH166</f>
        <v>#REF!</v>
      </c>
      <c r="AI37" s="203" t="e">
        <f>COSM_DB!AI164+COSM_DB!AI165+COSM_DB!AI166</f>
        <v>#REF!</v>
      </c>
      <c r="AJ37" s="203" t="e">
        <f>COSM_DB!AJ164+COSM_DB!AJ165+COSM_DB!AJ166</f>
        <v>#REF!</v>
      </c>
      <c r="AK37" s="203" t="e">
        <f>COSM_DB!AK164+COSM_DB!AK165+COSM_DB!AK166</f>
        <v>#REF!</v>
      </c>
      <c r="AL37" s="203" t="e">
        <f>COSM_DB!AL164+COSM_DB!AL165+COSM_DB!AL166</f>
        <v>#REF!</v>
      </c>
      <c r="AM37" s="203" t="e">
        <f>COSM_DB!AM164+COSM_DB!AM165+COSM_DB!AM166</f>
        <v>#REF!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#REF!</v>
      </c>
      <c r="AC38" s="203" t="e">
        <f>COSM_DB!AC168</f>
        <v>#REF!</v>
      </c>
      <c r="AD38" s="203" t="e">
        <f>COSM_DB!AD168</f>
        <v>#REF!</v>
      </c>
      <c r="AE38" s="203" t="e">
        <f>COSM_DB!AE168</f>
        <v>#REF!</v>
      </c>
      <c r="AF38" s="203" t="e">
        <f>COSM_DB!AF168</f>
        <v>#REF!</v>
      </c>
      <c r="AG38" s="203" t="e">
        <f>COSM_DB!AG168</f>
        <v>#REF!</v>
      </c>
      <c r="AH38" s="203" t="e">
        <f>COSM_DB!AH168</f>
        <v>#REF!</v>
      </c>
      <c r="AI38" s="203" t="e">
        <f>COSM_DB!AI168</f>
        <v>#REF!</v>
      </c>
      <c r="AJ38" s="203" t="e">
        <f>COSM_DB!AJ168</f>
        <v>#REF!</v>
      </c>
      <c r="AK38" s="203" t="e">
        <f>COSM_DB!AK168</f>
        <v>#REF!</v>
      </c>
      <c r="AL38" s="203" t="e">
        <f>COSM_DB!AL168</f>
        <v>#REF!</v>
      </c>
      <c r="AM38" s="203" t="e">
        <f>COSM_DB!AM168</f>
        <v>#REF!</v>
      </c>
      <c r="AN38" s="203" t="e">
        <f>COSM_DB!AN168</f>
        <v>#REF!</v>
      </c>
      <c r="AO38" s="203" t="e">
        <f>COSM_DB!AO168</f>
        <v>#REF!</v>
      </c>
      <c r="AP38" s="203" t="e">
        <f>COSM_DB!AP168</f>
        <v>#REF!</v>
      </c>
      <c r="AQ38" s="203" t="e">
        <f>COSM_DB!AQ168</f>
        <v>#REF!</v>
      </c>
      <c r="AR38" s="203" t="e">
        <f>COSM_DB!AR168</f>
        <v>#REF!</v>
      </c>
      <c r="AS38" s="203" t="e">
        <f>COSM_DB!AS168</f>
        <v>#REF!</v>
      </c>
      <c r="AT38" s="203" t="e">
        <f>COSM_DB!AT168</f>
        <v>#REF!</v>
      </c>
      <c r="AU38" s="203" t="e">
        <f>COSM_DB!AU168</f>
        <v>#REF!</v>
      </c>
      <c r="AV38" s="203" t="e">
        <f>COSM_DB!AV168</f>
        <v>#REF!</v>
      </c>
      <c r="AW38" s="203" t="e">
        <f>COSM_DB!AW168</f>
        <v>#REF!</v>
      </c>
      <c r="AX38" s="203" t="e">
        <f>COSM_DB!AX168</f>
        <v>#REF!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#REF!</v>
      </c>
      <c r="AC47" s="205" t="e">
        <f t="shared" si="5"/>
        <v>#REF!</v>
      </c>
      <c r="AD47" s="205" t="e">
        <f t="shared" si="5"/>
        <v>#REF!</v>
      </c>
      <c r="AE47" s="205" t="e">
        <f t="shared" si="5"/>
        <v>#REF!</v>
      </c>
      <c r="AF47" s="205" t="e">
        <f t="shared" si="5"/>
        <v>#REF!</v>
      </c>
      <c r="AG47" s="205" t="e">
        <f t="shared" si="5"/>
        <v>#REF!</v>
      </c>
      <c r="AH47" s="205" t="e">
        <f t="shared" si="5"/>
        <v>#REF!</v>
      </c>
      <c r="AI47" s="205" t="e">
        <f t="shared" ref="AI47:BK47" si="6">AI46+AI38</f>
        <v>#REF!</v>
      </c>
      <c r="AJ47" s="205" t="e">
        <f t="shared" si="6"/>
        <v>#REF!</v>
      </c>
      <c r="AK47" s="205" t="e">
        <f t="shared" si="6"/>
        <v>#REF!</v>
      </c>
      <c r="AL47" s="205" t="e">
        <f t="shared" si="6"/>
        <v>#REF!</v>
      </c>
      <c r="AM47" s="205" t="e">
        <f t="shared" si="6"/>
        <v>#REF!</v>
      </c>
      <c r="AN47" s="205" t="e">
        <f t="shared" si="6"/>
        <v>#REF!</v>
      </c>
      <c r="AO47" s="205" t="e">
        <f t="shared" si="6"/>
        <v>#REF!</v>
      </c>
      <c r="AP47" s="205" t="e">
        <f t="shared" si="6"/>
        <v>#REF!</v>
      </c>
      <c r="AQ47" s="205" t="e">
        <f t="shared" si="6"/>
        <v>#REF!</v>
      </c>
      <c r="AR47" s="205" t="e">
        <f t="shared" si="6"/>
        <v>#REF!</v>
      </c>
      <c r="AS47" s="205" t="e">
        <f t="shared" si="6"/>
        <v>#REF!</v>
      </c>
      <c r="AT47" s="205" t="e">
        <f t="shared" si="6"/>
        <v>#REF!</v>
      </c>
      <c r="AU47" s="205" t="e">
        <f t="shared" si="6"/>
        <v>#REF!</v>
      </c>
      <c r="AV47" s="205" t="e">
        <f t="shared" si="6"/>
        <v>#REF!</v>
      </c>
      <c r="AW47" s="205" t="e">
        <f t="shared" si="6"/>
        <v>#REF!</v>
      </c>
      <c r="AX47" s="205" t="e">
        <f t="shared" si="6"/>
        <v>#REF!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1771000</v>
      </c>
      <c r="H5" s="9" t="e">
        <f>SUM(AD49:AO49)</f>
        <v>#REF!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44275</v>
      </c>
      <c r="H6" s="9" t="e">
        <f>SUM(AD50:AO50)</f>
        <v>#REF!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109426</v>
      </c>
      <c r="H7" s="9" t="e">
        <f>SUM(AD51:AO51)</f>
        <v>#REF!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#REF!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54713</v>
      </c>
      <c r="H24" s="9" t="e">
        <f t="shared" si="9"/>
        <v>#REF!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#REF!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#REF!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#REF!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#REF!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54713</v>
      </c>
      <c r="H29" s="9" t="e">
        <f t="shared" si="12"/>
        <v>#REF!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54713</v>
      </c>
      <c r="H30" s="9" t="e">
        <f>H29/H20</f>
        <v>#REF!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88000</v>
      </c>
      <c r="S49" s="9">
        <f>'REV-REVCALC_CWS'!P91</f>
        <v>143000</v>
      </c>
      <c r="T49" s="9">
        <f>'REV-REVCALC_CWS'!Q91</f>
        <v>159500</v>
      </c>
      <c r="U49" s="9">
        <f>'REV-REVCALC_CWS'!R91</f>
        <v>159500</v>
      </c>
      <c r="V49" s="9">
        <f>'REV-REVCALC_CWS'!S91</f>
        <v>176000</v>
      </c>
      <c r="W49" s="9">
        <f>'REV-REVCALC_CWS'!T91</f>
        <v>192500</v>
      </c>
      <c r="X49" s="9">
        <f>'REV-REVCALC_CWS'!U91</f>
        <v>159500</v>
      </c>
      <c r="Y49" s="9">
        <f>'REV-REVCALC_CWS'!V91</f>
        <v>176000</v>
      </c>
      <c r="Z49" s="9">
        <f>'REV-REVCALC_CWS'!W91</f>
        <v>143000</v>
      </c>
      <c r="AA49" s="9">
        <f>'REV-REVCALC_CWS'!X91</f>
        <v>143000</v>
      </c>
      <c r="AB49" s="9">
        <f>'REV-REVCALC_CWS'!Y91</f>
        <v>143000</v>
      </c>
      <c r="AC49" s="9">
        <f>'REV-REVCALC_CWS'!Z91</f>
        <v>88000</v>
      </c>
      <c r="AD49" s="9" t="e">
        <f>'REV-REVCALC_CWS'!AA91</f>
        <v>#REF!</v>
      </c>
      <c r="AE49" s="9" t="e">
        <f>'REV-REVCALC_CWS'!AB91</f>
        <v>#REF!</v>
      </c>
      <c r="AF49" s="9" t="e">
        <f>'REV-REVCALC_CWS'!AC91</f>
        <v>#REF!</v>
      </c>
      <c r="AG49" s="9" t="e">
        <f>'REV-REVCALC_CWS'!AD91</f>
        <v>#REF!</v>
      </c>
      <c r="AH49" s="9" t="e">
        <f>'REV-REVCALC_CWS'!AE91</f>
        <v>#REF!</v>
      </c>
      <c r="AI49" s="9" t="e">
        <f>'REV-REVCALC_CWS'!AF91</f>
        <v>#REF!</v>
      </c>
      <c r="AJ49" s="9" t="e">
        <f>'REV-REVCALC_CWS'!AG91</f>
        <v>#REF!</v>
      </c>
      <c r="AK49" s="9" t="e">
        <f>'REV-REVCALC_CWS'!AH91</f>
        <v>#REF!</v>
      </c>
      <c r="AL49" s="9" t="e">
        <f>'REV-REVCALC_CWS'!AI91</f>
        <v>#REF!</v>
      </c>
      <c r="AM49" s="9" t="e">
        <f>'REV-REVCALC_CWS'!AJ91</f>
        <v>#REF!</v>
      </c>
      <c r="AN49" s="9" t="e">
        <f>'REV-REVCALC_CWS'!AK91</f>
        <v>#REF!</v>
      </c>
      <c r="AO49" s="9" t="e">
        <f>'REV-REVCALC_CWS'!AL91</f>
        <v>#REF!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2200</v>
      </c>
      <c r="S50" s="9">
        <f t="shared" si="14"/>
        <v>3575</v>
      </c>
      <c r="T50" s="9">
        <f t="shared" si="14"/>
        <v>3987.5</v>
      </c>
      <c r="U50" s="9">
        <f t="shared" si="14"/>
        <v>3987.5</v>
      </c>
      <c r="V50" s="9">
        <f t="shared" si="14"/>
        <v>4400</v>
      </c>
      <c r="W50" s="9">
        <f t="shared" si="14"/>
        <v>4812.5</v>
      </c>
      <c r="X50" s="9">
        <f t="shared" si="14"/>
        <v>3987.5</v>
      </c>
      <c r="Y50" s="9">
        <f t="shared" si="14"/>
        <v>4400</v>
      </c>
      <c r="Z50" s="9">
        <f t="shared" si="14"/>
        <v>3575</v>
      </c>
      <c r="AA50" s="9">
        <f t="shared" si="14"/>
        <v>3575</v>
      </c>
      <c r="AB50" s="9">
        <f t="shared" si="14"/>
        <v>3575</v>
      </c>
      <c r="AC50" s="9">
        <f t="shared" si="14"/>
        <v>2200</v>
      </c>
      <c r="AD50" s="9" t="e">
        <f t="shared" si="14"/>
        <v>#REF!</v>
      </c>
      <c r="AE50" s="9" t="e">
        <f t="shared" si="14"/>
        <v>#REF!</v>
      </c>
      <c r="AF50" s="9" t="e">
        <f t="shared" si="14"/>
        <v>#REF!</v>
      </c>
      <c r="AG50" s="9" t="e">
        <f t="shared" si="14"/>
        <v>#REF!</v>
      </c>
      <c r="AH50" s="9" t="e">
        <f t="shared" si="14"/>
        <v>#REF!</v>
      </c>
      <c r="AI50" s="9" t="e">
        <f t="shared" si="14"/>
        <v>#REF!</v>
      </c>
      <c r="AJ50" s="9" t="e">
        <f t="shared" si="14"/>
        <v>#REF!</v>
      </c>
      <c r="AK50" s="9" t="e">
        <f t="shared" ref="AK50:BM50" si="15">AK49*$D50</f>
        <v>#REF!</v>
      </c>
      <c r="AL50" s="9" t="e">
        <f t="shared" si="15"/>
        <v>#REF!</v>
      </c>
      <c r="AM50" s="9" t="e">
        <f t="shared" si="15"/>
        <v>#REF!</v>
      </c>
      <c r="AN50" s="9" t="e">
        <f t="shared" si="15"/>
        <v>#REF!</v>
      </c>
      <c r="AO50" s="9" t="e">
        <f t="shared" si="15"/>
        <v>#REF!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4400</v>
      </c>
      <c r="S51" s="9">
        <f t="shared" si="16"/>
        <v>7150</v>
      </c>
      <c r="T51" s="9">
        <f t="shared" si="16"/>
        <v>7975</v>
      </c>
      <c r="U51" s="9">
        <f t="shared" si="16"/>
        <v>7975</v>
      </c>
      <c r="V51" s="9">
        <f t="shared" si="16"/>
        <v>8800</v>
      </c>
      <c r="W51" s="9">
        <f t="shared" si="16"/>
        <v>9625</v>
      </c>
      <c r="X51" s="9">
        <f t="shared" si="16"/>
        <v>7975</v>
      </c>
      <c r="Y51" s="9">
        <f t="shared" si="16"/>
        <v>8800</v>
      </c>
      <c r="Z51" s="9">
        <f t="shared" si="16"/>
        <v>7150</v>
      </c>
      <c r="AA51" s="9">
        <f t="shared" si="16"/>
        <v>7150</v>
      </c>
      <c r="AB51" s="9">
        <f t="shared" si="16"/>
        <v>7150</v>
      </c>
      <c r="AC51" s="9">
        <f t="shared" si="16"/>
        <v>4400</v>
      </c>
      <c r="AD51" s="9" t="e">
        <f t="shared" si="16"/>
        <v>#REF!</v>
      </c>
      <c r="AE51" s="9" t="e">
        <f t="shared" si="16"/>
        <v>#REF!</v>
      </c>
      <c r="AF51" s="9" t="e">
        <f t="shared" si="16"/>
        <v>#REF!</v>
      </c>
      <c r="AG51" s="9" t="e">
        <f t="shared" si="16"/>
        <v>#REF!</v>
      </c>
      <c r="AH51" s="9" t="e">
        <f t="shared" si="16"/>
        <v>#REF!</v>
      </c>
      <c r="AI51" s="9" t="e">
        <f t="shared" si="16"/>
        <v>#REF!</v>
      </c>
      <c r="AJ51" s="9" t="e">
        <f t="shared" si="16"/>
        <v>#REF!</v>
      </c>
      <c r="AK51" s="9" t="e">
        <f t="shared" ref="AK51:BM51" si="17">AK49*$D51</f>
        <v>#REF!</v>
      </c>
      <c r="AL51" s="9" t="e">
        <f t="shared" si="17"/>
        <v>#REF!</v>
      </c>
      <c r="AM51" s="9" t="e">
        <f t="shared" si="17"/>
        <v>#REF!</v>
      </c>
      <c r="AN51" s="9" t="e">
        <f t="shared" si="17"/>
        <v>#REF!</v>
      </c>
      <c r="AO51" s="9" t="e">
        <f t="shared" si="17"/>
        <v>#REF!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#REF!</v>
      </c>
      <c r="AE71" s="9" t="e">
        <f t="shared" si="20"/>
        <v>#REF!</v>
      </c>
      <c r="AF71" s="9" t="e">
        <f t="shared" si="20"/>
        <v>#REF!</v>
      </c>
      <c r="AG71" s="9" t="e">
        <f t="shared" si="20"/>
        <v>#REF!</v>
      </c>
      <c r="AH71" s="9" t="e">
        <f t="shared" si="20"/>
        <v>#REF!</v>
      </c>
      <c r="AI71" s="9" t="e">
        <f t="shared" si="20"/>
        <v>#REF!</v>
      </c>
      <c r="AJ71" s="9" t="e">
        <f t="shared" si="20"/>
        <v>#REF!</v>
      </c>
      <c r="AK71" s="9" t="e">
        <f t="shared" si="20"/>
        <v>#REF!</v>
      </c>
      <c r="AL71" s="9" t="e">
        <f t="shared" si="20"/>
        <v>#REF!</v>
      </c>
      <c r="AM71" s="9" t="e">
        <f t="shared" si="20"/>
        <v>#REF!</v>
      </c>
      <c r="AN71" s="9" t="e">
        <f t="shared" si="20"/>
        <v>#REF!</v>
      </c>
      <c r="AO71" s="9" t="e">
        <f t="shared" si="20"/>
        <v>#REF!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2200</v>
      </c>
      <c r="S72" s="9">
        <f t="shared" si="21"/>
        <v>3575</v>
      </c>
      <c r="T72" s="9">
        <f t="shared" si="21"/>
        <v>3987.5</v>
      </c>
      <c r="U72" s="9">
        <f t="shared" si="21"/>
        <v>3987.5</v>
      </c>
      <c r="V72" s="9">
        <f t="shared" si="21"/>
        <v>4400</v>
      </c>
      <c r="W72" s="9">
        <f t="shared" si="21"/>
        <v>4812.5</v>
      </c>
      <c r="X72" s="9">
        <f t="shared" si="21"/>
        <v>3987.5</v>
      </c>
      <c r="Y72" s="9">
        <f t="shared" si="21"/>
        <v>4400</v>
      </c>
      <c r="Z72" s="9">
        <f t="shared" si="21"/>
        <v>3575</v>
      </c>
      <c r="AA72" s="9">
        <f t="shared" si="21"/>
        <v>3575</v>
      </c>
      <c r="AB72" s="9">
        <f t="shared" si="21"/>
        <v>3575</v>
      </c>
      <c r="AC72" s="9">
        <f t="shared" si="21"/>
        <v>2200</v>
      </c>
      <c r="AD72" s="9" t="e">
        <f t="shared" si="21"/>
        <v>#REF!</v>
      </c>
      <c r="AE72" s="9" t="e">
        <f t="shared" si="21"/>
        <v>#REF!</v>
      </c>
      <c r="AF72" s="9" t="e">
        <f t="shared" si="21"/>
        <v>#REF!</v>
      </c>
      <c r="AG72" s="9" t="e">
        <f t="shared" si="21"/>
        <v>#REF!</v>
      </c>
      <c r="AH72" s="9" t="e">
        <f t="shared" si="21"/>
        <v>#REF!</v>
      </c>
      <c r="AI72" s="9" t="e">
        <f t="shared" si="21"/>
        <v>#REF!</v>
      </c>
      <c r="AJ72" s="9" t="e">
        <f t="shared" si="21"/>
        <v>#REF!</v>
      </c>
      <c r="AK72" s="9" t="e">
        <f t="shared" si="21"/>
        <v>#REF!</v>
      </c>
      <c r="AL72" s="9" t="e">
        <f t="shared" si="21"/>
        <v>#REF!</v>
      </c>
      <c r="AM72" s="9" t="e">
        <f t="shared" si="21"/>
        <v>#REF!</v>
      </c>
      <c r="AN72" s="9" t="e">
        <f t="shared" si="21"/>
        <v>#REF!</v>
      </c>
      <c r="AO72" s="9" t="e">
        <f t="shared" si="21"/>
        <v>#REF!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#REF!</v>
      </c>
      <c r="AE73" s="9" t="e">
        <f t="shared" si="22"/>
        <v>#REF!</v>
      </c>
      <c r="AF73" s="9" t="e">
        <f t="shared" si="22"/>
        <v>#REF!</v>
      </c>
      <c r="AG73" s="9" t="e">
        <f t="shared" si="22"/>
        <v>#REF!</v>
      </c>
      <c r="AH73" s="9" t="e">
        <f t="shared" si="22"/>
        <v>#REF!</v>
      </c>
      <c r="AI73" s="9" t="e">
        <f t="shared" si="22"/>
        <v>#REF!</v>
      </c>
      <c r="AJ73" s="9" t="e">
        <f t="shared" si="22"/>
        <v>#REF!</v>
      </c>
      <c r="AK73" s="9" t="e">
        <f t="shared" si="22"/>
        <v>#REF!</v>
      </c>
      <c r="AL73" s="9" t="e">
        <f t="shared" si="22"/>
        <v>#REF!</v>
      </c>
      <c r="AM73" s="9" t="e">
        <f t="shared" si="22"/>
        <v>#REF!</v>
      </c>
      <c r="AN73" s="9" t="e">
        <f t="shared" si="22"/>
        <v>#REF!</v>
      </c>
      <c r="AO73" s="9" t="e">
        <f t="shared" si="22"/>
        <v>#REF!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#REF!</v>
      </c>
      <c r="AE74" s="9" t="e">
        <f t="shared" si="23"/>
        <v>#REF!</v>
      </c>
      <c r="AF74" s="9" t="e">
        <f t="shared" si="23"/>
        <v>#REF!</v>
      </c>
      <c r="AG74" s="9" t="e">
        <f t="shared" si="23"/>
        <v>#REF!</v>
      </c>
      <c r="AH74" s="9" t="e">
        <f t="shared" si="23"/>
        <v>#REF!</v>
      </c>
      <c r="AI74" s="9" t="e">
        <f t="shared" si="23"/>
        <v>#REF!</v>
      </c>
      <c r="AJ74" s="9" t="e">
        <f t="shared" si="23"/>
        <v>#REF!</v>
      </c>
      <c r="AK74" s="9" t="e">
        <f t="shared" si="23"/>
        <v>#REF!</v>
      </c>
      <c r="AL74" s="9" t="e">
        <f t="shared" si="23"/>
        <v>#REF!</v>
      </c>
      <c r="AM74" s="9" t="e">
        <f t="shared" si="23"/>
        <v>#REF!</v>
      </c>
      <c r="AN74" s="9" t="e">
        <f t="shared" si="23"/>
        <v>#REF!</v>
      </c>
      <c r="AO74" s="9" t="e">
        <f t="shared" si="23"/>
        <v>#REF!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#REF!</v>
      </c>
      <c r="AE75" s="9" t="e">
        <f t="shared" si="24"/>
        <v>#REF!</v>
      </c>
      <c r="AF75" s="9" t="e">
        <f t="shared" si="24"/>
        <v>#REF!</v>
      </c>
      <c r="AG75" s="9" t="e">
        <f t="shared" si="24"/>
        <v>#REF!</v>
      </c>
      <c r="AH75" s="9" t="e">
        <f t="shared" si="24"/>
        <v>#REF!</v>
      </c>
      <c r="AI75" s="9" t="e">
        <f t="shared" si="24"/>
        <v>#REF!</v>
      </c>
      <c r="AJ75" s="9" t="e">
        <f t="shared" si="24"/>
        <v>#REF!</v>
      </c>
      <c r="AK75" s="9" t="e">
        <f t="shared" si="24"/>
        <v>#REF!</v>
      </c>
      <c r="AL75" s="9" t="e">
        <f t="shared" si="24"/>
        <v>#REF!</v>
      </c>
      <c r="AM75" s="9" t="e">
        <f t="shared" si="24"/>
        <v>#REF!</v>
      </c>
      <c r="AN75" s="9" t="e">
        <f t="shared" si="24"/>
        <v>#REF!</v>
      </c>
      <c r="AO75" s="9" t="e">
        <f t="shared" si="24"/>
        <v>#REF!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#REF!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#REF!</v>
      </c>
      <c r="AE76" s="9" t="e">
        <f t="shared" si="26"/>
        <v>#REF!</v>
      </c>
      <c r="AF76" s="9" t="e">
        <f t="shared" si="26"/>
        <v>#REF!</v>
      </c>
      <c r="AG76" s="9" t="e">
        <f t="shared" si="26"/>
        <v>#REF!</v>
      </c>
      <c r="AH76" s="9" t="e">
        <f t="shared" si="26"/>
        <v>#REF!</v>
      </c>
      <c r="AI76" s="9" t="e">
        <f t="shared" si="26"/>
        <v>#REF!</v>
      </c>
      <c r="AJ76" s="9" t="e">
        <f t="shared" si="26"/>
        <v>#REF!</v>
      </c>
      <c r="AK76" s="9" t="e">
        <f t="shared" si="26"/>
        <v>#REF!</v>
      </c>
      <c r="AL76" s="9" t="e">
        <f t="shared" si="26"/>
        <v>#REF!</v>
      </c>
      <c r="AM76" s="9" t="e">
        <f t="shared" si="26"/>
        <v>#REF!</v>
      </c>
      <c r="AN76" s="9" t="e">
        <f t="shared" si="26"/>
        <v>#REF!</v>
      </c>
      <c r="AO76" s="9" t="e">
        <f t="shared" si="26"/>
        <v>#REF!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#REF!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#REF!</v>
      </c>
      <c r="AE77" s="9" t="e">
        <f t="shared" si="26"/>
        <v>#REF!</v>
      </c>
      <c r="AF77" s="9" t="e">
        <f t="shared" si="26"/>
        <v>#REF!</v>
      </c>
      <c r="AG77" s="9" t="e">
        <f t="shared" si="26"/>
        <v>#REF!</v>
      </c>
      <c r="AH77" s="9" t="e">
        <f t="shared" si="26"/>
        <v>#REF!</v>
      </c>
      <c r="AI77" s="9" t="e">
        <f t="shared" si="26"/>
        <v>#REF!</v>
      </c>
      <c r="AJ77" s="9" t="e">
        <f t="shared" si="26"/>
        <v>#REF!</v>
      </c>
      <c r="AK77" s="9" t="e">
        <f t="shared" si="26"/>
        <v>#REF!</v>
      </c>
      <c r="AL77" s="9" t="e">
        <f t="shared" si="26"/>
        <v>#REF!</v>
      </c>
      <c r="AM77" s="9" t="e">
        <f t="shared" si="26"/>
        <v>#REF!</v>
      </c>
      <c r="AN77" s="9" t="e">
        <f t="shared" si="26"/>
        <v>#REF!</v>
      </c>
      <c r="AO77" s="9" t="e">
        <f t="shared" si="26"/>
        <v>#REF!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#REF!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#REF!</v>
      </c>
      <c r="AE78" s="9" t="e">
        <f t="shared" si="26"/>
        <v>#REF!</v>
      </c>
      <c r="AF78" s="9" t="e">
        <f t="shared" si="26"/>
        <v>#REF!</v>
      </c>
      <c r="AG78" s="9" t="e">
        <f t="shared" si="26"/>
        <v>#REF!</v>
      </c>
      <c r="AH78" s="9" t="e">
        <f t="shared" si="26"/>
        <v>#REF!</v>
      </c>
      <c r="AI78" s="9" t="e">
        <f t="shared" si="26"/>
        <v>#REF!</v>
      </c>
      <c r="AJ78" s="9" t="e">
        <f t="shared" si="26"/>
        <v>#REF!</v>
      </c>
      <c r="AK78" s="9" t="e">
        <f t="shared" si="26"/>
        <v>#REF!</v>
      </c>
      <c r="AL78" s="9" t="e">
        <f t="shared" si="26"/>
        <v>#REF!</v>
      </c>
      <c r="AM78" s="9" t="e">
        <f t="shared" si="26"/>
        <v>#REF!</v>
      </c>
      <c r="AN78" s="9" t="e">
        <f t="shared" si="26"/>
        <v>#REF!</v>
      </c>
      <c r="AO78" s="9" t="e">
        <f t="shared" si="26"/>
        <v>#REF!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#REF!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#REF!</v>
      </c>
      <c r="AE79" s="9" t="e">
        <f t="shared" si="26"/>
        <v>#REF!</v>
      </c>
      <c r="AF79" s="9" t="e">
        <f t="shared" si="26"/>
        <v>#REF!</v>
      </c>
      <c r="AG79" s="9" t="e">
        <f t="shared" si="26"/>
        <v>#REF!</v>
      </c>
      <c r="AH79" s="9" t="e">
        <f t="shared" si="26"/>
        <v>#REF!</v>
      </c>
      <c r="AI79" s="9" t="e">
        <f t="shared" si="26"/>
        <v>#REF!</v>
      </c>
      <c r="AJ79" s="9" t="e">
        <f t="shared" si="26"/>
        <v>#REF!</v>
      </c>
      <c r="AK79" s="9" t="e">
        <f t="shared" si="26"/>
        <v>#REF!</v>
      </c>
      <c r="AL79" s="9" t="e">
        <f t="shared" si="26"/>
        <v>#REF!</v>
      </c>
      <c r="AM79" s="9" t="e">
        <f t="shared" si="26"/>
        <v>#REF!</v>
      </c>
      <c r="AN79" s="9" t="e">
        <f t="shared" si="26"/>
        <v>#REF!</v>
      </c>
      <c r="AO79" s="9" t="e">
        <f t="shared" si="26"/>
        <v>#REF!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#REF!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#REF!</v>
      </c>
      <c r="AE80" s="9" t="e">
        <f t="shared" si="26"/>
        <v>#REF!</v>
      </c>
      <c r="AF80" s="9" t="e">
        <f t="shared" si="26"/>
        <v>#REF!</v>
      </c>
      <c r="AG80" s="9" t="e">
        <f t="shared" si="26"/>
        <v>#REF!</v>
      </c>
      <c r="AH80" s="9" t="e">
        <f t="shared" si="26"/>
        <v>#REF!</v>
      </c>
      <c r="AI80" s="9" t="e">
        <f t="shared" si="26"/>
        <v>#REF!</v>
      </c>
      <c r="AJ80" s="9" t="e">
        <f t="shared" si="26"/>
        <v>#REF!</v>
      </c>
      <c r="AK80" s="9" t="e">
        <f t="shared" si="26"/>
        <v>#REF!</v>
      </c>
      <c r="AL80" s="9" t="e">
        <f t="shared" si="26"/>
        <v>#REF!</v>
      </c>
      <c r="AM80" s="9" t="e">
        <f t="shared" si="26"/>
        <v>#REF!</v>
      </c>
      <c r="AN80" s="9" t="e">
        <f t="shared" si="26"/>
        <v>#REF!</v>
      </c>
      <c r="AO80" s="9" t="e">
        <f t="shared" ref="AO80:BM80" si="28">IF(AO$67&gt;0,(AO$50/AO$67),0)*AO65</f>
        <v>#REF!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#REF!</v>
      </c>
      <c r="BO80" s="38" t="e">
        <f>SUM(BN77:BN80)</f>
        <v>#REF!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2200</v>
      </c>
      <c r="S82" s="9">
        <f t="shared" si="29"/>
        <v>3575</v>
      </c>
      <c r="T82" s="9">
        <f t="shared" si="29"/>
        <v>3987.5</v>
      </c>
      <c r="U82" s="9">
        <f t="shared" si="29"/>
        <v>3987.5</v>
      </c>
      <c r="V82" s="9">
        <f t="shared" si="29"/>
        <v>4400</v>
      </c>
      <c r="W82" s="9">
        <f t="shared" si="29"/>
        <v>4812.5</v>
      </c>
      <c r="X82" s="9">
        <f t="shared" si="29"/>
        <v>3987.5</v>
      </c>
      <c r="Y82" s="9">
        <f t="shared" si="29"/>
        <v>4400</v>
      </c>
      <c r="Z82" s="9">
        <f t="shared" si="29"/>
        <v>3575</v>
      </c>
      <c r="AA82" s="9">
        <f t="shared" si="29"/>
        <v>3575</v>
      </c>
      <c r="AB82" s="9">
        <f t="shared" si="29"/>
        <v>3575</v>
      </c>
      <c r="AC82" s="9">
        <f t="shared" si="29"/>
        <v>2200</v>
      </c>
      <c r="AD82" s="9" t="e">
        <f t="shared" si="29"/>
        <v>#REF!</v>
      </c>
      <c r="AE82" s="9" t="e">
        <f t="shared" si="29"/>
        <v>#REF!</v>
      </c>
      <c r="AF82" s="9" t="e">
        <f t="shared" si="29"/>
        <v>#REF!</v>
      </c>
      <c r="AG82" s="9" t="e">
        <f t="shared" si="29"/>
        <v>#REF!</v>
      </c>
      <c r="AH82" s="9" t="e">
        <f t="shared" si="29"/>
        <v>#REF!</v>
      </c>
      <c r="AI82" s="9" t="e">
        <f t="shared" si="29"/>
        <v>#REF!</v>
      </c>
      <c r="AJ82" s="9" t="e">
        <f t="shared" si="29"/>
        <v>#REF!</v>
      </c>
      <c r="AK82" s="9" t="e">
        <f t="shared" si="29"/>
        <v>#REF!</v>
      </c>
      <c r="AL82" s="9" t="e">
        <f t="shared" si="29"/>
        <v>#REF!</v>
      </c>
      <c r="AM82" s="9" t="e">
        <f t="shared" si="29"/>
        <v>#REF!</v>
      </c>
      <c r="AN82" s="9" t="e">
        <f t="shared" si="29"/>
        <v>#REF!</v>
      </c>
      <c r="AO82" s="9" t="e">
        <f t="shared" si="29"/>
        <v>#REF!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#REF!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5796000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1771000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#REF!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#REF!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#REF!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#REF!</v>
      </c>
      <c r="G22" s="63" t="e">
        <f>SUM(AN166:AY166)</f>
        <v>#REF!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#REF!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#REF!</v>
      </c>
      <c r="AC117" s="26" t="e">
        <f>STAFF_CWS!AG305</f>
        <v>#REF!</v>
      </c>
      <c r="AD117" s="26" t="e">
        <f>STAFF_CWS!AH305</f>
        <v>#REF!</v>
      </c>
      <c r="AE117" s="26" t="e">
        <f>STAFF_CWS!AI305</f>
        <v>#REF!</v>
      </c>
      <c r="AF117" s="26" t="e">
        <f>STAFF_CWS!AJ305</f>
        <v>#REF!</v>
      </c>
      <c r="AG117" s="26" t="e">
        <f>STAFF_CWS!AK305</f>
        <v>#REF!</v>
      </c>
      <c r="AH117" s="26" t="e">
        <f>STAFF_CWS!AL305</f>
        <v>#REF!</v>
      </c>
      <c r="AI117" s="26" t="e">
        <f>STAFF_CWS!AM305</f>
        <v>#REF!</v>
      </c>
      <c r="AJ117" s="26" t="e">
        <f>STAFF_CWS!AN305</f>
        <v>#REF!</v>
      </c>
      <c r="AK117" s="26" t="e">
        <f>STAFF_CWS!AO305</f>
        <v>#REF!</v>
      </c>
      <c r="AL117" s="26" t="e">
        <f>STAFF_CWS!AP305</f>
        <v>#REF!</v>
      </c>
      <c r="AM117" s="26" t="e">
        <f>STAFF_CWS!AQ305</f>
        <v>#REF!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#REF!</v>
      </c>
      <c r="AC118" s="26" t="e">
        <f t="shared" si="3"/>
        <v>#REF!</v>
      </c>
      <c r="AD118" s="26" t="e">
        <f t="shared" si="3"/>
        <v>#REF!</v>
      </c>
      <c r="AE118" s="26" t="e">
        <f t="shared" si="3"/>
        <v>#REF!</v>
      </c>
      <c r="AF118" s="26" t="e">
        <f t="shared" si="3"/>
        <v>#REF!</v>
      </c>
      <c r="AG118" s="26" t="e">
        <f t="shared" si="3"/>
        <v>#REF!</v>
      </c>
      <c r="AH118" s="26" t="e">
        <f t="shared" si="3"/>
        <v>#REF!</v>
      </c>
      <c r="AI118" s="26" t="e">
        <f t="shared" si="3"/>
        <v>#REF!</v>
      </c>
      <c r="AJ118" s="26" t="e">
        <f t="shared" si="3"/>
        <v>#REF!</v>
      </c>
      <c r="AK118" s="26" t="e">
        <f t="shared" si="3"/>
        <v>#REF!</v>
      </c>
      <c r="AL118" s="26" t="e">
        <f t="shared" si="3"/>
        <v>#REF!</v>
      </c>
      <c r="AM118" s="26" t="e">
        <f t="shared" si="3"/>
        <v>#REF!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#REF!</v>
      </c>
      <c r="AC145" s="26" t="e">
        <f>STAFF_CWS!AG341</f>
        <v>#REF!</v>
      </c>
      <c r="AD145" s="26" t="e">
        <f>STAFF_CWS!AH341</f>
        <v>#REF!</v>
      </c>
      <c r="AE145" s="26" t="e">
        <f>STAFF_CWS!AI341</f>
        <v>#REF!</v>
      </c>
      <c r="AF145" s="26" t="e">
        <f>STAFF_CWS!AJ341</f>
        <v>#REF!</v>
      </c>
      <c r="AG145" s="26" t="e">
        <f>STAFF_CWS!AK341</f>
        <v>#REF!</v>
      </c>
      <c r="AH145" s="26" t="e">
        <f>STAFF_CWS!AL341</f>
        <v>#REF!</v>
      </c>
      <c r="AI145" s="26" t="e">
        <f>STAFF_CWS!AM341</f>
        <v>#REF!</v>
      </c>
      <c r="AJ145" s="26" t="e">
        <f>STAFF_CWS!AN341</f>
        <v>#REF!</v>
      </c>
      <c r="AK145" s="26" t="e">
        <f>STAFF_CWS!AO341</f>
        <v>#REF!</v>
      </c>
      <c r="AL145" s="26" t="e">
        <f>STAFF_CWS!AP341</f>
        <v>#REF!</v>
      </c>
      <c r="AM145" s="26" t="e">
        <f>STAFF_CWS!AQ341</f>
        <v>#REF!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#REF!</v>
      </c>
      <c r="AC146" s="26" t="e">
        <f t="shared" si="7"/>
        <v>#REF!</v>
      </c>
      <c r="AD146" s="26" t="e">
        <f t="shared" si="7"/>
        <v>#REF!</v>
      </c>
      <c r="AE146" s="26" t="e">
        <f t="shared" si="7"/>
        <v>#REF!</v>
      </c>
      <c r="AF146" s="26" t="e">
        <f t="shared" si="7"/>
        <v>#REF!</v>
      </c>
      <c r="AG146" s="26" t="e">
        <f t="shared" si="7"/>
        <v>#REF!</v>
      </c>
      <c r="AH146" s="26" t="e">
        <f t="shared" si="7"/>
        <v>#REF!</v>
      </c>
      <c r="AI146" s="26" t="e">
        <f t="shared" si="7"/>
        <v>#REF!</v>
      </c>
      <c r="AJ146" s="26" t="e">
        <f t="shared" si="7"/>
        <v>#REF!</v>
      </c>
      <c r="AK146" s="26" t="e">
        <f t="shared" si="7"/>
        <v>#REF!</v>
      </c>
      <c r="AL146" s="26" t="e">
        <f t="shared" si="7"/>
        <v>#REF!</v>
      </c>
      <c r="AM146" s="26" t="e">
        <f t="shared" si="7"/>
        <v>#REF!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#REF!</v>
      </c>
      <c r="AC159" s="26" t="e">
        <f t="shared" si="11"/>
        <v>#REF!</v>
      </c>
      <c r="AD159" s="26" t="e">
        <f t="shared" si="11"/>
        <v>#REF!</v>
      </c>
      <c r="AE159" s="26" t="e">
        <f t="shared" si="11"/>
        <v>#REF!</v>
      </c>
      <c r="AF159" s="26" t="e">
        <f t="shared" si="11"/>
        <v>#REF!</v>
      </c>
      <c r="AG159" s="26" t="e">
        <f t="shared" si="11"/>
        <v>#REF!</v>
      </c>
      <c r="AH159" s="26" t="e">
        <f t="shared" si="11"/>
        <v>#REF!</v>
      </c>
      <c r="AI159" s="26" t="e">
        <f t="shared" ref="AI159:BK159" si="12">AI152+AI145+AI138+AI131+AI124+AI117</f>
        <v>#REF!</v>
      </c>
      <c r="AJ159" s="26" t="e">
        <f t="shared" si="12"/>
        <v>#REF!</v>
      </c>
      <c r="AK159" s="26" t="e">
        <f t="shared" si="12"/>
        <v>#REF!</v>
      </c>
      <c r="AL159" s="26" t="e">
        <f t="shared" si="12"/>
        <v>#REF!</v>
      </c>
      <c r="AM159" s="26" t="e">
        <f t="shared" si="12"/>
        <v>#REF!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#REF!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#REF!</v>
      </c>
      <c r="AC160" s="26" t="e">
        <f t="shared" si="13"/>
        <v>#REF!</v>
      </c>
      <c r="AD160" s="26" t="e">
        <f t="shared" si="13"/>
        <v>#REF!</v>
      </c>
      <c r="AE160" s="26" t="e">
        <f t="shared" si="13"/>
        <v>#REF!</v>
      </c>
      <c r="AF160" s="26" t="e">
        <f t="shared" si="13"/>
        <v>#REF!</v>
      </c>
      <c r="AG160" s="26" t="e">
        <f t="shared" si="13"/>
        <v>#REF!</v>
      </c>
      <c r="AH160" s="26" t="e">
        <f t="shared" si="13"/>
        <v>#REF!</v>
      </c>
      <c r="AI160" s="26" t="e">
        <f t="shared" ref="AI160:BK160" si="14">AI153+AI146+AI139+AI132+AI125+AI118</f>
        <v>#REF!</v>
      </c>
      <c r="AJ160" s="26" t="e">
        <f t="shared" si="14"/>
        <v>#REF!</v>
      </c>
      <c r="AK160" s="26" t="e">
        <f t="shared" si="14"/>
        <v>#REF!</v>
      </c>
      <c r="AL160" s="26" t="e">
        <f t="shared" si="14"/>
        <v>#REF!</v>
      </c>
      <c r="AM160" s="26" t="e">
        <f t="shared" si="14"/>
        <v>#REF!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#REF!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#REF!</v>
      </c>
      <c r="AC164" s="26" t="e">
        <f>STAFF_CWS!AG372</f>
        <v>#REF!</v>
      </c>
      <c r="AD164" s="26" t="e">
        <f>STAFF_CWS!AH372</f>
        <v>#REF!</v>
      </c>
      <c r="AE164" s="26" t="e">
        <f>STAFF_CWS!AI372</f>
        <v>#REF!</v>
      </c>
      <c r="AF164" s="26" t="e">
        <f>STAFF_CWS!AJ372</f>
        <v>#REF!</v>
      </c>
      <c r="AG164" s="26" t="e">
        <f>STAFF_CWS!AK372</f>
        <v>#REF!</v>
      </c>
      <c r="AH164" s="26" t="e">
        <f>STAFF_CWS!AL372</f>
        <v>#REF!</v>
      </c>
      <c r="AI164" s="26" t="e">
        <f>STAFF_CWS!AM372</f>
        <v>#REF!</v>
      </c>
      <c r="AJ164" s="26" t="e">
        <f>STAFF_CWS!AN372</f>
        <v>#REF!</v>
      </c>
      <c r="AK164" s="26" t="e">
        <f>STAFF_CWS!AO372</f>
        <v>#REF!</v>
      </c>
      <c r="AL164" s="26" t="e">
        <f>STAFF_CWS!AP372</f>
        <v>#REF!</v>
      </c>
      <c r="AM164" s="26" t="e">
        <f>STAFF_CWS!AQ372</f>
        <v>#REF!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#REF!</v>
      </c>
      <c r="AN166" s="26" t="e">
        <f>STAFF_CWS!AR376</f>
        <v>#REF!</v>
      </c>
      <c r="AO166" s="26" t="e">
        <f>STAFF_CWS!AS376</f>
        <v>#REF!</v>
      </c>
      <c r="AP166" s="26" t="e">
        <f>STAFF_CWS!AT376</f>
        <v>#REF!</v>
      </c>
      <c r="AQ166" s="26" t="e">
        <f>STAFF_CWS!AU376</f>
        <v>#REF!</v>
      </c>
      <c r="AR166" s="26" t="e">
        <f>STAFF_CWS!AV376</f>
        <v>#REF!</v>
      </c>
      <c r="AS166" s="26" t="e">
        <f>STAFF_CWS!AW376</f>
        <v>#REF!</v>
      </c>
      <c r="AT166" s="26" t="e">
        <f>STAFF_CWS!AX376</f>
        <v>#REF!</v>
      </c>
      <c r="AU166" s="26" t="e">
        <f>STAFF_CWS!AY376</f>
        <v>#REF!</v>
      </c>
      <c r="AV166" s="26" t="e">
        <f>STAFF_CWS!AZ376</f>
        <v>#REF!</v>
      </c>
      <c r="AW166" s="26" t="e">
        <f>STAFF_CWS!BA376</f>
        <v>#REF!</v>
      </c>
      <c r="AX166" s="26" t="e">
        <f>STAFF_CWS!BB376</f>
        <v>#REF!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#REF!</v>
      </c>
      <c r="AC168" s="26" t="e">
        <f>STAFF_CWS!AG380</f>
        <v>#REF!</v>
      </c>
      <c r="AD168" s="26" t="e">
        <f>STAFF_CWS!AH380</f>
        <v>#REF!</v>
      </c>
      <c r="AE168" s="26" t="e">
        <f>STAFF_CWS!AI380</f>
        <v>#REF!</v>
      </c>
      <c r="AF168" s="26" t="e">
        <f>STAFF_CWS!AJ380</f>
        <v>#REF!</v>
      </c>
      <c r="AG168" s="26" t="e">
        <f>STAFF_CWS!AK380</f>
        <v>#REF!</v>
      </c>
      <c r="AH168" s="26" t="e">
        <f>STAFF_CWS!AL380</f>
        <v>#REF!</v>
      </c>
      <c r="AI168" s="26" t="e">
        <f>STAFF_CWS!AM380</f>
        <v>#REF!</v>
      </c>
      <c r="AJ168" s="26" t="e">
        <f>STAFF_CWS!AN380</f>
        <v>#REF!</v>
      </c>
      <c r="AK168" s="26" t="e">
        <f>STAFF_CWS!AO380</f>
        <v>#REF!</v>
      </c>
      <c r="AL168" s="26" t="e">
        <f>STAFF_CWS!AP380</f>
        <v>#REF!</v>
      </c>
      <c r="AM168" s="26" t="e">
        <f>STAFF_CWS!AQ380</f>
        <v>#REF!</v>
      </c>
      <c r="AN168" s="26" t="e">
        <f>STAFF_CWS!AR380</f>
        <v>#REF!</v>
      </c>
      <c r="AO168" s="26" t="e">
        <f>STAFF_CWS!AS380</f>
        <v>#REF!</v>
      </c>
      <c r="AP168" s="26" t="e">
        <f>STAFF_CWS!AT380</f>
        <v>#REF!</v>
      </c>
      <c r="AQ168" s="26" t="e">
        <f>STAFF_CWS!AU380</f>
        <v>#REF!</v>
      </c>
      <c r="AR168" s="26" t="e">
        <f>STAFF_CWS!AV380</f>
        <v>#REF!</v>
      </c>
      <c r="AS168" s="26" t="e">
        <f>STAFF_CWS!AW380</f>
        <v>#REF!</v>
      </c>
      <c r="AT168" s="26" t="e">
        <f>STAFF_CWS!AX380</f>
        <v>#REF!</v>
      </c>
      <c r="AU168" s="26" t="e">
        <f>STAFF_CWS!AY380</f>
        <v>#REF!</v>
      </c>
      <c r="AV168" s="26" t="e">
        <f>STAFF_CWS!AZ380</f>
        <v>#REF!</v>
      </c>
      <c r="AW168" s="26" t="e">
        <f>STAFF_CWS!BA380</f>
        <v>#REF!</v>
      </c>
      <c r="AX168" s="26" t="e">
        <f>STAFF_CWS!BB380</f>
        <v>#REF!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19" workbookViewId="0">
      <selection activeCell="C42" sqref="C42"/>
    </sheetView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B20" sqref="B20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5796000</v>
      </c>
      <c r="G3" s="66" t="e">
        <f>G24</f>
        <v>#REF!</v>
      </c>
      <c r="H3" s="66" t="e">
        <f>H24</f>
        <v>#VALUE!</v>
      </c>
      <c r="I3" s="66">
        <f>I24</f>
        <v>11862000</v>
      </c>
      <c r="J3" s="118" t="e">
        <f>SUM(E3:I3)</f>
        <v>#REF!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4025000</v>
      </c>
      <c r="G5" s="66">
        <f>G31</f>
        <v>15619500</v>
      </c>
      <c r="H5" s="66">
        <f>H31</f>
        <v>870800</v>
      </c>
      <c r="I5" s="66">
        <f>I31</f>
        <v>8237500</v>
      </c>
      <c r="J5" s="118">
        <f>SUM(E5:I5)</f>
        <v>29290300</v>
      </c>
    </row>
    <row r="6" spans="2:11" x14ac:dyDescent="0.15">
      <c r="B6" s="33" t="s">
        <v>343</v>
      </c>
      <c r="E6" s="66">
        <f>E3-E5</f>
        <v>711020</v>
      </c>
      <c r="F6" s="66">
        <f>F3-F5</f>
        <v>1771000</v>
      </c>
      <c r="G6" s="66" t="e">
        <f>G3-G5</f>
        <v>#REF!</v>
      </c>
      <c r="H6" s="66" t="e">
        <f>H3-H5</f>
        <v>#VALUE!</v>
      </c>
      <c r="I6" s="66">
        <f>I3-I5</f>
        <v>3624500</v>
      </c>
      <c r="J6" s="118" t="e">
        <f>SUM(E6:I6)</f>
        <v>#REF!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0.30555555555555558</v>
      </c>
      <c r="G7" s="116" t="e">
        <f>G6/G3</f>
        <v>#REF!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175.49999999999997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-16829059520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-16829059344.5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1248</v>
      </c>
      <c r="E13" s="66">
        <f t="shared" ref="E13:I14" si="2">E47</f>
        <v>35000</v>
      </c>
      <c r="F13" s="66">
        <f t="shared" si="2"/>
        <v>0</v>
      </c>
      <c r="G13" s="66">
        <f t="shared" si="2"/>
        <v>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1247</v>
      </c>
      <c r="E15" s="66">
        <f>SUM(E13:E14)</f>
        <v>35000</v>
      </c>
      <c r="F15" s="66">
        <f>SUM(F13:F14)</f>
        <v>0</v>
      </c>
      <c r="G15" s="66">
        <f>SUM(G13:G14)</f>
        <v>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374</v>
      </c>
      <c r="E17" s="66">
        <f>E6+E11+E15</f>
        <v>746020</v>
      </c>
      <c r="F17" s="66">
        <f>F6+F11+F15</f>
        <v>1771000</v>
      </c>
      <c r="G17" s="66" t="e">
        <f>G6+G11+G15</f>
        <v>#REF!</v>
      </c>
      <c r="H17" s="66" t="e">
        <f>H6+H11+H15</f>
        <v>#VALUE!</v>
      </c>
      <c r="I17" s="66" t="e">
        <f>I6+I11+I15</f>
        <v>#REF!</v>
      </c>
      <c r="J17" s="118" t="e">
        <f t="shared" si="1"/>
        <v>#REF!</v>
      </c>
      <c r="K17" s="120" t="e">
        <f>J15+J11+J3</f>
        <v>#REF!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26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5796000</v>
      </c>
      <c r="G21" s="66" t="e">
        <f>SUM('REV-REVCALC_CWS'!AA14:AL14, 'REV-REVCALC_CWS'!AA51:AL51)</f>
        <v>#REF!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#REF!</v>
      </c>
      <c r="K21" s="120" t="e">
        <f>J21-'REV-REVCALC_CWS'!BK14</f>
        <v>#REF!</v>
      </c>
    </row>
    <row r="22" spans="2:1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5796000</v>
      </c>
      <c r="G24" s="66" t="e">
        <f>SUM('REV-REVCALC_CWS'!AA17:AL17, 'REV-REVCALC_CWS'!AA54:AL54)</f>
        <v>#REF!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#REF!</v>
      </c>
      <c r="K24" s="120" t="e">
        <f>J24-'REV-REVCALC_CWS'!BK17</f>
        <v>#REF!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3864000</v>
      </c>
      <c r="G27" s="66">
        <f>SUM('REV-REVCALC_CWS'!AA21:AL21)</f>
        <v>8014500</v>
      </c>
      <c r="H27" s="66">
        <f>SUM('REV-REVCALC_CWS'!AM21:AX21)</f>
        <v>124400</v>
      </c>
      <c r="I27" s="66">
        <f>SUM('REV-REVCALC_CWS'!AY21:BJ21)</f>
        <v>7908000</v>
      </c>
      <c r="J27" s="118">
        <f>SUM(E27:I27)</f>
        <v>20426900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161000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512000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746400</v>
      </c>
      <c r="I29" s="66">
        <f>SUM('REV-REVCALC_CWS'!AY23:BJ23)</f>
        <v>0</v>
      </c>
      <c r="J29" s="118">
        <f>SUM(E29:I29)</f>
        <v>746400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7605000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7605000</v>
      </c>
      <c r="K30" s="120">
        <f>J30-'REV-REVCALC_CWS'!BK24</f>
        <v>0</v>
      </c>
    </row>
    <row r="31" spans="2:11" s="14" customFormat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4025000</v>
      </c>
      <c r="G31" s="66">
        <f>SUM('REV-REVCALC_CWS'!AA26:AL26)</f>
        <v>15619500</v>
      </c>
      <c r="H31" s="66">
        <f>SUM('REV-REVCALC_CWS'!AM26:AX26)</f>
        <v>870800</v>
      </c>
      <c r="I31" s="66">
        <f>SUM('REV-REVCALC_CWS'!AY26:BJ26)</f>
        <v>8237500</v>
      </c>
      <c r="J31" s="118">
        <f>SUM(E31:I31)</f>
        <v>29290300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1771000</v>
      </c>
      <c r="G33" s="66">
        <f>SUM('REV-REVCALC_CWS'!AA28:AL28)</f>
        <v>-3627000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0.30555555555555558</v>
      </c>
      <c r="G34" s="116" t="e">
        <f>G33/G24</f>
        <v>#REF!</v>
      </c>
      <c r="H34" s="116" t="e">
        <f>H33/H24</f>
        <v>#VALUE!</v>
      </c>
      <c r="I34" s="116">
        <f>I33/I24</f>
        <v>0.30555555555555558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2500</v>
      </c>
      <c r="G37" s="98">
        <f>'REV-REVCALC_CWS'!AL33</f>
        <v>0</v>
      </c>
      <c r="H37" s="98" t="e">
        <f>'REV-REVCALC_CWS'!AX33</f>
        <v>#REF!</v>
      </c>
      <c r="I37" s="98">
        <f>'REV-REVCALC_CWS'!BJ33</f>
        <v>2500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-804678</v>
      </c>
      <c r="G38">
        <f>SUM('REV-REVCALC_CWS'!AA34:AL34)</f>
        <v>585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805000</v>
      </c>
      <c r="G39">
        <f>SUM('REV-REVCALC_CWS'!AA35:AL35)</f>
        <v>0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175.49999999999997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175.49999999999997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-16829059520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0</v>
      </c>
      <c r="G47" s="66">
        <f>SUM('REV-REVCALC_CWS'!AA44:AL44)</f>
        <v>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1548000</v>
      </c>
      <c r="G7" s="114">
        <f t="shared" si="0"/>
        <v>1657600</v>
      </c>
      <c r="H7" s="114">
        <f t="shared" si="0"/>
        <v>1659200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1368000</v>
      </c>
      <c r="E10" s="9">
        <f>SUM(P35:AA35)</f>
        <v>4560000</v>
      </c>
      <c r="F10" s="9">
        <f>SUM(AB35:AM35)</f>
        <v>8124100</v>
      </c>
      <c r="G10" s="9">
        <f>SUM(AN35:AY35)</f>
        <v>126000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3864000</v>
      </c>
      <c r="F13" s="9">
        <f>SUM(AB39:AM39)</f>
        <v>8014500</v>
      </c>
      <c r="G13" s="9">
        <f>SUM(AN39:AY39)</f>
        <v>124400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852000</v>
      </c>
      <c r="E16" s="9">
        <f t="shared" si="1"/>
        <v>696000</v>
      </c>
      <c r="F16" s="9">
        <f t="shared" si="1"/>
        <v>109600</v>
      </c>
      <c r="G16" s="9">
        <f t="shared" si="1"/>
        <v>1600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852000</v>
      </c>
      <c r="E19" s="9">
        <f t="shared" si="2"/>
        <v>1548000</v>
      </c>
      <c r="F19" s="9">
        <f t="shared" si="2"/>
        <v>1657600</v>
      </c>
      <c r="G19" s="9">
        <f t="shared" si="2"/>
        <v>1659200</v>
      </c>
      <c r="H19" s="9">
        <f t="shared" si="2"/>
        <v>19719200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16</v>
      </c>
      <c r="Q25" s="313">
        <f>'REV-REVCALC_CWS'!P13</f>
        <v>26</v>
      </c>
      <c r="R25" s="313">
        <f>'REV-REVCALC_CWS'!Q13</f>
        <v>29</v>
      </c>
      <c r="S25" s="313">
        <f>'REV-REVCALC_CWS'!R13</f>
        <v>29</v>
      </c>
      <c r="T25" s="313">
        <f>'REV-REVCALC_CWS'!S13</f>
        <v>32</v>
      </c>
      <c r="U25" s="313">
        <f>'REV-REVCALC_CWS'!T13</f>
        <v>35</v>
      </c>
      <c r="V25" s="313">
        <f>'REV-REVCALC_CWS'!U13</f>
        <v>29</v>
      </c>
      <c r="W25" s="313">
        <f>'REV-REVCALC_CWS'!V13</f>
        <v>32</v>
      </c>
      <c r="X25" s="313">
        <f>'REV-REVCALC_CWS'!W13</f>
        <v>26</v>
      </c>
      <c r="Y25" s="313">
        <f>'REV-REVCALC_CWS'!X13</f>
        <v>26</v>
      </c>
      <c r="Z25" s="313">
        <f>'REV-REVCALC_CWS'!Y13</f>
        <v>26</v>
      </c>
      <c r="AA25" s="313">
        <f>'REV-REVCALC_CWS'!Z13</f>
        <v>16</v>
      </c>
      <c r="AB25" s="313">
        <f>'REV-REVCALC_CWS'!AA13</f>
        <v>29</v>
      </c>
      <c r="AC25" s="313">
        <f>'REV-REVCALC_CWS'!AB13</f>
        <v>47</v>
      </c>
      <c r="AD25" s="313">
        <f>'REV-REVCALC_CWS'!AC13</f>
        <v>53</v>
      </c>
      <c r="AE25" s="313">
        <f>'REV-REVCALC_CWS'!AD13</f>
        <v>53</v>
      </c>
      <c r="AF25" s="313">
        <f>'REV-REVCALC_CWS'!AE13</f>
        <v>58</v>
      </c>
      <c r="AG25" s="313">
        <f>'REV-REVCALC_CWS'!AF13</f>
        <v>64</v>
      </c>
      <c r="AH25" s="313">
        <f>'REV-REVCALC_CWS'!AG13</f>
        <v>53</v>
      </c>
      <c r="AI25" s="313">
        <f>'REV-REVCALC_CWS'!AH13</f>
        <v>58</v>
      </c>
      <c r="AJ25" s="313">
        <f>'REV-REVCALC_CWS'!AI13</f>
        <v>47</v>
      </c>
      <c r="AK25" s="313">
        <f>'REV-REVCALC_CWS'!AJ13</f>
        <v>47</v>
      </c>
      <c r="AL25" s="313">
        <f>'REV-REVCALC_CWS'!AK13</f>
        <v>47</v>
      </c>
      <c r="AM25" s="313">
        <f>'REV-REVCALC_CWS'!AL13</f>
        <v>29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12000</v>
      </c>
      <c r="Q27" s="145">
        <f>'COGS-PRICE-MARGIN_CWS'!$E54</f>
        <v>12000</v>
      </c>
      <c r="R27" s="145">
        <f>'COGS-PRICE-MARGIN_CWS'!$E54</f>
        <v>12000</v>
      </c>
      <c r="S27" s="145">
        <f>'COGS-PRICE-MARGIN_CWS'!$E54</f>
        <v>12000</v>
      </c>
      <c r="T27" s="145">
        <f>'COGS-PRICE-MARGIN_CWS'!$E54</f>
        <v>12000</v>
      </c>
      <c r="U27" s="145">
        <f>'COGS-PRICE-MARGIN_CWS'!$E54</f>
        <v>12000</v>
      </c>
      <c r="V27" s="145">
        <f>'COGS-PRICE-MARGIN_CWS'!$E54</f>
        <v>12000</v>
      </c>
      <c r="W27" s="145">
        <f>'COGS-PRICE-MARGIN_CWS'!$E54</f>
        <v>12000</v>
      </c>
      <c r="X27" s="145">
        <f>'COGS-PRICE-MARGIN_CWS'!$E54</f>
        <v>12000</v>
      </c>
      <c r="Y27" s="145">
        <f>'COGS-PRICE-MARGIN_CWS'!$E54</f>
        <v>12000</v>
      </c>
      <c r="Z27" s="145">
        <f>'COGS-PRICE-MARGIN_CWS'!$E54</f>
        <v>12000</v>
      </c>
      <c r="AA27" s="145">
        <f>'COGS-PRICE-MARGIN_CWS'!$E54</f>
        <v>12000</v>
      </c>
      <c r="AB27" s="145">
        <f>'COGS-PRICE-MARGIN_CWS'!$E75</f>
        <v>13700</v>
      </c>
      <c r="AC27" s="145">
        <f>'COGS-PRICE-MARGIN_CWS'!$E75</f>
        <v>13700</v>
      </c>
      <c r="AD27" s="145">
        <f>'COGS-PRICE-MARGIN_CWS'!$E75</f>
        <v>13700</v>
      </c>
      <c r="AE27" s="145">
        <f>'COGS-PRICE-MARGIN_CWS'!$E75</f>
        <v>13700</v>
      </c>
      <c r="AF27" s="145">
        <f>'COGS-PRICE-MARGIN_CWS'!$E75</f>
        <v>13700</v>
      </c>
      <c r="AG27" s="145">
        <f>'COGS-PRICE-MARGIN_CWS'!$E75</f>
        <v>13700</v>
      </c>
      <c r="AH27" s="145">
        <f>'COGS-PRICE-MARGIN_CWS'!$E75</f>
        <v>13700</v>
      </c>
      <c r="AI27" s="145">
        <f>'COGS-PRICE-MARGIN_CWS'!$E75</f>
        <v>13700</v>
      </c>
      <c r="AJ27" s="145">
        <f>'COGS-PRICE-MARGIN_CWS'!$E75</f>
        <v>13700</v>
      </c>
      <c r="AK27" s="145">
        <f>'COGS-PRICE-MARGIN_CWS'!$E75</f>
        <v>13700</v>
      </c>
      <c r="AL27" s="145">
        <f>'COGS-PRICE-MARGIN_CWS'!$E75</f>
        <v>13700</v>
      </c>
      <c r="AM27" s="145">
        <f>'COGS-PRICE-MARGIN_CWS'!$E75</f>
        <v>13700</v>
      </c>
      <c r="AN27" s="145">
        <f>'COGS-PRICE-MARGIN_CWS'!$E96</f>
        <v>200</v>
      </c>
      <c r="AO27" s="145">
        <f>'COGS-PRICE-MARGIN_CWS'!$E96</f>
        <v>200</v>
      </c>
      <c r="AP27" s="145">
        <f>'COGS-PRICE-MARGIN_CWS'!$E96</f>
        <v>200</v>
      </c>
      <c r="AQ27" s="145">
        <f>'COGS-PRICE-MARGIN_CWS'!$E96</f>
        <v>200</v>
      </c>
      <c r="AR27" s="145">
        <f>'COGS-PRICE-MARGIN_CWS'!$E96</f>
        <v>200</v>
      </c>
      <c r="AS27" s="145">
        <f>'COGS-PRICE-MARGIN_CWS'!$E96</f>
        <v>200</v>
      </c>
      <c r="AT27" s="145">
        <f>'COGS-PRICE-MARGIN_CWS'!$E96</f>
        <v>200</v>
      </c>
      <c r="AU27" s="145">
        <f>'COGS-PRICE-MARGIN_CWS'!$E96</f>
        <v>200</v>
      </c>
      <c r="AV27" s="145">
        <f>'COGS-PRICE-MARGIN_CWS'!$E96</f>
        <v>200</v>
      </c>
      <c r="AW27" s="145">
        <f>'COGS-PRICE-MARGIN_CWS'!$E96</f>
        <v>200</v>
      </c>
      <c r="AX27" s="145">
        <f>'COGS-PRICE-MARGIN_CWS'!$E96</f>
        <v>200</v>
      </c>
      <c r="AY27" s="145">
        <f>'COGS-PRICE-MARGIN_CWS'!$E96</f>
        <v>200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1008000</v>
      </c>
      <c r="R31" s="145">
        <f t="shared" si="5"/>
        <v>1080000</v>
      </c>
      <c r="S31" s="145">
        <f t="shared" si="5"/>
        <v>1152000</v>
      </c>
      <c r="T31" s="145">
        <f t="shared" si="5"/>
        <v>1152000</v>
      </c>
      <c r="U31" s="145">
        <f t="shared" si="5"/>
        <v>1152000</v>
      </c>
      <c r="V31" s="145">
        <f t="shared" si="5"/>
        <v>1044000</v>
      </c>
      <c r="W31" s="145">
        <f t="shared" si="5"/>
        <v>1008000</v>
      </c>
      <c r="X31" s="145">
        <f t="shared" si="5"/>
        <v>936000</v>
      </c>
      <c r="Y31" s="145">
        <f t="shared" si="5"/>
        <v>816000</v>
      </c>
      <c r="Z31" s="145">
        <f t="shared" si="5"/>
        <v>852000</v>
      </c>
      <c r="AA31" s="145">
        <f t="shared" si="5"/>
        <v>1104000</v>
      </c>
      <c r="AB31" s="145">
        <f t="shared" si="5"/>
        <v>1548000</v>
      </c>
      <c r="AC31" s="145">
        <f t="shared" si="5"/>
        <v>1876800</v>
      </c>
      <c r="AD31" s="145">
        <f t="shared" si="5"/>
        <v>2027500</v>
      </c>
      <c r="AE31" s="145">
        <f t="shared" si="5"/>
        <v>2178200</v>
      </c>
      <c r="AF31" s="145">
        <f t="shared" si="5"/>
        <v>2178200</v>
      </c>
      <c r="AG31" s="145">
        <f t="shared" si="5"/>
        <v>2178200</v>
      </c>
      <c r="AH31" s="145">
        <f t="shared" si="5"/>
        <v>1945300</v>
      </c>
      <c r="AI31" s="145">
        <f t="shared" si="5"/>
        <v>1863100</v>
      </c>
      <c r="AJ31" s="145">
        <f t="shared" ref="AJ31:BN31" si="6">AI48</f>
        <v>1712400</v>
      </c>
      <c r="AK31" s="145">
        <f t="shared" si="6"/>
        <v>1465800</v>
      </c>
      <c r="AL31" s="145">
        <f t="shared" si="6"/>
        <v>1246600</v>
      </c>
      <c r="AM31" s="145">
        <f t="shared" si="6"/>
        <v>1287700</v>
      </c>
      <c r="AN31" s="145">
        <f t="shared" si="6"/>
        <v>1657600</v>
      </c>
      <c r="AO31" s="145">
        <f t="shared" si="6"/>
        <v>1662600</v>
      </c>
      <c r="AP31" s="145">
        <f t="shared" si="6"/>
        <v>1665000</v>
      </c>
      <c r="AQ31" s="145">
        <f t="shared" si="6"/>
        <v>1667400</v>
      </c>
      <c r="AR31" s="145">
        <f t="shared" si="6"/>
        <v>1667400</v>
      </c>
      <c r="AS31" s="145">
        <f t="shared" si="6"/>
        <v>1667400</v>
      </c>
      <c r="AT31" s="145">
        <f t="shared" si="6"/>
        <v>1663800</v>
      </c>
      <c r="AU31" s="145">
        <f t="shared" si="6"/>
        <v>1662600</v>
      </c>
      <c r="AV31" s="145">
        <f t="shared" si="6"/>
        <v>1660200</v>
      </c>
      <c r="AW31" s="145">
        <f t="shared" si="6"/>
        <v>1656400</v>
      </c>
      <c r="AX31" s="145">
        <f t="shared" si="6"/>
        <v>1653000</v>
      </c>
      <c r="AY31" s="145">
        <f t="shared" si="6"/>
        <v>1653600</v>
      </c>
      <c r="AZ31" s="145">
        <f t="shared" si="6"/>
        <v>1659200</v>
      </c>
      <c r="BA31" s="145">
        <f t="shared" si="6"/>
        <v>1971200</v>
      </c>
      <c r="BB31" s="145">
        <f t="shared" si="6"/>
        <v>2127200</v>
      </c>
      <c r="BC31" s="145">
        <f t="shared" si="6"/>
        <v>2283200</v>
      </c>
      <c r="BD31" s="145">
        <f t="shared" si="6"/>
        <v>2283200</v>
      </c>
      <c r="BE31" s="145">
        <f t="shared" si="6"/>
        <v>2283200</v>
      </c>
      <c r="BF31" s="145">
        <f t="shared" si="6"/>
        <v>2055200</v>
      </c>
      <c r="BG31" s="145">
        <f t="shared" si="6"/>
        <v>1983200</v>
      </c>
      <c r="BH31" s="145">
        <f t="shared" si="6"/>
        <v>1827200</v>
      </c>
      <c r="BI31" s="145">
        <f t="shared" si="6"/>
        <v>1587200</v>
      </c>
      <c r="BJ31" s="145">
        <f t="shared" si="6"/>
        <v>6951200</v>
      </c>
      <c r="BK31" s="145">
        <f t="shared" si="6"/>
        <v>12315200</v>
      </c>
      <c r="BL31" s="145">
        <f t="shared" si="6"/>
        <v>19719200</v>
      </c>
      <c r="BM31" s="145">
        <f t="shared" si="6"/>
        <v>21519200</v>
      </c>
      <c r="BN31" s="145">
        <f t="shared" si="6"/>
        <v>23319200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348000</v>
      </c>
      <c r="Q35" s="145">
        <f t="shared" si="9"/>
        <v>384000</v>
      </c>
      <c r="R35" s="145">
        <f t="shared" si="9"/>
        <v>420000</v>
      </c>
      <c r="S35" s="145">
        <f t="shared" si="9"/>
        <v>348000</v>
      </c>
      <c r="T35" s="145">
        <f t="shared" si="9"/>
        <v>384000</v>
      </c>
      <c r="U35" s="145">
        <f t="shared" si="9"/>
        <v>312000</v>
      </c>
      <c r="V35" s="145">
        <f t="shared" si="9"/>
        <v>312000</v>
      </c>
      <c r="W35" s="145">
        <f t="shared" si="9"/>
        <v>312000</v>
      </c>
      <c r="X35" s="145">
        <f t="shared" si="9"/>
        <v>192000</v>
      </c>
      <c r="Y35" s="145">
        <f t="shared" si="9"/>
        <v>348000</v>
      </c>
      <c r="Z35" s="145">
        <f t="shared" si="9"/>
        <v>564000</v>
      </c>
      <c r="AA35" s="145">
        <f t="shared" si="9"/>
        <v>636000</v>
      </c>
      <c r="AB35" s="145">
        <f t="shared" si="9"/>
        <v>726100</v>
      </c>
      <c r="AC35" s="145">
        <f t="shared" si="9"/>
        <v>794600</v>
      </c>
      <c r="AD35" s="145">
        <f t="shared" si="9"/>
        <v>876800</v>
      </c>
      <c r="AE35" s="145">
        <f t="shared" si="9"/>
        <v>726100</v>
      </c>
      <c r="AF35" s="145">
        <f t="shared" si="9"/>
        <v>794600</v>
      </c>
      <c r="AG35" s="145">
        <f t="shared" si="9"/>
        <v>643900</v>
      </c>
      <c r="AH35" s="145">
        <f t="shared" si="9"/>
        <v>643900</v>
      </c>
      <c r="AI35" s="145">
        <f t="shared" ref="AI35:BN35" si="10">AI34*AI27</f>
        <v>643900</v>
      </c>
      <c r="AJ35" s="145">
        <f t="shared" si="10"/>
        <v>397300</v>
      </c>
      <c r="AK35" s="145">
        <f t="shared" si="10"/>
        <v>424700</v>
      </c>
      <c r="AL35" s="145">
        <f t="shared" si="10"/>
        <v>685000</v>
      </c>
      <c r="AM35" s="145">
        <f t="shared" si="10"/>
        <v>767200</v>
      </c>
      <c r="AN35" s="145">
        <f t="shared" si="10"/>
        <v>11200</v>
      </c>
      <c r="AO35" s="145">
        <f t="shared" si="10"/>
        <v>12400</v>
      </c>
      <c r="AP35" s="145">
        <f t="shared" si="10"/>
        <v>13600</v>
      </c>
      <c r="AQ35" s="145">
        <f t="shared" si="10"/>
        <v>11200</v>
      </c>
      <c r="AR35" s="145">
        <f t="shared" si="10"/>
        <v>12400</v>
      </c>
      <c r="AS35" s="145">
        <f t="shared" si="10"/>
        <v>10000</v>
      </c>
      <c r="AT35" s="145">
        <f t="shared" si="10"/>
        <v>10000</v>
      </c>
      <c r="AU35" s="145">
        <f t="shared" si="10"/>
        <v>10000</v>
      </c>
      <c r="AV35" s="145">
        <f t="shared" si="10"/>
        <v>6200</v>
      </c>
      <c r="AW35" s="145">
        <f t="shared" si="10"/>
        <v>6600</v>
      </c>
      <c r="AX35" s="145">
        <f t="shared" si="10"/>
        <v>10600</v>
      </c>
      <c r="AY35" s="145">
        <f t="shared" si="10"/>
        <v>11800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28572000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16</v>
      </c>
      <c r="Q38" s="169">
        <f>'REV-REVCALC_CWS'!P13</f>
        <v>26</v>
      </c>
      <c r="R38" s="169">
        <f>'REV-REVCALC_CWS'!Q13</f>
        <v>29</v>
      </c>
      <c r="S38" s="169">
        <f>'REV-REVCALC_CWS'!R13</f>
        <v>29</v>
      </c>
      <c r="T38" s="169">
        <f>'REV-REVCALC_CWS'!S13</f>
        <v>32</v>
      </c>
      <c r="U38" s="169">
        <f>'REV-REVCALC_CWS'!T13</f>
        <v>35</v>
      </c>
      <c r="V38" s="169">
        <f>'REV-REVCALC_CWS'!U13</f>
        <v>29</v>
      </c>
      <c r="W38" s="169">
        <f>'REV-REVCALC_CWS'!V13</f>
        <v>32</v>
      </c>
      <c r="X38" s="169">
        <f>'REV-REVCALC_CWS'!W13</f>
        <v>26</v>
      </c>
      <c r="Y38" s="169">
        <f>'REV-REVCALC_CWS'!X13</f>
        <v>26</v>
      </c>
      <c r="Z38" s="169">
        <f>'REV-REVCALC_CWS'!Y13</f>
        <v>26</v>
      </c>
      <c r="AA38" s="169">
        <f>'REV-REVCALC_CWS'!Z13</f>
        <v>16</v>
      </c>
      <c r="AB38" s="169">
        <f>'REV-REVCALC_CWS'!AA13</f>
        <v>29</v>
      </c>
      <c r="AC38" s="169">
        <f>'REV-REVCALC_CWS'!AB13</f>
        <v>47</v>
      </c>
      <c r="AD38" s="169">
        <f>'REV-REVCALC_CWS'!AC13</f>
        <v>53</v>
      </c>
      <c r="AE38" s="169">
        <f>'REV-REVCALC_CWS'!AD13</f>
        <v>53</v>
      </c>
      <c r="AF38" s="169">
        <f>'REV-REVCALC_CWS'!AE13</f>
        <v>58</v>
      </c>
      <c r="AG38" s="169">
        <f>'REV-REVCALC_CWS'!AF13</f>
        <v>64</v>
      </c>
      <c r="AH38" s="169">
        <f>'REV-REVCALC_CWS'!AG13</f>
        <v>53</v>
      </c>
      <c r="AI38" s="169">
        <f>'REV-REVCALC_CWS'!AH13</f>
        <v>58</v>
      </c>
      <c r="AJ38" s="169">
        <f>'REV-REVCALC_CWS'!AI13</f>
        <v>47</v>
      </c>
      <c r="AK38" s="169">
        <f>'REV-REVCALC_CWS'!AJ13</f>
        <v>47</v>
      </c>
      <c r="AL38" s="169">
        <f>'REV-REVCALC_CWS'!AK13</f>
        <v>47</v>
      </c>
      <c r="AM38" s="169">
        <f>'REV-REVCALC_CWS'!AL13</f>
        <v>29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2231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192000</v>
      </c>
      <c r="Q39" s="145">
        <f t="shared" si="11"/>
        <v>312000</v>
      </c>
      <c r="R39" s="145">
        <f t="shared" si="11"/>
        <v>348000</v>
      </c>
      <c r="S39" s="145">
        <f t="shared" si="11"/>
        <v>348000</v>
      </c>
      <c r="T39" s="145">
        <f t="shared" si="11"/>
        <v>384000</v>
      </c>
      <c r="U39" s="145">
        <f t="shared" si="11"/>
        <v>420000</v>
      </c>
      <c r="V39" s="145">
        <f t="shared" si="11"/>
        <v>348000</v>
      </c>
      <c r="W39" s="145">
        <f t="shared" si="11"/>
        <v>384000</v>
      </c>
      <c r="X39" s="145">
        <f t="shared" si="11"/>
        <v>312000</v>
      </c>
      <c r="Y39" s="145">
        <f t="shared" si="11"/>
        <v>312000</v>
      </c>
      <c r="Z39" s="145">
        <f t="shared" si="11"/>
        <v>312000</v>
      </c>
      <c r="AA39" s="145">
        <f t="shared" si="11"/>
        <v>192000</v>
      </c>
      <c r="AB39" s="145">
        <f t="shared" si="11"/>
        <v>397300</v>
      </c>
      <c r="AC39" s="145">
        <f t="shared" si="11"/>
        <v>643900</v>
      </c>
      <c r="AD39" s="145">
        <f t="shared" si="11"/>
        <v>726100</v>
      </c>
      <c r="AE39" s="145">
        <f t="shared" si="11"/>
        <v>726100</v>
      </c>
      <c r="AF39" s="145">
        <f t="shared" si="11"/>
        <v>794600</v>
      </c>
      <c r="AG39" s="145">
        <f t="shared" si="11"/>
        <v>876800</v>
      </c>
      <c r="AH39" s="145">
        <f t="shared" si="11"/>
        <v>726100</v>
      </c>
      <c r="AI39" s="145">
        <f t="shared" si="11"/>
        <v>794600</v>
      </c>
      <c r="AJ39" s="145">
        <f t="shared" ref="AJ39:BN39" si="12">AJ38*AJ27</f>
        <v>643900</v>
      </c>
      <c r="AK39" s="145">
        <f t="shared" si="12"/>
        <v>643900</v>
      </c>
      <c r="AL39" s="145">
        <f t="shared" si="12"/>
        <v>643900</v>
      </c>
      <c r="AM39" s="145">
        <f t="shared" si="12"/>
        <v>397300</v>
      </c>
      <c r="AN39" s="145">
        <f t="shared" si="12"/>
        <v>6200</v>
      </c>
      <c r="AO39" s="145">
        <f t="shared" si="12"/>
        <v>10000</v>
      </c>
      <c r="AP39" s="145">
        <f t="shared" si="12"/>
        <v>11200</v>
      </c>
      <c r="AQ39" s="145">
        <f t="shared" si="12"/>
        <v>11200</v>
      </c>
      <c r="AR39" s="145">
        <f t="shared" si="12"/>
        <v>12400</v>
      </c>
      <c r="AS39" s="145">
        <f t="shared" si="12"/>
        <v>13600</v>
      </c>
      <c r="AT39" s="145">
        <f t="shared" si="12"/>
        <v>11200</v>
      </c>
      <c r="AU39" s="145">
        <f t="shared" si="12"/>
        <v>12400</v>
      </c>
      <c r="AV39" s="145">
        <f t="shared" si="12"/>
        <v>10000</v>
      </c>
      <c r="AW39" s="145">
        <f t="shared" si="12"/>
        <v>10000</v>
      </c>
      <c r="AX39" s="145">
        <f t="shared" si="12"/>
        <v>10000</v>
      </c>
      <c r="AY39" s="145">
        <f t="shared" si="12"/>
        <v>6200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26772000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156000</v>
      </c>
      <c r="Q43" s="145">
        <f t="shared" si="15"/>
        <v>72000</v>
      </c>
      <c r="R43" s="145">
        <f t="shared" si="15"/>
        <v>72000</v>
      </c>
      <c r="S43" s="145">
        <f t="shared" si="15"/>
        <v>0</v>
      </c>
      <c r="T43" s="145">
        <f t="shared" si="15"/>
        <v>0</v>
      </c>
      <c r="U43" s="145">
        <f t="shared" si="15"/>
        <v>-108000</v>
      </c>
      <c r="V43" s="145">
        <f t="shared" si="15"/>
        <v>-36000</v>
      </c>
      <c r="W43" s="145">
        <f t="shared" si="15"/>
        <v>-72000</v>
      </c>
      <c r="X43" s="145">
        <f t="shared" si="15"/>
        <v>-120000</v>
      </c>
      <c r="Y43" s="145">
        <f t="shared" si="15"/>
        <v>36000</v>
      </c>
      <c r="Z43" s="145">
        <f t="shared" si="15"/>
        <v>252000</v>
      </c>
      <c r="AA43" s="145">
        <f t="shared" si="15"/>
        <v>444000</v>
      </c>
      <c r="AB43" s="145">
        <f t="shared" si="15"/>
        <v>328800</v>
      </c>
      <c r="AC43" s="145">
        <f t="shared" si="15"/>
        <v>150700</v>
      </c>
      <c r="AD43" s="145">
        <f t="shared" si="15"/>
        <v>150700</v>
      </c>
      <c r="AE43" s="145">
        <f t="shared" si="15"/>
        <v>0</v>
      </c>
      <c r="AF43" s="145">
        <f t="shared" si="15"/>
        <v>0</v>
      </c>
      <c r="AG43" s="145">
        <f t="shared" si="15"/>
        <v>-232900</v>
      </c>
      <c r="AH43" s="145">
        <f t="shared" si="15"/>
        <v>-82200</v>
      </c>
      <c r="AI43" s="145">
        <f t="shared" ref="AI43:BN43" si="16">AI35-AI39</f>
        <v>-150700</v>
      </c>
      <c r="AJ43" s="145">
        <f t="shared" si="16"/>
        <v>-246600</v>
      </c>
      <c r="AK43" s="145">
        <f t="shared" si="16"/>
        <v>-219200</v>
      </c>
      <c r="AL43" s="145">
        <f t="shared" si="16"/>
        <v>41100</v>
      </c>
      <c r="AM43" s="145">
        <f t="shared" si="16"/>
        <v>369900</v>
      </c>
      <c r="AN43" s="145">
        <f t="shared" si="16"/>
        <v>5000</v>
      </c>
      <c r="AO43" s="145">
        <f t="shared" si="16"/>
        <v>2400</v>
      </c>
      <c r="AP43" s="145">
        <f t="shared" si="16"/>
        <v>2400</v>
      </c>
      <c r="AQ43" s="145">
        <f t="shared" si="16"/>
        <v>0</v>
      </c>
      <c r="AR43" s="145">
        <f t="shared" si="16"/>
        <v>0</v>
      </c>
      <c r="AS43" s="145">
        <f t="shared" si="16"/>
        <v>-3600</v>
      </c>
      <c r="AT43" s="145">
        <f t="shared" si="16"/>
        <v>-1200</v>
      </c>
      <c r="AU43" s="145">
        <f t="shared" si="16"/>
        <v>-2400</v>
      </c>
      <c r="AV43" s="145">
        <f t="shared" si="16"/>
        <v>-3800</v>
      </c>
      <c r="AW43" s="145">
        <f t="shared" si="16"/>
        <v>-3400</v>
      </c>
      <c r="AX43" s="145">
        <f t="shared" si="16"/>
        <v>600</v>
      </c>
      <c r="AY43" s="145">
        <f t="shared" si="16"/>
        <v>5600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1008000</v>
      </c>
      <c r="Q48" s="145">
        <f t="shared" si="18"/>
        <v>1080000</v>
      </c>
      <c r="R48" s="145">
        <f t="shared" si="18"/>
        <v>1152000</v>
      </c>
      <c r="S48" s="145">
        <f t="shared" si="18"/>
        <v>1152000</v>
      </c>
      <c r="T48" s="145">
        <f t="shared" si="18"/>
        <v>1152000</v>
      </c>
      <c r="U48" s="145">
        <f t="shared" si="18"/>
        <v>1044000</v>
      </c>
      <c r="V48" s="145">
        <f t="shared" si="18"/>
        <v>1008000</v>
      </c>
      <c r="W48" s="145">
        <f t="shared" si="18"/>
        <v>936000</v>
      </c>
      <c r="X48" s="145">
        <f t="shared" si="18"/>
        <v>816000</v>
      </c>
      <c r="Y48" s="145">
        <f t="shared" si="18"/>
        <v>852000</v>
      </c>
      <c r="Z48" s="145">
        <f t="shared" si="18"/>
        <v>1104000</v>
      </c>
      <c r="AA48" s="145">
        <f t="shared" si="18"/>
        <v>1548000</v>
      </c>
      <c r="AB48" s="145">
        <f t="shared" si="18"/>
        <v>1876800</v>
      </c>
      <c r="AC48" s="145">
        <f t="shared" si="18"/>
        <v>2027500</v>
      </c>
      <c r="AD48" s="145">
        <f t="shared" si="18"/>
        <v>2178200</v>
      </c>
      <c r="AE48" s="145">
        <f t="shared" si="18"/>
        <v>2178200</v>
      </c>
      <c r="AF48" s="145">
        <f t="shared" si="18"/>
        <v>2178200</v>
      </c>
      <c r="AG48" s="145">
        <f t="shared" si="18"/>
        <v>1945300</v>
      </c>
      <c r="AH48" s="145">
        <f t="shared" si="18"/>
        <v>1863100</v>
      </c>
      <c r="AI48" s="145">
        <f t="shared" si="18"/>
        <v>1712400</v>
      </c>
      <c r="AJ48" s="145">
        <f t="shared" ref="AJ48:BN48" si="19">AI48+AJ43</f>
        <v>1465800</v>
      </c>
      <c r="AK48" s="145">
        <f t="shared" si="19"/>
        <v>1246600</v>
      </c>
      <c r="AL48" s="145">
        <f t="shared" si="19"/>
        <v>1287700</v>
      </c>
      <c r="AM48" s="145">
        <f t="shared" si="19"/>
        <v>1657600</v>
      </c>
      <c r="AN48" s="145">
        <f t="shared" si="19"/>
        <v>1662600</v>
      </c>
      <c r="AO48" s="145">
        <f t="shared" si="19"/>
        <v>1665000</v>
      </c>
      <c r="AP48" s="145">
        <f t="shared" si="19"/>
        <v>1667400</v>
      </c>
      <c r="AQ48" s="145">
        <f t="shared" si="19"/>
        <v>1667400</v>
      </c>
      <c r="AR48" s="145">
        <f t="shared" si="19"/>
        <v>1667400</v>
      </c>
      <c r="AS48" s="145">
        <f t="shared" si="19"/>
        <v>1663800</v>
      </c>
      <c r="AT48" s="145">
        <f t="shared" si="19"/>
        <v>1662600</v>
      </c>
      <c r="AU48" s="145">
        <f t="shared" si="19"/>
        <v>1660200</v>
      </c>
      <c r="AV48" s="145">
        <f t="shared" si="19"/>
        <v>1656400</v>
      </c>
      <c r="AW48" s="145">
        <f t="shared" si="19"/>
        <v>1653000</v>
      </c>
      <c r="AX48" s="145">
        <f t="shared" si="19"/>
        <v>1653600</v>
      </c>
      <c r="AY48" s="145">
        <f t="shared" si="19"/>
        <v>1659200</v>
      </c>
      <c r="AZ48" s="145">
        <f t="shared" si="19"/>
        <v>1971200</v>
      </c>
      <c r="BA48" s="145">
        <f t="shared" si="19"/>
        <v>2127200</v>
      </c>
      <c r="BB48" s="145">
        <f t="shared" si="19"/>
        <v>2283200</v>
      </c>
      <c r="BC48" s="145">
        <f t="shared" si="19"/>
        <v>2283200</v>
      </c>
      <c r="BD48" s="145">
        <f t="shared" si="19"/>
        <v>2283200</v>
      </c>
      <c r="BE48" s="145">
        <f t="shared" si="19"/>
        <v>2055200</v>
      </c>
      <c r="BF48" s="145">
        <f t="shared" si="19"/>
        <v>1983200</v>
      </c>
      <c r="BG48" s="145">
        <f t="shared" si="19"/>
        <v>1827200</v>
      </c>
      <c r="BH48" s="145">
        <f t="shared" si="19"/>
        <v>1587200</v>
      </c>
      <c r="BI48" s="145">
        <f t="shared" si="19"/>
        <v>6951200</v>
      </c>
      <c r="BJ48" s="145">
        <f t="shared" si="19"/>
        <v>12315200</v>
      </c>
      <c r="BK48" s="145">
        <f t="shared" si="19"/>
        <v>19719200</v>
      </c>
      <c r="BL48" s="145">
        <f t="shared" si="19"/>
        <v>21519200</v>
      </c>
      <c r="BM48" s="145">
        <f t="shared" si="19"/>
        <v>23319200</v>
      </c>
      <c r="BN48" s="145">
        <f t="shared" si="19"/>
        <v>23319200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1200000</v>
      </c>
      <c r="G53" s="9">
        <f>F57</f>
        <v>1452200</v>
      </c>
      <c r="H53" s="9">
        <f>G57</f>
        <v>22400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1368000</v>
      </c>
      <c r="E54" s="66">
        <f>SUM(P66:AA66)</f>
        <v>4560000</v>
      </c>
      <c r="F54" s="66">
        <f>SUM(AB66:AM66)</f>
        <v>8124100</v>
      </c>
      <c r="G54" s="66">
        <f>SUM(AN66:AY66)</f>
        <v>126000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1368000</v>
      </c>
      <c r="E55" s="9">
        <f>E53+E54</f>
        <v>5220000</v>
      </c>
      <c r="F55" s="9">
        <f>F53+F54</f>
        <v>9324100</v>
      </c>
      <c r="G55" s="9">
        <f>G53+G54</f>
        <v>1578200</v>
      </c>
      <c r="H55" s="9">
        <f>H53+H54</f>
        <v>25990400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708000</v>
      </c>
      <c r="E56" s="66">
        <f>SUM(P68:AA68)</f>
        <v>4020000</v>
      </c>
      <c r="F56" s="66">
        <f>SUM(AB68:AM68)</f>
        <v>7871900</v>
      </c>
      <c r="G56" s="66">
        <f>SUM(AN68:AY68)</f>
        <v>1555800</v>
      </c>
      <c r="H56" s="66">
        <f>SUM(AZ68:BK68)</f>
        <v>12190400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660000</v>
      </c>
      <c r="E57" s="9">
        <f>E55-E56</f>
        <v>1200000</v>
      </c>
      <c r="F57" s="9">
        <f>F55-F56</f>
        <v>1452200</v>
      </c>
      <c r="G57" s="9">
        <f>G55-G56</f>
        <v>22400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660000</v>
      </c>
      <c r="E58" s="9">
        <f>E57-D57</f>
        <v>540000</v>
      </c>
      <c r="F58" s="9">
        <f>F57-E57</f>
        <v>252200</v>
      </c>
      <c r="G58" s="9">
        <f>G57-F57</f>
        <v>-1429800</v>
      </c>
      <c r="H58" s="9">
        <f>H57-G57</f>
        <v>13777600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696000</v>
      </c>
      <c r="R65" s="9">
        <f t="shared" si="21"/>
        <v>732000</v>
      </c>
      <c r="S65" s="9">
        <f t="shared" si="21"/>
        <v>804000</v>
      </c>
      <c r="T65" s="9">
        <f t="shared" si="21"/>
        <v>768000</v>
      </c>
      <c r="U65" s="9">
        <f t="shared" si="21"/>
        <v>732000</v>
      </c>
      <c r="V65" s="9">
        <f t="shared" si="21"/>
        <v>696000</v>
      </c>
      <c r="W65" s="9">
        <f t="shared" si="21"/>
        <v>624000</v>
      </c>
      <c r="X65" s="9">
        <f t="shared" si="21"/>
        <v>624000</v>
      </c>
      <c r="Y65" s="9">
        <f t="shared" si="21"/>
        <v>504000</v>
      </c>
      <c r="Z65" s="9">
        <f t="shared" si="21"/>
        <v>540000</v>
      </c>
      <c r="AA65" s="9">
        <f t="shared" si="21"/>
        <v>912000</v>
      </c>
      <c r="AB65" s="9">
        <f t="shared" si="21"/>
        <v>1200000</v>
      </c>
      <c r="AC65" s="9">
        <f t="shared" si="21"/>
        <v>1362100</v>
      </c>
      <c r="AD65" s="9">
        <f t="shared" si="21"/>
        <v>1520700</v>
      </c>
      <c r="AE65" s="9">
        <f t="shared" si="21"/>
        <v>1671400</v>
      </c>
      <c r="AF65" s="9">
        <f t="shared" si="21"/>
        <v>1602900</v>
      </c>
      <c r="AG65" s="9">
        <f t="shared" si="21"/>
        <v>1520700</v>
      </c>
      <c r="AH65" s="9">
        <f t="shared" si="21"/>
        <v>1438500</v>
      </c>
      <c r="AI65" s="9">
        <f t="shared" si="21"/>
        <v>1287800</v>
      </c>
      <c r="AJ65" s="9">
        <f t="shared" ref="AJ65:BN65" si="22">AI69</f>
        <v>1287800</v>
      </c>
      <c r="AK65" s="9">
        <f t="shared" si="22"/>
        <v>1041200</v>
      </c>
      <c r="AL65" s="9">
        <f t="shared" si="22"/>
        <v>822000</v>
      </c>
      <c r="AM65" s="9">
        <f t="shared" si="22"/>
        <v>1109700</v>
      </c>
      <c r="AN65" s="9">
        <f t="shared" si="22"/>
        <v>1452200</v>
      </c>
      <c r="AO65" s="9">
        <f t="shared" si="22"/>
        <v>778400</v>
      </c>
      <c r="AP65" s="9">
        <f t="shared" si="22"/>
        <v>23600</v>
      </c>
      <c r="AQ65" s="9">
        <f t="shared" si="22"/>
        <v>26000</v>
      </c>
      <c r="AR65" s="9">
        <f t="shared" si="22"/>
        <v>24800</v>
      </c>
      <c r="AS65" s="9">
        <f t="shared" si="22"/>
        <v>23600</v>
      </c>
      <c r="AT65" s="9">
        <f t="shared" si="22"/>
        <v>22400</v>
      </c>
      <c r="AU65" s="9">
        <f t="shared" si="22"/>
        <v>20000</v>
      </c>
      <c r="AV65" s="9">
        <f t="shared" si="22"/>
        <v>20000</v>
      </c>
      <c r="AW65" s="9">
        <f t="shared" si="22"/>
        <v>16200</v>
      </c>
      <c r="AX65" s="9">
        <f t="shared" si="22"/>
        <v>12800</v>
      </c>
      <c r="AY65" s="9">
        <f t="shared" si="22"/>
        <v>17200</v>
      </c>
      <c r="AZ65" s="9">
        <f t="shared" si="22"/>
        <v>22400</v>
      </c>
      <c r="BA65" s="9">
        <f t="shared" si="22"/>
        <v>719800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36372000</v>
      </c>
      <c r="BN65" s="9">
        <f t="shared" si="22"/>
        <v>30372000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348000</v>
      </c>
      <c r="Q66" s="9">
        <f t="shared" si="23"/>
        <v>384000</v>
      </c>
      <c r="R66" s="9">
        <f t="shared" si="23"/>
        <v>420000</v>
      </c>
      <c r="S66" s="9">
        <f t="shared" si="23"/>
        <v>348000</v>
      </c>
      <c r="T66" s="9">
        <f t="shared" si="23"/>
        <v>384000</v>
      </c>
      <c r="U66" s="9">
        <f t="shared" si="23"/>
        <v>312000</v>
      </c>
      <c r="V66" s="9">
        <f t="shared" si="23"/>
        <v>312000</v>
      </c>
      <c r="W66" s="9">
        <f t="shared" si="23"/>
        <v>312000</v>
      </c>
      <c r="X66" s="9">
        <f t="shared" si="23"/>
        <v>192000</v>
      </c>
      <c r="Y66" s="9">
        <f t="shared" si="23"/>
        <v>348000</v>
      </c>
      <c r="Z66" s="9">
        <f t="shared" si="23"/>
        <v>564000</v>
      </c>
      <c r="AA66" s="9">
        <f t="shared" si="23"/>
        <v>636000</v>
      </c>
      <c r="AB66" s="9">
        <f t="shared" si="23"/>
        <v>726100</v>
      </c>
      <c r="AC66" s="9">
        <f t="shared" si="23"/>
        <v>794600</v>
      </c>
      <c r="AD66" s="9">
        <f t="shared" si="23"/>
        <v>876800</v>
      </c>
      <c r="AE66" s="9">
        <f t="shared" si="23"/>
        <v>726100</v>
      </c>
      <c r="AF66" s="9">
        <f t="shared" si="23"/>
        <v>794600</v>
      </c>
      <c r="AG66" s="9">
        <f t="shared" si="23"/>
        <v>643900</v>
      </c>
      <c r="AH66" s="9">
        <f t="shared" si="23"/>
        <v>643900</v>
      </c>
      <c r="AI66" s="9">
        <f t="shared" ref="AI66:BN66" si="24">AI35</f>
        <v>643900</v>
      </c>
      <c r="AJ66" s="9">
        <f t="shared" si="24"/>
        <v>397300</v>
      </c>
      <c r="AK66" s="9">
        <f t="shared" si="24"/>
        <v>424700</v>
      </c>
      <c r="AL66" s="9">
        <f t="shared" si="24"/>
        <v>685000</v>
      </c>
      <c r="AM66" s="9">
        <f t="shared" si="24"/>
        <v>767200</v>
      </c>
      <c r="AN66" s="9">
        <f t="shared" si="24"/>
        <v>11200</v>
      </c>
      <c r="AO66" s="9">
        <f t="shared" si="24"/>
        <v>12400</v>
      </c>
      <c r="AP66" s="9">
        <f t="shared" si="24"/>
        <v>13600</v>
      </c>
      <c r="AQ66" s="9">
        <f t="shared" si="24"/>
        <v>11200</v>
      </c>
      <c r="AR66" s="9">
        <f t="shared" si="24"/>
        <v>12400</v>
      </c>
      <c r="AS66" s="9">
        <f t="shared" si="24"/>
        <v>10000</v>
      </c>
      <c r="AT66" s="9">
        <f t="shared" si="24"/>
        <v>10000</v>
      </c>
      <c r="AU66" s="9">
        <f t="shared" si="24"/>
        <v>10000</v>
      </c>
      <c r="AV66" s="9">
        <f t="shared" si="24"/>
        <v>6200</v>
      </c>
      <c r="AW66" s="9">
        <f t="shared" si="24"/>
        <v>6600</v>
      </c>
      <c r="AX66" s="9">
        <f t="shared" si="24"/>
        <v>10600</v>
      </c>
      <c r="AY66" s="9">
        <f t="shared" si="24"/>
        <v>11800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28572000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1008000</v>
      </c>
      <c r="Q67" s="9">
        <f t="shared" si="25"/>
        <v>1080000</v>
      </c>
      <c r="R67" s="9">
        <f t="shared" si="25"/>
        <v>1152000</v>
      </c>
      <c r="S67" s="9">
        <f t="shared" si="25"/>
        <v>1152000</v>
      </c>
      <c r="T67" s="9">
        <f t="shared" si="25"/>
        <v>1152000</v>
      </c>
      <c r="U67" s="9">
        <f t="shared" si="25"/>
        <v>1044000</v>
      </c>
      <c r="V67" s="9">
        <f t="shared" si="25"/>
        <v>1008000</v>
      </c>
      <c r="W67" s="9">
        <f t="shared" si="25"/>
        <v>936000</v>
      </c>
      <c r="X67" s="9">
        <f t="shared" si="25"/>
        <v>816000</v>
      </c>
      <c r="Y67" s="9">
        <f t="shared" si="25"/>
        <v>852000</v>
      </c>
      <c r="Z67" s="9">
        <f t="shared" si="25"/>
        <v>1104000</v>
      </c>
      <c r="AA67" s="9">
        <f t="shared" si="25"/>
        <v>1548000</v>
      </c>
      <c r="AB67" s="9">
        <f t="shared" si="25"/>
        <v>1926100</v>
      </c>
      <c r="AC67" s="9">
        <f t="shared" si="25"/>
        <v>2156700</v>
      </c>
      <c r="AD67" s="9">
        <f t="shared" si="25"/>
        <v>2397500</v>
      </c>
      <c r="AE67" s="9">
        <f t="shared" si="25"/>
        <v>2397500</v>
      </c>
      <c r="AF67" s="9">
        <f t="shared" si="25"/>
        <v>2397500</v>
      </c>
      <c r="AG67" s="9">
        <f t="shared" si="25"/>
        <v>2164600</v>
      </c>
      <c r="AH67" s="9">
        <f t="shared" si="25"/>
        <v>2082400</v>
      </c>
      <c r="AI67" s="9">
        <f t="shared" si="25"/>
        <v>1931700</v>
      </c>
      <c r="AJ67" s="9">
        <f t="shared" ref="AJ67:BN67" si="26">AJ65+AJ66</f>
        <v>1685100</v>
      </c>
      <c r="AK67" s="9">
        <f t="shared" si="26"/>
        <v>1465900</v>
      </c>
      <c r="AL67" s="9">
        <f t="shared" si="26"/>
        <v>1507000</v>
      </c>
      <c r="AM67" s="9">
        <f t="shared" si="26"/>
        <v>1876900</v>
      </c>
      <c r="AN67" s="9">
        <f t="shared" si="26"/>
        <v>1463400</v>
      </c>
      <c r="AO67" s="9">
        <f t="shared" si="26"/>
        <v>790800</v>
      </c>
      <c r="AP67" s="9">
        <f t="shared" si="26"/>
        <v>37200</v>
      </c>
      <c r="AQ67" s="9">
        <f t="shared" si="26"/>
        <v>37200</v>
      </c>
      <c r="AR67" s="9">
        <f t="shared" si="26"/>
        <v>37200</v>
      </c>
      <c r="AS67" s="9">
        <f t="shared" si="26"/>
        <v>33600</v>
      </c>
      <c r="AT67" s="9">
        <f t="shared" si="26"/>
        <v>32400</v>
      </c>
      <c r="AU67" s="9">
        <f t="shared" si="26"/>
        <v>30000</v>
      </c>
      <c r="AV67" s="9">
        <f t="shared" si="26"/>
        <v>26200</v>
      </c>
      <c r="AW67" s="9">
        <f t="shared" si="26"/>
        <v>22800</v>
      </c>
      <c r="AX67" s="9">
        <f t="shared" si="26"/>
        <v>23400</v>
      </c>
      <c r="AY67" s="9">
        <f t="shared" si="26"/>
        <v>29000</v>
      </c>
      <c r="AZ67" s="9">
        <f t="shared" si="26"/>
        <v>730400</v>
      </c>
      <c r="BA67" s="9">
        <f t="shared" si="26"/>
        <v>1511800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42372000</v>
      </c>
      <c r="BM67" s="9">
        <f t="shared" si="26"/>
        <v>38172000</v>
      </c>
      <c r="BN67" s="9">
        <f t="shared" si="26"/>
        <v>30372000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348000</v>
      </c>
      <c r="S68" s="9">
        <f t="shared" si="27"/>
        <v>384000</v>
      </c>
      <c r="T68" s="9">
        <f t="shared" si="27"/>
        <v>420000</v>
      </c>
      <c r="U68" s="9">
        <f t="shared" si="27"/>
        <v>348000</v>
      </c>
      <c r="V68" s="9">
        <f t="shared" si="27"/>
        <v>384000</v>
      </c>
      <c r="W68" s="9">
        <f t="shared" si="27"/>
        <v>312000</v>
      </c>
      <c r="X68" s="9">
        <f t="shared" si="27"/>
        <v>312000</v>
      </c>
      <c r="Y68" s="9">
        <f t="shared" si="27"/>
        <v>312000</v>
      </c>
      <c r="Z68" s="9">
        <f t="shared" si="27"/>
        <v>192000</v>
      </c>
      <c r="AA68" s="9">
        <f t="shared" si="27"/>
        <v>348000</v>
      </c>
      <c r="AB68" s="9">
        <f t="shared" si="27"/>
        <v>564000</v>
      </c>
      <c r="AC68" s="9">
        <f t="shared" si="27"/>
        <v>636000</v>
      </c>
      <c r="AD68" s="9">
        <f t="shared" si="27"/>
        <v>726100</v>
      </c>
      <c r="AE68" s="9">
        <f t="shared" si="27"/>
        <v>794600</v>
      </c>
      <c r="AF68" s="9">
        <f t="shared" si="27"/>
        <v>876800</v>
      </c>
      <c r="AG68" s="9">
        <f t="shared" si="27"/>
        <v>726100</v>
      </c>
      <c r="AH68" s="9">
        <f t="shared" si="27"/>
        <v>794600</v>
      </c>
      <c r="AI68" s="9">
        <f t="shared" si="27"/>
        <v>643900</v>
      </c>
      <c r="AJ68" s="9">
        <f t="shared" si="27"/>
        <v>643900</v>
      </c>
      <c r="AK68" s="9">
        <f t="shared" si="27"/>
        <v>643900</v>
      </c>
      <c r="AL68" s="9">
        <f t="shared" ref="AL68:BN68" si="28">AJ66</f>
        <v>397300</v>
      </c>
      <c r="AM68" s="9">
        <f t="shared" si="28"/>
        <v>424700</v>
      </c>
      <c r="AN68" s="9">
        <f t="shared" si="28"/>
        <v>685000</v>
      </c>
      <c r="AO68" s="9">
        <f t="shared" si="28"/>
        <v>767200</v>
      </c>
      <c r="AP68" s="9">
        <f t="shared" si="28"/>
        <v>11200</v>
      </c>
      <c r="AQ68" s="9">
        <f t="shared" si="28"/>
        <v>12400</v>
      </c>
      <c r="AR68" s="9">
        <f t="shared" si="28"/>
        <v>13600</v>
      </c>
      <c r="AS68" s="9">
        <f t="shared" si="28"/>
        <v>11200</v>
      </c>
      <c r="AT68" s="9">
        <f t="shared" si="28"/>
        <v>12400</v>
      </c>
      <c r="AU68" s="9">
        <f t="shared" si="28"/>
        <v>10000</v>
      </c>
      <c r="AV68" s="9">
        <f t="shared" si="28"/>
        <v>10000</v>
      </c>
      <c r="AW68" s="9">
        <f t="shared" si="28"/>
        <v>10000</v>
      </c>
      <c r="AX68" s="9">
        <f t="shared" si="28"/>
        <v>6200</v>
      </c>
      <c r="AY68" s="9">
        <f t="shared" si="28"/>
        <v>6600</v>
      </c>
      <c r="AZ68" s="9">
        <f t="shared" si="28"/>
        <v>10600</v>
      </c>
      <c r="BA68" s="9">
        <f t="shared" si="28"/>
        <v>11800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28572000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696000</v>
      </c>
      <c r="Q69" s="9">
        <f t="shared" si="29"/>
        <v>732000</v>
      </c>
      <c r="R69" s="9">
        <f t="shared" si="29"/>
        <v>804000</v>
      </c>
      <c r="S69" s="9">
        <f t="shared" si="29"/>
        <v>768000</v>
      </c>
      <c r="T69" s="9">
        <f t="shared" si="29"/>
        <v>732000</v>
      </c>
      <c r="U69" s="9">
        <f t="shared" si="29"/>
        <v>696000</v>
      </c>
      <c r="V69" s="9">
        <f t="shared" si="29"/>
        <v>624000</v>
      </c>
      <c r="W69" s="9">
        <f t="shared" si="29"/>
        <v>624000</v>
      </c>
      <c r="X69" s="9">
        <f t="shared" si="29"/>
        <v>504000</v>
      </c>
      <c r="Y69" s="9">
        <f t="shared" si="29"/>
        <v>540000</v>
      </c>
      <c r="Z69" s="9">
        <f t="shared" si="29"/>
        <v>912000</v>
      </c>
      <c r="AA69" s="9">
        <f t="shared" si="29"/>
        <v>1200000</v>
      </c>
      <c r="AB69" s="9">
        <f t="shared" si="29"/>
        <v>1362100</v>
      </c>
      <c r="AC69" s="9">
        <f t="shared" si="29"/>
        <v>1520700</v>
      </c>
      <c r="AD69" s="9">
        <f t="shared" si="29"/>
        <v>1671400</v>
      </c>
      <c r="AE69" s="9">
        <f t="shared" si="29"/>
        <v>1602900</v>
      </c>
      <c r="AF69" s="9">
        <f t="shared" si="29"/>
        <v>1520700</v>
      </c>
      <c r="AG69" s="9">
        <f t="shared" si="29"/>
        <v>1438500</v>
      </c>
      <c r="AH69" s="9">
        <f t="shared" si="29"/>
        <v>1287800</v>
      </c>
      <c r="AI69" s="9">
        <f t="shared" ref="AI69:BN69" si="30">AI67-AI68</f>
        <v>1287800</v>
      </c>
      <c r="AJ69" s="9">
        <f t="shared" si="30"/>
        <v>1041200</v>
      </c>
      <c r="AK69" s="9">
        <f t="shared" si="30"/>
        <v>822000</v>
      </c>
      <c r="AL69" s="9">
        <f t="shared" si="30"/>
        <v>1109700</v>
      </c>
      <c r="AM69" s="9">
        <f t="shared" si="30"/>
        <v>1452200</v>
      </c>
      <c r="AN69" s="9">
        <f t="shared" si="30"/>
        <v>778400</v>
      </c>
      <c r="AO69" s="9">
        <f t="shared" si="30"/>
        <v>23600</v>
      </c>
      <c r="AP69" s="9">
        <f t="shared" si="30"/>
        <v>26000</v>
      </c>
      <c r="AQ69" s="9">
        <f t="shared" si="30"/>
        <v>24800</v>
      </c>
      <c r="AR69" s="9">
        <f t="shared" si="30"/>
        <v>23600</v>
      </c>
      <c r="AS69" s="9">
        <f t="shared" si="30"/>
        <v>22400</v>
      </c>
      <c r="AT69" s="9">
        <f t="shared" si="30"/>
        <v>20000</v>
      </c>
      <c r="AU69" s="9">
        <f t="shared" si="30"/>
        <v>20000</v>
      </c>
      <c r="AV69" s="9">
        <f t="shared" si="30"/>
        <v>16200</v>
      </c>
      <c r="AW69" s="9">
        <f t="shared" si="30"/>
        <v>12800</v>
      </c>
      <c r="AX69" s="9">
        <f t="shared" si="30"/>
        <v>17200</v>
      </c>
      <c r="AY69" s="9">
        <f t="shared" si="30"/>
        <v>22400</v>
      </c>
      <c r="AZ69" s="9">
        <f t="shared" si="30"/>
        <v>719800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36372000</v>
      </c>
      <c r="BM69" s="9">
        <f t="shared" si="30"/>
        <v>30372000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36000</v>
      </c>
      <c r="Q70" s="9">
        <f t="shared" si="31"/>
        <v>36000</v>
      </c>
      <c r="R70" s="9">
        <f t="shared" si="31"/>
        <v>72000</v>
      </c>
      <c r="S70" s="9">
        <f t="shared" si="31"/>
        <v>-36000</v>
      </c>
      <c r="T70" s="9">
        <f t="shared" si="31"/>
        <v>-36000</v>
      </c>
      <c r="U70" s="9">
        <f t="shared" si="31"/>
        <v>-36000</v>
      </c>
      <c r="V70" s="9">
        <f t="shared" si="31"/>
        <v>-72000</v>
      </c>
      <c r="W70" s="9">
        <f t="shared" si="31"/>
        <v>0</v>
      </c>
      <c r="X70" s="9">
        <f t="shared" si="31"/>
        <v>-120000</v>
      </c>
      <c r="Y70" s="9">
        <f t="shared" si="31"/>
        <v>36000</v>
      </c>
      <c r="Z70" s="9">
        <f t="shared" si="31"/>
        <v>372000</v>
      </c>
      <c r="AA70" s="9">
        <f t="shared" si="31"/>
        <v>288000</v>
      </c>
      <c r="AB70" s="9">
        <f t="shared" si="31"/>
        <v>162100</v>
      </c>
      <c r="AC70" s="9">
        <f t="shared" si="31"/>
        <v>158600</v>
      </c>
      <c r="AD70" s="9">
        <f t="shared" si="31"/>
        <v>150700</v>
      </c>
      <c r="AE70" s="9">
        <f t="shared" si="31"/>
        <v>-68500</v>
      </c>
      <c r="AF70" s="9">
        <f t="shared" si="31"/>
        <v>-82200</v>
      </c>
      <c r="AG70" s="9">
        <f t="shared" si="31"/>
        <v>-82200</v>
      </c>
      <c r="AH70" s="9">
        <f t="shared" si="31"/>
        <v>-150700</v>
      </c>
      <c r="AI70" s="9">
        <f t="shared" si="31"/>
        <v>0</v>
      </c>
      <c r="AJ70" s="9">
        <f t="shared" ref="AJ70:BN70" si="32">AJ69-AI69</f>
        <v>-246600</v>
      </c>
      <c r="AK70" s="9">
        <f t="shared" si="32"/>
        <v>-219200</v>
      </c>
      <c r="AL70" s="9">
        <f t="shared" si="32"/>
        <v>287700</v>
      </c>
      <c r="AM70" s="9">
        <f t="shared" si="32"/>
        <v>342500</v>
      </c>
      <c r="AN70" s="9">
        <f t="shared" si="32"/>
        <v>-673800</v>
      </c>
      <c r="AO70" s="9">
        <f t="shared" si="32"/>
        <v>-754800</v>
      </c>
      <c r="AP70" s="9">
        <f t="shared" si="32"/>
        <v>2400</v>
      </c>
      <c r="AQ70" s="9">
        <f t="shared" si="32"/>
        <v>-1200</v>
      </c>
      <c r="AR70" s="9">
        <f t="shared" si="32"/>
        <v>-1200</v>
      </c>
      <c r="AS70" s="9">
        <f t="shared" si="32"/>
        <v>-1200</v>
      </c>
      <c r="AT70" s="9">
        <f t="shared" si="32"/>
        <v>-2400</v>
      </c>
      <c r="AU70" s="9">
        <f t="shared" si="32"/>
        <v>0</v>
      </c>
      <c r="AV70" s="9">
        <f t="shared" si="32"/>
        <v>-3800</v>
      </c>
      <c r="AW70" s="9">
        <f t="shared" si="32"/>
        <v>-3400</v>
      </c>
      <c r="AX70" s="9">
        <f t="shared" si="32"/>
        <v>4400</v>
      </c>
      <c r="AY70" s="9">
        <f t="shared" si="32"/>
        <v>5200</v>
      </c>
      <c r="AZ70" s="9">
        <f t="shared" si="32"/>
        <v>697400</v>
      </c>
      <c r="BA70" s="9">
        <f t="shared" si="32"/>
        <v>780200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22572000</v>
      </c>
      <c r="BM70" s="9">
        <f t="shared" si="32"/>
        <v>-6000000</v>
      </c>
      <c r="BN70" s="9">
        <f t="shared" si="32"/>
        <v>-28572000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51"/>
  <sheetViews>
    <sheetView tabSelected="1" zoomScale="110" zoomScaleNormal="110" workbookViewId="0">
      <pane ySplit="1" topLeftCell="A2" activePane="bottomLeft" state="frozen"/>
      <selection pane="bottomLeft" activeCell="A53" sqref="A53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outlineLevel="1" x14ac:dyDescent="0.15">
      <c r="A3" s="14" t="s">
        <v>1235</v>
      </c>
    </row>
    <row r="4" spans="1:7" hidden="1" outlineLevel="2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2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2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hidden="1" outlineLevel="2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hidden="1" outlineLevel="2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2" x14ac:dyDescent="0.15"/>
    <row r="10" spans="1:7" hidden="1" outlineLevel="2" x14ac:dyDescent="0.15">
      <c r="A10" s="14" t="s">
        <v>1236</v>
      </c>
      <c r="B10" s="91"/>
      <c r="D10" s="91"/>
      <c r="E10" s="91"/>
      <c r="F10" s="3"/>
      <c r="G10" s="94"/>
    </row>
    <row r="11" spans="1:7" hidden="1" outlineLevel="2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2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2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2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2" x14ac:dyDescent="0.15">
      <c r="A15" s="47"/>
      <c r="B15" s="96"/>
      <c r="C15" s="4"/>
      <c r="D15" s="93"/>
      <c r="F15" s="93"/>
      <c r="G15" s="4"/>
    </row>
    <row r="16" spans="1:7" hidden="1" outlineLevel="2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2" x14ac:dyDescent="0.15">
      <c r="A17" s="47"/>
      <c r="B17" s="96"/>
      <c r="C17" s="4"/>
      <c r="D17" s="93"/>
      <c r="F17" s="93"/>
      <c r="G17" s="4"/>
    </row>
    <row r="18" spans="1:7" hidden="1" outlineLevel="2" x14ac:dyDescent="0.15">
      <c r="A18" s="14" t="s">
        <v>1237</v>
      </c>
      <c r="B18" s="91"/>
      <c r="D18" s="91"/>
      <c r="E18" s="91"/>
      <c r="F18" s="3"/>
      <c r="G18" s="94"/>
    </row>
    <row r="19" spans="1:7" hidden="1" outlineLevel="2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2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2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2" x14ac:dyDescent="0.15">
      <c r="A22" s="47" t="s">
        <v>344</v>
      </c>
      <c r="B22" s="312">
        <v>0.25</v>
      </c>
      <c r="C22" s="4"/>
      <c r="D22" s="93"/>
      <c r="F22" s="93"/>
      <c r="G22" s="4"/>
    </row>
    <row r="23" spans="1:7" hidden="1" outlineLevel="2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2" x14ac:dyDescent="0.15">
      <c r="A24" s="47"/>
      <c r="B24" s="312"/>
      <c r="C24" s="4"/>
      <c r="D24" s="93"/>
      <c r="F24" s="93"/>
      <c r="G24" s="4"/>
    </row>
    <row r="25" spans="1:7" s="14" customFormat="1" hidden="1" outlineLevel="2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hidden="1" outlineLevel="2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2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2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2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2" x14ac:dyDescent="0.15">
      <c r="A32" s="47" t="s">
        <v>344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2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2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2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hidden="1" outlineLevel="2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2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2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2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2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2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2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2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hidden="1" outlineLevel="2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2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2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2" x14ac:dyDescent="0.15">
      <c r="A47" s="47" t="s">
        <v>344</v>
      </c>
      <c r="B47" s="312">
        <v>0.25</v>
      </c>
      <c r="C47" s="4"/>
      <c r="D47" s="93"/>
      <c r="E47" s="6"/>
      <c r="F47" s="93"/>
      <c r="G47" s="4"/>
    </row>
    <row r="48" spans="1:7" s="14" customFormat="1" hidden="1" outlineLevel="2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2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2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1235</v>
      </c>
    </row>
    <row r="54" spans="1:7" outlineLevel="1" x14ac:dyDescent="0.15">
      <c r="A54" s="47" t="s">
        <v>1234</v>
      </c>
      <c r="B54" s="280">
        <v>18000</v>
      </c>
      <c r="C54" s="312">
        <v>0</v>
      </c>
      <c r="D54" s="93">
        <f>B54*(1-C54)</f>
        <v>18000</v>
      </c>
      <c r="E54" s="280">
        <v>12000</v>
      </c>
      <c r="F54" s="93">
        <f>D54-E54</f>
        <v>6000</v>
      </c>
      <c r="G54" s="4">
        <f>F54/D54</f>
        <v>0.33333333333333331</v>
      </c>
    </row>
    <row r="55" spans="1:7" outlineLevel="1" x14ac:dyDescent="0.15">
      <c r="A55" s="47" t="s">
        <v>1233</v>
      </c>
      <c r="B55" s="280" t="s">
        <v>329</v>
      </c>
      <c r="C55" s="93"/>
      <c r="D55" s="93"/>
      <c r="E55" s="280">
        <v>500</v>
      </c>
      <c r="F55" s="93">
        <f>D55-E55</f>
        <v>-500</v>
      </c>
      <c r="G55" s="4"/>
    </row>
    <row r="56" spans="1:7" outlineLevel="1" x14ac:dyDescent="0.15">
      <c r="A56" s="17" t="s">
        <v>328</v>
      </c>
      <c r="B56" s="280" t="s">
        <v>329</v>
      </c>
      <c r="C56" s="93"/>
      <c r="D56" s="93"/>
      <c r="E56" s="280">
        <v>0</v>
      </c>
      <c r="F56" s="93">
        <f>D56-E56</f>
        <v>0</v>
      </c>
      <c r="G56" s="4"/>
    </row>
    <row r="57" spans="1:7" outlineLevel="1" x14ac:dyDescent="0.15">
      <c r="A57" s="17" t="s">
        <v>326</v>
      </c>
      <c r="B57" s="280" t="s">
        <v>329</v>
      </c>
      <c r="C57" s="93"/>
      <c r="D57" s="93"/>
      <c r="E57" s="280">
        <v>0</v>
      </c>
      <c r="F57" s="93">
        <f>D57-E57</f>
        <v>0</v>
      </c>
      <c r="G57" s="4"/>
    </row>
    <row r="58" spans="1:7" outlineLevel="1" x14ac:dyDescent="0.15">
      <c r="A58" s="14" t="str">
        <f>"Total " &amp; A53</f>
        <v>Total Producto Diario</v>
      </c>
      <c r="B58" s="92">
        <f>SUM(B54:B57)</f>
        <v>18000</v>
      </c>
      <c r="C58" s="92"/>
      <c r="D58" s="92">
        <f>SUM(D54:D57)</f>
        <v>18000</v>
      </c>
      <c r="E58" s="92">
        <f>SUM(E54:E57)</f>
        <v>12500</v>
      </c>
      <c r="F58" s="93">
        <f>SUM(F54:F57)</f>
        <v>5500</v>
      </c>
      <c r="G58" s="4">
        <f>F58/D58</f>
        <v>0.30555555555555558</v>
      </c>
    </row>
    <row r="59" spans="1:7" outlineLevel="1" x14ac:dyDescent="0.15"/>
    <row r="60" spans="1:7" outlineLevel="1" x14ac:dyDescent="0.15">
      <c r="A60" s="14" t="s">
        <v>1236</v>
      </c>
      <c r="B60" s="91"/>
      <c r="D60" s="91"/>
      <c r="E60" s="91"/>
      <c r="F60" s="3"/>
      <c r="G60" s="94"/>
    </row>
    <row r="61" spans="1:7" outlineLevel="1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1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outlineLevel="1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1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1" x14ac:dyDescent="0.15">
      <c r="A65" s="47"/>
      <c r="B65" s="96"/>
      <c r="C65" s="4"/>
      <c r="D65" s="93"/>
      <c r="F65" s="93"/>
      <c r="G65" s="4"/>
    </row>
    <row r="66" spans="1:7" outlineLevel="1" x14ac:dyDescent="0.15">
      <c r="A66" s="14" t="str">
        <f>A53 &amp; " + " &amp; A60</f>
        <v>Producto Diario + Local Services</v>
      </c>
      <c r="B66" s="27">
        <f>B64+B58</f>
        <v>18000</v>
      </c>
      <c r="C66" s="64"/>
      <c r="D66" s="27">
        <f>D64+D58</f>
        <v>18000</v>
      </c>
      <c r="E66" s="27">
        <f>E64+E58</f>
        <v>12500</v>
      </c>
      <c r="F66" s="27">
        <f>F64+F58</f>
        <v>5500</v>
      </c>
      <c r="G66" s="179">
        <f>F66/D66</f>
        <v>0.30555555555555558</v>
      </c>
    </row>
    <row r="67" spans="1:7" outlineLevel="1" x14ac:dyDescent="0.15">
      <c r="A67" s="47"/>
      <c r="B67" s="96"/>
      <c r="C67" s="4"/>
      <c r="D67" s="93"/>
      <c r="F67" s="93"/>
      <c r="G67" s="4"/>
    </row>
    <row r="68" spans="1:7" outlineLevel="1" x14ac:dyDescent="0.15">
      <c r="A68" s="14" t="s">
        <v>1237</v>
      </c>
      <c r="B68" s="91"/>
      <c r="D68" s="91"/>
      <c r="E68" s="91"/>
      <c r="F68" s="3"/>
      <c r="G68" s="94"/>
    </row>
    <row r="69" spans="1:7" outlineLevel="1" x14ac:dyDescent="0.15">
      <c r="A69" s="47" t="s">
        <v>1232</v>
      </c>
      <c r="B69" s="280">
        <v>2500</v>
      </c>
      <c r="C69" s="312">
        <v>0</v>
      </c>
      <c r="D69" s="93">
        <f>B69*(1-C69)</f>
        <v>2500</v>
      </c>
      <c r="E69" s="280">
        <v>0</v>
      </c>
      <c r="F69" s="93">
        <f>D69-E69</f>
        <v>2500</v>
      </c>
      <c r="G69" s="4">
        <f>IFERROR(F69/D69, 0)</f>
        <v>1</v>
      </c>
    </row>
    <row r="70" spans="1:7" outlineLevel="1" x14ac:dyDescent="0.15">
      <c r="A70" s="47" t="s">
        <v>1230</v>
      </c>
      <c r="B70" s="280" t="s">
        <v>329</v>
      </c>
      <c r="C70" s="312"/>
      <c r="D70" s="93"/>
      <c r="E70" s="280">
        <v>1000</v>
      </c>
      <c r="F70" s="93">
        <f>D70-E70</f>
        <v>-1000</v>
      </c>
      <c r="G70" s="4">
        <f>IFERROR(F70/D70, 0)</f>
        <v>0</v>
      </c>
    </row>
    <row r="71" spans="1:7" s="14" customFormat="1" outlineLevel="1" x14ac:dyDescent="0.15">
      <c r="A71" s="47" t="s">
        <v>1231</v>
      </c>
      <c r="B71" s="280" t="s">
        <v>329</v>
      </c>
      <c r="C71" s="312"/>
      <c r="D71" s="93"/>
      <c r="E71" s="280">
        <v>200</v>
      </c>
      <c r="F71" s="93">
        <f>D71-E71</f>
        <v>-200</v>
      </c>
      <c r="G71" s="4"/>
    </row>
    <row r="72" spans="1:7" outlineLevel="1" x14ac:dyDescent="0.15">
      <c r="A72" s="47" t="s">
        <v>344</v>
      </c>
      <c r="B72" s="312">
        <v>0.25</v>
      </c>
      <c r="C72" s="4"/>
      <c r="D72" s="93"/>
      <c r="F72" s="93"/>
      <c r="G72" s="4"/>
    </row>
    <row r="73" spans="1:7" outlineLevel="1" x14ac:dyDescent="0.15">
      <c r="A73" s="14" t="str">
        <f>"Total " &amp; A68</f>
        <v>Total Domicilio Services</v>
      </c>
      <c r="B73" s="92">
        <f>SUM(B69:B71)</f>
        <v>2500</v>
      </c>
      <c r="C73" s="92"/>
      <c r="D73" s="92">
        <f>SUM(D69:D71)</f>
        <v>2500</v>
      </c>
      <c r="E73" s="92">
        <f>SUM(E69:E71)</f>
        <v>1200</v>
      </c>
      <c r="F73" s="93">
        <f>SUM(F69:F71)</f>
        <v>1300</v>
      </c>
      <c r="G73" s="4">
        <f>F73/D73</f>
        <v>0.52</v>
      </c>
    </row>
    <row r="74" spans="1:7" outlineLevel="1" x14ac:dyDescent="0.15">
      <c r="A74" s="47"/>
      <c r="B74" s="312"/>
      <c r="C74" s="4"/>
      <c r="D74" s="93"/>
      <c r="F74" s="93"/>
      <c r="G74" s="4"/>
    </row>
    <row r="75" spans="1:7" outlineLevel="1" x14ac:dyDescent="0.15">
      <c r="A75" s="14" t="str">
        <f>A53 &amp; " + " &amp; A68</f>
        <v>Producto Diario + Domicilio Services</v>
      </c>
      <c r="B75" s="27">
        <f>B73+B58</f>
        <v>20500</v>
      </c>
      <c r="C75" s="64"/>
      <c r="D75" s="27">
        <f>D73+D58</f>
        <v>20500</v>
      </c>
      <c r="E75" s="27">
        <f>E73+E58</f>
        <v>13700</v>
      </c>
      <c r="F75" s="27">
        <f>F73+F58</f>
        <v>6800</v>
      </c>
      <c r="G75" s="179">
        <f>F75/D75</f>
        <v>0.33170731707317075</v>
      </c>
    </row>
    <row r="76" spans="1:7" outlineLevel="1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1240</v>
      </c>
    </row>
    <row r="78" spans="1:7" outlineLevel="1" x14ac:dyDescent="0.15">
      <c r="A78" s="47" t="s">
        <v>1234</v>
      </c>
      <c r="B78" s="280">
        <v>23000</v>
      </c>
      <c r="C78" s="312">
        <v>0.09</v>
      </c>
      <c r="D78" s="93">
        <f>B78*(1-C78)</f>
        <v>20930</v>
      </c>
      <c r="E78" s="280">
        <v>13000</v>
      </c>
      <c r="F78" s="93">
        <f>D78-E78</f>
        <v>7930</v>
      </c>
      <c r="G78" s="4">
        <f>F78/D78</f>
        <v>0.37888198757763975</v>
      </c>
    </row>
    <row r="79" spans="1:7" outlineLevel="1" x14ac:dyDescent="0.15">
      <c r="A79" s="47" t="s">
        <v>1233</v>
      </c>
      <c r="B79" s="280" t="s">
        <v>329</v>
      </c>
      <c r="C79" s="93"/>
      <c r="D79" s="93"/>
      <c r="E79" s="280">
        <v>500</v>
      </c>
      <c r="F79" s="93">
        <f>D79-E79</f>
        <v>-500</v>
      </c>
      <c r="G79" s="4"/>
    </row>
    <row r="80" spans="1:7" outlineLevel="1" x14ac:dyDescent="0.15">
      <c r="A80" s="17" t="s">
        <v>328</v>
      </c>
      <c r="B80" s="280" t="s">
        <v>329</v>
      </c>
      <c r="C80" s="93"/>
      <c r="D80" s="93"/>
      <c r="E80" s="280">
        <v>0</v>
      </c>
      <c r="F80" s="93">
        <f>D80-E80</f>
        <v>0</v>
      </c>
      <c r="G80" s="4"/>
    </row>
    <row r="81" spans="1:7" outlineLevel="1" x14ac:dyDescent="0.15">
      <c r="A81" s="17" t="s">
        <v>326</v>
      </c>
      <c r="B81" s="280" t="s">
        <v>329</v>
      </c>
      <c r="C81" s="93"/>
      <c r="D81" s="93"/>
      <c r="E81" s="280">
        <v>0</v>
      </c>
      <c r="F81" s="93">
        <f>D81-E81</f>
        <v>0</v>
      </c>
      <c r="G81" s="4"/>
    </row>
    <row r="82" spans="1:7" outlineLevel="1" x14ac:dyDescent="0.15">
      <c r="A82" s="47" t="s">
        <v>344</v>
      </c>
      <c r="B82" s="312">
        <v>0.3</v>
      </c>
      <c r="C82" s="4"/>
      <c r="D82" s="93"/>
      <c r="F82" s="93"/>
      <c r="G82" s="4"/>
    </row>
    <row r="83" spans="1:7" outlineLevel="1" x14ac:dyDescent="0.15">
      <c r="A83" s="14" t="str">
        <f>"Total " &amp; A77</f>
        <v>Total Producto Fusión</v>
      </c>
      <c r="B83" s="92">
        <f>SUM(B78:B81)</f>
        <v>23000</v>
      </c>
      <c r="C83" s="92"/>
      <c r="D83" s="92">
        <f>SUM(D78:D81)</f>
        <v>20930</v>
      </c>
      <c r="E83" s="92">
        <f>SUM(E78:E81)</f>
        <v>13500</v>
      </c>
      <c r="F83" s="93">
        <f>SUM(F78:F81)</f>
        <v>7430</v>
      </c>
      <c r="G83" s="4">
        <f>F83/D83</f>
        <v>0.35499283325370284</v>
      </c>
    </row>
    <row r="84" spans="1:7" outlineLevel="1" x14ac:dyDescent="0.15"/>
    <row r="85" spans="1:7" s="14" customFormat="1" outlineLevel="1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outlineLevel="1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1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outlineLevel="1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1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1" x14ac:dyDescent="0.15">
      <c r="A90" s="47"/>
      <c r="B90" s="96"/>
      <c r="C90" s="4"/>
      <c r="D90" s="93"/>
      <c r="F90" s="93"/>
      <c r="G90" s="4"/>
    </row>
    <row r="91" spans="1:7" outlineLevel="1" x14ac:dyDescent="0.15">
      <c r="A91" s="14" t="str">
        <f>A77 &amp; " + " &amp; A85</f>
        <v>Producto Fusión + Local Services</v>
      </c>
      <c r="B91" s="27">
        <f>B89+B83</f>
        <v>23000</v>
      </c>
      <c r="C91" s="64"/>
      <c r="D91" s="27">
        <f>D89+D83</f>
        <v>20930</v>
      </c>
      <c r="E91" s="27">
        <f>E89+E83</f>
        <v>13500</v>
      </c>
      <c r="F91" s="27">
        <f>F89+F83</f>
        <v>7430</v>
      </c>
      <c r="G91" s="179">
        <f>F91/D91</f>
        <v>0.35499283325370284</v>
      </c>
    </row>
    <row r="92" spans="1:7" s="14" customFormat="1" outlineLevel="1" x14ac:dyDescent="0.15">
      <c r="A92" s="47"/>
      <c r="B92" s="96"/>
      <c r="C92" s="4"/>
      <c r="D92" s="93"/>
      <c r="E92" s="6"/>
      <c r="F92" s="93"/>
      <c r="G92" s="4"/>
    </row>
    <row r="93" spans="1:7" outlineLevel="1" x14ac:dyDescent="0.15">
      <c r="A93" s="14" t="s">
        <v>1237</v>
      </c>
      <c r="B93" s="91"/>
      <c r="D93" s="91"/>
      <c r="E93" s="91"/>
      <c r="F93" s="3"/>
      <c r="G93" s="94"/>
    </row>
    <row r="94" spans="1:7" outlineLevel="1" x14ac:dyDescent="0.15">
      <c r="A94" s="47" t="s">
        <v>1232</v>
      </c>
      <c r="B94" s="280">
        <v>2500</v>
      </c>
      <c r="C94" s="312">
        <v>0</v>
      </c>
      <c r="D94" s="93">
        <f>B94*(1-C94)</f>
        <v>2500</v>
      </c>
      <c r="E94" s="280">
        <v>0</v>
      </c>
      <c r="F94" s="93">
        <f>D94-E94</f>
        <v>2500</v>
      </c>
      <c r="G94" s="4">
        <f>IFERROR(F94/D94, 0)</f>
        <v>1</v>
      </c>
    </row>
    <row r="95" spans="1:7" outlineLevel="1" x14ac:dyDescent="0.15">
      <c r="A95" s="47" t="s">
        <v>1230</v>
      </c>
      <c r="B95" s="280" t="s">
        <v>329</v>
      </c>
      <c r="C95" s="312"/>
      <c r="D95" s="93"/>
      <c r="E95" s="280">
        <v>1000</v>
      </c>
      <c r="F95" s="93">
        <f>D95-E95</f>
        <v>-1000</v>
      </c>
      <c r="G95" s="4">
        <f>IFERROR(F95/D95, 0)</f>
        <v>0</v>
      </c>
    </row>
    <row r="96" spans="1:7" outlineLevel="1" x14ac:dyDescent="0.15">
      <c r="A96" s="47" t="s">
        <v>1231</v>
      </c>
      <c r="B96" s="280" t="s">
        <v>329</v>
      </c>
      <c r="C96" s="312"/>
      <c r="D96" s="93"/>
      <c r="E96" s="280">
        <v>200</v>
      </c>
      <c r="F96" s="93">
        <f>D96-E96</f>
        <v>-200</v>
      </c>
      <c r="G96" s="4"/>
    </row>
    <row r="97" spans="1:7" outlineLevel="1" x14ac:dyDescent="0.15">
      <c r="A97" s="47" t="s">
        <v>344</v>
      </c>
      <c r="B97" s="312">
        <v>0.25</v>
      </c>
      <c r="C97" s="4"/>
      <c r="D97" s="93"/>
      <c r="F97" s="93"/>
      <c r="G97" s="4"/>
    </row>
    <row r="98" spans="1:7" outlineLevel="1" x14ac:dyDescent="0.15">
      <c r="A98" s="14" t="str">
        <f>"Total " &amp; A93</f>
        <v>Total Domicilio Services</v>
      </c>
      <c r="B98" s="92">
        <f>SUM(B94:B96)</f>
        <v>2500</v>
      </c>
      <c r="C98" s="92"/>
      <c r="D98" s="92">
        <f>SUM(D94:D96)</f>
        <v>2500</v>
      </c>
      <c r="E98" s="92">
        <f>SUM(E94:E96)</f>
        <v>1200</v>
      </c>
      <c r="F98" s="93">
        <f>SUM(F94:F96)</f>
        <v>1300</v>
      </c>
      <c r="G98" s="4">
        <f>F98/D98</f>
        <v>0.52</v>
      </c>
    </row>
    <row r="99" spans="1:7" outlineLevel="1" x14ac:dyDescent="0.15">
      <c r="A99" s="47"/>
      <c r="B99" s="312"/>
      <c r="C99" s="4"/>
      <c r="D99" s="93"/>
      <c r="F99" s="93"/>
      <c r="G99" s="4"/>
    </row>
    <row r="100" spans="1:7" outlineLevel="1" x14ac:dyDescent="0.15">
      <c r="A100" s="14" t="str">
        <f>A77 &amp; " + " &amp; A93</f>
        <v>Producto Fusión + Domicilio Services</v>
      </c>
      <c r="B100" s="27">
        <f>B98+B83</f>
        <v>25500</v>
      </c>
      <c r="C100" s="64"/>
      <c r="D100" s="27">
        <f>D98+D83</f>
        <v>23430</v>
      </c>
      <c r="E100" s="27">
        <f>E98+E83</f>
        <v>14700</v>
      </c>
      <c r="F100" s="27">
        <f>F98+F83</f>
        <v>8730</v>
      </c>
      <c r="G100" s="179">
        <f>F100/D100</f>
        <v>0.37259923175416132</v>
      </c>
    </row>
    <row r="101" spans="1:7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1235</v>
      </c>
    </row>
    <row r="104" spans="1:7" hidden="1" outlineLevel="2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1236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1237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344</v>
      </c>
      <c r="B122" s="312">
        <v>0.3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1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collapsed="1" x14ac:dyDescent="0.15">
      <c r="A127" s="14" t="s">
        <v>1240</v>
      </c>
    </row>
    <row r="128" spans="1:7" hidden="1" outlineLevel="2" x14ac:dyDescent="0.15">
      <c r="A128" s="47" t="s">
        <v>1234</v>
      </c>
      <c r="B128" s="280">
        <v>23000</v>
      </c>
      <c r="C128" s="312">
        <v>0.09</v>
      </c>
      <c r="D128" s="93">
        <f>B128*(1-C128)</f>
        <v>20930</v>
      </c>
      <c r="E128" s="280">
        <v>13000</v>
      </c>
      <c r="F128" s="93">
        <f>D128-E128</f>
        <v>7930</v>
      </c>
      <c r="G128" s="4">
        <f>F128/D128</f>
        <v>0.37888198757763975</v>
      </c>
    </row>
    <row r="129" spans="1:7" hidden="1" outlineLevel="2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344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20930</v>
      </c>
      <c r="E133" s="92">
        <f>SUM(E128:E131)</f>
        <v>13500</v>
      </c>
      <c r="F133" s="93">
        <f>SUM(F128:F131)</f>
        <v>7430</v>
      </c>
      <c r="G133" s="4">
        <f>F133/D133</f>
        <v>0.35499283325370284</v>
      </c>
    </row>
    <row r="134" spans="1:7" hidden="1" outlineLevel="2" x14ac:dyDescent="0.15"/>
    <row r="135" spans="1:7" hidden="1" outlineLevel="2" x14ac:dyDescent="0.15">
      <c r="A135" s="14" t="s">
        <v>1236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20930</v>
      </c>
      <c r="E141" s="27">
        <f>E139+E133</f>
        <v>13500</v>
      </c>
      <c r="F141" s="27">
        <f>F139+F133</f>
        <v>7430</v>
      </c>
      <c r="G141" s="179">
        <f>F141/D141</f>
        <v>0.35499283325370284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1237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23430</v>
      </c>
      <c r="E150" s="27">
        <f>E148+E133</f>
        <v>14700</v>
      </c>
      <c r="F150" s="27">
        <f>F148+F133</f>
        <v>8730</v>
      </c>
      <c r="G150" s="179">
        <f>F150/D150</f>
        <v>0.37259923175416132</v>
      </c>
    </row>
    <row r="151" spans="1:7" outlineLevel="1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5796000</v>
      </c>
      <c r="H3" s="63"/>
      <c r="I3" s="63">
        <f>SUM(AC12:AN12)</f>
        <v>-16817066844.499998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1771000</v>
      </c>
      <c r="H4" s="63"/>
      <c r="I4" s="63">
        <f>SUM(AC13:AN13)</f>
        <v>-16832686344.499998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1.0009287886017477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-4425729000</v>
      </c>
      <c r="H6" s="96">
        <f>G6/G3</f>
        <v>-763.58333333333337</v>
      </c>
      <c r="I6" s="63">
        <f>SUM(AC15:AN15)</f>
        <v>-16832686344.499998</v>
      </c>
      <c r="J6" s="96">
        <f>I6/I3</f>
        <v>1.0009287886017477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4427500000</v>
      </c>
      <c r="H7" s="96">
        <f>G7/G3</f>
        <v>763.88888888888891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288000</v>
      </c>
      <c r="R12" s="63">
        <f t="shared" si="0"/>
        <v>468000</v>
      </c>
      <c r="S12" s="63">
        <f t="shared" si="0"/>
        <v>522000</v>
      </c>
      <c r="T12" s="63">
        <f t="shared" si="0"/>
        <v>522000</v>
      </c>
      <c r="U12" s="63">
        <f t="shared" si="0"/>
        <v>576000</v>
      </c>
      <c r="V12" s="63">
        <f t="shared" si="0"/>
        <v>630000</v>
      </c>
      <c r="W12" s="63">
        <f t="shared" si="0"/>
        <v>522000</v>
      </c>
      <c r="X12" s="63">
        <f t="shared" si="0"/>
        <v>576000</v>
      </c>
      <c r="Y12" s="63">
        <f t="shared" si="0"/>
        <v>468000</v>
      </c>
      <c r="Z12" s="63">
        <f t="shared" si="0"/>
        <v>468000</v>
      </c>
      <c r="AA12" s="63">
        <f t="shared" si="0"/>
        <v>468000</v>
      </c>
      <c r="AB12" s="63">
        <f t="shared" si="0"/>
        <v>288000</v>
      </c>
      <c r="AC12" s="63">
        <f t="shared" si="0"/>
        <v>-835663641.29999995</v>
      </c>
      <c r="AD12" s="63">
        <f t="shared" si="0"/>
        <v>-1357958595.9000001</v>
      </c>
      <c r="AE12" s="63">
        <f t="shared" si="0"/>
        <v>-1514622224.0999999</v>
      </c>
      <c r="AF12" s="63">
        <f t="shared" si="0"/>
        <v>-1514559434.0999999</v>
      </c>
      <c r="AG12" s="63">
        <f t="shared" si="0"/>
        <v>-1671243562.5999999</v>
      </c>
      <c r="AH12" s="63">
        <f t="shared" si="0"/>
        <v>-1827886260.8</v>
      </c>
      <c r="AI12" s="63">
        <f t="shared" si="0"/>
        <v>-1514559434.0999999</v>
      </c>
      <c r="AJ12" s="63">
        <f t="shared" si="0"/>
        <v>-1671243562.5999999</v>
      </c>
      <c r="AK12" s="63">
        <f t="shared" ref="AK12:BL12" si="1">AK82</f>
        <v>-1357895805.9000001</v>
      </c>
      <c r="AL12" s="63">
        <f t="shared" si="1"/>
        <v>-1357895805.9000001</v>
      </c>
      <c r="AM12" s="63">
        <f t="shared" si="1"/>
        <v>-1357895805.9000001</v>
      </c>
      <c r="AN12" s="63">
        <f t="shared" si="1"/>
        <v>-835642711.29999995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88000</v>
      </c>
      <c r="R13" s="63">
        <f t="shared" si="2"/>
        <v>143000</v>
      </c>
      <c r="S13" s="63">
        <f t="shared" si="2"/>
        <v>159500</v>
      </c>
      <c r="T13" s="63">
        <f t="shared" si="2"/>
        <v>159500</v>
      </c>
      <c r="U13" s="63">
        <f t="shared" si="2"/>
        <v>176000</v>
      </c>
      <c r="V13" s="63">
        <f t="shared" si="2"/>
        <v>192500</v>
      </c>
      <c r="W13" s="63">
        <f t="shared" si="2"/>
        <v>159500</v>
      </c>
      <c r="X13" s="63">
        <f t="shared" si="2"/>
        <v>176000</v>
      </c>
      <c r="Y13" s="63">
        <f t="shared" si="2"/>
        <v>143000</v>
      </c>
      <c r="Z13" s="63">
        <f t="shared" si="2"/>
        <v>143000</v>
      </c>
      <c r="AA13" s="63">
        <f t="shared" si="2"/>
        <v>143000</v>
      </c>
      <c r="AB13" s="63">
        <f t="shared" si="2"/>
        <v>88000</v>
      </c>
      <c r="AC13" s="63">
        <f t="shared" si="2"/>
        <v>-836437941.29999995</v>
      </c>
      <c r="AD13" s="63">
        <f t="shared" si="2"/>
        <v>-1359213495.9000001</v>
      </c>
      <c r="AE13" s="63">
        <f t="shared" si="2"/>
        <v>-1516037324.0999999</v>
      </c>
      <c r="AF13" s="63">
        <f t="shared" si="2"/>
        <v>-1515974534.0999999</v>
      </c>
      <c r="AG13" s="63">
        <f t="shared" si="2"/>
        <v>-1672792162.5999999</v>
      </c>
      <c r="AH13" s="63">
        <f t="shared" si="2"/>
        <v>-1829595060.8</v>
      </c>
      <c r="AI13" s="63">
        <f t="shared" si="2"/>
        <v>-1515974534.0999999</v>
      </c>
      <c r="AJ13" s="63">
        <f t="shared" si="2"/>
        <v>-1672792162.5999999</v>
      </c>
      <c r="AK13" s="63">
        <f t="shared" ref="AK13:BL13" si="3">AK83</f>
        <v>-1359150705.9000001</v>
      </c>
      <c r="AL13" s="63">
        <f t="shared" si="3"/>
        <v>-1359150705.9000001</v>
      </c>
      <c r="AM13" s="63">
        <f t="shared" si="3"/>
        <v>-1359150705.9000001</v>
      </c>
      <c r="AN13" s="63">
        <f t="shared" si="3"/>
        <v>-836417011.29999995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</v>
      </c>
      <c r="AD14" s="96">
        <f t="shared" si="4"/>
        <v>0</v>
      </c>
      <c r="AE14" s="96">
        <f t="shared" si="4"/>
        <v>0</v>
      </c>
      <c r="AF14" s="96">
        <f t="shared" si="4"/>
        <v>0</v>
      </c>
      <c r="AG14" s="96">
        <f t="shared" si="4"/>
        <v>0</v>
      </c>
      <c r="AH14" s="96">
        <f t="shared" si="4"/>
        <v>0</v>
      </c>
      <c r="AI14" s="96">
        <f t="shared" si="4"/>
        <v>0</v>
      </c>
      <c r="AJ14" s="96">
        <f t="shared" si="4"/>
        <v>0</v>
      </c>
      <c r="AK14" s="96">
        <f t="shared" si="4"/>
        <v>0</v>
      </c>
      <c r="AL14" s="96">
        <f t="shared" si="4"/>
        <v>0</v>
      </c>
      <c r="AM14" s="96">
        <f t="shared" si="4"/>
        <v>0</v>
      </c>
      <c r="AN14" s="96">
        <f t="shared" si="4"/>
        <v>0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-219912000</v>
      </c>
      <c r="R15" s="63">
        <f t="shared" si="5"/>
        <v>-357357000</v>
      </c>
      <c r="S15" s="63">
        <f t="shared" si="5"/>
        <v>-398590500</v>
      </c>
      <c r="T15" s="63">
        <f t="shared" si="5"/>
        <v>-398590500</v>
      </c>
      <c r="U15" s="63">
        <f t="shared" si="5"/>
        <v>-439824000</v>
      </c>
      <c r="V15" s="63">
        <f t="shared" si="5"/>
        <v>-481057500</v>
      </c>
      <c r="W15" s="63">
        <f t="shared" si="5"/>
        <v>-398590500</v>
      </c>
      <c r="X15" s="63">
        <f t="shared" si="5"/>
        <v>-439824000</v>
      </c>
      <c r="Y15" s="63">
        <f t="shared" si="5"/>
        <v>-357357000</v>
      </c>
      <c r="Z15" s="63">
        <f t="shared" si="5"/>
        <v>-357357000</v>
      </c>
      <c r="AA15" s="63">
        <f t="shared" si="5"/>
        <v>-357357000</v>
      </c>
      <c r="AB15" s="63">
        <f t="shared" si="5"/>
        <v>-219912000</v>
      </c>
      <c r="AC15" s="63">
        <f t="shared" si="5"/>
        <v>-836437941.29999995</v>
      </c>
      <c r="AD15" s="63">
        <f t="shared" si="5"/>
        <v>-1359213495.9000001</v>
      </c>
      <c r="AE15" s="63">
        <f t="shared" si="5"/>
        <v>-1516037324.0999999</v>
      </c>
      <c r="AF15" s="63">
        <f t="shared" si="5"/>
        <v>-1515974534.0999999</v>
      </c>
      <c r="AG15" s="63">
        <f t="shared" si="5"/>
        <v>-1672792162.5999999</v>
      </c>
      <c r="AH15" s="63">
        <f t="shared" si="5"/>
        <v>-1829595060.8</v>
      </c>
      <c r="AI15" s="63">
        <f t="shared" si="5"/>
        <v>-1515974534.0999999</v>
      </c>
      <c r="AJ15" s="63">
        <f t="shared" si="5"/>
        <v>-1672792162.5999999</v>
      </c>
      <c r="AK15" s="63">
        <f t="shared" ref="AK15:BL15" si="6">AK23</f>
        <v>-1359150705.9000001</v>
      </c>
      <c r="AL15" s="63">
        <f t="shared" si="6"/>
        <v>-1359150705.9000001</v>
      </c>
      <c r="AM15" s="63">
        <f t="shared" si="6"/>
        <v>-1359150705.9000001</v>
      </c>
      <c r="AN15" s="63">
        <f t="shared" si="6"/>
        <v>-836417011.29999995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220000000</v>
      </c>
      <c r="R16" s="63">
        <f t="shared" si="7"/>
        <v>357500000</v>
      </c>
      <c r="S16" s="63">
        <f t="shared" si="7"/>
        <v>398750000</v>
      </c>
      <c r="T16" s="63">
        <f t="shared" si="7"/>
        <v>398750000</v>
      </c>
      <c r="U16" s="63">
        <f t="shared" si="7"/>
        <v>440000000</v>
      </c>
      <c r="V16" s="63">
        <f t="shared" si="7"/>
        <v>481250000</v>
      </c>
      <c r="W16" s="63">
        <f t="shared" si="7"/>
        <v>398750000</v>
      </c>
      <c r="X16" s="63">
        <f t="shared" si="7"/>
        <v>440000000</v>
      </c>
      <c r="Y16" s="63">
        <f t="shared" si="7"/>
        <v>357500000</v>
      </c>
      <c r="Z16" s="63">
        <f t="shared" si="7"/>
        <v>357500000</v>
      </c>
      <c r="AA16" s="63">
        <f t="shared" si="7"/>
        <v>357500000</v>
      </c>
      <c r="AB16" s="63">
        <f t="shared" si="7"/>
        <v>220000000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-39984</v>
      </c>
      <c r="R19" s="101">
        <f t="shared" si="9"/>
        <v>-64974</v>
      </c>
      <c r="S19" s="101">
        <f t="shared" si="9"/>
        <v>-72471</v>
      </c>
      <c r="T19" s="101">
        <f t="shared" si="9"/>
        <v>-72471</v>
      </c>
      <c r="U19" s="101">
        <f t="shared" si="9"/>
        <v>-79968</v>
      </c>
      <c r="V19" s="101">
        <f t="shared" si="9"/>
        <v>-87465</v>
      </c>
      <c r="W19" s="101">
        <f t="shared" si="9"/>
        <v>-72471</v>
      </c>
      <c r="X19" s="101">
        <f t="shared" si="9"/>
        <v>-79968</v>
      </c>
      <c r="Y19" s="101">
        <f t="shared" si="9"/>
        <v>-64974</v>
      </c>
      <c r="Z19" s="101">
        <f t="shared" si="9"/>
        <v>-64974</v>
      </c>
      <c r="AA19" s="101">
        <f t="shared" si="9"/>
        <v>-64974</v>
      </c>
      <c r="AB19" s="101">
        <f t="shared" si="9"/>
        <v>-39984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-719712000</v>
      </c>
      <c r="R20" s="180">
        <f t="shared" si="11"/>
        <v>-1169532000</v>
      </c>
      <c r="S20" s="180">
        <f t="shared" si="11"/>
        <v>-1304478000</v>
      </c>
      <c r="T20" s="180">
        <f t="shared" si="11"/>
        <v>-1304478000</v>
      </c>
      <c r="U20" s="180">
        <f t="shared" si="11"/>
        <v>-1439424000</v>
      </c>
      <c r="V20" s="180">
        <f t="shared" si="11"/>
        <v>-1574370000</v>
      </c>
      <c r="W20" s="180">
        <f t="shared" si="11"/>
        <v>-1304478000</v>
      </c>
      <c r="X20" s="180">
        <f t="shared" si="11"/>
        <v>-1439424000</v>
      </c>
      <c r="Y20" s="180">
        <f t="shared" si="11"/>
        <v>-1169532000</v>
      </c>
      <c r="Z20" s="180">
        <f t="shared" si="11"/>
        <v>-1169532000</v>
      </c>
      <c r="AA20" s="180">
        <f t="shared" si="11"/>
        <v>-1169532000</v>
      </c>
      <c r="AB20" s="180">
        <f t="shared" si="11"/>
        <v>-719712000</v>
      </c>
      <c r="AC20" s="180">
        <f t="shared" si="11"/>
        <v>594500</v>
      </c>
      <c r="AD20" s="180">
        <f t="shared" si="11"/>
        <v>963500</v>
      </c>
      <c r="AE20" s="180">
        <f t="shared" si="11"/>
        <v>1086500</v>
      </c>
      <c r="AF20" s="180">
        <f t="shared" si="11"/>
        <v>1086500</v>
      </c>
      <c r="AG20" s="180">
        <f t="shared" si="11"/>
        <v>1189000</v>
      </c>
      <c r="AH20" s="180">
        <f t="shared" si="11"/>
        <v>1312000</v>
      </c>
      <c r="AI20" s="180">
        <f t="shared" si="11"/>
        <v>1086500</v>
      </c>
      <c r="AJ20" s="180">
        <f t="shared" si="11"/>
        <v>1189000</v>
      </c>
      <c r="AK20" s="180">
        <f t="shared" ref="AK20:BL20" si="12">AK19*AK47</f>
        <v>963500</v>
      </c>
      <c r="AL20" s="180">
        <f t="shared" si="12"/>
        <v>963500</v>
      </c>
      <c r="AM20" s="180">
        <f t="shared" si="12"/>
        <v>963500</v>
      </c>
      <c r="AN20" s="180">
        <f t="shared" si="12"/>
        <v>594500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-219912000</v>
      </c>
      <c r="R21" s="104">
        <f t="shared" si="13"/>
        <v>-357357000</v>
      </c>
      <c r="S21" s="104">
        <f t="shared" si="13"/>
        <v>-398590500</v>
      </c>
      <c r="T21" s="104">
        <f t="shared" si="13"/>
        <v>-398590500</v>
      </c>
      <c r="U21" s="104">
        <f t="shared" si="13"/>
        <v>-439824000</v>
      </c>
      <c r="V21" s="104">
        <f t="shared" si="13"/>
        <v>-481057500</v>
      </c>
      <c r="W21" s="104">
        <f t="shared" si="13"/>
        <v>-398590500</v>
      </c>
      <c r="X21" s="104">
        <f t="shared" si="13"/>
        <v>-439824000</v>
      </c>
      <c r="Y21" s="104">
        <f t="shared" si="13"/>
        <v>-357357000</v>
      </c>
      <c r="Z21" s="104">
        <f t="shared" si="13"/>
        <v>-357357000</v>
      </c>
      <c r="AA21" s="104">
        <f t="shared" si="13"/>
        <v>-357357000</v>
      </c>
      <c r="AB21" s="104">
        <f t="shared" si="13"/>
        <v>-219912000</v>
      </c>
      <c r="AC21" s="104">
        <f t="shared" si="13"/>
        <v>-179800</v>
      </c>
      <c r="AD21" s="104">
        <f t="shared" si="13"/>
        <v>-291400</v>
      </c>
      <c r="AE21" s="104">
        <f t="shared" si="13"/>
        <v>-328600</v>
      </c>
      <c r="AF21" s="104">
        <f t="shared" si="13"/>
        <v>-328600</v>
      </c>
      <c r="AG21" s="104">
        <f t="shared" si="13"/>
        <v>-359600</v>
      </c>
      <c r="AH21" s="104">
        <f t="shared" si="13"/>
        <v>-396800</v>
      </c>
      <c r="AI21" s="104">
        <f t="shared" si="13"/>
        <v>-328600</v>
      </c>
      <c r="AJ21" s="104">
        <f t="shared" si="13"/>
        <v>-359600</v>
      </c>
      <c r="AK21" s="104">
        <f t="shared" ref="AK21:BL21" si="14">AK19*AK59</f>
        <v>-291400</v>
      </c>
      <c r="AL21" s="104">
        <f t="shared" si="14"/>
        <v>-291400</v>
      </c>
      <c r="AM21" s="104">
        <f t="shared" si="14"/>
        <v>-291400</v>
      </c>
      <c r="AN21" s="104">
        <f t="shared" si="14"/>
        <v>-179800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-836258141.29999995</v>
      </c>
      <c r="AD22" s="63">
        <f t="shared" si="15"/>
        <v>-1358922095.9000001</v>
      </c>
      <c r="AE22" s="63">
        <f t="shared" si="15"/>
        <v>-1515708724.0999999</v>
      </c>
      <c r="AF22" s="63">
        <f t="shared" si="15"/>
        <v>-1515645934.0999999</v>
      </c>
      <c r="AG22" s="63">
        <f t="shared" si="15"/>
        <v>-1672432562.5999999</v>
      </c>
      <c r="AH22" s="63">
        <f t="shared" si="15"/>
        <v>-1829198260.8</v>
      </c>
      <c r="AI22" s="63">
        <f t="shared" si="15"/>
        <v>-1515645934.0999999</v>
      </c>
      <c r="AJ22" s="63">
        <f t="shared" si="15"/>
        <v>-1672432562.5999999</v>
      </c>
      <c r="AK22" s="63">
        <f t="shared" ref="AK22:BL22" si="16">AK75</f>
        <v>-1358859305.9000001</v>
      </c>
      <c r="AL22" s="63">
        <f t="shared" si="16"/>
        <v>-1358859305.9000001</v>
      </c>
      <c r="AM22" s="63">
        <f t="shared" si="16"/>
        <v>-1358859305.9000001</v>
      </c>
      <c r="AN22" s="63">
        <f t="shared" si="16"/>
        <v>-836237211.29999995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-219912000</v>
      </c>
      <c r="R23" s="63">
        <f t="shared" si="17"/>
        <v>-357357000</v>
      </c>
      <c r="S23" s="63">
        <f t="shared" si="17"/>
        <v>-398590500</v>
      </c>
      <c r="T23" s="63">
        <f t="shared" si="17"/>
        <v>-398590500</v>
      </c>
      <c r="U23" s="63">
        <f t="shared" si="17"/>
        <v>-439824000</v>
      </c>
      <c r="V23" s="63">
        <f t="shared" si="17"/>
        <v>-481057500</v>
      </c>
      <c r="W23" s="63">
        <f t="shared" si="17"/>
        <v>-398590500</v>
      </c>
      <c r="X23" s="63">
        <f t="shared" si="17"/>
        <v>-439824000</v>
      </c>
      <c r="Y23" s="63">
        <f t="shared" si="17"/>
        <v>-357357000</v>
      </c>
      <c r="Z23" s="63">
        <f t="shared" si="17"/>
        <v>-357357000</v>
      </c>
      <c r="AA23" s="63">
        <f t="shared" si="17"/>
        <v>-357357000</v>
      </c>
      <c r="AB23" s="63">
        <f t="shared" si="17"/>
        <v>-219912000</v>
      </c>
      <c r="AC23" s="63">
        <f t="shared" si="17"/>
        <v>-836437941.29999995</v>
      </c>
      <c r="AD23" s="63">
        <f t="shared" si="17"/>
        <v>-1359213495.9000001</v>
      </c>
      <c r="AE23" s="63">
        <f t="shared" si="17"/>
        <v>-1516037324.0999999</v>
      </c>
      <c r="AF23" s="63">
        <f t="shared" si="17"/>
        <v>-1515974534.0999999</v>
      </c>
      <c r="AG23" s="63">
        <f t="shared" si="17"/>
        <v>-1672792162.5999999</v>
      </c>
      <c r="AH23" s="63">
        <f t="shared" si="17"/>
        <v>-1829595060.8</v>
      </c>
      <c r="AI23" s="63">
        <f t="shared" si="17"/>
        <v>-1515974534.0999999</v>
      </c>
      <c r="AJ23" s="63">
        <f t="shared" si="17"/>
        <v>-1672792162.5999999</v>
      </c>
      <c r="AK23" s="63">
        <f t="shared" si="17"/>
        <v>-1359150705.9000001</v>
      </c>
      <c r="AL23" s="63">
        <f t="shared" si="17"/>
        <v>-1359150705.9000001</v>
      </c>
      <c r="AM23" s="63">
        <f t="shared" si="17"/>
        <v>-1359150705.9000001</v>
      </c>
      <c r="AN23" s="63">
        <f t="shared" si="17"/>
        <v>-836417011.29999995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</v>
      </c>
      <c r="AD24" s="96">
        <f t="shared" si="18"/>
        <v>0</v>
      </c>
      <c r="AE24" s="96">
        <f t="shared" si="18"/>
        <v>0</v>
      </c>
      <c r="AF24" s="96">
        <f t="shared" si="18"/>
        <v>0</v>
      </c>
      <c r="AG24" s="96">
        <f t="shared" si="18"/>
        <v>0</v>
      </c>
      <c r="AH24" s="96">
        <f t="shared" si="18"/>
        <v>0</v>
      </c>
      <c r="AI24" s="96">
        <f t="shared" si="18"/>
        <v>0</v>
      </c>
      <c r="AJ24" s="96">
        <f t="shared" si="18"/>
        <v>0</v>
      </c>
      <c r="AK24" s="96">
        <f t="shared" si="18"/>
        <v>0</v>
      </c>
      <c r="AL24" s="96">
        <f t="shared" si="18"/>
        <v>0</v>
      </c>
      <c r="AM24" s="96">
        <f t="shared" si="18"/>
        <v>0</v>
      </c>
      <c r="AN24" s="96">
        <f t="shared" si="18"/>
        <v>0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40000</v>
      </c>
      <c r="R27" s="101">
        <f t="shared" si="19"/>
        <v>65000</v>
      </c>
      <c r="S27" s="101">
        <f t="shared" si="19"/>
        <v>72500</v>
      </c>
      <c r="T27" s="101">
        <f t="shared" si="19"/>
        <v>72500</v>
      </c>
      <c r="U27" s="101">
        <f t="shared" si="19"/>
        <v>80000</v>
      </c>
      <c r="V27" s="101">
        <f t="shared" si="19"/>
        <v>87500</v>
      </c>
      <c r="W27" s="101">
        <f t="shared" si="19"/>
        <v>72500</v>
      </c>
      <c r="X27" s="101">
        <f t="shared" si="19"/>
        <v>80000</v>
      </c>
      <c r="Y27" s="101">
        <f t="shared" si="19"/>
        <v>65000</v>
      </c>
      <c r="Z27" s="101">
        <f t="shared" si="19"/>
        <v>65000</v>
      </c>
      <c r="AA27" s="101">
        <f t="shared" si="19"/>
        <v>65000</v>
      </c>
      <c r="AB27" s="101">
        <f t="shared" si="19"/>
        <v>40000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720000000</v>
      </c>
      <c r="R28" s="180">
        <f t="shared" si="21"/>
        <v>1170000000</v>
      </c>
      <c r="S28" s="180">
        <f t="shared" si="21"/>
        <v>1305000000</v>
      </c>
      <c r="T28" s="180">
        <f t="shared" si="21"/>
        <v>1305000000</v>
      </c>
      <c r="U28" s="180">
        <f t="shared" si="21"/>
        <v>1440000000</v>
      </c>
      <c r="V28" s="180">
        <f t="shared" si="21"/>
        <v>1575000000</v>
      </c>
      <c r="W28" s="180">
        <f t="shared" si="21"/>
        <v>1305000000</v>
      </c>
      <c r="X28" s="180">
        <f t="shared" si="21"/>
        <v>1440000000</v>
      </c>
      <c r="Y28" s="180">
        <f t="shared" si="21"/>
        <v>1170000000</v>
      </c>
      <c r="Z28" s="180">
        <f t="shared" si="21"/>
        <v>1170000000</v>
      </c>
      <c r="AA28" s="180">
        <f t="shared" si="21"/>
        <v>1170000000</v>
      </c>
      <c r="AB28" s="180">
        <f t="shared" si="21"/>
        <v>720000000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220000000</v>
      </c>
      <c r="R29" s="63">
        <f t="shared" si="23"/>
        <v>357500000</v>
      </c>
      <c r="S29" s="63">
        <f t="shared" si="23"/>
        <v>398750000</v>
      </c>
      <c r="T29" s="63">
        <f t="shared" si="23"/>
        <v>398750000</v>
      </c>
      <c r="U29" s="63">
        <f t="shared" si="23"/>
        <v>440000000</v>
      </c>
      <c r="V29" s="63">
        <f t="shared" si="23"/>
        <v>481250000</v>
      </c>
      <c r="W29" s="63">
        <f t="shared" si="23"/>
        <v>398750000</v>
      </c>
      <c r="X29" s="63">
        <f t="shared" si="23"/>
        <v>440000000</v>
      </c>
      <c r="Y29" s="63">
        <f t="shared" si="23"/>
        <v>357500000</v>
      </c>
      <c r="Z29" s="63">
        <f t="shared" si="23"/>
        <v>357500000</v>
      </c>
      <c r="AA29" s="63">
        <f t="shared" si="23"/>
        <v>357500000</v>
      </c>
      <c r="AB29" s="63">
        <f t="shared" si="23"/>
        <v>220000000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220000000</v>
      </c>
      <c r="R31" s="63">
        <f t="shared" si="27"/>
        <v>357500000</v>
      </c>
      <c r="S31" s="63">
        <f t="shared" si="27"/>
        <v>398750000</v>
      </c>
      <c r="T31" s="63">
        <f t="shared" si="27"/>
        <v>398750000</v>
      </c>
      <c r="U31" s="63">
        <f t="shared" si="27"/>
        <v>440000000</v>
      </c>
      <c r="V31" s="63">
        <f t="shared" si="27"/>
        <v>481250000</v>
      </c>
      <c r="W31" s="63">
        <f t="shared" si="27"/>
        <v>398750000</v>
      </c>
      <c r="X31" s="63">
        <f t="shared" si="27"/>
        <v>440000000</v>
      </c>
      <c r="Y31" s="63">
        <f t="shared" si="27"/>
        <v>357500000</v>
      </c>
      <c r="Z31" s="63">
        <f t="shared" si="27"/>
        <v>357500000</v>
      </c>
      <c r="AA31" s="63">
        <f t="shared" si="27"/>
        <v>357500000</v>
      </c>
      <c r="AB31" s="63">
        <f t="shared" si="27"/>
        <v>220000000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288000</v>
      </c>
      <c r="R36" s="63">
        <f t="shared" si="32"/>
        <v>468000</v>
      </c>
      <c r="S36" s="63">
        <f t="shared" si="32"/>
        <v>522000</v>
      </c>
      <c r="T36" s="63">
        <f t="shared" si="32"/>
        <v>522000</v>
      </c>
      <c r="U36" s="63">
        <f t="shared" si="32"/>
        <v>576000</v>
      </c>
      <c r="V36" s="63">
        <f t="shared" si="32"/>
        <v>630000</v>
      </c>
      <c r="W36" s="63">
        <f t="shared" si="32"/>
        <v>522000</v>
      </c>
      <c r="X36" s="63">
        <f t="shared" si="32"/>
        <v>576000</v>
      </c>
      <c r="Y36" s="63">
        <f t="shared" si="32"/>
        <v>468000</v>
      </c>
      <c r="Z36" s="63">
        <f t="shared" si="32"/>
        <v>468000</v>
      </c>
      <c r="AA36" s="63">
        <f t="shared" si="32"/>
        <v>468000</v>
      </c>
      <c r="AB36" s="63">
        <f t="shared" si="32"/>
        <v>288000</v>
      </c>
      <c r="AC36" s="63">
        <f t="shared" si="32"/>
        <v>594500</v>
      </c>
      <c r="AD36" s="63">
        <f t="shared" si="32"/>
        <v>963500</v>
      </c>
      <c r="AE36" s="63">
        <f t="shared" si="32"/>
        <v>1086500</v>
      </c>
      <c r="AF36" s="63">
        <f t="shared" si="32"/>
        <v>1086500</v>
      </c>
      <c r="AG36" s="63">
        <f t="shared" si="32"/>
        <v>1189000</v>
      </c>
      <c r="AH36" s="63">
        <f t="shared" si="32"/>
        <v>1312000</v>
      </c>
      <c r="AI36" s="63">
        <f t="shared" si="32"/>
        <v>1086500</v>
      </c>
      <c r="AJ36" s="63">
        <f t="shared" si="32"/>
        <v>1189000</v>
      </c>
      <c r="AK36" s="63">
        <f t="shared" ref="AK36:BL36" si="33">AK28+AK20</f>
        <v>963500</v>
      </c>
      <c r="AL36" s="63">
        <f t="shared" si="33"/>
        <v>963500</v>
      </c>
      <c r="AM36" s="63">
        <f t="shared" si="33"/>
        <v>963500</v>
      </c>
      <c r="AN36" s="63">
        <f t="shared" si="33"/>
        <v>594500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88000</v>
      </c>
      <c r="R37" s="63">
        <f t="shared" si="34"/>
        <v>143000</v>
      </c>
      <c r="S37" s="63">
        <f t="shared" si="34"/>
        <v>159500</v>
      </c>
      <c r="T37" s="63">
        <f t="shared" si="34"/>
        <v>159500</v>
      </c>
      <c r="U37" s="63">
        <f t="shared" si="34"/>
        <v>176000</v>
      </c>
      <c r="V37" s="63">
        <f t="shared" si="34"/>
        <v>192500</v>
      </c>
      <c r="W37" s="63">
        <f t="shared" si="34"/>
        <v>159500</v>
      </c>
      <c r="X37" s="63">
        <f t="shared" si="34"/>
        <v>176000</v>
      </c>
      <c r="Y37" s="63">
        <f t="shared" si="34"/>
        <v>143000</v>
      </c>
      <c r="Z37" s="63">
        <f t="shared" si="34"/>
        <v>143000</v>
      </c>
      <c r="AA37" s="63">
        <f t="shared" si="34"/>
        <v>143000</v>
      </c>
      <c r="AB37" s="63">
        <f t="shared" si="34"/>
        <v>88000</v>
      </c>
      <c r="AC37" s="63">
        <f t="shared" si="34"/>
        <v>-179800</v>
      </c>
      <c r="AD37" s="63">
        <f t="shared" si="34"/>
        <v>-291400</v>
      </c>
      <c r="AE37" s="63">
        <f t="shared" si="34"/>
        <v>-328600</v>
      </c>
      <c r="AF37" s="63">
        <f t="shared" si="34"/>
        <v>-328600</v>
      </c>
      <c r="AG37" s="63">
        <f t="shared" si="34"/>
        <v>-359600</v>
      </c>
      <c r="AH37" s="63">
        <f t="shared" si="34"/>
        <v>-396800</v>
      </c>
      <c r="AI37" s="63">
        <f t="shared" si="34"/>
        <v>-328600</v>
      </c>
      <c r="AJ37" s="63">
        <f t="shared" si="34"/>
        <v>-359600</v>
      </c>
      <c r="AK37" s="63">
        <f t="shared" ref="AK37:BL37" si="35">AK21+AK29</f>
        <v>-291400</v>
      </c>
      <c r="AL37" s="63">
        <f t="shared" si="35"/>
        <v>-291400</v>
      </c>
      <c r="AM37" s="63">
        <f t="shared" si="35"/>
        <v>-291400</v>
      </c>
      <c r="AN37" s="63">
        <f t="shared" si="35"/>
        <v>-179800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-836258141.29999995</v>
      </c>
      <c r="AD38" s="63">
        <f t="shared" si="36"/>
        <v>-1358922095.9000001</v>
      </c>
      <c r="AE38" s="63">
        <f t="shared" si="36"/>
        <v>-1515708724.0999999</v>
      </c>
      <c r="AF38" s="63">
        <f t="shared" si="36"/>
        <v>-1515645934.0999999</v>
      </c>
      <c r="AG38" s="63">
        <f t="shared" si="36"/>
        <v>-1672432562.5999999</v>
      </c>
      <c r="AH38" s="63">
        <f t="shared" si="36"/>
        <v>-1829198260.8</v>
      </c>
      <c r="AI38" s="63">
        <f t="shared" si="36"/>
        <v>-1515645934.0999999</v>
      </c>
      <c r="AJ38" s="63">
        <f t="shared" si="36"/>
        <v>-1672432562.5999999</v>
      </c>
      <c r="AK38" s="63">
        <f t="shared" ref="AK38:BL38" si="37">AK22+AK30</f>
        <v>-1358859305.9000001</v>
      </c>
      <c r="AL38" s="63">
        <f t="shared" si="37"/>
        <v>-1358859305.9000001</v>
      </c>
      <c r="AM38" s="63">
        <f t="shared" si="37"/>
        <v>-1358859305.9000001</v>
      </c>
      <c r="AN38" s="63">
        <f t="shared" si="37"/>
        <v>-836237211.29999995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88000</v>
      </c>
      <c r="R39" s="63">
        <f t="shared" si="38"/>
        <v>143000</v>
      </c>
      <c r="S39" s="63">
        <f t="shared" si="38"/>
        <v>159500</v>
      </c>
      <c r="T39" s="63">
        <f t="shared" si="38"/>
        <v>159500</v>
      </c>
      <c r="U39" s="63">
        <f t="shared" si="38"/>
        <v>176000</v>
      </c>
      <c r="V39" s="63">
        <f t="shared" si="38"/>
        <v>192500</v>
      </c>
      <c r="W39" s="63">
        <f t="shared" si="38"/>
        <v>159500</v>
      </c>
      <c r="X39" s="63">
        <f t="shared" si="38"/>
        <v>176000</v>
      </c>
      <c r="Y39" s="63">
        <f t="shared" si="38"/>
        <v>143000</v>
      </c>
      <c r="Z39" s="63">
        <f t="shared" si="38"/>
        <v>143000</v>
      </c>
      <c r="AA39" s="63">
        <f t="shared" si="38"/>
        <v>143000</v>
      </c>
      <c r="AB39" s="63">
        <f t="shared" si="38"/>
        <v>88000</v>
      </c>
      <c r="AC39" s="63">
        <f t="shared" si="38"/>
        <v>-836437941.29999995</v>
      </c>
      <c r="AD39" s="63">
        <f t="shared" si="38"/>
        <v>-1359213495.9000001</v>
      </c>
      <c r="AE39" s="63">
        <f t="shared" si="38"/>
        <v>-1516037324.0999999</v>
      </c>
      <c r="AF39" s="63">
        <f t="shared" si="38"/>
        <v>-1515974534.0999999</v>
      </c>
      <c r="AG39" s="63">
        <f t="shared" si="38"/>
        <v>-1672792162.5999999</v>
      </c>
      <c r="AH39" s="63">
        <f t="shared" si="38"/>
        <v>-1829595060.8</v>
      </c>
      <c r="AI39" s="63">
        <f t="shared" si="38"/>
        <v>-1515974534.0999999</v>
      </c>
      <c r="AJ39" s="63">
        <f t="shared" si="38"/>
        <v>-1672792162.5999999</v>
      </c>
      <c r="AK39" s="63">
        <f t="shared" ref="AK39:BL39" si="39">AK23+AK31</f>
        <v>-1359150705.9000001</v>
      </c>
      <c r="AL39" s="63">
        <f t="shared" si="39"/>
        <v>-1359150705.9000001</v>
      </c>
      <c r="AM39" s="63">
        <f t="shared" si="39"/>
        <v>-1359150705.9000001</v>
      </c>
      <c r="AN39" s="63">
        <f t="shared" si="39"/>
        <v>-836417011.29999995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288000</v>
      </c>
      <c r="R44" s="63">
        <f>'COGS-PRICE-MARGIN_CWS'!$B54*R43</f>
        <v>468000</v>
      </c>
      <c r="S44" s="63">
        <f>'COGS-PRICE-MARGIN_CWS'!$B54*S43</f>
        <v>522000</v>
      </c>
      <c r="T44" s="63">
        <f>'COGS-PRICE-MARGIN_CWS'!$B54*T43</f>
        <v>522000</v>
      </c>
      <c r="U44" s="63">
        <f>'COGS-PRICE-MARGIN_CWS'!$B54*U43</f>
        <v>576000</v>
      </c>
      <c r="V44" s="63">
        <f>'COGS-PRICE-MARGIN_CWS'!$B54*V43</f>
        <v>630000</v>
      </c>
      <c r="W44" s="63">
        <f>'COGS-PRICE-MARGIN_CWS'!$B54*W43</f>
        <v>522000</v>
      </c>
      <c r="X44" s="63">
        <f>'COGS-PRICE-MARGIN_CWS'!$B54*X43</f>
        <v>576000</v>
      </c>
      <c r="Y44" s="63">
        <f>'COGS-PRICE-MARGIN_CWS'!$B54*Y43</f>
        <v>468000</v>
      </c>
      <c r="Z44" s="63">
        <f>'COGS-PRICE-MARGIN_CWS'!$B54*Z43</f>
        <v>468000</v>
      </c>
      <c r="AA44" s="63">
        <f>'COGS-PRICE-MARGIN_CWS'!$B54*AA43</f>
        <v>468000</v>
      </c>
      <c r="AB44" s="63">
        <f>'COGS-PRICE-MARGIN_CWS'!$B54*AB43</f>
        <v>288000</v>
      </c>
      <c r="AC44" s="63">
        <f>'COGS-PRICE-MARGIN_CWS'!$B75*AC43</f>
        <v>594500</v>
      </c>
      <c r="AD44" s="63">
        <f>'COGS-PRICE-MARGIN_CWS'!$B75*AD43</f>
        <v>963500</v>
      </c>
      <c r="AE44" s="63">
        <f>'COGS-PRICE-MARGIN_CWS'!$B75*AE43</f>
        <v>1086500</v>
      </c>
      <c r="AF44" s="63">
        <f>'COGS-PRICE-MARGIN_CWS'!$B75*AF43</f>
        <v>1086500</v>
      </c>
      <c r="AG44" s="63">
        <f>'COGS-PRICE-MARGIN_CWS'!$B75*AG43</f>
        <v>1189000</v>
      </c>
      <c r="AH44" s="63">
        <f>'COGS-PRICE-MARGIN_CWS'!$B75*AH43</f>
        <v>1312000</v>
      </c>
      <c r="AI44" s="63">
        <f>'COGS-PRICE-MARGIN_CWS'!$B75*AI43</f>
        <v>1086500</v>
      </c>
      <c r="AJ44" s="63">
        <f>'COGS-PRICE-MARGIN_CWS'!$B75*AJ43</f>
        <v>1189000</v>
      </c>
      <c r="AK44" s="63">
        <f>'COGS-PRICE-MARGIN_CWS'!$B75*AK43</f>
        <v>963500</v>
      </c>
      <c r="AL44" s="63">
        <f>'COGS-PRICE-MARGIN_CWS'!$B75*AL43</f>
        <v>963500</v>
      </c>
      <c r="AM44" s="63">
        <f>'COGS-PRICE-MARGIN_CWS'!$B75*AM43</f>
        <v>963500</v>
      </c>
      <c r="AN44" s="63">
        <f>'COGS-PRICE-MARGIN_CWS'!$B75*AN43</f>
        <v>594500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18000</v>
      </c>
      <c r="R47" s="70">
        <f t="shared" si="40"/>
        <v>18000</v>
      </c>
      <c r="S47" s="70">
        <f t="shared" si="40"/>
        <v>18000</v>
      </c>
      <c r="T47" s="70">
        <f t="shared" si="40"/>
        <v>18000</v>
      </c>
      <c r="U47" s="70">
        <f t="shared" si="40"/>
        <v>18000</v>
      </c>
      <c r="V47" s="70">
        <f t="shared" si="40"/>
        <v>18000</v>
      </c>
      <c r="W47" s="70">
        <f t="shared" si="40"/>
        <v>18000</v>
      </c>
      <c r="X47" s="70">
        <f t="shared" si="40"/>
        <v>18000</v>
      </c>
      <c r="Y47" s="70">
        <f t="shared" si="40"/>
        <v>18000</v>
      </c>
      <c r="Z47" s="70">
        <f t="shared" si="40"/>
        <v>18000</v>
      </c>
      <c r="AA47" s="70">
        <f t="shared" si="40"/>
        <v>18000</v>
      </c>
      <c r="AB47" s="70">
        <f t="shared" si="40"/>
        <v>18000</v>
      </c>
      <c r="AC47" s="70">
        <f t="shared" si="40"/>
        <v>20500</v>
      </c>
      <c r="AD47" s="70">
        <f t="shared" si="40"/>
        <v>20500</v>
      </c>
      <c r="AE47" s="70">
        <f t="shared" si="40"/>
        <v>20500</v>
      </c>
      <c r="AF47" s="70">
        <f t="shared" si="40"/>
        <v>20500</v>
      </c>
      <c r="AG47" s="70">
        <f t="shared" si="40"/>
        <v>20500</v>
      </c>
      <c r="AH47" s="70">
        <f t="shared" si="40"/>
        <v>20500</v>
      </c>
      <c r="AI47" s="70">
        <f t="shared" si="40"/>
        <v>20500</v>
      </c>
      <c r="AJ47" s="70">
        <f t="shared" si="40"/>
        <v>20500</v>
      </c>
      <c r="AK47" s="70">
        <f t="shared" si="40"/>
        <v>20500</v>
      </c>
      <c r="AL47" s="70">
        <f t="shared" si="40"/>
        <v>20500</v>
      </c>
      <c r="AM47" s="70">
        <f t="shared" si="40"/>
        <v>20500</v>
      </c>
      <c r="AN47" s="70">
        <f t="shared" si="40"/>
        <v>20500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288000</v>
      </c>
      <c r="R48" s="178">
        <f t="shared" si="41"/>
        <v>468000</v>
      </c>
      <c r="S48" s="178">
        <f t="shared" si="41"/>
        <v>522000</v>
      </c>
      <c r="T48" s="178">
        <f t="shared" si="41"/>
        <v>522000</v>
      </c>
      <c r="U48" s="178">
        <f t="shared" si="41"/>
        <v>576000</v>
      </c>
      <c r="V48" s="178">
        <f t="shared" si="41"/>
        <v>630000</v>
      </c>
      <c r="W48" s="178">
        <f t="shared" si="41"/>
        <v>522000</v>
      </c>
      <c r="X48" s="178">
        <f t="shared" si="41"/>
        <v>576000</v>
      </c>
      <c r="Y48" s="178">
        <f t="shared" si="41"/>
        <v>468000</v>
      </c>
      <c r="Z48" s="178">
        <f t="shared" si="41"/>
        <v>468000</v>
      </c>
      <c r="AA48" s="178">
        <f t="shared" si="41"/>
        <v>468000</v>
      </c>
      <c r="AB48" s="178">
        <f t="shared" si="41"/>
        <v>288000</v>
      </c>
      <c r="AC48" s="178">
        <f t="shared" si="41"/>
        <v>594500</v>
      </c>
      <c r="AD48" s="178">
        <f t="shared" si="41"/>
        <v>963500</v>
      </c>
      <c r="AE48" s="178">
        <f t="shared" si="41"/>
        <v>1086500</v>
      </c>
      <c r="AF48" s="178">
        <f t="shared" si="41"/>
        <v>1086500</v>
      </c>
      <c r="AG48" s="178">
        <f t="shared" si="41"/>
        <v>1189000</v>
      </c>
      <c r="AH48" s="178">
        <f t="shared" si="41"/>
        <v>1312000</v>
      </c>
      <c r="AI48" s="178">
        <f t="shared" si="41"/>
        <v>1086500</v>
      </c>
      <c r="AJ48" s="178">
        <f t="shared" si="41"/>
        <v>1189000</v>
      </c>
      <c r="AK48" s="178">
        <f t="shared" ref="AK48:BL48" si="42">AK44*(1-AK45)</f>
        <v>963500</v>
      </c>
      <c r="AL48" s="178">
        <f t="shared" si="42"/>
        <v>963500</v>
      </c>
      <c r="AM48" s="178">
        <f t="shared" si="42"/>
        <v>963500</v>
      </c>
      <c r="AN48" s="178">
        <f t="shared" si="42"/>
        <v>594500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192000</v>
      </c>
      <c r="R52" s="63">
        <f>'COGS-PRICE-MARGIN_CWS'!$E54*R43</f>
        <v>312000</v>
      </c>
      <c r="S52" s="63">
        <f>'COGS-PRICE-MARGIN_CWS'!$E54*S43</f>
        <v>348000</v>
      </c>
      <c r="T52" s="63">
        <f>'COGS-PRICE-MARGIN_CWS'!$E54*T43</f>
        <v>348000</v>
      </c>
      <c r="U52" s="63">
        <f>'COGS-PRICE-MARGIN_CWS'!$E54*U43</f>
        <v>384000</v>
      </c>
      <c r="V52" s="63">
        <f>'COGS-PRICE-MARGIN_CWS'!$E54*V43</f>
        <v>420000</v>
      </c>
      <c r="W52" s="63">
        <f>'COGS-PRICE-MARGIN_CWS'!$E54*W43</f>
        <v>348000</v>
      </c>
      <c r="X52" s="63">
        <f>'COGS-PRICE-MARGIN_CWS'!$E54*X43</f>
        <v>384000</v>
      </c>
      <c r="Y52" s="63">
        <f>'COGS-PRICE-MARGIN_CWS'!$E54*Y43</f>
        <v>312000</v>
      </c>
      <c r="Z52" s="63">
        <f>'COGS-PRICE-MARGIN_CWS'!$E54*Z43</f>
        <v>312000</v>
      </c>
      <c r="AA52" s="63">
        <f>'COGS-PRICE-MARGIN_CWS'!$E54*AA43</f>
        <v>312000</v>
      </c>
      <c r="AB52" s="63">
        <f>'COGS-PRICE-MARGIN_CWS'!$E54*AB43</f>
        <v>192000</v>
      </c>
      <c r="AC52" s="63">
        <f>'COGS-PRICE-MARGIN_CWS'!$E75*AC43</f>
        <v>397300</v>
      </c>
      <c r="AD52" s="63">
        <f>'COGS-PRICE-MARGIN_CWS'!$E75*AD43</f>
        <v>643900</v>
      </c>
      <c r="AE52" s="63">
        <f>'COGS-PRICE-MARGIN_CWS'!$E75*AE43</f>
        <v>726100</v>
      </c>
      <c r="AF52" s="63">
        <f>'COGS-PRICE-MARGIN_CWS'!$E75*AF43</f>
        <v>726100</v>
      </c>
      <c r="AG52" s="63">
        <f>'COGS-PRICE-MARGIN_CWS'!$E75*AG43</f>
        <v>794600</v>
      </c>
      <c r="AH52" s="63">
        <f>'COGS-PRICE-MARGIN_CWS'!$E75*AH43</f>
        <v>876800</v>
      </c>
      <c r="AI52" s="63">
        <f>'COGS-PRICE-MARGIN_CWS'!$E75*AI43</f>
        <v>726100</v>
      </c>
      <c r="AJ52" s="63">
        <f>'COGS-PRICE-MARGIN_CWS'!$E75*AJ43</f>
        <v>794600</v>
      </c>
      <c r="AK52" s="63">
        <f>'COGS-PRICE-MARGIN_CWS'!$E75*AK43</f>
        <v>643900</v>
      </c>
      <c r="AL52" s="63">
        <f>'COGS-PRICE-MARGIN_CWS'!$E75*AL43</f>
        <v>643900</v>
      </c>
      <c r="AM52" s="63">
        <f>'COGS-PRICE-MARGIN_CWS'!$E75*AM43</f>
        <v>643900</v>
      </c>
      <c r="AN52" s="63">
        <f>'COGS-PRICE-MARGIN_CWS'!$E75*AN43</f>
        <v>397300</v>
      </c>
      <c r="AO52" s="63">
        <f>'COGS-PRICE-MARGIN_CWS'!$E96*AO43</f>
        <v>6200</v>
      </c>
      <c r="AP52" s="63">
        <f>'COGS-PRICE-MARGIN_CWS'!$E96*AP43</f>
        <v>10000</v>
      </c>
      <c r="AQ52" s="63">
        <f>'COGS-PRICE-MARGIN_CWS'!$E96*AQ43</f>
        <v>11200</v>
      </c>
      <c r="AR52" s="63">
        <f>'COGS-PRICE-MARGIN_CWS'!$E96*AR43</f>
        <v>11200</v>
      </c>
      <c r="AS52" s="63">
        <f>'COGS-PRICE-MARGIN_CWS'!$E96*AS43</f>
        <v>12400</v>
      </c>
      <c r="AT52" s="63">
        <f>'COGS-PRICE-MARGIN_CWS'!$E96*AT43</f>
        <v>13600</v>
      </c>
      <c r="AU52" s="63">
        <f>'COGS-PRICE-MARGIN_CWS'!$E96*AU43</f>
        <v>11200</v>
      </c>
      <c r="AV52" s="63">
        <f>'COGS-PRICE-MARGIN_CWS'!$E96*AV43</f>
        <v>12400</v>
      </c>
      <c r="AW52" s="63">
        <f>'COGS-PRICE-MARGIN_CWS'!$E96*AW43</f>
        <v>10000</v>
      </c>
      <c r="AX52" s="63">
        <f>'COGS-PRICE-MARGIN_CWS'!$E96*AX43</f>
        <v>10000</v>
      </c>
      <c r="AY52" s="63">
        <f>'COGS-PRICE-MARGIN_CWS'!$E96*AY43</f>
        <v>10000</v>
      </c>
      <c r="AZ52" s="63">
        <f>'COGS-PRICE-MARGIN_CWS'!$E96*AZ43</f>
        <v>6200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23978900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8000</v>
      </c>
      <c r="R53" s="63">
        <f>'COGS-PRICE-MARGIN_CWS'!$E55*R43</f>
        <v>13000</v>
      </c>
      <c r="S53" s="63">
        <f>'COGS-PRICE-MARGIN_CWS'!$E55*S43</f>
        <v>14500</v>
      </c>
      <c r="T53" s="63">
        <f>'COGS-PRICE-MARGIN_CWS'!$E55*T43</f>
        <v>14500</v>
      </c>
      <c r="U53" s="63">
        <f>'COGS-PRICE-MARGIN_CWS'!$E55*U43</f>
        <v>16000</v>
      </c>
      <c r="V53" s="63">
        <f>'COGS-PRICE-MARGIN_CWS'!$E55*V43</f>
        <v>17500</v>
      </c>
      <c r="W53" s="63">
        <f>'COGS-PRICE-MARGIN_CWS'!$E55*W43</f>
        <v>14500</v>
      </c>
      <c r="X53" s="63">
        <f>'COGS-PRICE-MARGIN_CWS'!$E55*X43</f>
        <v>16000</v>
      </c>
      <c r="Y53" s="63">
        <f>'COGS-PRICE-MARGIN_CWS'!$E55*Y43</f>
        <v>13000</v>
      </c>
      <c r="Z53" s="63">
        <f>'COGS-PRICE-MARGIN_CWS'!$E55*Z43</f>
        <v>13000</v>
      </c>
      <c r="AA53" s="63">
        <f>'COGS-PRICE-MARGIN_CWS'!$E55*AA43</f>
        <v>13000</v>
      </c>
      <c r="AB53" s="63">
        <f>'COGS-PRICE-MARGIN_CWS'!$E55*AB43</f>
        <v>8000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660000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37200</v>
      </c>
      <c r="AP54" s="63">
        <f>'COGS-PRICE-MARGIN_CWS'!$E98*AP43</f>
        <v>60000</v>
      </c>
      <c r="AQ54" s="63">
        <f>'COGS-PRICE-MARGIN_CWS'!$E98*AQ43</f>
        <v>67200</v>
      </c>
      <c r="AR54" s="63">
        <f>'COGS-PRICE-MARGIN_CWS'!$E98*AR43</f>
        <v>67200</v>
      </c>
      <c r="AS54" s="63">
        <f>'COGS-PRICE-MARGIN_CWS'!$E98*AS43</f>
        <v>74400</v>
      </c>
      <c r="AT54" s="63">
        <f>'COGS-PRICE-MARGIN_CWS'!$E98*AT43</f>
        <v>81600</v>
      </c>
      <c r="AU54" s="63">
        <f>'COGS-PRICE-MARGIN_CWS'!$E98*AU43</f>
        <v>67200</v>
      </c>
      <c r="AV54" s="63">
        <f>'COGS-PRICE-MARGIN_CWS'!$E98*AV43</f>
        <v>74400</v>
      </c>
      <c r="AW54" s="63">
        <f>'COGS-PRICE-MARGIN_CWS'!$E98*AW43</f>
        <v>60000</v>
      </c>
      <c r="AX54" s="63">
        <f>'COGS-PRICE-MARGIN_CWS'!$E98*AX43</f>
        <v>60000</v>
      </c>
      <c r="AY54" s="63">
        <f>'COGS-PRICE-MARGIN_CWS'!$E98*AY43</f>
        <v>60000</v>
      </c>
      <c r="AZ54" s="63">
        <f>'COGS-PRICE-MARGIN_CWS'!$E98*AZ43</f>
        <v>37200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746400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377000</v>
      </c>
      <c r="AD55" s="63">
        <f>'COGS-PRICE-MARGIN_CWS'!$E78*AD43</f>
        <v>611000</v>
      </c>
      <c r="AE55" s="63">
        <f>'COGS-PRICE-MARGIN_CWS'!$E78*AE43</f>
        <v>689000</v>
      </c>
      <c r="AF55" s="63">
        <f>'COGS-PRICE-MARGIN_CWS'!$E78*AF43</f>
        <v>689000</v>
      </c>
      <c r="AG55" s="63">
        <f>'COGS-PRICE-MARGIN_CWS'!$E78*AG43</f>
        <v>754000</v>
      </c>
      <c r="AH55" s="63">
        <f>'COGS-PRICE-MARGIN_CWS'!$E78*AH43</f>
        <v>832000</v>
      </c>
      <c r="AI55" s="63">
        <f>'COGS-PRICE-MARGIN_CWS'!$E78*AI43</f>
        <v>689000</v>
      </c>
      <c r="AJ55" s="63">
        <f>'COGS-PRICE-MARGIN_CWS'!$E78*AJ43</f>
        <v>754000</v>
      </c>
      <c r="AK55" s="63">
        <f>'COGS-PRICE-MARGIN_CWS'!$E78*AK43</f>
        <v>611000</v>
      </c>
      <c r="AL55" s="63">
        <f>'COGS-PRICE-MARGIN_CWS'!$E78*AL43</f>
        <v>611000</v>
      </c>
      <c r="AM55" s="63">
        <f>'COGS-PRICE-MARGIN_CWS'!$E78*AM43</f>
        <v>611000</v>
      </c>
      <c r="AN55" s="63">
        <f>'COGS-PRICE-MARGIN_CWS'!$E78*AN43</f>
        <v>377000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7605000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200000</v>
      </c>
      <c r="R57" s="63">
        <f t="shared" ref="R57:BL57" si="44">SUM(R52:R55)</f>
        <v>325000</v>
      </c>
      <c r="S57" s="63">
        <f t="shared" si="44"/>
        <v>362500</v>
      </c>
      <c r="T57" s="63">
        <f t="shared" si="44"/>
        <v>362500</v>
      </c>
      <c r="U57" s="63">
        <f t="shared" si="44"/>
        <v>400000</v>
      </c>
      <c r="V57" s="63">
        <f t="shared" si="44"/>
        <v>437500</v>
      </c>
      <c r="W57" s="63">
        <f t="shared" si="44"/>
        <v>362500</v>
      </c>
      <c r="X57" s="63">
        <f t="shared" si="44"/>
        <v>400000</v>
      </c>
      <c r="Y57" s="63">
        <f t="shared" si="44"/>
        <v>325000</v>
      </c>
      <c r="Z57" s="63">
        <f t="shared" si="44"/>
        <v>325000</v>
      </c>
      <c r="AA57" s="63">
        <f t="shared" si="44"/>
        <v>325000</v>
      </c>
      <c r="AB57" s="63">
        <f t="shared" si="44"/>
        <v>200000</v>
      </c>
      <c r="AC57" s="63">
        <f t="shared" si="44"/>
        <v>774300</v>
      </c>
      <c r="AD57" s="63">
        <f t="shared" si="44"/>
        <v>1254900</v>
      </c>
      <c r="AE57" s="63">
        <f t="shared" si="44"/>
        <v>1415100</v>
      </c>
      <c r="AF57" s="63">
        <f t="shared" si="44"/>
        <v>1415100</v>
      </c>
      <c r="AG57" s="63">
        <f t="shared" si="44"/>
        <v>1548600</v>
      </c>
      <c r="AH57" s="63">
        <f t="shared" si="44"/>
        <v>1708800</v>
      </c>
      <c r="AI57" s="63">
        <f t="shared" si="44"/>
        <v>1415100</v>
      </c>
      <c r="AJ57" s="63">
        <f t="shared" si="44"/>
        <v>1548600</v>
      </c>
      <c r="AK57" s="63">
        <f t="shared" si="44"/>
        <v>1254900</v>
      </c>
      <c r="AL57" s="63">
        <f t="shared" si="44"/>
        <v>1254900</v>
      </c>
      <c r="AM57" s="63">
        <f t="shared" si="44"/>
        <v>1254900</v>
      </c>
      <c r="AN57" s="63">
        <f t="shared" si="44"/>
        <v>774300</v>
      </c>
      <c r="AO57" s="63">
        <f t="shared" si="44"/>
        <v>43400</v>
      </c>
      <c r="AP57" s="63">
        <f t="shared" si="44"/>
        <v>70000</v>
      </c>
      <c r="AQ57" s="63">
        <f t="shared" si="44"/>
        <v>78400</v>
      </c>
      <c r="AR57" s="63">
        <f t="shared" si="44"/>
        <v>78400</v>
      </c>
      <c r="AS57" s="63">
        <f t="shared" si="44"/>
        <v>86800</v>
      </c>
      <c r="AT57" s="63">
        <f t="shared" si="44"/>
        <v>95200</v>
      </c>
      <c r="AU57" s="63">
        <f t="shared" si="44"/>
        <v>78400</v>
      </c>
      <c r="AV57" s="63">
        <f t="shared" si="44"/>
        <v>86800</v>
      </c>
      <c r="AW57" s="63">
        <f t="shared" si="44"/>
        <v>70000</v>
      </c>
      <c r="AX57" s="63">
        <f t="shared" si="44"/>
        <v>70000</v>
      </c>
      <c r="AY57" s="63">
        <f t="shared" si="44"/>
        <v>70000</v>
      </c>
      <c r="AZ57" s="63">
        <f t="shared" si="44"/>
        <v>43400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32990300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5500</v>
      </c>
      <c r="R59" s="63">
        <f t="shared" si="45"/>
        <v>5500</v>
      </c>
      <c r="S59" s="63">
        <f t="shared" si="45"/>
        <v>5500</v>
      </c>
      <c r="T59" s="63">
        <f t="shared" si="45"/>
        <v>5500</v>
      </c>
      <c r="U59" s="63">
        <f t="shared" si="45"/>
        <v>5500</v>
      </c>
      <c r="V59" s="63">
        <f t="shared" si="45"/>
        <v>5500</v>
      </c>
      <c r="W59" s="63">
        <f t="shared" si="45"/>
        <v>5500</v>
      </c>
      <c r="X59" s="63">
        <f t="shared" si="45"/>
        <v>5500</v>
      </c>
      <c r="Y59" s="63">
        <f t="shared" si="45"/>
        <v>5500</v>
      </c>
      <c r="Z59" s="63">
        <f t="shared" si="45"/>
        <v>5500</v>
      </c>
      <c r="AA59" s="63">
        <f t="shared" si="45"/>
        <v>5500</v>
      </c>
      <c r="AB59" s="63">
        <f t="shared" si="45"/>
        <v>5500</v>
      </c>
      <c r="AC59" s="63">
        <f t="shared" si="45"/>
        <v>-6200</v>
      </c>
      <c r="AD59" s="63">
        <f t="shared" si="45"/>
        <v>-6200</v>
      </c>
      <c r="AE59" s="63">
        <f t="shared" si="45"/>
        <v>-6200</v>
      </c>
      <c r="AF59" s="63">
        <f t="shared" si="45"/>
        <v>-6200</v>
      </c>
      <c r="AG59" s="63">
        <f t="shared" si="45"/>
        <v>-6200</v>
      </c>
      <c r="AH59" s="63">
        <f t="shared" si="45"/>
        <v>-6200</v>
      </c>
      <c r="AI59" s="63">
        <f t="shared" si="45"/>
        <v>-6200</v>
      </c>
      <c r="AJ59" s="63">
        <f t="shared" si="45"/>
        <v>-6200</v>
      </c>
      <c r="AK59" s="63">
        <f t="shared" ref="AK59:BL59" si="46">IF(AK43&gt;0,(AK48-AK57)/AK43,0)</f>
        <v>-6200</v>
      </c>
      <c r="AL59" s="63">
        <f t="shared" si="46"/>
        <v>-6200</v>
      </c>
      <c r="AM59" s="63">
        <f t="shared" si="46"/>
        <v>-6200</v>
      </c>
      <c r="AN59" s="63">
        <f t="shared" si="46"/>
        <v>-6200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88000</v>
      </c>
      <c r="R60" s="63">
        <f t="shared" si="47"/>
        <v>143000</v>
      </c>
      <c r="S60" s="63">
        <f t="shared" si="47"/>
        <v>159500</v>
      </c>
      <c r="T60" s="63">
        <f t="shared" si="47"/>
        <v>159500</v>
      </c>
      <c r="U60" s="63">
        <f t="shared" si="47"/>
        <v>176000</v>
      </c>
      <c r="V60" s="63">
        <f t="shared" si="47"/>
        <v>192500</v>
      </c>
      <c r="W60" s="63">
        <f t="shared" si="47"/>
        <v>159500</v>
      </c>
      <c r="X60" s="63">
        <f t="shared" si="47"/>
        <v>176000</v>
      </c>
      <c r="Y60" s="63">
        <f t="shared" si="47"/>
        <v>143000</v>
      </c>
      <c r="Z60" s="63">
        <f t="shared" si="47"/>
        <v>143000</v>
      </c>
      <c r="AA60" s="63">
        <f t="shared" si="47"/>
        <v>143000</v>
      </c>
      <c r="AB60" s="63">
        <f t="shared" si="47"/>
        <v>88000</v>
      </c>
      <c r="AC60" s="63">
        <f t="shared" si="47"/>
        <v>-179800</v>
      </c>
      <c r="AD60" s="63">
        <f t="shared" si="47"/>
        <v>-291400</v>
      </c>
      <c r="AE60" s="63">
        <f t="shared" si="47"/>
        <v>-328600</v>
      </c>
      <c r="AF60" s="63">
        <f t="shared" si="47"/>
        <v>-328600</v>
      </c>
      <c r="AG60" s="63">
        <f t="shared" si="47"/>
        <v>-359600</v>
      </c>
      <c r="AH60" s="63">
        <f t="shared" si="47"/>
        <v>-396800</v>
      </c>
      <c r="AI60" s="63">
        <f t="shared" si="47"/>
        <v>-328600</v>
      </c>
      <c r="AJ60" s="63">
        <f t="shared" si="47"/>
        <v>-359600</v>
      </c>
      <c r="AK60" s="63">
        <f t="shared" ref="AK60:BL60" si="48">AK48-AK57</f>
        <v>-291400</v>
      </c>
      <c r="AL60" s="63">
        <f t="shared" si="48"/>
        <v>-291400</v>
      </c>
      <c r="AM60" s="63">
        <f t="shared" si="48"/>
        <v>-291400</v>
      </c>
      <c r="AN60" s="63">
        <f t="shared" si="48"/>
        <v>-179800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2500</v>
      </c>
      <c r="R65" s="172">
        <f>'COGS-PRICE-MARGIN_CWS'!$B69</f>
        <v>2500</v>
      </c>
      <c r="S65" s="172">
        <f>'COGS-PRICE-MARGIN_CWS'!$B69</f>
        <v>2500</v>
      </c>
      <c r="T65" s="172">
        <f>'COGS-PRICE-MARGIN_CWS'!$B69</f>
        <v>2500</v>
      </c>
      <c r="U65" s="172">
        <f>'COGS-PRICE-MARGIN_CWS'!$B69</f>
        <v>2500</v>
      </c>
      <c r="V65" s="172">
        <f>'COGS-PRICE-MARGIN_CWS'!$B69</f>
        <v>2500</v>
      </c>
      <c r="W65" s="172">
        <f>'COGS-PRICE-MARGIN_CWS'!$B69</f>
        <v>2500</v>
      </c>
      <c r="X65" s="172">
        <f>'COGS-PRICE-MARGIN_CWS'!$B69</f>
        <v>2500</v>
      </c>
      <c r="Y65" s="172">
        <f>'COGS-PRICE-MARGIN_CWS'!$B69</f>
        <v>2500</v>
      </c>
      <c r="Z65" s="172">
        <f>'COGS-PRICE-MARGIN_CWS'!$B69</f>
        <v>2500</v>
      </c>
      <c r="AA65" s="172">
        <f>'COGS-PRICE-MARGIN_CWS'!$B69</f>
        <v>2500</v>
      </c>
      <c r="AB65" s="172">
        <f>'COGS-PRICE-MARGIN_CWS'!$B69</f>
        <v>2500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-39984</v>
      </c>
      <c r="R66" s="33">
        <f t="shared" si="50"/>
        <v>-64974</v>
      </c>
      <c r="S66" s="33">
        <f t="shared" si="50"/>
        <v>-72471</v>
      </c>
      <c r="T66" s="33">
        <f t="shared" si="50"/>
        <v>-72471</v>
      </c>
      <c r="U66" s="33">
        <f t="shared" si="50"/>
        <v>-79968</v>
      </c>
      <c r="V66" s="33">
        <f t="shared" si="50"/>
        <v>-87465</v>
      </c>
      <c r="W66" s="33">
        <f t="shared" si="50"/>
        <v>-72471</v>
      </c>
      <c r="X66" s="33">
        <f t="shared" si="50"/>
        <v>-79968</v>
      </c>
      <c r="Y66" s="33">
        <f t="shared" si="50"/>
        <v>-64974</v>
      </c>
      <c r="Z66" s="33">
        <f t="shared" si="50"/>
        <v>-64974</v>
      </c>
      <c r="AA66" s="33">
        <f t="shared" si="50"/>
        <v>-64974</v>
      </c>
      <c r="AB66" s="33">
        <f t="shared" si="50"/>
        <v>-39984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40000</v>
      </c>
      <c r="R67" s="33">
        <f t="shared" si="52"/>
        <v>65000</v>
      </c>
      <c r="S67" s="33">
        <f t="shared" si="52"/>
        <v>72500</v>
      </c>
      <c r="T67" s="33">
        <f t="shared" si="52"/>
        <v>72500</v>
      </c>
      <c r="U67" s="33">
        <f t="shared" si="52"/>
        <v>80000</v>
      </c>
      <c r="V67" s="33">
        <f t="shared" si="52"/>
        <v>87500</v>
      </c>
      <c r="W67" s="33">
        <f t="shared" si="52"/>
        <v>72500</v>
      </c>
      <c r="X67" s="33">
        <f t="shared" si="52"/>
        <v>80000</v>
      </c>
      <c r="Y67" s="33">
        <f t="shared" si="52"/>
        <v>65000</v>
      </c>
      <c r="Z67" s="33">
        <f t="shared" si="52"/>
        <v>65000</v>
      </c>
      <c r="AA67" s="33">
        <f t="shared" si="52"/>
        <v>65000</v>
      </c>
      <c r="AB67" s="33">
        <f t="shared" si="52"/>
        <v>40000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8.6999999999999993</v>
      </c>
      <c r="AD71" s="108">
        <f>'COGS-PRICE-MARGIN_CWS'!$B82*AD66</f>
        <v>14.1</v>
      </c>
      <c r="AE71" s="108">
        <f>'COGS-PRICE-MARGIN_CWS'!$B82*AE66</f>
        <v>15.899999999999999</v>
      </c>
      <c r="AF71" s="108">
        <f>'COGS-PRICE-MARGIN_CWS'!$B82*AF66</f>
        <v>15.899999999999999</v>
      </c>
      <c r="AG71" s="108">
        <f>'COGS-PRICE-MARGIN_CWS'!$B82*AG66</f>
        <v>17.399999999999999</v>
      </c>
      <c r="AH71" s="108">
        <f>'COGS-PRICE-MARGIN_CWS'!$B82*AH66</f>
        <v>19.2</v>
      </c>
      <c r="AI71" s="108">
        <f>'COGS-PRICE-MARGIN_CWS'!$B82*AI66</f>
        <v>15.899999999999999</v>
      </c>
      <c r="AJ71" s="108">
        <f>'COGS-PRICE-MARGIN_CWS'!$B82*AJ66</f>
        <v>17.399999999999999</v>
      </c>
      <c r="AK71" s="108">
        <f>'COGS-PRICE-MARGIN_CWS'!$B82*AK66</f>
        <v>14.1</v>
      </c>
      <c r="AL71" s="108">
        <f>'COGS-PRICE-MARGIN_CWS'!$B82*AL66</f>
        <v>14.1</v>
      </c>
      <c r="AM71" s="108">
        <f>'COGS-PRICE-MARGIN_CWS'!$B82*AM66</f>
        <v>14.1</v>
      </c>
      <c r="AN71" s="108">
        <f>'COGS-PRICE-MARGIN_CWS'!$B82*AN66</f>
        <v>8.6999999999999993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8.6999999999999993</v>
      </c>
      <c r="AD73" s="63">
        <f t="shared" si="53"/>
        <v>14.1</v>
      </c>
      <c r="AE73" s="63">
        <f t="shared" si="53"/>
        <v>15.899999999999999</v>
      </c>
      <c r="AF73" s="63">
        <f t="shared" si="53"/>
        <v>15.899999999999999</v>
      </c>
      <c r="AG73" s="63">
        <f t="shared" si="53"/>
        <v>17.399999999999999</v>
      </c>
      <c r="AH73" s="63">
        <f t="shared" si="53"/>
        <v>19.2</v>
      </c>
      <c r="AI73" s="63">
        <f t="shared" si="53"/>
        <v>15.899999999999999</v>
      </c>
      <c r="AJ73" s="63">
        <f t="shared" si="53"/>
        <v>17.399999999999999</v>
      </c>
      <c r="AK73" s="63">
        <f t="shared" ref="AK73:BL73" si="54">AK71*(1-AK72)</f>
        <v>14.1</v>
      </c>
      <c r="AL73" s="63">
        <f t="shared" si="54"/>
        <v>14.1</v>
      </c>
      <c r="AM73" s="63">
        <f t="shared" si="54"/>
        <v>14.1</v>
      </c>
      <c r="AN73" s="63">
        <f t="shared" si="54"/>
        <v>8.6999999999999993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-836258150</v>
      </c>
      <c r="AD74" s="63">
        <f>'REV-REC-MAINT_CWS'!AE68</f>
        <v>-1358922110</v>
      </c>
      <c r="AE74" s="63">
        <f>'REV-REC-MAINT_CWS'!AF68</f>
        <v>-1515708740</v>
      </c>
      <c r="AF74" s="63">
        <f>'REV-REC-MAINT_CWS'!AG68</f>
        <v>-1515645950</v>
      </c>
      <c r="AG74" s="63">
        <f>'REV-REC-MAINT_CWS'!AH68</f>
        <v>-1672432580</v>
      </c>
      <c r="AH74" s="63">
        <f>'REV-REC-MAINT_CWS'!AI68</f>
        <v>-1829198280</v>
      </c>
      <c r="AI74" s="63">
        <f>'REV-REC-MAINT_CWS'!AJ68</f>
        <v>-1515645950</v>
      </c>
      <c r="AJ74" s="63">
        <f>'REV-REC-MAINT_CWS'!AK68</f>
        <v>-1672432580</v>
      </c>
      <c r="AK74" s="63">
        <f>'REV-REC-MAINT_CWS'!AL68</f>
        <v>-1358859320</v>
      </c>
      <c r="AL74" s="63">
        <f>'REV-REC-MAINT_CWS'!AM68</f>
        <v>-1358859320</v>
      </c>
      <c r="AM74" s="63">
        <f>'REV-REC-MAINT_CWS'!AN68</f>
        <v>-1358859320</v>
      </c>
      <c r="AN74" s="63">
        <f>'REV-REC-MAINT_CWS'!AO68</f>
        <v>-836237220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-836258141.29999995</v>
      </c>
      <c r="AD75" s="63">
        <f t="shared" si="55"/>
        <v>-1358922095.9000001</v>
      </c>
      <c r="AE75" s="63">
        <f t="shared" si="55"/>
        <v>-1515708724.0999999</v>
      </c>
      <c r="AF75" s="63">
        <f t="shared" si="55"/>
        <v>-1515645934.0999999</v>
      </c>
      <c r="AG75" s="63">
        <f t="shared" si="55"/>
        <v>-1672432562.5999999</v>
      </c>
      <c r="AH75" s="63">
        <f t="shared" si="55"/>
        <v>-1829198260.8</v>
      </c>
      <c r="AI75" s="63">
        <f t="shared" si="55"/>
        <v>-1515645934.0999999</v>
      </c>
      <c r="AJ75" s="63">
        <f t="shared" si="55"/>
        <v>-1672432562.5999999</v>
      </c>
      <c r="AK75" s="63">
        <f t="shared" si="55"/>
        <v>-1358859305.9000001</v>
      </c>
      <c r="AL75" s="63">
        <f t="shared" si="55"/>
        <v>-1358859305.9000001</v>
      </c>
      <c r="AM75" s="63">
        <f t="shared" si="55"/>
        <v>-1358859305.9000001</v>
      </c>
      <c r="AN75" s="63">
        <f t="shared" si="55"/>
        <v>-836237211.29999995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288000</v>
      </c>
      <c r="R82" s="63">
        <f t="shared" si="57"/>
        <v>468000</v>
      </c>
      <c r="S82" s="63">
        <f t="shared" si="57"/>
        <v>522000</v>
      </c>
      <c r="T82" s="63">
        <f t="shared" si="57"/>
        <v>522000</v>
      </c>
      <c r="U82" s="63">
        <f t="shared" si="57"/>
        <v>576000</v>
      </c>
      <c r="V82" s="63">
        <f t="shared" si="57"/>
        <v>630000</v>
      </c>
      <c r="W82" s="63">
        <f t="shared" si="57"/>
        <v>522000</v>
      </c>
      <c r="X82" s="63">
        <f t="shared" si="57"/>
        <v>576000</v>
      </c>
      <c r="Y82" s="63">
        <f t="shared" si="57"/>
        <v>468000</v>
      </c>
      <c r="Z82" s="63">
        <f t="shared" si="57"/>
        <v>468000</v>
      </c>
      <c r="AA82" s="63">
        <f t="shared" si="57"/>
        <v>468000</v>
      </c>
      <c r="AB82" s="63">
        <f t="shared" si="57"/>
        <v>288000</v>
      </c>
      <c r="AC82" s="63">
        <f t="shared" si="57"/>
        <v>-835663641.29999995</v>
      </c>
      <c r="AD82" s="63">
        <f t="shared" si="57"/>
        <v>-1357958595.9000001</v>
      </c>
      <c r="AE82" s="63">
        <f t="shared" si="57"/>
        <v>-1514622224.0999999</v>
      </c>
      <c r="AF82" s="63">
        <f t="shared" si="57"/>
        <v>-1514559434.0999999</v>
      </c>
      <c r="AG82" s="63">
        <f t="shared" si="57"/>
        <v>-1671243562.5999999</v>
      </c>
      <c r="AH82" s="63">
        <f t="shared" si="57"/>
        <v>-1827886260.8</v>
      </c>
      <c r="AI82" s="63">
        <f t="shared" si="57"/>
        <v>-1514559434.0999999</v>
      </c>
      <c r="AJ82" s="63">
        <f t="shared" si="57"/>
        <v>-1671243562.5999999</v>
      </c>
      <c r="AK82" s="63">
        <f t="shared" ref="AK82:BL82" si="58">AK80+AK75+AK48</f>
        <v>-1357895805.9000001</v>
      </c>
      <c r="AL82" s="63">
        <f t="shared" si="58"/>
        <v>-1357895805.9000001</v>
      </c>
      <c r="AM82" s="63">
        <f t="shared" si="58"/>
        <v>-1357895805.9000001</v>
      </c>
      <c r="AN82" s="63">
        <f t="shared" si="58"/>
        <v>-835642711.29999995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88000</v>
      </c>
      <c r="R83" s="63">
        <f t="shared" si="59"/>
        <v>143000</v>
      </c>
      <c r="S83" s="63">
        <f t="shared" si="59"/>
        <v>159500</v>
      </c>
      <c r="T83" s="63">
        <f t="shared" si="59"/>
        <v>159500</v>
      </c>
      <c r="U83" s="63">
        <f t="shared" si="59"/>
        <v>176000</v>
      </c>
      <c r="V83" s="63">
        <f t="shared" si="59"/>
        <v>192500</v>
      </c>
      <c r="W83" s="63">
        <f t="shared" si="59"/>
        <v>159500</v>
      </c>
      <c r="X83" s="63">
        <f t="shared" si="59"/>
        <v>176000</v>
      </c>
      <c r="Y83" s="63">
        <f t="shared" si="59"/>
        <v>143000</v>
      </c>
      <c r="Z83" s="63">
        <f t="shared" si="59"/>
        <v>143000</v>
      </c>
      <c r="AA83" s="63">
        <f t="shared" si="59"/>
        <v>143000</v>
      </c>
      <c r="AB83" s="63">
        <f t="shared" si="59"/>
        <v>88000</v>
      </c>
      <c r="AC83" s="63">
        <f t="shared" si="59"/>
        <v>-836437941.29999995</v>
      </c>
      <c r="AD83" s="63">
        <f t="shared" si="59"/>
        <v>-1359213495.9000001</v>
      </c>
      <c r="AE83" s="63">
        <f t="shared" si="59"/>
        <v>-1516037324.0999999</v>
      </c>
      <c r="AF83" s="63">
        <f t="shared" si="59"/>
        <v>-1515974534.0999999</v>
      </c>
      <c r="AG83" s="63">
        <f t="shared" si="59"/>
        <v>-1672792162.5999999</v>
      </c>
      <c r="AH83" s="63">
        <f t="shared" si="59"/>
        <v>-1829595060.8</v>
      </c>
      <c r="AI83" s="63">
        <f t="shared" si="59"/>
        <v>-1515974534.0999999</v>
      </c>
      <c r="AJ83" s="63">
        <f t="shared" si="59"/>
        <v>-1672792162.5999999</v>
      </c>
      <c r="AK83" s="63">
        <f t="shared" ref="AK83:BL83" si="60">AK60+AK75+AK80</f>
        <v>-1359150705.9000001</v>
      </c>
      <c r="AL83" s="63">
        <f t="shared" si="60"/>
        <v>-1359150705.9000001</v>
      </c>
      <c r="AM83" s="63">
        <f t="shared" si="60"/>
        <v>-1359150705.9000001</v>
      </c>
      <c r="AN83" s="63">
        <f t="shared" si="60"/>
        <v>-836417011.29999995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288000</v>
      </c>
      <c r="P7" s="9">
        <f>'REV-REVCALC_CWS'!P17</f>
        <v>468000</v>
      </c>
      <c r="Q7" s="9">
        <f>'REV-REVCALC_CWS'!Q17</f>
        <v>522000</v>
      </c>
      <c r="R7" s="9">
        <f>'REV-REVCALC_CWS'!R17</f>
        <v>522000</v>
      </c>
      <c r="S7" s="9">
        <f>'REV-REVCALC_CWS'!S17</f>
        <v>576000</v>
      </c>
      <c r="T7" s="9">
        <f>'REV-REVCALC_CWS'!T17</f>
        <v>630000</v>
      </c>
      <c r="U7" s="9">
        <f>'REV-REVCALC_CWS'!U17</f>
        <v>522000</v>
      </c>
      <c r="V7" s="9">
        <f>'REV-REVCALC_CWS'!V17</f>
        <v>576000</v>
      </c>
      <c r="W7" s="9">
        <f>'REV-REVCALC_CWS'!W17</f>
        <v>468000</v>
      </c>
      <c r="X7" s="9">
        <f>'REV-REVCALC_CWS'!X17</f>
        <v>468000</v>
      </c>
      <c r="Y7" s="9">
        <f>'REV-REVCALC_CWS'!Y17</f>
        <v>468000</v>
      </c>
      <c r="Z7" s="9">
        <f>'REV-REVCALC_CWS'!Z17</f>
        <v>288000</v>
      </c>
      <c r="AA7" s="9">
        <f>'REV-REVCALC_CWS'!AA17</f>
        <v>594500</v>
      </c>
      <c r="AB7" s="9">
        <f>'REV-REVCALC_CWS'!AB17</f>
        <v>963500</v>
      </c>
      <c r="AC7" s="9">
        <f>'REV-REVCALC_CWS'!AC17</f>
        <v>1086500</v>
      </c>
      <c r="AD7" s="9">
        <f>'REV-REVCALC_CWS'!AD17</f>
        <v>1086500</v>
      </c>
      <c r="AE7" s="9">
        <f>'REV-REVCALC_CWS'!AE17</f>
        <v>1189000</v>
      </c>
      <c r="AF7" s="9">
        <f>'REV-REVCALC_CWS'!AF17</f>
        <v>1312000</v>
      </c>
      <c r="AG7" s="9">
        <f>'REV-REVCALC_CWS'!AG17</f>
        <v>1086500</v>
      </c>
      <c r="AH7" s="9">
        <f>'REV-REVCALC_CWS'!AH17</f>
        <v>1189000</v>
      </c>
      <c r="AI7" s="9">
        <f>'REV-REVCALC_CWS'!AI17</f>
        <v>963500</v>
      </c>
      <c r="AJ7" s="9">
        <f>'REV-REVCALC_CWS'!AJ17</f>
        <v>963500</v>
      </c>
      <c r="AK7" s="9">
        <f>'REV-REVCALC_CWS'!AK17</f>
        <v>963500</v>
      </c>
      <c r="AL7" s="9">
        <f>'REV-REVCALC_CWS'!AL17</f>
        <v>594500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8.6999999999999993</v>
      </c>
      <c r="AB8" s="9">
        <f>'REV-REVCALC_CWS'!AB40</f>
        <v>14.1</v>
      </c>
      <c r="AC8" s="9">
        <f>'REV-REVCALC_CWS'!AC40</f>
        <v>15.899999999999999</v>
      </c>
      <c r="AD8" s="9">
        <f>'REV-REVCALC_CWS'!AD40</f>
        <v>15.899999999999999</v>
      </c>
      <c r="AE8" s="9">
        <f>'REV-REVCALC_CWS'!AE40</f>
        <v>17.399999999999999</v>
      </c>
      <c r="AF8" s="9">
        <f>'REV-REVCALC_CWS'!AF40</f>
        <v>19.2</v>
      </c>
      <c r="AG8" s="9">
        <f>'REV-REVCALC_CWS'!AG40</f>
        <v>15.899999999999999</v>
      </c>
      <c r="AH8" s="9">
        <f>'REV-REVCALC_CWS'!AH40</f>
        <v>17.399999999999999</v>
      </c>
      <c r="AI8" s="9">
        <f>'REV-REVCALC_CWS'!AI40</f>
        <v>14.1</v>
      </c>
      <c r="AJ8" s="9">
        <f>'REV-REVCALC_CWS'!AJ40</f>
        <v>14.1</v>
      </c>
      <c r="AK8" s="9">
        <f>'REV-REVCALC_CWS'!AK40</f>
        <v>14.1</v>
      </c>
      <c r="AL8" s="9">
        <f>'REV-REVCALC_CWS'!AL40</f>
        <v>8.6999999999999993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-836258150</v>
      </c>
      <c r="AB9" s="9">
        <f>'REV-REVCALC_CWS'!AB41</f>
        <v>-1358922110</v>
      </c>
      <c r="AC9" s="9">
        <f>'REV-REVCALC_CWS'!AC41</f>
        <v>-1515708740</v>
      </c>
      <c r="AD9" s="9">
        <f>'REV-REVCALC_CWS'!AD41</f>
        <v>-1515645950</v>
      </c>
      <c r="AE9" s="9">
        <f>'REV-REVCALC_CWS'!AE41</f>
        <v>-1672432580</v>
      </c>
      <c r="AF9" s="9">
        <f>'REV-REVCALC_CWS'!AF41</f>
        <v>-1829198280</v>
      </c>
      <c r="AG9" s="9">
        <f>'REV-REVCALC_CWS'!AG41</f>
        <v>-1515645950</v>
      </c>
      <c r="AH9" s="9">
        <f>'REV-REVCALC_CWS'!AH41</f>
        <v>-1672432580</v>
      </c>
      <c r="AI9" s="9">
        <f>'REV-REVCALC_CWS'!AI41</f>
        <v>-1358859320</v>
      </c>
      <c r="AJ9" s="9">
        <f>'REV-REVCALC_CWS'!AJ41</f>
        <v>-1358859320</v>
      </c>
      <c r="AK9" s="9">
        <f>'REV-REVCALC_CWS'!AK41</f>
        <v>-1358859320</v>
      </c>
      <c r="AL9" s="9">
        <f>'REV-REVCALC_CWS'!AL41</f>
        <v>-836237220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0</v>
      </c>
      <c r="P10" s="9">
        <f>'REV-REVCALC_CWS'!P44</f>
        <v>0</v>
      </c>
      <c r="Q10" s="9">
        <f>'REV-REVCALC_CWS'!Q44</f>
        <v>0</v>
      </c>
      <c r="R10" s="9">
        <f>'REV-REVCALC_CWS'!R44</f>
        <v>0</v>
      </c>
      <c r="S10" s="9">
        <f>'REV-REVCALC_CWS'!S44</f>
        <v>0</v>
      </c>
      <c r="T10" s="9">
        <f>'REV-REVCALC_CWS'!T44</f>
        <v>0</v>
      </c>
      <c r="U10" s="9">
        <f>'REV-REVCALC_CWS'!U44</f>
        <v>0</v>
      </c>
      <c r="V10" s="9">
        <f>'REV-REVCALC_CWS'!V44</f>
        <v>0</v>
      </c>
      <c r="W10" s="9">
        <f>'REV-REVCALC_CWS'!W44</f>
        <v>0</v>
      </c>
      <c r="X10" s="9">
        <f>'REV-REVCALC_CWS'!X44</f>
        <v>0</v>
      </c>
      <c r="Y10" s="9">
        <f>'REV-REVCALC_CWS'!Y44</f>
        <v>0</v>
      </c>
      <c r="Z10" s="9">
        <f>'REV-REVCALC_CWS'!Z44</f>
        <v>0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288000</v>
      </c>
      <c r="P12" s="9">
        <f t="shared" si="0"/>
        <v>468000</v>
      </c>
      <c r="Q12" s="9">
        <f t="shared" si="0"/>
        <v>522000</v>
      </c>
      <c r="R12" s="9">
        <f t="shared" si="0"/>
        <v>522000</v>
      </c>
      <c r="S12" s="9">
        <f t="shared" si="0"/>
        <v>576000</v>
      </c>
      <c r="T12" s="9">
        <f t="shared" si="0"/>
        <v>630000</v>
      </c>
      <c r="U12" s="9">
        <f t="shared" si="0"/>
        <v>522000</v>
      </c>
      <c r="V12" s="9">
        <f t="shared" si="0"/>
        <v>576000</v>
      </c>
      <c r="W12" s="9">
        <f t="shared" si="0"/>
        <v>468000</v>
      </c>
      <c r="X12" s="9">
        <f t="shared" si="0"/>
        <v>468000</v>
      </c>
      <c r="Y12" s="9">
        <f t="shared" si="0"/>
        <v>468000</v>
      </c>
      <c r="Z12" s="9">
        <f t="shared" si="0"/>
        <v>288000</v>
      </c>
      <c r="AA12" s="9">
        <f t="shared" si="0"/>
        <v>-835663641.29999995</v>
      </c>
      <c r="AB12" s="9">
        <f t="shared" si="0"/>
        <v>-1357958595.9000001</v>
      </c>
      <c r="AC12" s="9">
        <f t="shared" si="0"/>
        <v>-1514622224.0999999</v>
      </c>
      <c r="AD12" s="9">
        <f t="shared" si="0"/>
        <v>-1514559434.0999999</v>
      </c>
      <c r="AE12" s="9">
        <f t="shared" si="0"/>
        <v>-1671243562.5999999</v>
      </c>
      <c r="AF12" s="9">
        <f t="shared" si="0"/>
        <v>-1827886260.8</v>
      </c>
      <c r="AG12" s="9">
        <f t="shared" si="0"/>
        <v>-1514559434.0999999</v>
      </c>
      <c r="AH12" s="9">
        <f t="shared" si="0"/>
        <v>-1671243562.5999999</v>
      </c>
      <c r="AI12" s="9">
        <f t="shared" si="0"/>
        <v>-1357895805.9000001</v>
      </c>
      <c r="AJ12" s="9">
        <f t="shared" si="0"/>
        <v>-1357895805.9000001</v>
      </c>
      <c r="AK12" s="9">
        <f t="shared" si="0"/>
        <v>-1357895805.9000001</v>
      </c>
      <c r="AL12" s="9">
        <f t="shared" si="0"/>
        <v>-835642711.29999995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5796000</v>
      </c>
      <c r="AL13" s="38">
        <f>SUM(AA7:AL11)</f>
        <v>-16817066844.5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88000</v>
      </c>
      <c r="P20" s="9">
        <f>'FIN-P&amp;L_CWS'!R129</f>
        <v>143000</v>
      </c>
      <c r="Q20" s="9">
        <f>'FIN-P&amp;L_CWS'!S129</f>
        <v>159500</v>
      </c>
      <c r="R20" s="9">
        <f>'FIN-P&amp;L_CWS'!T129</f>
        <v>159500</v>
      </c>
      <c r="S20" s="9">
        <f>'FIN-P&amp;L_CWS'!U129</f>
        <v>176000</v>
      </c>
      <c r="T20" s="9">
        <f>'FIN-P&amp;L_CWS'!V129</f>
        <v>192500</v>
      </c>
      <c r="U20" s="9">
        <f>'FIN-P&amp;L_CWS'!W129</f>
        <v>159500</v>
      </c>
      <c r="V20" s="9">
        <f>'FIN-P&amp;L_CWS'!X129</f>
        <v>176000</v>
      </c>
      <c r="W20" s="9">
        <f>'FIN-P&amp;L_CWS'!Y129</f>
        <v>143000</v>
      </c>
      <c r="X20" s="9">
        <f>'FIN-P&amp;L_CWS'!Z129</f>
        <v>143000</v>
      </c>
      <c r="Y20" s="9">
        <f>'FIN-P&amp;L_CWS'!AA129</f>
        <v>143000</v>
      </c>
      <c r="Z20" s="9">
        <f>'FIN-P&amp;L_CWS'!AB129</f>
        <v>88000</v>
      </c>
      <c r="AA20" s="9">
        <f>'FIN-P&amp;L_CWS'!AC129</f>
        <v>-836437941.29999995</v>
      </c>
      <c r="AB20" s="9">
        <f>'FIN-P&amp;L_CWS'!AD129</f>
        <v>-1359213495.9000001</v>
      </c>
      <c r="AC20" s="9">
        <f>'FIN-P&amp;L_CWS'!AE129</f>
        <v>-1516037324.0999999</v>
      </c>
      <c r="AD20" s="9">
        <f>'FIN-P&amp;L_CWS'!AF129</f>
        <v>-1515974534.0999999</v>
      </c>
      <c r="AE20" s="9">
        <f>'FIN-P&amp;L_CWS'!AG129</f>
        <v>-1672792162.5999999</v>
      </c>
      <c r="AF20" s="9">
        <f>'FIN-P&amp;L_CWS'!AH129</f>
        <v>-1829595060.8</v>
      </c>
      <c r="AG20" s="9">
        <f>'FIN-P&amp;L_CWS'!AI129</f>
        <v>-1515974534.0999999</v>
      </c>
      <c r="AH20" s="9">
        <f>'FIN-P&amp;L_CWS'!AJ129</f>
        <v>-1672792162.5999999</v>
      </c>
      <c r="AI20" s="9">
        <f>'FIN-P&amp;L_CWS'!AK129</f>
        <v>-1359150705.9000001</v>
      </c>
      <c r="AJ20" s="9">
        <f>'FIN-P&amp;L_CWS'!AL129</f>
        <v>-1359150705.9000001</v>
      </c>
      <c r="AK20" s="9">
        <f>'FIN-P&amp;L_CWS'!AM129</f>
        <v>-1359150705.9000001</v>
      </c>
      <c r="AL20" s="9">
        <f>'FIN-P&amp;L_CWS'!AN129</f>
        <v>-836417011.29999995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10826467.291666666</v>
      </c>
      <c r="P21" s="9">
        <f>'FIN-P&amp;L_CWS'!R205</f>
        <v>10813812.291666666</v>
      </c>
      <c r="Q21" s="9">
        <f>'FIN-P&amp;L_CWS'!S205</f>
        <v>10813757.291666666</v>
      </c>
      <c r="R21" s="9">
        <f>'FIN-P&amp;L_CWS'!T205</f>
        <v>10833322.291666666</v>
      </c>
      <c r="S21" s="9">
        <f>'FIN-P&amp;L_CWS'!U205</f>
        <v>10817852.291666666</v>
      </c>
      <c r="T21" s="9">
        <f>'FIN-P&amp;L_CWS'!V205</f>
        <v>10823057.291666666</v>
      </c>
      <c r="U21" s="9">
        <f>'FIN-P&amp;L_CWS'!W205</f>
        <v>9823928.958333334</v>
      </c>
      <c r="V21" s="9">
        <f>'FIN-P&amp;L_CWS'!X205</f>
        <v>9824778.958333334</v>
      </c>
      <c r="W21" s="9">
        <f>'FIN-P&amp;L_CWS'!Y205</f>
        <v>9820918.958333334</v>
      </c>
      <c r="X21" s="9">
        <f>'FIN-P&amp;L_CWS'!Z205</f>
        <v>9839433.958333334</v>
      </c>
      <c r="Y21" s="9">
        <f>'FIN-P&amp;L_CWS'!AA205</f>
        <v>9820918.958333334</v>
      </c>
      <c r="Z21" s="9">
        <f>'FIN-P&amp;L_CWS'!AB205</f>
        <v>9822478.958333334</v>
      </c>
      <c r="AA21" s="9" t="e">
        <f>'FIN-P&amp;L_CWS'!AC205</f>
        <v>#REF!</v>
      </c>
      <c r="AB21" s="9" t="e">
        <f>'FIN-P&amp;L_CWS'!AD205</f>
        <v>#REF!</v>
      </c>
      <c r="AC21" s="9" t="e">
        <f>'FIN-P&amp;L_CWS'!AE205</f>
        <v>#REF!</v>
      </c>
      <c r="AD21" s="9" t="e">
        <f>'FIN-P&amp;L_CWS'!AF205</f>
        <v>#REF!</v>
      </c>
      <c r="AE21" s="9" t="e">
        <f>'FIN-P&amp;L_CWS'!AG205</f>
        <v>#REF!</v>
      </c>
      <c r="AF21" s="9" t="e">
        <f>'FIN-P&amp;L_CWS'!AH205</f>
        <v>#REF!</v>
      </c>
      <c r="AG21" s="9" t="e">
        <f>'FIN-P&amp;L_CWS'!AI205</f>
        <v>#REF!</v>
      </c>
      <c r="AH21" s="9" t="e">
        <f>'FIN-P&amp;L_CWS'!AJ205</f>
        <v>#REF!</v>
      </c>
      <c r="AI21" s="9" t="e">
        <f>'FIN-P&amp;L_CWS'!AK205</f>
        <v>#REF!</v>
      </c>
      <c r="AJ21" s="9" t="e">
        <f>'FIN-P&amp;L_CWS'!AL205</f>
        <v>#REF!</v>
      </c>
      <c r="AK21" s="9" t="e">
        <f>'FIN-P&amp;L_CWS'!AM205</f>
        <v>#REF!</v>
      </c>
      <c r="AL21" s="9" t="e">
        <f>'FIN-P&amp;L_CWS'!AN205</f>
        <v>#REF!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-10738467.291666666</v>
      </c>
      <c r="P22" s="9">
        <f>'FIN-P&amp;L_CWS'!R207</f>
        <v>-10670812.291666666</v>
      </c>
      <c r="Q22" s="9">
        <f>'FIN-P&amp;L_CWS'!S207</f>
        <v>-10654257.291666666</v>
      </c>
      <c r="R22" s="9">
        <f>'FIN-P&amp;L_CWS'!T207</f>
        <v>-10673822.291666666</v>
      </c>
      <c r="S22" s="9">
        <f>'FIN-P&amp;L_CWS'!U207</f>
        <v>-10641852.291666666</v>
      </c>
      <c r="T22" s="9">
        <f>'FIN-P&amp;L_CWS'!V207</f>
        <v>-10630557.291666666</v>
      </c>
      <c r="U22" s="9">
        <f>'FIN-P&amp;L_CWS'!W207</f>
        <v>-9664428.958333334</v>
      </c>
      <c r="V22" s="9">
        <f>'FIN-P&amp;L_CWS'!X207</f>
        <v>-9648778.958333334</v>
      </c>
      <c r="W22" s="9">
        <f>'FIN-P&amp;L_CWS'!Y207</f>
        <v>-9677918.958333334</v>
      </c>
      <c r="X22" s="9">
        <f>'FIN-P&amp;L_CWS'!Z207</f>
        <v>-9696433.958333334</v>
      </c>
      <c r="Y22" s="9">
        <f>'FIN-P&amp;L_CWS'!AA207</f>
        <v>-9677918.958333334</v>
      </c>
      <c r="Z22" s="9">
        <f>'FIN-P&amp;L_CWS'!AB207</f>
        <v>-9734478.958333334</v>
      </c>
      <c r="AA22" s="9" t="e">
        <f>'FIN-P&amp;L_CWS'!AC207</f>
        <v>#REF!</v>
      </c>
      <c r="AB22" s="9" t="e">
        <f>'FIN-P&amp;L_CWS'!AD207</f>
        <v>#REF!</v>
      </c>
      <c r="AC22" s="9" t="e">
        <f>'FIN-P&amp;L_CWS'!AE207</f>
        <v>#REF!</v>
      </c>
      <c r="AD22" s="9" t="e">
        <f>'FIN-P&amp;L_CWS'!AF207</f>
        <v>#REF!</v>
      </c>
      <c r="AE22" s="9" t="e">
        <f>'FIN-P&amp;L_CWS'!AG207</f>
        <v>#REF!</v>
      </c>
      <c r="AF22" s="9" t="e">
        <f>'FIN-P&amp;L_CWS'!AH207</f>
        <v>#REF!</v>
      </c>
      <c r="AG22" s="9" t="e">
        <f>'FIN-P&amp;L_CWS'!AI207</f>
        <v>#REF!</v>
      </c>
      <c r="AH22" s="9" t="e">
        <f>'FIN-P&amp;L_CWS'!AJ207</f>
        <v>#REF!</v>
      </c>
      <c r="AI22" s="9" t="e">
        <f>'FIN-P&amp;L_CWS'!AK207</f>
        <v>#REF!</v>
      </c>
      <c r="AJ22" s="9" t="e">
        <f>'FIN-P&amp;L_CWS'!AL207</f>
        <v>#REF!</v>
      </c>
      <c r="AK22" s="9" t="e">
        <f>'FIN-P&amp;L_CWS'!AM207</f>
        <v>#REF!</v>
      </c>
      <c r="AL22" s="9" t="e">
        <f>'FIN-P&amp;L_CWS'!AN207</f>
        <v>#REF!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-123180667.89166668</v>
      </c>
      <c r="P23" s="9">
        <f>'FIN-P&amp;L_CWS'!R208</f>
        <v>-133851480.18333335</v>
      </c>
      <c r="Q23" s="9">
        <f>'FIN-P&amp;L_CWS'!S208</f>
        <v>-144505737.47500002</v>
      </c>
      <c r="R23" s="9">
        <f>'FIN-P&amp;L_CWS'!T208</f>
        <v>-155179559.76666668</v>
      </c>
      <c r="S23" s="9">
        <f>'FIN-P&amp;L_CWS'!U208</f>
        <v>-165821412.05833334</v>
      </c>
      <c r="T23" s="9">
        <f>'FIN-P&amp;L_CWS'!V208</f>
        <v>-176451969.34999999</v>
      </c>
      <c r="U23" s="9">
        <f>'FIN-P&amp;L_CWS'!W208</f>
        <v>-186116398.30833334</v>
      </c>
      <c r="V23" s="9">
        <f>'FIN-P&amp;L_CWS'!X208</f>
        <v>-195765177.26666668</v>
      </c>
      <c r="W23" s="9">
        <f>'FIN-P&amp;L_CWS'!Y208</f>
        <v>-205443096.22500002</v>
      </c>
      <c r="X23" s="9">
        <f>'FIN-P&amp;L_CWS'!Z208</f>
        <v>-215139530.18333337</v>
      </c>
      <c r="Y23" s="9">
        <f>'FIN-P&amp;L_CWS'!AA208</f>
        <v>-224817449.14166671</v>
      </c>
      <c r="Z23" s="9">
        <f>'FIN-P&amp;L_CWS'!AB208</f>
        <v>-234551928.10000005</v>
      </c>
      <c r="AA23" s="9" t="e">
        <f>'FIN-P&amp;L_CWS'!AC208</f>
        <v>#REF!</v>
      </c>
      <c r="AB23" s="9" t="e">
        <f>'FIN-P&amp;L_CWS'!AD208</f>
        <v>#REF!</v>
      </c>
      <c r="AC23" s="9" t="e">
        <f>'FIN-P&amp;L_CWS'!AE208</f>
        <v>#REF!</v>
      </c>
      <c r="AD23" s="9" t="e">
        <f>'FIN-P&amp;L_CWS'!AF208</f>
        <v>#REF!</v>
      </c>
      <c r="AE23" s="9" t="e">
        <f>'FIN-P&amp;L_CWS'!AG208</f>
        <v>#REF!</v>
      </c>
      <c r="AF23" s="9" t="e">
        <f>'FIN-P&amp;L_CWS'!AH208</f>
        <v>#REF!</v>
      </c>
      <c r="AG23" s="9" t="e">
        <f>'FIN-P&amp;L_CWS'!AI208</f>
        <v>#REF!</v>
      </c>
      <c r="AH23" s="9" t="e">
        <f>'FIN-P&amp;L_CWS'!AJ208</f>
        <v>#REF!</v>
      </c>
      <c r="AI23" s="9" t="e">
        <f>'FIN-P&amp;L_CWS'!AK208</f>
        <v>#REF!</v>
      </c>
      <c r="AJ23" s="9" t="e">
        <f>'FIN-P&amp;L_CWS'!AL208</f>
        <v>#REF!</v>
      </c>
      <c r="AK23" s="9" t="e">
        <f>'FIN-P&amp;L_CWS'!AM208</f>
        <v>#REF!</v>
      </c>
      <c r="AL23" s="9" t="e">
        <f>'FIN-P&amp;L_CWS'!AN208</f>
        <v>#REF!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88000</v>
      </c>
      <c r="P28" s="9">
        <f>COGS_DB!R13</f>
        <v>143000</v>
      </c>
      <c r="Q28" s="9">
        <f>COGS_DB!S13</f>
        <v>159500</v>
      </c>
      <c r="R28" s="9">
        <f>COGS_DB!T13</f>
        <v>159500</v>
      </c>
      <c r="S28" s="9">
        <f>COGS_DB!U13</f>
        <v>176000</v>
      </c>
      <c r="T28" s="9">
        <f>COGS_DB!V13</f>
        <v>192500</v>
      </c>
      <c r="U28" s="9">
        <f>COGS_DB!W13</f>
        <v>159500</v>
      </c>
      <c r="V28" s="9">
        <f>COGS_DB!X13</f>
        <v>176000</v>
      </c>
      <c r="W28" s="9">
        <f>COGS_DB!Y13</f>
        <v>143000</v>
      </c>
      <c r="X28" s="9">
        <f>COGS_DB!Z13</f>
        <v>143000</v>
      </c>
      <c r="Y28" s="9">
        <f>COGS_DB!AA13</f>
        <v>143000</v>
      </c>
      <c r="Z28" s="9">
        <f>COGS_DB!AB13</f>
        <v>88000</v>
      </c>
      <c r="AA28" s="9">
        <f>COGS_DB!AC13</f>
        <v>-836437941.29999995</v>
      </c>
      <c r="AB28" s="9">
        <f>COGS_DB!AD13</f>
        <v>-1359213495.9000001</v>
      </c>
      <c r="AC28" s="9">
        <f>COGS_DB!AE13</f>
        <v>-1516037324.0999999</v>
      </c>
      <c r="AD28" s="9">
        <f>COGS_DB!AF13</f>
        <v>-1515974534.0999999</v>
      </c>
      <c r="AE28" s="9">
        <f>COGS_DB!AG13</f>
        <v>-1672792162.5999999</v>
      </c>
      <c r="AF28" s="9">
        <f>COGS_DB!AH13</f>
        <v>-1829595060.8</v>
      </c>
      <c r="AG28" s="9">
        <f>COGS_DB!AI13</f>
        <v>-1515974534.0999999</v>
      </c>
      <c r="AH28" s="9">
        <f>COGS_DB!AJ13</f>
        <v>-1672792162.5999999</v>
      </c>
      <c r="AI28" s="9">
        <f>COGS_DB!AK13</f>
        <v>-1359150705.9000001</v>
      </c>
      <c r="AJ28" s="9">
        <f>COGS_DB!AL13</f>
        <v>-1359150705.9000001</v>
      </c>
      <c r="AK28" s="9">
        <f>COGS_DB!AM13</f>
        <v>-1359150705.9000001</v>
      </c>
      <c r="AL28" s="9">
        <f>COGS_DB!AN13</f>
        <v>-836417011.29999995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-219912000</v>
      </c>
      <c r="P29" s="9">
        <f>COGS_DB!R15</f>
        <v>-357357000</v>
      </c>
      <c r="Q29" s="9">
        <f>COGS_DB!S15</f>
        <v>-398590500</v>
      </c>
      <c r="R29" s="9">
        <f>COGS_DB!T15</f>
        <v>-398590500</v>
      </c>
      <c r="S29" s="9">
        <f>COGS_DB!U15</f>
        <v>-439824000</v>
      </c>
      <c r="T29" s="9">
        <f>COGS_DB!V15</f>
        <v>-481057500</v>
      </c>
      <c r="U29" s="9">
        <f>COGS_DB!W15</f>
        <v>-398590500</v>
      </c>
      <c r="V29" s="9">
        <f>COGS_DB!X15</f>
        <v>-439824000</v>
      </c>
      <c r="W29" s="9">
        <f>COGS_DB!Y15</f>
        <v>-357357000</v>
      </c>
      <c r="X29" s="9">
        <f>COGS_DB!Z15</f>
        <v>-357357000</v>
      </c>
      <c r="Y29" s="9">
        <f>COGS_DB!AA15</f>
        <v>-357357000</v>
      </c>
      <c r="Z29" s="9">
        <f>COGS_DB!AB15</f>
        <v>-219912000</v>
      </c>
      <c r="AA29" s="9">
        <f>COGS_DB!AC15</f>
        <v>-836437941.29999995</v>
      </c>
      <c r="AB29" s="9">
        <f>COGS_DB!AD15</f>
        <v>-1359213495.9000001</v>
      </c>
      <c r="AC29" s="9">
        <f>COGS_DB!AE15</f>
        <v>-1516037324.0999999</v>
      </c>
      <c r="AD29" s="9">
        <f>COGS_DB!AF15</f>
        <v>-1515974534.0999999</v>
      </c>
      <c r="AE29" s="9">
        <f>COGS_DB!AG15</f>
        <v>-1672792162.5999999</v>
      </c>
      <c r="AF29" s="9">
        <f>COGS_DB!AH15</f>
        <v>-1829595060.8</v>
      </c>
      <c r="AG29" s="9">
        <f>COGS_DB!AI15</f>
        <v>-1515974534.0999999</v>
      </c>
      <c r="AH29" s="9">
        <f>COGS_DB!AJ15</f>
        <v>-1672792162.5999999</v>
      </c>
      <c r="AI29" s="9">
        <f>COGS_DB!AK15</f>
        <v>-1359150705.9000001</v>
      </c>
      <c r="AJ29" s="9">
        <f>COGS_DB!AL15</f>
        <v>-1359150705.9000001</v>
      </c>
      <c r="AK29" s="9">
        <f>COGS_DB!AM15</f>
        <v>-1359150705.9000001</v>
      </c>
      <c r="AL29" s="9">
        <f>COGS_DB!AN15</f>
        <v>-836417011.29999995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220000000</v>
      </c>
      <c r="P30" s="9">
        <f>COGS_DB!R16</f>
        <v>357500000</v>
      </c>
      <c r="Q30" s="9">
        <f>COGS_DB!S16</f>
        <v>398750000</v>
      </c>
      <c r="R30" s="9">
        <f>COGS_DB!T16</f>
        <v>398750000</v>
      </c>
      <c r="S30" s="9">
        <f>COGS_DB!U16</f>
        <v>440000000</v>
      </c>
      <c r="T30" s="9">
        <f>COGS_DB!V16</f>
        <v>481250000</v>
      </c>
      <c r="U30" s="9">
        <f>COGS_DB!W16</f>
        <v>398750000</v>
      </c>
      <c r="V30" s="9">
        <f>COGS_DB!X16</f>
        <v>440000000</v>
      </c>
      <c r="W30" s="9">
        <f>COGS_DB!Y16</f>
        <v>357500000</v>
      </c>
      <c r="X30" s="9">
        <f>COGS_DB!Z16</f>
        <v>357500000</v>
      </c>
      <c r="Y30" s="9">
        <f>COGS_DB!AA16</f>
        <v>357500000</v>
      </c>
      <c r="Z30" s="9">
        <f>COGS_DB!AB16</f>
        <v>220000000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</v>
      </c>
      <c r="AB31" s="98">
        <f>COGS_DB!AD14</f>
        <v>0</v>
      </c>
      <c r="AC31" s="98">
        <f>COGS_DB!AE14</f>
        <v>0</v>
      </c>
      <c r="AD31" s="98">
        <f>COGS_DB!AF14</f>
        <v>0</v>
      </c>
      <c r="AE31" s="98">
        <f>COGS_DB!AG14</f>
        <v>0</v>
      </c>
      <c r="AF31" s="98">
        <f>COGS_DB!AH14</f>
        <v>0</v>
      </c>
      <c r="AG31" s="98">
        <f>COGS_DB!AI14</f>
        <v>0</v>
      </c>
      <c r="AH31" s="98">
        <f>COGS_DB!AJ14</f>
        <v>0</v>
      </c>
      <c r="AI31" s="98">
        <f>COGS_DB!AK14</f>
        <v>0</v>
      </c>
      <c r="AJ31" s="98">
        <f>COGS_DB!AL14</f>
        <v>0</v>
      </c>
      <c r="AK31" s="98">
        <f>COGS_DB!AM14</f>
        <v>0</v>
      </c>
      <c r="AL31" s="98">
        <f>COGS_DB!AN14</f>
        <v>0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288000</v>
      </c>
      <c r="P32" s="9">
        <f>COGS_DB!R12</f>
        <v>468000</v>
      </c>
      <c r="Q32" s="9">
        <f>COGS_DB!S12</f>
        <v>522000</v>
      </c>
      <c r="R32" s="9">
        <f>COGS_DB!T12</f>
        <v>522000</v>
      </c>
      <c r="S32" s="9">
        <f>COGS_DB!U12</f>
        <v>576000</v>
      </c>
      <c r="T32" s="9">
        <f>COGS_DB!V12</f>
        <v>630000</v>
      </c>
      <c r="U32" s="9">
        <f>COGS_DB!W12</f>
        <v>522000</v>
      </c>
      <c r="V32" s="9">
        <f>COGS_DB!X12</f>
        <v>576000</v>
      </c>
      <c r="W32" s="9">
        <f>COGS_DB!Y12</f>
        <v>468000</v>
      </c>
      <c r="X32" s="9">
        <f>COGS_DB!Z12</f>
        <v>468000</v>
      </c>
      <c r="Y32" s="9">
        <f>COGS_DB!AA12</f>
        <v>468000</v>
      </c>
      <c r="Z32" s="9">
        <f>COGS_DB!AB12</f>
        <v>288000</v>
      </c>
      <c r="AA32" s="9">
        <f>COGS_DB!AC12</f>
        <v>-835663641.29999995</v>
      </c>
      <c r="AB32" s="9">
        <f>COGS_DB!AD12</f>
        <v>-1357958595.9000001</v>
      </c>
      <c r="AC32" s="9">
        <f>COGS_DB!AE12</f>
        <v>-1514622224.0999999</v>
      </c>
      <c r="AD32" s="9">
        <f>COGS_DB!AF12</f>
        <v>-1514559434.0999999</v>
      </c>
      <c r="AE32" s="9">
        <f>COGS_DB!AG12</f>
        <v>-1671243562.5999999</v>
      </c>
      <c r="AF32" s="9">
        <f>COGS_DB!AH12</f>
        <v>-1827886260.8</v>
      </c>
      <c r="AG32" s="9">
        <f>COGS_DB!AI12</f>
        <v>-1514559434.0999999</v>
      </c>
      <c r="AH32" s="9">
        <f>COGS_DB!AJ12</f>
        <v>-1671243562.5999999</v>
      </c>
      <c r="AI32" s="9">
        <f>COGS_DB!AK12</f>
        <v>-1357895805.9000001</v>
      </c>
      <c r="AJ32" s="9">
        <f>COGS_DB!AL12</f>
        <v>-1357895805.9000001</v>
      </c>
      <c r="AK32" s="9">
        <f>COGS_DB!AM12</f>
        <v>-1357895805.9000001</v>
      </c>
      <c r="AL32" s="9">
        <f>COGS_DB!AN12</f>
        <v>-835642711.29999995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5796000</v>
      </c>
      <c r="E36" s="9">
        <f>COGS_DB!I3</f>
        <v>-16817066844.499998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-719712000</v>
      </c>
      <c r="P36" s="9">
        <f>COGS_DB!R20</f>
        <v>-1169532000</v>
      </c>
      <c r="Q36" s="9">
        <f>COGS_DB!S20</f>
        <v>-1304478000</v>
      </c>
      <c r="R36" s="9">
        <f>COGS_DB!T20</f>
        <v>-1304478000</v>
      </c>
      <c r="S36" s="9">
        <f>COGS_DB!U20</f>
        <v>-1439424000</v>
      </c>
      <c r="T36" s="9">
        <f>COGS_DB!V20</f>
        <v>-1574370000</v>
      </c>
      <c r="U36" s="9">
        <f>COGS_DB!W20</f>
        <v>-1304478000</v>
      </c>
      <c r="V36" s="9">
        <f>COGS_DB!X20</f>
        <v>-1439424000</v>
      </c>
      <c r="W36" s="9">
        <f>COGS_DB!Y20</f>
        <v>-1169532000</v>
      </c>
      <c r="X36" s="9">
        <f>COGS_DB!Z20</f>
        <v>-1169532000</v>
      </c>
      <c r="Y36" s="9">
        <f>COGS_DB!AA20</f>
        <v>-1169532000</v>
      </c>
      <c r="Z36" s="9">
        <f>COGS_DB!AB20</f>
        <v>-719712000</v>
      </c>
      <c r="AA36" s="9">
        <f>COGS_DB!AC20</f>
        <v>594500</v>
      </c>
      <c r="AB36" s="9">
        <f>COGS_DB!AD20</f>
        <v>963500</v>
      </c>
      <c r="AC36" s="9">
        <f>COGS_DB!AE20</f>
        <v>1086500</v>
      </c>
      <c r="AD36" s="9">
        <f>COGS_DB!AF20</f>
        <v>1086500</v>
      </c>
      <c r="AE36" s="9">
        <f>COGS_DB!AG20</f>
        <v>1189000</v>
      </c>
      <c r="AF36" s="9">
        <f>COGS_DB!AH20</f>
        <v>1312000</v>
      </c>
      <c r="AG36" s="9">
        <f>COGS_DB!AI20</f>
        <v>1086500</v>
      </c>
      <c r="AH36" s="9">
        <f>COGS_DB!AJ20</f>
        <v>1189000</v>
      </c>
      <c r="AI36" s="9">
        <f>COGS_DB!AK20</f>
        <v>963500</v>
      </c>
      <c r="AJ36" s="9">
        <f>COGS_DB!AL20</f>
        <v>963500</v>
      </c>
      <c r="AK36" s="9">
        <f>COGS_DB!AM20</f>
        <v>963500</v>
      </c>
      <c r="AL36" s="9">
        <f>COGS_DB!AN20</f>
        <v>594500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1771000</v>
      </c>
      <c r="E37" s="9">
        <f>COGS_DB!I4</f>
        <v>-16832686344.499998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-219912000</v>
      </c>
      <c r="P37" s="9">
        <f>COGS_DB!R21</f>
        <v>-357357000</v>
      </c>
      <c r="Q37" s="9">
        <f>COGS_DB!S21</f>
        <v>-398590500</v>
      </c>
      <c r="R37" s="9">
        <f>COGS_DB!T21</f>
        <v>-398590500</v>
      </c>
      <c r="S37" s="9">
        <f>COGS_DB!U21</f>
        <v>-439824000</v>
      </c>
      <c r="T37" s="9">
        <f>COGS_DB!V21</f>
        <v>-481057500</v>
      </c>
      <c r="U37" s="9">
        <f>COGS_DB!W21</f>
        <v>-398590500</v>
      </c>
      <c r="V37" s="9">
        <f>COGS_DB!X21</f>
        <v>-439824000</v>
      </c>
      <c r="W37" s="9">
        <f>COGS_DB!Y21</f>
        <v>-357357000</v>
      </c>
      <c r="X37" s="9">
        <f>COGS_DB!Z21</f>
        <v>-357357000</v>
      </c>
      <c r="Y37" s="9">
        <f>COGS_DB!AA21</f>
        <v>-357357000</v>
      </c>
      <c r="Z37" s="9">
        <f>COGS_DB!AB21</f>
        <v>-219912000</v>
      </c>
      <c r="AA37" s="9">
        <f>COGS_DB!AC21</f>
        <v>-179800</v>
      </c>
      <c r="AB37" s="9">
        <f>COGS_DB!AD21</f>
        <v>-291400</v>
      </c>
      <c r="AC37" s="9">
        <f>COGS_DB!AE21</f>
        <v>-328600</v>
      </c>
      <c r="AD37" s="9">
        <f>COGS_DB!AF21</f>
        <v>-328600</v>
      </c>
      <c r="AE37" s="9">
        <f>COGS_DB!AG21</f>
        <v>-359600</v>
      </c>
      <c r="AF37" s="9">
        <f>COGS_DB!AH21</f>
        <v>-396800</v>
      </c>
      <c r="AG37" s="9">
        <f>COGS_DB!AI21</f>
        <v>-328600</v>
      </c>
      <c r="AH37" s="9">
        <f>COGS_DB!AJ21</f>
        <v>-359600</v>
      </c>
      <c r="AI37" s="9">
        <f>COGS_DB!AK21</f>
        <v>-291400</v>
      </c>
      <c r="AJ37" s="9">
        <f>COGS_DB!AL21</f>
        <v>-291400</v>
      </c>
      <c r="AK37" s="9">
        <f>COGS_DB!AM21</f>
        <v>-291400</v>
      </c>
      <c r="AL37" s="9">
        <f>COGS_DB!AN21</f>
        <v>-179800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-4425729000</v>
      </c>
      <c r="E38" s="9">
        <f>COGS_DB!I6</f>
        <v>-16832686344.499998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</v>
      </c>
      <c r="AB38" s="9">
        <f>COGS_DB!AD24</f>
        <v>0</v>
      </c>
      <c r="AC38" s="9">
        <f>COGS_DB!AE24</f>
        <v>0</v>
      </c>
      <c r="AD38" s="9">
        <f>COGS_DB!AF24</f>
        <v>0</v>
      </c>
      <c r="AE38" s="9">
        <f>COGS_DB!AG24</f>
        <v>0</v>
      </c>
      <c r="AF38" s="9">
        <f>COGS_DB!AH24</f>
        <v>0</v>
      </c>
      <c r="AG38" s="9">
        <f>COGS_DB!AI24</f>
        <v>0</v>
      </c>
      <c r="AH38" s="9">
        <f>COGS_DB!AJ24</f>
        <v>0</v>
      </c>
      <c r="AI38" s="9">
        <f>COGS_DB!AK24</f>
        <v>0</v>
      </c>
      <c r="AJ38" s="9">
        <f>COGS_DB!AL24</f>
        <v>0</v>
      </c>
      <c r="AK38" s="9">
        <f>COGS_DB!AM24</f>
        <v>0</v>
      </c>
      <c r="AL38" s="9">
        <f>COGS_DB!AN24</f>
        <v>0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4427500000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-836258141.29999995</v>
      </c>
      <c r="AB39" s="98">
        <f>COGS_DB!AD22</f>
        <v>-1358922095.9000001</v>
      </c>
      <c r="AC39" s="98">
        <f>COGS_DB!AE22</f>
        <v>-1515708724.0999999</v>
      </c>
      <c r="AD39" s="98">
        <f>COGS_DB!AF22</f>
        <v>-1515645934.0999999</v>
      </c>
      <c r="AE39" s="98">
        <f>COGS_DB!AG22</f>
        <v>-1672432562.5999999</v>
      </c>
      <c r="AF39" s="98">
        <f>COGS_DB!AH22</f>
        <v>-1829198260.8</v>
      </c>
      <c r="AG39" s="98">
        <f>COGS_DB!AI22</f>
        <v>-1515645934.0999999</v>
      </c>
      <c r="AH39" s="98">
        <f>COGS_DB!AJ22</f>
        <v>-1672432562.5999999</v>
      </c>
      <c r="AI39" s="98">
        <f>COGS_DB!AK22</f>
        <v>-1358859305.9000001</v>
      </c>
      <c r="AJ39" s="98">
        <f>COGS_DB!AL22</f>
        <v>-1358859305.9000001</v>
      </c>
      <c r="AK39" s="98">
        <f>COGS_DB!AM22</f>
        <v>-1358859305.9000001</v>
      </c>
      <c r="AL39" s="98">
        <f>COGS_DB!AN22</f>
        <v>-836237211.29999995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1.0009287886017477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-219912000</v>
      </c>
      <c r="P42" s="9">
        <f>COGS_DB!R23</f>
        <v>-357357000</v>
      </c>
      <c r="Q42" s="9">
        <f>COGS_DB!S23</f>
        <v>-398590500</v>
      </c>
      <c r="R42" s="9">
        <f>COGS_DB!T23</f>
        <v>-398590500</v>
      </c>
      <c r="S42" s="9">
        <f>COGS_DB!U23</f>
        <v>-439824000</v>
      </c>
      <c r="T42" s="9">
        <f>COGS_DB!V23</f>
        <v>-481057500</v>
      </c>
      <c r="U42" s="9">
        <f>COGS_DB!W23</f>
        <v>-398590500</v>
      </c>
      <c r="V42" s="9">
        <f>COGS_DB!X23</f>
        <v>-439824000</v>
      </c>
      <c r="W42" s="9">
        <f>COGS_DB!Y23</f>
        <v>-357357000</v>
      </c>
      <c r="X42" s="9">
        <f>COGS_DB!Z23</f>
        <v>-357357000</v>
      </c>
      <c r="Y42" s="9">
        <f>COGS_DB!AA23</f>
        <v>-357357000</v>
      </c>
      <c r="Z42" s="9">
        <f>COGS_DB!AB23</f>
        <v>-219912000</v>
      </c>
      <c r="AA42" s="9">
        <f>COGS_DB!AC23</f>
        <v>-836437941.29999995</v>
      </c>
      <c r="AB42" s="9">
        <f>COGS_DB!AD23</f>
        <v>-1359213495.9000001</v>
      </c>
      <c r="AC42" s="9">
        <f>COGS_DB!AE23</f>
        <v>-1516037324.0999999</v>
      </c>
      <c r="AD42" s="9">
        <f>COGS_DB!AF23</f>
        <v>-1515974534.0999999</v>
      </c>
      <c r="AE42" s="9">
        <f>COGS_DB!AG23</f>
        <v>-1672792162.5999999</v>
      </c>
      <c r="AF42" s="9">
        <f>COGS_DB!AH23</f>
        <v>-1829595060.8</v>
      </c>
      <c r="AG42" s="9">
        <f>COGS_DB!AI23</f>
        <v>-1515974534.0999999</v>
      </c>
      <c r="AH42" s="9">
        <f>COGS_DB!AJ23</f>
        <v>-1672792162.5999999</v>
      </c>
      <c r="AI42" s="9">
        <f>COGS_DB!AK23</f>
        <v>-1359150705.9000001</v>
      </c>
      <c r="AJ42" s="9">
        <f>COGS_DB!AL23</f>
        <v>-1359150705.9000001</v>
      </c>
      <c r="AK42" s="9">
        <f>COGS_DB!AM23</f>
        <v>-1359150705.9000001</v>
      </c>
      <c r="AL42" s="9">
        <f>COGS_DB!AN23</f>
        <v>-836417011.29999995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-763.58333333333337</v>
      </c>
      <c r="E43" s="116">
        <f>COGS_DB!J6</f>
        <v>1.0009287886017477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763.88888888888891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1008000</v>
      </c>
      <c r="R49" s="9">
        <f>'COGS-INVENTORY_CWS'!R31</f>
        <v>1080000</v>
      </c>
      <c r="S49" s="9">
        <f>'COGS-INVENTORY_CWS'!S31</f>
        <v>1152000</v>
      </c>
      <c r="T49" s="9">
        <f>'COGS-INVENTORY_CWS'!T31</f>
        <v>1152000</v>
      </c>
      <c r="U49" s="9">
        <f>'COGS-INVENTORY_CWS'!U31</f>
        <v>1152000</v>
      </c>
      <c r="V49" s="9">
        <f>'COGS-INVENTORY_CWS'!V31</f>
        <v>1044000</v>
      </c>
      <c r="W49" s="9">
        <f>'COGS-INVENTORY_CWS'!W31</f>
        <v>1008000</v>
      </c>
      <c r="X49" s="9">
        <f>'COGS-INVENTORY_CWS'!X31</f>
        <v>936000</v>
      </c>
      <c r="Y49" s="9">
        <f>'COGS-INVENTORY_CWS'!Y31</f>
        <v>816000</v>
      </c>
      <c r="Z49" s="9">
        <f>'COGS-INVENTORY_CWS'!Z31</f>
        <v>852000</v>
      </c>
      <c r="AA49" s="9">
        <f>'COGS-INVENTORY_CWS'!AA31</f>
        <v>1104000</v>
      </c>
      <c r="AB49" s="9">
        <f>'COGS-INVENTORY_CWS'!AB31</f>
        <v>1548000</v>
      </c>
      <c r="AC49" s="9">
        <f>'COGS-INVENTORY_CWS'!AC31</f>
        <v>1876800</v>
      </c>
      <c r="AD49" s="9">
        <f>'COGS-INVENTORY_CWS'!AD31</f>
        <v>2027500</v>
      </c>
      <c r="AE49" s="9">
        <f>'COGS-INVENTORY_CWS'!AE31</f>
        <v>2178200</v>
      </c>
      <c r="AF49" s="9">
        <f>'COGS-INVENTORY_CWS'!AF31</f>
        <v>2178200</v>
      </c>
      <c r="AG49" s="9">
        <f>'COGS-INVENTORY_CWS'!AG31</f>
        <v>2178200</v>
      </c>
      <c r="AH49" s="9">
        <f>'COGS-INVENTORY_CWS'!AH31</f>
        <v>1945300</v>
      </c>
      <c r="AI49" s="9">
        <f>'COGS-INVENTORY_CWS'!AI31</f>
        <v>1863100</v>
      </c>
      <c r="AJ49" s="9">
        <f>'COGS-INVENTORY_CWS'!AJ31</f>
        <v>1712400</v>
      </c>
      <c r="AK49" s="9">
        <f>'COGS-INVENTORY_CWS'!AK31</f>
        <v>1465800</v>
      </c>
      <c r="AL49" s="9">
        <f>'COGS-INVENTORY_CWS'!AL31</f>
        <v>1246600</v>
      </c>
      <c r="AM49" s="9">
        <f>'COGS-INVENTORY_CWS'!AM31</f>
        <v>1287700</v>
      </c>
      <c r="AN49" s="9">
        <f>'COGS-INVENTORY_CWS'!AN31</f>
        <v>1657600</v>
      </c>
      <c r="AO49" s="9">
        <f>'COGS-INVENTORY_CWS'!AO31</f>
        <v>1662600</v>
      </c>
      <c r="AP49" s="9">
        <f>'COGS-INVENTORY_CWS'!AP31</f>
        <v>1665000</v>
      </c>
      <c r="AQ49" s="9">
        <f>'COGS-INVENTORY_CWS'!AQ31</f>
        <v>1667400</v>
      </c>
      <c r="AR49" s="9">
        <f>'COGS-INVENTORY_CWS'!AR31</f>
        <v>1667400</v>
      </c>
      <c r="AS49" s="9">
        <f>'COGS-INVENTORY_CWS'!AS31</f>
        <v>1667400</v>
      </c>
      <c r="AT49" s="9">
        <f>'COGS-INVENTORY_CWS'!AT31</f>
        <v>1663800</v>
      </c>
      <c r="AU49" s="9">
        <f>'COGS-INVENTORY_CWS'!AU31</f>
        <v>1662600</v>
      </c>
      <c r="AV49" s="9">
        <f>'COGS-INVENTORY_CWS'!AV31</f>
        <v>1660200</v>
      </c>
      <c r="AW49" s="9">
        <f>'COGS-INVENTORY_CWS'!AW31</f>
        <v>1656400</v>
      </c>
      <c r="AX49" s="9">
        <f>'COGS-INVENTORY_CWS'!AX31</f>
        <v>1653000</v>
      </c>
      <c r="AY49" s="9">
        <f>'COGS-INVENTORY_CWS'!AY31</f>
        <v>1653600</v>
      </c>
      <c r="AZ49" s="9">
        <f>'COGS-INVENTORY_CWS'!AZ31</f>
        <v>1659200</v>
      </c>
      <c r="BA49" s="9">
        <f>'COGS-INVENTORY_CWS'!BA31</f>
        <v>1971200</v>
      </c>
      <c r="BB49" s="9">
        <f>'COGS-INVENTORY_CWS'!BB31</f>
        <v>2127200</v>
      </c>
      <c r="BC49" s="9">
        <f>'COGS-INVENTORY_CWS'!BC31</f>
        <v>2283200</v>
      </c>
      <c r="BD49" s="9">
        <f>'COGS-INVENTORY_CWS'!BD31</f>
        <v>2283200</v>
      </c>
      <c r="BE49" s="9">
        <f>'COGS-INVENTORY_CWS'!BE31</f>
        <v>2283200</v>
      </c>
      <c r="BF49" s="9">
        <f>'COGS-INVENTORY_CWS'!BF31</f>
        <v>2055200</v>
      </c>
      <c r="BG49" s="9">
        <f>'COGS-INVENTORY_CWS'!BG31</f>
        <v>1983200</v>
      </c>
      <c r="BH49" s="9">
        <f>'COGS-INVENTORY_CWS'!BH31</f>
        <v>1827200</v>
      </c>
      <c r="BI49" s="9">
        <f>'COGS-INVENTORY_CWS'!BI31</f>
        <v>1587200</v>
      </c>
      <c r="BJ49" s="9">
        <f>'COGS-INVENTORY_CWS'!BJ31</f>
        <v>6951200</v>
      </c>
      <c r="BK49" s="9">
        <f>'COGS-INVENTORY_CWS'!BK31</f>
        <v>12315200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348000</v>
      </c>
      <c r="Q50" s="9">
        <f>'COGS-INVENTORY_CWS'!Q35</f>
        <v>384000</v>
      </c>
      <c r="R50" s="9">
        <f>'COGS-INVENTORY_CWS'!R35</f>
        <v>420000</v>
      </c>
      <c r="S50" s="9">
        <f>'COGS-INVENTORY_CWS'!S35</f>
        <v>348000</v>
      </c>
      <c r="T50" s="9">
        <f>'COGS-INVENTORY_CWS'!T35</f>
        <v>384000</v>
      </c>
      <c r="U50" s="9">
        <f>'COGS-INVENTORY_CWS'!U35</f>
        <v>312000</v>
      </c>
      <c r="V50" s="9">
        <f>'COGS-INVENTORY_CWS'!V35</f>
        <v>312000</v>
      </c>
      <c r="W50" s="9">
        <f>'COGS-INVENTORY_CWS'!W35</f>
        <v>312000</v>
      </c>
      <c r="X50" s="9">
        <f>'COGS-INVENTORY_CWS'!X35</f>
        <v>192000</v>
      </c>
      <c r="Y50" s="9">
        <f>'COGS-INVENTORY_CWS'!Y35</f>
        <v>348000</v>
      </c>
      <c r="Z50" s="9">
        <f>'COGS-INVENTORY_CWS'!Z35</f>
        <v>564000</v>
      </c>
      <c r="AA50" s="9">
        <f>'COGS-INVENTORY_CWS'!AA35</f>
        <v>636000</v>
      </c>
      <c r="AB50" s="9">
        <f>'COGS-INVENTORY_CWS'!AB35</f>
        <v>726100</v>
      </c>
      <c r="AC50" s="9">
        <f>'COGS-INVENTORY_CWS'!AC35</f>
        <v>794600</v>
      </c>
      <c r="AD50" s="9">
        <f>'COGS-INVENTORY_CWS'!AD35</f>
        <v>876800</v>
      </c>
      <c r="AE50" s="9">
        <f>'COGS-INVENTORY_CWS'!AE35</f>
        <v>726100</v>
      </c>
      <c r="AF50" s="9">
        <f>'COGS-INVENTORY_CWS'!AF35</f>
        <v>794600</v>
      </c>
      <c r="AG50" s="9">
        <f>'COGS-INVENTORY_CWS'!AG35</f>
        <v>643900</v>
      </c>
      <c r="AH50" s="9">
        <f>'COGS-INVENTORY_CWS'!AH35</f>
        <v>643900</v>
      </c>
      <c r="AI50" s="9">
        <f>'COGS-INVENTORY_CWS'!AI35</f>
        <v>643900</v>
      </c>
      <c r="AJ50" s="9">
        <f>'COGS-INVENTORY_CWS'!AJ35</f>
        <v>397300</v>
      </c>
      <c r="AK50" s="9">
        <f>'COGS-INVENTORY_CWS'!AK35</f>
        <v>424700</v>
      </c>
      <c r="AL50" s="9">
        <f>'COGS-INVENTORY_CWS'!AL35</f>
        <v>685000</v>
      </c>
      <c r="AM50" s="9">
        <f>'COGS-INVENTORY_CWS'!AM35</f>
        <v>767200</v>
      </c>
      <c r="AN50" s="9">
        <f>'COGS-INVENTORY_CWS'!AN35</f>
        <v>11200</v>
      </c>
      <c r="AO50" s="9">
        <f>'COGS-INVENTORY_CWS'!AO35</f>
        <v>12400</v>
      </c>
      <c r="AP50" s="9">
        <f>'COGS-INVENTORY_CWS'!AP35</f>
        <v>13600</v>
      </c>
      <c r="AQ50" s="9">
        <f>'COGS-INVENTORY_CWS'!AQ35</f>
        <v>11200</v>
      </c>
      <c r="AR50" s="9">
        <f>'COGS-INVENTORY_CWS'!AR35</f>
        <v>12400</v>
      </c>
      <c r="AS50" s="9">
        <f>'COGS-INVENTORY_CWS'!AS35</f>
        <v>10000</v>
      </c>
      <c r="AT50" s="9">
        <f>'COGS-INVENTORY_CWS'!AT35</f>
        <v>10000</v>
      </c>
      <c r="AU50" s="9">
        <f>'COGS-INVENTORY_CWS'!AU35</f>
        <v>10000</v>
      </c>
      <c r="AV50" s="9">
        <f>'COGS-INVENTORY_CWS'!AV35</f>
        <v>6200</v>
      </c>
      <c r="AW50" s="9">
        <f>'COGS-INVENTORY_CWS'!AW35</f>
        <v>6600</v>
      </c>
      <c r="AX50" s="9">
        <f>'COGS-INVENTORY_CWS'!AX35</f>
        <v>10600</v>
      </c>
      <c r="AY50" s="9">
        <f>'COGS-INVENTORY_CWS'!AY35</f>
        <v>11800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192000</v>
      </c>
      <c r="Q51" s="9">
        <f>'COGS-INVENTORY_CWS'!Q39</f>
        <v>312000</v>
      </c>
      <c r="R51" s="9">
        <f>'COGS-INVENTORY_CWS'!R39</f>
        <v>348000</v>
      </c>
      <c r="S51" s="9">
        <f>'COGS-INVENTORY_CWS'!S39</f>
        <v>348000</v>
      </c>
      <c r="T51" s="9">
        <f>'COGS-INVENTORY_CWS'!T39</f>
        <v>384000</v>
      </c>
      <c r="U51" s="9">
        <f>'COGS-INVENTORY_CWS'!U39</f>
        <v>420000</v>
      </c>
      <c r="V51" s="9">
        <f>'COGS-INVENTORY_CWS'!V39</f>
        <v>348000</v>
      </c>
      <c r="W51" s="9">
        <f>'COGS-INVENTORY_CWS'!W39</f>
        <v>384000</v>
      </c>
      <c r="X51" s="9">
        <f>'COGS-INVENTORY_CWS'!X39</f>
        <v>312000</v>
      </c>
      <c r="Y51" s="9">
        <f>'COGS-INVENTORY_CWS'!Y39</f>
        <v>312000</v>
      </c>
      <c r="Z51" s="9">
        <f>'COGS-INVENTORY_CWS'!Z39</f>
        <v>312000</v>
      </c>
      <c r="AA51" s="9">
        <f>'COGS-INVENTORY_CWS'!AA39</f>
        <v>192000</v>
      </c>
      <c r="AB51" s="9">
        <f>'COGS-INVENTORY_CWS'!AB39</f>
        <v>397300</v>
      </c>
      <c r="AC51" s="9">
        <f>'COGS-INVENTORY_CWS'!AC39</f>
        <v>643900</v>
      </c>
      <c r="AD51" s="9">
        <f>'COGS-INVENTORY_CWS'!AD39</f>
        <v>726100</v>
      </c>
      <c r="AE51" s="9">
        <f>'COGS-INVENTORY_CWS'!AE39</f>
        <v>726100</v>
      </c>
      <c r="AF51" s="9">
        <f>'COGS-INVENTORY_CWS'!AF39</f>
        <v>794600</v>
      </c>
      <c r="AG51" s="9">
        <f>'COGS-INVENTORY_CWS'!AG39</f>
        <v>876800</v>
      </c>
      <c r="AH51" s="9">
        <f>'COGS-INVENTORY_CWS'!AH39</f>
        <v>726100</v>
      </c>
      <c r="AI51" s="9">
        <f>'COGS-INVENTORY_CWS'!AI39</f>
        <v>794600</v>
      </c>
      <c r="AJ51" s="9">
        <f>'COGS-INVENTORY_CWS'!AJ39</f>
        <v>643900</v>
      </c>
      <c r="AK51" s="9">
        <f>'COGS-INVENTORY_CWS'!AK39</f>
        <v>643900</v>
      </c>
      <c r="AL51" s="9">
        <f>'COGS-INVENTORY_CWS'!AL39</f>
        <v>643900</v>
      </c>
      <c r="AM51" s="9">
        <f>'COGS-INVENTORY_CWS'!AM39</f>
        <v>397300</v>
      </c>
      <c r="AN51" s="9">
        <f>'COGS-INVENTORY_CWS'!AN39</f>
        <v>6200</v>
      </c>
      <c r="AO51" s="9">
        <f>'COGS-INVENTORY_CWS'!AO39</f>
        <v>10000</v>
      </c>
      <c r="AP51" s="9">
        <f>'COGS-INVENTORY_CWS'!AP39</f>
        <v>11200</v>
      </c>
      <c r="AQ51" s="9">
        <f>'COGS-INVENTORY_CWS'!AQ39</f>
        <v>11200</v>
      </c>
      <c r="AR51" s="9">
        <f>'COGS-INVENTORY_CWS'!AR39</f>
        <v>12400</v>
      </c>
      <c r="AS51" s="9">
        <f>'COGS-INVENTORY_CWS'!AS39</f>
        <v>13600</v>
      </c>
      <c r="AT51" s="9">
        <f>'COGS-INVENTORY_CWS'!AT39</f>
        <v>11200</v>
      </c>
      <c r="AU51" s="9">
        <f>'COGS-INVENTORY_CWS'!AU39</f>
        <v>12400</v>
      </c>
      <c r="AV51" s="9">
        <f>'COGS-INVENTORY_CWS'!AV39</f>
        <v>10000</v>
      </c>
      <c r="AW51" s="9">
        <f>'COGS-INVENTORY_CWS'!AW39</f>
        <v>10000</v>
      </c>
      <c r="AX51" s="9">
        <f>'COGS-INVENTORY_CWS'!AX39</f>
        <v>10000</v>
      </c>
      <c r="AY51" s="9">
        <f>'COGS-INVENTORY_CWS'!AY39</f>
        <v>6200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1008000</v>
      </c>
      <c r="Q52" s="9">
        <f>'COGS-INVENTORY_CWS'!Q48</f>
        <v>1080000</v>
      </c>
      <c r="R52" s="9">
        <f>'COGS-INVENTORY_CWS'!R48</f>
        <v>1152000</v>
      </c>
      <c r="S52" s="9">
        <f>'COGS-INVENTORY_CWS'!S48</f>
        <v>1152000</v>
      </c>
      <c r="T52" s="9">
        <f>'COGS-INVENTORY_CWS'!T48</f>
        <v>1152000</v>
      </c>
      <c r="U52" s="9">
        <f>'COGS-INVENTORY_CWS'!U48</f>
        <v>1044000</v>
      </c>
      <c r="V52" s="9">
        <f>'COGS-INVENTORY_CWS'!V48</f>
        <v>1008000</v>
      </c>
      <c r="W52" s="9">
        <f>'COGS-INVENTORY_CWS'!W48</f>
        <v>936000</v>
      </c>
      <c r="X52" s="9">
        <f>'COGS-INVENTORY_CWS'!X48</f>
        <v>816000</v>
      </c>
      <c r="Y52" s="9">
        <f>'COGS-INVENTORY_CWS'!Y48</f>
        <v>852000</v>
      </c>
      <c r="Z52" s="9">
        <f>'COGS-INVENTORY_CWS'!Z48</f>
        <v>1104000</v>
      </c>
      <c r="AA52" s="9">
        <f>'COGS-INVENTORY_CWS'!AA48</f>
        <v>1548000</v>
      </c>
      <c r="AB52" s="9">
        <f>'COGS-INVENTORY_CWS'!AB48</f>
        <v>1876800</v>
      </c>
      <c r="AC52" s="9">
        <f>'COGS-INVENTORY_CWS'!AC48</f>
        <v>2027500</v>
      </c>
      <c r="AD52" s="9">
        <f>'COGS-INVENTORY_CWS'!AD48</f>
        <v>2178200</v>
      </c>
      <c r="AE52" s="9">
        <f>'COGS-INVENTORY_CWS'!AE48</f>
        <v>2178200</v>
      </c>
      <c r="AF52" s="9">
        <f>'COGS-INVENTORY_CWS'!AF48</f>
        <v>2178200</v>
      </c>
      <c r="AG52" s="9">
        <f>'COGS-INVENTORY_CWS'!AG48</f>
        <v>1945300</v>
      </c>
      <c r="AH52" s="9">
        <f>'COGS-INVENTORY_CWS'!AH48</f>
        <v>1863100</v>
      </c>
      <c r="AI52" s="9">
        <f>'COGS-INVENTORY_CWS'!AI48</f>
        <v>1712400</v>
      </c>
      <c r="AJ52" s="9">
        <f>'COGS-INVENTORY_CWS'!AJ48</f>
        <v>1465800</v>
      </c>
      <c r="AK52" s="9">
        <f>'COGS-INVENTORY_CWS'!AK48</f>
        <v>1246600</v>
      </c>
      <c r="AL52" s="9">
        <f>'COGS-INVENTORY_CWS'!AL48</f>
        <v>1287700</v>
      </c>
      <c r="AM52" s="9">
        <f>'COGS-INVENTORY_CWS'!AM48</f>
        <v>1657600</v>
      </c>
      <c r="AN52" s="9">
        <f>'COGS-INVENTORY_CWS'!AN48</f>
        <v>1662600</v>
      </c>
      <c r="AO52" s="9">
        <f>'COGS-INVENTORY_CWS'!AO48</f>
        <v>1665000</v>
      </c>
      <c r="AP52" s="9">
        <f>'COGS-INVENTORY_CWS'!AP48</f>
        <v>1667400</v>
      </c>
      <c r="AQ52" s="9">
        <f>'COGS-INVENTORY_CWS'!AQ48</f>
        <v>1667400</v>
      </c>
      <c r="AR52" s="9">
        <f>'COGS-INVENTORY_CWS'!AR48</f>
        <v>1667400</v>
      </c>
      <c r="AS52" s="9">
        <f>'COGS-INVENTORY_CWS'!AS48</f>
        <v>1663800</v>
      </c>
      <c r="AT52" s="9">
        <f>'COGS-INVENTORY_CWS'!AT48</f>
        <v>1662600</v>
      </c>
      <c r="AU52" s="9">
        <f>'COGS-INVENTORY_CWS'!AU48</f>
        <v>1660200</v>
      </c>
      <c r="AV52" s="9">
        <f>'COGS-INVENTORY_CWS'!AV48</f>
        <v>1656400</v>
      </c>
      <c r="AW52" s="9">
        <f>'COGS-INVENTORY_CWS'!AW48</f>
        <v>1653000</v>
      </c>
      <c r="AX52" s="9">
        <f>'COGS-INVENTORY_CWS'!AX48</f>
        <v>1653600</v>
      </c>
      <c r="AY52" s="9">
        <f>'COGS-INVENTORY_CWS'!AY48</f>
        <v>1659200</v>
      </c>
      <c r="AZ52" s="9">
        <f>'COGS-INVENTORY_CWS'!AZ48</f>
        <v>1971200</v>
      </c>
      <c r="BA52" s="9">
        <f>'COGS-INVENTORY_CWS'!BA48</f>
        <v>2127200</v>
      </c>
      <c r="BB52" s="9">
        <f>'COGS-INVENTORY_CWS'!BB48</f>
        <v>2283200</v>
      </c>
      <c r="BC52" s="9">
        <f>'COGS-INVENTORY_CWS'!BC48</f>
        <v>2283200</v>
      </c>
      <c r="BD52" s="9">
        <f>'COGS-INVENTORY_CWS'!BD48</f>
        <v>2283200</v>
      </c>
      <c r="BE52" s="9">
        <f>'COGS-INVENTORY_CWS'!BE48</f>
        <v>2055200</v>
      </c>
      <c r="BF52" s="9">
        <f>'COGS-INVENTORY_CWS'!BF48</f>
        <v>1983200</v>
      </c>
      <c r="BG52" s="9">
        <f>'COGS-INVENTORY_CWS'!BG48</f>
        <v>1827200</v>
      </c>
      <c r="BH52" s="9">
        <f>'COGS-INVENTORY_CWS'!BH48</f>
        <v>1587200</v>
      </c>
      <c r="BI52" s="9">
        <f>'COGS-INVENTORY_CWS'!BI48</f>
        <v>6951200</v>
      </c>
      <c r="BJ52" s="9">
        <f>'COGS-INVENTORY_CWS'!BJ48</f>
        <v>12315200</v>
      </c>
      <c r="BK52" s="9">
        <f>'COGS-INVENTORY_CWS'!BK48</f>
        <v>19719200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696000</v>
      </c>
      <c r="Q53" s="9">
        <f>'COGS-INVENTORY_CWS'!Q69</f>
        <v>732000</v>
      </c>
      <c r="R53" s="9">
        <f>'COGS-INVENTORY_CWS'!R69</f>
        <v>804000</v>
      </c>
      <c r="S53" s="9">
        <f>'COGS-INVENTORY_CWS'!S69</f>
        <v>768000</v>
      </c>
      <c r="T53" s="9">
        <f>'COGS-INVENTORY_CWS'!T69</f>
        <v>732000</v>
      </c>
      <c r="U53" s="9">
        <f>'COGS-INVENTORY_CWS'!U69</f>
        <v>696000</v>
      </c>
      <c r="V53" s="9">
        <f>'COGS-INVENTORY_CWS'!V69</f>
        <v>624000</v>
      </c>
      <c r="W53" s="9">
        <f>'COGS-INVENTORY_CWS'!W69</f>
        <v>624000</v>
      </c>
      <c r="X53" s="9">
        <f>'COGS-INVENTORY_CWS'!X69</f>
        <v>504000</v>
      </c>
      <c r="Y53" s="9">
        <f>'COGS-INVENTORY_CWS'!Y69</f>
        <v>540000</v>
      </c>
      <c r="Z53" s="9">
        <f>'COGS-INVENTORY_CWS'!Z69</f>
        <v>912000</v>
      </c>
      <c r="AA53" s="9">
        <f>'COGS-INVENTORY_CWS'!AA69</f>
        <v>1200000</v>
      </c>
      <c r="AB53" s="9">
        <f>'COGS-INVENTORY_CWS'!AB69</f>
        <v>1362100</v>
      </c>
      <c r="AC53" s="9">
        <f>'COGS-INVENTORY_CWS'!AC69</f>
        <v>1520700</v>
      </c>
      <c r="AD53" s="9">
        <f>'COGS-INVENTORY_CWS'!AD69</f>
        <v>1671400</v>
      </c>
      <c r="AE53" s="9">
        <f>'COGS-INVENTORY_CWS'!AE69</f>
        <v>1602900</v>
      </c>
      <c r="AF53" s="9">
        <f>'COGS-INVENTORY_CWS'!AF69</f>
        <v>1520700</v>
      </c>
      <c r="AG53" s="9">
        <f>'COGS-INVENTORY_CWS'!AG69</f>
        <v>1438500</v>
      </c>
      <c r="AH53" s="9">
        <f>'COGS-INVENTORY_CWS'!AH69</f>
        <v>1287800</v>
      </c>
      <c r="AI53" s="9">
        <f>'COGS-INVENTORY_CWS'!AI69</f>
        <v>1287800</v>
      </c>
      <c r="AJ53" s="9">
        <f>'COGS-INVENTORY_CWS'!AJ69</f>
        <v>1041200</v>
      </c>
      <c r="AK53" s="9">
        <f>'COGS-INVENTORY_CWS'!AK69</f>
        <v>822000</v>
      </c>
      <c r="AL53" s="9">
        <f>'COGS-INVENTORY_CWS'!AL69</f>
        <v>1109700</v>
      </c>
      <c r="AM53" s="9">
        <f>'COGS-INVENTORY_CWS'!AM69</f>
        <v>1452200</v>
      </c>
      <c r="AN53" s="9">
        <f>'COGS-INVENTORY_CWS'!AN69</f>
        <v>778400</v>
      </c>
      <c r="AO53" s="9">
        <f>'COGS-INVENTORY_CWS'!AO69</f>
        <v>23600</v>
      </c>
      <c r="AP53" s="9">
        <f>'COGS-INVENTORY_CWS'!AP69</f>
        <v>26000</v>
      </c>
      <c r="AQ53" s="9">
        <f>'COGS-INVENTORY_CWS'!AQ69</f>
        <v>24800</v>
      </c>
      <c r="AR53" s="9">
        <f>'COGS-INVENTORY_CWS'!AR69</f>
        <v>23600</v>
      </c>
      <c r="AS53" s="9">
        <f>'COGS-INVENTORY_CWS'!AS69</f>
        <v>22400</v>
      </c>
      <c r="AT53" s="9">
        <f>'COGS-INVENTORY_CWS'!AT69</f>
        <v>20000</v>
      </c>
      <c r="AU53" s="9">
        <f>'COGS-INVENTORY_CWS'!AU69</f>
        <v>20000</v>
      </c>
      <c r="AV53" s="9">
        <f>'COGS-INVENTORY_CWS'!AV69</f>
        <v>16200</v>
      </c>
      <c r="AW53" s="9">
        <f>'COGS-INVENTORY_CWS'!AW69</f>
        <v>12800</v>
      </c>
      <c r="AX53" s="9">
        <f>'COGS-INVENTORY_CWS'!AX69</f>
        <v>17200</v>
      </c>
      <c r="AY53" s="9">
        <f>'COGS-INVENTORY_CWS'!AY69</f>
        <v>22400</v>
      </c>
      <c r="AZ53" s="9">
        <f>'COGS-INVENTORY_CWS'!AZ69</f>
        <v>719800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1008000</v>
      </c>
      <c r="Q58" s="9">
        <f>'COGS-INVENTORY_CWS'!Q48</f>
        <v>1080000</v>
      </c>
      <c r="R58" s="9">
        <f>'COGS-INVENTORY_CWS'!R48</f>
        <v>1152000</v>
      </c>
      <c r="S58" s="9">
        <f>'COGS-INVENTORY_CWS'!S48</f>
        <v>1152000</v>
      </c>
      <c r="T58" s="9">
        <f>'COGS-INVENTORY_CWS'!T48</f>
        <v>1152000</v>
      </c>
      <c r="U58" s="9">
        <f>'COGS-INVENTORY_CWS'!U48</f>
        <v>1044000</v>
      </c>
      <c r="V58" s="9">
        <f>'COGS-INVENTORY_CWS'!V48</f>
        <v>1008000</v>
      </c>
      <c r="W58" s="9">
        <f>'COGS-INVENTORY_CWS'!W48</f>
        <v>936000</v>
      </c>
      <c r="X58" s="9">
        <f>'COGS-INVENTORY_CWS'!X48</f>
        <v>816000</v>
      </c>
      <c r="Y58" s="9">
        <f>'COGS-INVENTORY_CWS'!Y48</f>
        <v>852000</v>
      </c>
      <c r="Z58" s="9">
        <f>'COGS-INVENTORY_CWS'!Z48</f>
        <v>1104000</v>
      </c>
      <c r="AA58" s="9">
        <f>'COGS-INVENTORY_CWS'!AA48</f>
        <v>1548000</v>
      </c>
      <c r="AB58" s="9">
        <f>'COGS-INVENTORY_CWS'!AB48</f>
        <v>1876800</v>
      </c>
      <c r="AC58" s="9">
        <f>'COGS-INVENTORY_CWS'!AC48</f>
        <v>2027500</v>
      </c>
      <c r="AD58" s="9">
        <f>'COGS-INVENTORY_CWS'!AD48</f>
        <v>2178200</v>
      </c>
      <c r="AE58" s="9">
        <f>'COGS-INVENTORY_CWS'!AE48</f>
        <v>2178200</v>
      </c>
      <c r="AF58" s="9">
        <f>'COGS-INVENTORY_CWS'!AF48</f>
        <v>2178200</v>
      </c>
      <c r="AG58" s="9">
        <f>'COGS-INVENTORY_CWS'!AG48</f>
        <v>1945300</v>
      </c>
      <c r="AH58" s="9">
        <f>'COGS-INVENTORY_CWS'!AH48</f>
        <v>1863100</v>
      </c>
      <c r="AI58" s="9">
        <f>'COGS-INVENTORY_CWS'!AI48</f>
        <v>1712400</v>
      </c>
      <c r="AJ58" s="9">
        <f>'COGS-INVENTORY_CWS'!AJ48</f>
        <v>1465800</v>
      </c>
      <c r="AK58" s="9">
        <f>'COGS-INVENTORY_CWS'!AK48</f>
        <v>1246600</v>
      </c>
      <c r="AL58" s="9">
        <f>'COGS-INVENTORY_CWS'!AL48</f>
        <v>1287700</v>
      </c>
      <c r="AM58" s="9">
        <f>'COGS-INVENTORY_CWS'!AM48</f>
        <v>1657600</v>
      </c>
      <c r="AN58" s="9">
        <f>'COGS-INVENTORY_CWS'!AN48</f>
        <v>1662600</v>
      </c>
      <c r="AO58" s="9">
        <f>'COGS-INVENTORY_CWS'!AO48</f>
        <v>1665000</v>
      </c>
      <c r="AP58" s="9">
        <f>'COGS-INVENTORY_CWS'!AP48</f>
        <v>1667400</v>
      </c>
      <c r="AQ58" s="9">
        <f>'COGS-INVENTORY_CWS'!AQ48</f>
        <v>1667400</v>
      </c>
      <c r="AR58" s="9">
        <f>'COGS-INVENTORY_CWS'!AR48</f>
        <v>1667400</v>
      </c>
      <c r="AS58" s="9">
        <f>'COGS-INVENTORY_CWS'!AS48</f>
        <v>1663800</v>
      </c>
      <c r="AT58" s="9">
        <f>'COGS-INVENTORY_CWS'!AT48</f>
        <v>1662600</v>
      </c>
      <c r="AU58" s="9">
        <f>'COGS-INVENTORY_CWS'!AU48</f>
        <v>1660200</v>
      </c>
      <c r="AV58" s="9">
        <f>'COGS-INVENTORY_CWS'!AV48</f>
        <v>1656400</v>
      </c>
      <c r="AW58" s="9">
        <f>'COGS-INVENTORY_CWS'!AW48</f>
        <v>1653000</v>
      </c>
      <c r="AX58" s="9">
        <f>'COGS-INVENTORY_CWS'!AX48</f>
        <v>1653600</v>
      </c>
      <c r="AY58" s="9">
        <f>'COGS-INVENTORY_CWS'!AY48</f>
        <v>1659200</v>
      </c>
      <c r="AZ58" s="9">
        <f>'COGS-INVENTORY_CWS'!AZ48</f>
        <v>1971200</v>
      </c>
      <c r="BA58" s="9">
        <f>'COGS-INVENTORY_CWS'!BA48</f>
        <v>2127200</v>
      </c>
      <c r="BB58" s="9">
        <f>'COGS-INVENTORY_CWS'!BB48</f>
        <v>2283200</v>
      </c>
      <c r="BC58" s="9">
        <f>'COGS-INVENTORY_CWS'!BC48</f>
        <v>2283200</v>
      </c>
      <c r="BD58" s="9">
        <f>'COGS-INVENTORY_CWS'!BD48</f>
        <v>2283200</v>
      </c>
      <c r="BE58" s="9">
        <f>'COGS-INVENTORY_CWS'!BE48</f>
        <v>2055200</v>
      </c>
      <c r="BF58" s="9">
        <f>'COGS-INVENTORY_CWS'!BF48</f>
        <v>1983200</v>
      </c>
      <c r="BG58" s="9">
        <f>'COGS-INVENTORY_CWS'!BG48</f>
        <v>1827200</v>
      </c>
      <c r="BH58" s="9">
        <f>'COGS-INVENTORY_CWS'!BH48</f>
        <v>1587200</v>
      </c>
      <c r="BI58" s="9">
        <f>'COGS-INVENTORY_CWS'!BI48</f>
        <v>6951200</v>
      </c>
      <c r="BJ58" s="9">
        <f>'COGS-INVENTORY_CWS'!BJ48</f>
        <v>12315200</v>
      </c>
      <c r="BK58" s="9">
        <f>'COGS-INVENTORY_CWS'!BK48</f>
        <v>19719200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696000</v>
      </c>
      <c r="Q59" s="9">
        <f>'COGS-INVENTORY_CWS'!Q69</f>
        <v>732000</v>
      </c>
      <c r="R59" s="9">
        <f>'COGS-INVENTORY_CWS'!R69</f>
        <v>804000</v>
      </c>
      <c r="S59" s="9">
        <f>'COGS-INVENTORY_CWS'!S69</f>
        <v>768000</v>
      </c>
      <c r="T59" s="9">
        <f>'COGS-INVENTORY_CWS'!T69</f>
        <v>732000</v>
      </c>
      <c r="U59" s="9">
        <f>'COGS-INVENTORY_CWS'!U69</f>
        <v>696000</v>
      </c>
      <c r="V59" s="9">
        <f>'COGS-INVENTORY_CWS'!V69</f>
        <v>624000</v>
      </c>
      <c r="W59" s="9">
        <f>'COGS-INVENTORY_CWS'!W69</f>
        <v>624000</v>
      </c>
      <c r="X59" s="9">
        <f>'COGS-INVENTORY_CWS'!X69</f>
        <v>504000</v>
      </c>
      <c r="Y59" s="9">
        <f>'COGS-INVENTORY_CWS'!Y69</f>
        <v>540000</v>
      </c>
      <c r="Z59" s="9">
        <f>'COGS-INVENTORY_CWS'!Z69</f>
        <v>912000</v>
      </c>
      <c r="AA59" s="9">
        <f>'COGS-INVENTORY_CWS'!AA69</f>
        <v>1200000</v>
      </c>
      <c r="AB59" s="9">
        <f>'COGS-INVENTORY_CWS'!AB69</f>
        <v>1362100</v>
      </c>
      <c r="AC59" s="9">
        <f>'COGS-INVENTORY_CWS'!AC69</f>
        <v>1520700</v>
      </c>
      <c r="AD59" s="9">
        <f>'COGS-INVENTORY_CWS'!AD69</f>
        <v>1671400</v>
      </c>
      <c r="AE59" s="9">
        <f>'COGS-INVENTORY_CWS'!AE69</f>
        <v>1602900</v>
      </c>
      <c r="AF59" s="9">
        <f>'COGS-INVENTORY_CWS'!AF69</f>
        <v>1520700</v>
      </c>
      <c r="AG59" s="9">
        <f>'COGS-INVENTORY_CWS'!AG69</f>
        <v>1438500</v>
      </c>
      <c r="AH59" s="9">
        <f>'COGS-INVENTORY_CWS'!AH69</f>
        <v>1287800</v>
      </c>
      <c r="AI59" s="9">
        <f>'COGS-INVENTORY_CWS'!AI69</f>
        <v>1287800</v>
      </c>
      <c r="AJ59" s="9">
        <f>'COGS-INVENTORY_CWS'!AJ69</f>
        <v>1041200</v>
      </c>
      <c r="AK59" s="9">
        <f>'COGS-INVENTORY_CWS'!AK69</f>
        <v>822000</v>
      </c>
      <c r="AL59" s="9">
        <f>'COGS-INVENTORY_CWS'!AL69</f>
        <v>1109700</v>
      </c>
      <c r="AM59" s="9">
        <f>'COGS-INVENTORY_CWS'!AM69</f>
        <v>1452200</v>
      </c>
      <c r="AN59" s="9">
        <f>'COGS-INVENTORY_CWS'!AN69</f>
        <v>778400</v>
      </c>
      <c r="AO59" s="9">
        <f>'COGS-INVENTORY_CWS'!AO69</f>
        <v>23600</v>
      </c>
      <c r="AP59" s="9">
        <f>'COGS-INVENTORY_CWS'!AP69</f>
        <v>26000</v>
      </c>
      <c r="AQ59" s="9">
        <f>'COGS-INVENTORY_CWS'!AQ69</f>
        <v>24800</v>
      </c>
      <c r="AR59" s="9">
        <f>'COGS-INVENTORY_CWS'!AR69</f>
        <v>23600</v>
      </c>
      <c r="AS59" s="9">
        <f>'COGS-INVENTORY_CWS'!AS69</f>
        <v>22400</v>
      </c>
      <c r="AT59" s="9">
        <f>'COGS-INVENTORY_CWS'!AT69</f>
        <v>20000</v>
      </c>
      <c r="AU59" s="9">
        <f>'COGS-INVENTORY_CWS'!AU69</f>
        <v>20000</v>
      </c>
      <c r="AV59" s="9">
        <f>'COGS-INVENTORY_CWS'!AV69</f>
        <v>16200</v>
      </c>
      <c r="AW59" s="9">
        <f>'COGS-INVENTORY_CWS'!AW69</f>
        <v>12800</v>
      </c>
      <c r="AX59" s="9">
        <f>'COGS-INVENTORY_CWS'!AX69</f>
        <v>17200</v>
      </c>
      <c r="AY59" s="9">
        <f>'COGS-INVENTORY_CWS'!AY69</f>
        <v>22400</v>
      </c>
      <c r="AZ59" s="9">
        <f>'COGS-INVENTORY_CWS'!AZ69</f>
        <v>719800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pane xSplit="2" ySplit="3" topLeftCell="O4" activePane="bottomRight" state="frozen"/>
      <selection pane="topRight" activeCell="C1" sqref="C1"/>
      <selection pane="bottomLeft" activeCell="A4" sqref="A4"/>
      <selection pane="bottomRight" activeCell="O2" sqref="O2:Z2"/>
    </sheetView>
    <sheetView workbookViewId="2"/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26" width="12.1640625" bestFit="1" customWidth="1"/>
    <col min="27" max="27" width="16.33203125" bestFit="1" customWidth="1"/>
    <col min="28" max="31" width="17.83203125" bestFit="1" customWidth="1"/>
    <col min="32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">
        <v>344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</v>
      </c>
      <c r="P7" s="96">
        <f>'COGS-PRICE-MARGIN_CWS'!$B82</f>
        <v>0.3</v>
      </c>
      <c r="Q7" s="96">
        <f>'COGS-PRICE-MARGIN_CWS'!$B82</f>
        <v>0.3</v>
      </c>
      <c r="R7" s="96">
        <f>'COGS-PRICE-MARGIN_CWS'!$B82</f>
        <v>0.3</v>
      </c>
      <c r="S7" s="96">
        <f>'COGS-PRICE-MARGIN_CWS'!$B82</f>
        <v>0.3</v>
      </c>
      <c r="T7" s="96">
        <f>'COGS-PRICE-MARGIN_CWS'!$B82</f>
        <v>0.3</v>
      </c>
      <c r="U7" s="96">
        <f>'COGS-PRICE-MARGIN_CWS'!$B82</f>
        <v>0.3</v>
      </c>
      <c r="V7" s="96">
        <f>'COGS-PRICE-MARGIN_CWS'!$B82</f>
        <v>0.3</v>
      </c>
      <c r="W7" s="96">
        <f>'COGS-PRICE-MARGIN_CWS'!$B82</f>
        <v>0.3</v>
      </c>
      <c r="X7" s="96">
        <f>'COGS-PRICE-MARGIN_CWS'!$B82</f>
        <v>0.3</v>
      </c>
      <c r="Y7" s="96">
        <f>'COGS-PRICE-MARGIN_CWS'!$B82</f>
        <v>0.3</v>
      </c>
      <c r="Z7" s="96">
        <f>'COGS-PRICE-MARGIN_CWS'!$B82</f>
        <v>0.3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Z8" si="1">P$6-P$9</f>
        <v>18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18</v>
      </c>
      <c r="X8" s="169">
        <f t="shared" si="1"/>
        <v>18</v>
      </c>
      <c r="Y8" s="169">
        <f t="shared" si="1"/>
        <v>18</v>
      </c>
      <c r="Z8" s="169">
        <f t="shared" si="1"/>
        <v>11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8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8</v>
      </c>
      <c r="X9" s="169">
        <f t="shared" si="3"/>
        <v>8</v>
      </c>
      <c r="Y9" s="169">
        <f t="shared" si="3"/>
        <v>8</v>
      </c>
      <c r="Z9" s="169">
        <f t="shared" si="3"/>
        <v>5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5" t="s">
        <v>215</v>
      </c>
      <c r="C13" s="169">
        <f>C$8</f>
        <v>0</v>
      </c>
      <c r="D13" s="169">
        <f t="shared" ref="D13:N13" si="4">D$8</f>
        <v>0</v>
      </c>
      <c r="E13" s="169">
        <f t="shared" si="4"/>
        <v>0</v>
      </c>
      <c r="F13" s="169">
        <f t="shared" si="4"/>
        <v>5</v>
      </c>
      <c r="G13" s="169">
        <f t="shared" si="4"/>
        <v>6</v>
      </c>
      <c r="H13" s="169">
        <f t="shared" si="4"/>
        <v>7</v>
      </c>
      <c r="I13" s="169">
        <f t="shared" si="4"/>
        <v>5</v>
      </c>
      <c r="J13" s="169">
        <f t="shared" si="4"/>
        <v>6</v>
      </c>
      <c r="K13" s="169">
        <f t="shared" si="4"/>
        <v>4</v>
      </c>
      <c r="L13" s="169">
        <f t="shared" si="4"/>
        <v>4</v>
      </c>
      <c r="M13" s="169">
        <f t="shared" si="4"/>
        <v>4</v>
      </c>
      <c r="N13" s="169">
        <f t="shared" si="4"/>
        <v>2</v>
      </c>
      <c r="O13" s="169">
        <f>'REV-SALES-FCAST_CWS'!C42</f>
        <v>16</v>
      </c>
      <c r="P13" s="169">
        <f>'REV-SALES-FCAST_CWS'!D42</f>
        <v>26</v>
      </c>
      <c r="Q13" s="169">
        <f>'REV-SALES-FCAST_CWS'!E42</f>
        <v>29</v>
      </c>
      <c r="R13" s="169">
        <f>'REV-SALES-FCAST_CWS'!F42</f>
        <v>29</v>
      </c>
      <c r="S13" s="169">
        <f>'REV-SALES-FCAST_CWS'!G42</f>
        <v>32</v>
      </c>
      <c r="T13" s="169">
        <f>'REV-SALES-FCAST_CWS'!H42</f>
        <v>35</v>
      </c>
      <c r="U13" s="169">
        <f>'REV-SALES-FCAST_CWS'!I42</f>
        <v>29</v>
      </c>
      <c r="V13" s="169">
        <f>'REV-SALES-FCAST_CWS'!J42</f>
        <v>32</v>
      </c>
      <c r="W13" s="169">
        <f>'REV-SALES-FCAST_CWS'!K42</f>
        <v>26</v>
      </c>
      <c r="X13" s="169">
        <f>'REV-SALES-FCAST_CWS'!L42</f>
        <v>26</v>
      </c>
      <c r="Y13" s="169">
        <f>'REV-SALES-FCAST_CWS'!M42</f>
        <v>26</v>
      </c>
      <c r="Z13" s="169">
        <f>'REV-SALES-FCAST_CWS'!N42</f>
        <v>16</v>
      </c>
      <c r="AA13" s="169">
        <f>'REV-SALES-FCAST_CWS'!C46</f>
        <v>29</v>
      </c>
      <c r="AB13" s="169">
        <f>'REV-SALES-FCAST_CWS'!D46</f>
        <v>47</v>
      </c>
      <c r="AC13" s="169">
        <f>'REV-SALES-FCAST_CWS'!E46</f>
        <v>53</v>
      </c>
      <c r="AD13" s="169">
        <f>'REV-SALES-FCAST_CWS'!F46</f>
        <v>53</v>
      </c>
      <c r="AE13" s="169">
        <f>'REV-SALES-FCAST_CWS'!G46</f>
        <v>58</v>
      </c>
      <c r="AF13" s="169">
        <f>'REV-SALES-FCAST_CWS'!H46</f>
        <v>64</v>
      </c>
      <c r="AG13" s="169">
        <f>'REV-SALES-FCAST_CWS'!I46</f>
        <v>53</v>
      </c>
      <c r="AH13" s="169">
        <f>'REV-SALES-FCAST_CWS'!J46</f>
        <v>58</v>
      </c>
      <c r="AI13" s="169">
        <f>'REV-SALES-FCAST_CWS'!K46</f>
        <v>47</v>
      </c>
      <c r="AJ13" s="169">
        <f>'REV-SALES-FCAST_CWS'!L46</f>
        <v>47</v>
      </c>
      <c r="AK13" s="169">
        <f>'REV-SALES-FCAST_CWS'!M46</f>
        <v>47</v>
      </c>
      <c r="AL13" s="169">
        <f>'REV-SALES-FCAST_CWS'!N46</f>
        <v>29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2231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288000</v>
      </c>
      <c r="P14" s="97">
        <f>'COGS-PRICE-MARGIN_CWS'!$B54*P13</f>
        <v>468000</v>
      </c>
      <c r="Q14" s="97">
        <f>'COGS-PRICE-MARGIN_CWS'!$B54*Q13</f>
        <v>522000</v>
      </c>
      <c r="R14" s="97">
        <f>'COGS-PRICE-MARGIN_CWS'!$B54*R13</f>
        <v>522000</v>
      </c>
      <c r="S14" s="97">
        <f>'COGS-PRICE-MARGIN_CWS'!$B54*S13</f>
        <v>576000</v>
      </c>
      <c r="T14" s="97">
        <f>'COGS-PRICE-MARGIN_CWS'!$B54*T13</f>
        <v>630000</v>
      </c>
      <c r="U14" s="97">
        <f>'COGS-PRICE-MARGIN_CWS'!$B54*U13</f>
        <v>522000</v>
      </c>
      <c r="V14" s="97">
        <f>'COGS-PRICE-MARGIN_CWS'!$B54*V13</f>
        <v>576000</v>
      </c>
      <c r="W14" s="97">
        <f>'COGS-PRICE-MARGIN_CWS'!$B54*W13</f>
        <v>468000</v>
      </c>
      <c r="X14" s="97">
        <f>'COGS-PRICE-MARGIN_CWS'!$B54*X13</f>
        <v>468000</v>
      </c>
      <c r="Y14" s="97">
        <f>'COGS-PRICE-MARGIN_CWS'!$B54*Y13</f>
        <v>468000</v>
      </c>
      <c r="Z14" s="97">
        <f>'COGS-PRICE-MARGIN_CWS'!$B54*Z13</f>
        <v>288000</v>
      </c>
      <c r="AA14" s="97">
        <f>'COGS-PRICE-MARGIN_CWS'!$B75*AA13</f>
        <v>594500</v>
      </c>
      <c r="AB14" s="97">
        <f>'COGS-PRICE-MARGIN_CWS'!$B75*AB13</f>
        <v>963500</v>
      </c>
      <c r="AC14" s="97">
        <f>'COGS-PRICE-MARGIN_CWS'!$B75*AC13</f>
        <v>1086500</v>
      </c>
      <c r="AD14" s="97">
        <f>'COGS-PRICE-MARGIN_CWS'!$B75*AD13</f>
        <v>1086500</v>
      </c>
      <c r="AE14" s="97">
        <f>'COGS-PRICE-MARGIN_CWS'!$B75*AE13</f>
        <v>1189000</v>
      </c>
      <c r="AF14" s="97">
        <f>'COGS-PRICE-MARGIN_CWS'!$B75*AF13</f>
        <v>1312000</v>
      </c>
      <c r="AG14" s="97">
        <f>'COGS-PRICE-MARGIN_CWS'!$B75*AG13</f>
        <v>1086500</v>
      </c>
      <c r="AH14" s="97">
        <f>'COGS-PRICE-MARGIN_CWS'!$B75*AH13</f>
        <v>1189000</v>
      </c>
      <c r="AI14" s="97">
        <f>'COGS-PRICE-MARGIN_CWS'!$B75*AI13</f>
        <v>963500</v>
      </c>
      <c r="AJ14" s="97">
        <f>'COGS-PRICE-MARGIN_CWS'!$B75*AJ13</f>
        <v>963500</v>
      </c>
      <c r="AK14" s="97">
        <f>'COGS-PRICE-MARGIN_CWS'!$B75*AK13</f>
        <v>963500</v>
      </c>
      <c r="AL14" s="97">
        <f>'COGS-PRICE-MARGIN_CWS'!$B75*AL13</f>
        <v>594500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'COGS-PRICE-MARGIN_CWS'!$C75</f>
        <v>0</v>
      </c>
      <c r="AB15" s="98">
        <f>'COGS-PRICE-MARGIN_CWS'!$C75</f>
        <v>0</v>
      </c>
      <c r="AC15" s="98">
        <f>'COGS-PRICE-MARGIN_CWS'!$C75</f>
        <v>0</v>
      </c>
      <c r="AD15" s="98">
        <f>'COGS-PRICE-MARGIN_CWS'!$C75</f>
        <v>0</v>
      </c>
      <c r="AE15" s="98">
        <f>'COGS-PRICE-MARGIN_CWS'!$C75</f>
        <v>0</v>
      </c>
      <c r="AF15" s="98">
        <f>'COGS-PRICE-MARGIN_CWS'!$C75</f>
        <v>0</v>
      </c>
      <c r="AG15" s="98">
        <f>'COGS-PRICE-MARGIN_CWS'!$C75</f>
        <v>0</v>
      </c>
      <c r="AH15" s="98">
        <f>'COGS-PRICE-MARGIN_CWS'!$C75</f>
        <v>0</v>
      </c>
      <c r="AI15" s="98">
        <f>'COGS-PRICE-MARGIN_CWS'!$C75</f>
        <v>0</v>
      </c>
      <c r="AJ15" s="98">
        <f>'COGS-PRICE-MARGIN_CWS'!$C75</f>
        <v>0</v>
      </c>
      <c r="AK15" s="98">
        <f>'COGS-PRICE-MARGIN_CWS'!$C75</f>
        <v>0</v>
      </c>
      <c r="AL15" s="98">
        <f>'COGS-PRICE-MARGIN_CWS'!$C75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351</v>
      </c>
      <c r="C17" s="187">
        <f t="shared" ref="C17:AH17" si="5">C14*(1-C15)</f>
        <v>0</v>
      </c>
      <c r="D17" s="187">
        <f t="shared" si="5"/>
        <v>0</v>
      </c>
      <c r="E17" s="187">
        <f t="shared" si="5"/>
        <v>0</v>
      </c>
      <c r="F17" s="99">
        <f t="shared" si="5"/>
        <v>81900</v>
      </c>
      <c r="G17" s="99">
        <f t="shared" si="5"/>
        <v>98280</v>
      </c>
      <c r="H17" s="99">
        <f t="shared" si="5"/>
        <v>114660</v>
      </c>
      <c r="I17" s="99">
        <f t="shared" si="5"/>
        <v>81900</v>
      </c>
      <c r="J17" s="99">
        <f t="shared" si="5"/>
        <v>98280</v>
      </c>
      <c r="K17" s="99">
        <f t="shared" si="5"/>
        <v>65520</v>
      </c>
      <c r="L17" s="99">
        <f t="shared" si="5"/>
        <v>65520</v>
      </c>
      <c r="M17" s="99">
        <f t="shared" si="5"/>
        <v>65520</v>
      </c>
      <c r="N17" s="99">
        <f t="shared" si="5"/>
        <v>32760</v>
      </c>
      <c r="O17" s="99">
        <f t="shared" si="5"/>
        <v>288000</v>
      </c>
      <c r="P17" s="99">
        <f t="shared" si="5"/>
        <v>468000</v>
      </c>
      <c r="Q17" s="99">
        <f t="shared" si="5"/>
        <v>522000</v>
      </c>
      <c r="R17" s="99">
        <f t="shared" si="5"/>
        <v>522000</v>
      </c>
      <c r="S17" s="99">
        <f t="shared" si="5"/>
        <v>576000</v>
      </c>
      <c r="T17" s="99">
        <f t="shared" si="5"/>
        <v>630000</v>
      </c>
      <c r="U17" s="99">
        <f t="shared" si="5"/>
        <v>522000</v>
      </c>
      <c r="V17" s="99">
        <f t="shared" si="5"/>
        <v>576000</v>
      </c>
      <c r="W17" s="99">
        <f t="shared" si="5"/>
        <v>468000</v>
      </c>
      <c r="X17" s="99">
        <f t="shared" si="5"/>
        <v>468000</v>
      </c>
      <c r="Y17" s="99">
        <f t="shared" si="5"/>
        <v>468000</v>
      </c>
      <c r="Z17" s="99">
        <f t="shared" si="5"/>
        <v>288000</v>
      </c>
      <c r="AA17" s="99">
        <f t="shared" si="5"/>
        <v>594500</v>
      </c>
      <c r="AB17" s="99">
        <f t="shared" si="5"/>
        <v>963500</v>
      </c>
      <c r="AC17" s="99">
        <f t="shared" si="5"/>
        <v>1086500</v>
      </c>
      <c r="AD17" s="99">
        <f t="shared" si="5"/>
        <v>1086500</v>
      </c>
      <c r="AE17" s="99">
        <f t="shared" si="5"/>
        <v>1189000</v>
      </c>
      <c r="AF17" s="99">
        <f t="shared" si="5"/>
        <v>1312000</v>
      </c>
      <c r="AG17" s="99">
        <f t="shared" si="5"/>
        <v>1086500</v>
      </c>
      <c r="AH17" s="99">
        <f t="shared" si="5"/>
        <v>1189000</v>
      </c>
      <c r="AI17" s="99">
        <f t="shared" ref="AI17:BJ17" si="6">AI14*(1-AI15)</f>
        <v>963500</v>
      </c>
      <c r="AJ17" s="99">
        <f t="shared" si="6"/>
        <v>963500</v>
      </c>
      <c r="AK17" s="99">
        <f t="shared" si="6"/>
        <v>963500</v>
      </c>
      <c r="AL17" s="99">
        <f t="shared" si="6"/>
        <v>594500</v>
      </c>
      <c r="AM17" s="99" t="e">
        <f t="shared" si="6"/>
        <v>#VALUE!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>
        <f t="shared" si="6"/>
        <v>594000</v>
      </c>
      <c r="AZ17" s="99">
        <f t="shared" si="6"/>
        <v>954000</v>
      </c>
      <c r="BA17" s="99">
        <f t="shared" si="6"/>
        <v>1062000</v>
      </c>
      <c r="BB17" s="99">
        <f t="shared" si="6"/>
        <v>1062000</v>
      </c>
      <c r="BC17" s="99">
        <f t="shared" si="6"/>
        <v>1188000</v>
      </c>
      <c r="BD17" s="99">
        <f t="shared" si="6"/>
        <v>1296000</v>
      </c>
      <c r="BE17" s="99">
        <f t="shared" si="6"/>
        <v>1062000</v>
      </c>
      <c r="BF17" s="99">
        <f t="shared" si="6"/>
        <v>1188000</v>
      </c>
      <c r="BG17" s="99">
        <f t="shared" si="6"/>
        <v>954000</v>
      </c>
      <c r="BH17" s="99">
        <f t="shared" si="6"/>
        <v>954000</v>
      </c>
      <c r="BI17" s="99">
        <f t="shared" si="6"/>
        <v>954000</v>
      </c>
      <c r="BJ17" s="99">
        <f t="shared" si="6"/>
        <v>594000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192000</v>
      </c>
      <c r="P21" s="97">
        <f>'COGS-PRICE-MARGIN_CWS'!$E54*P13</f>
        <v>312000</v>
      </c>
      <c r="Q21" s="97">
        <f>'COGS-PRICE-MARGIN_CWS'!$E54*Q13</f>
        <v>348000</v>
      </c>
      <c r="R21" s="97">
        <f>'COGS-PRICE-MARGIN_CWS'!$E54*R13</f>
        <v>348000</v>
      </c>
      <c r="S21" s="97">
        <f>'COGS-PRICE-MARGIN_CWS'!$E54*S13</f>
        <v>384000</v>
      </c>
      <c r="T21" s="97">
        <f>'COGS-PRICE-MARGIN_CWS'!$E54*T13</f>
        <v>420000</v>
      </c>
      <c r="U21" s="97">
        <f>'COGS-PRICE-MARGIN_CWS'!$E54*U13</f>
        <v>348000</v>
      </c>
      <c r="V21" s="97">
        <f>'COGS-PRICE-MARGIN_CWS'!$E54*V13</f>
        <v>384000</v>
      </c>
      <c r="W21" s="97">
        <f>'COGS-PRICE-MARGIN_CWS'!$E54*W13</f>
        <v>312000</v>
      </c>
      <c r="X21" s="97">
        <f>'COGS-PRICE-MARGIN_CWS'!$E54*X13</f>
        <v>312000</v>
      </c>
      <c r="Y21" s="97">
        <f>'COGS-PRICE-MARGIN_CWS'!$E54*Y13</f>
        <v>312000</v>
      </c>
      <c r="Z21" s="97">
        <f>'COGS-PRICE-MARGIN_CWS'!$E54*Z13</f>
        <v>192000</v>
      </c>
      <c r="AA21" s="97">
        <f>'COGS-PRICE-MARGIN_CWS'!$E75*AA13</f>
        <v>397300</v>
      </c>
      <c r="AB21" s="97">
        <f>'COGS-PRICE-MARGIN_CWS'!$E75*AB13</f>
        <v>643900</v>
      </c>
      <c r="AC21" s="97">
        <f>'COGS-PRICE-MARGIN_CWS'!$E75*AC13</f>
        <v>726100</v>
      </c>
      <c r="AD21" s="97">
        <f>'COGS-PRICE-MARGIN_CWS'!$E75*AD13</f>
        <v>726100</v>
      </c>
      <c r="AE21" s="97">
        <f>'COGS-PRICE-MARGIN_CWS'!$E75*AE13</f>
        <v>794600</v>
      </c>
      <c r="AF21" s="97">
        <f>'COGS-PRICE-MARGIN_CWS'!$E75*AF13</f>
        <v>876800</v>
      </c>
      <c r="AG21" s="97">
        <f>'COGS-PRICE-MARGIN_CWS'!$E75*AG13</f>
        <v>726100</v>
      </c>
      <c r="AH21" s="97">
        <f>'COGS-PRICE-MARGIN_CWS'!$E75*AH13</f>
        <v>794600</v>
      </c>
      <c r="AI21" s="97">
        <f>'COGS-PRICE-MARGIN_CWS'!$E75*AI13</f>
        <v>643900</v>
      </c>
      <c r="AJ21" s="97">
        <f>'COGS-PRICE-MARGIN_CWS'!$E75*AJ13</f>
        <v>643900</v>
      </c>
      <c r="AK21" s="97">
        <f>'COGS-PRICE-MARGIN_CWS'!$E75*AK13</f>
        <v>643900</v>
      </c>
      <c r="AL21" s="97">
        <f>'COGS-PRICE-MARGIN_CWS'!$E75*AL13</f>
        <v>397300</v>
      </c>
      <c r="AM21" s="97">
        <f>'COGS-PRICE-MARGIN_CWS'!$E96*AM13</f>
        <v>6200</v>
      </c>
      <c r="AN21" s="97">
        <f>'COGS-PRICE-MARGIN_CWS'!$E96*AN13</f>
        <v>10000</v>
      </c>
      <c r="AO21" s="97">
        <f>'COGS-PRICE-MARGIN_CWS'!$E96*AO13</f>
        <v>11200</v>
      </c>
      <c r="AP21" s="97">
        <f>'COGS-PRICE-MARGIN_CWS'!$E96*AP13</f>
        <v>11200</v>
      </c>
      <c r="AQ21" s="97">
        <f>'COGS-PRICE-MARGIN_CWS'!$E96*AQ13</f>
        <v>12400</v>
      </c>
      <c r="AR21" s="97">
        <f>'COGS-PRICE-MARGIN_CWS'!$E96*AR13</f>
        <v>13600</v>
      </c>
      <c r="AS21" s="97">
        <f>'COGS-PRICE-MARGIN_CWS'!$E96*AS13</f>
        <v>11200</v>
      </c>
      <c r="AT21" s="97">
        <f>'COGS-PRICE-MARGIN_CWS'!$E96*AT13</f>
        <v>12400</v>
      </c>
      <c r="AU21" s="97">
        <f>'COGS-PRICE-MARGIN_CWS'!$E96*AU13</f>
        <v>10000</v>
      </c>
      <c r="AV21" s="97">
        <f>'COGS-PRICE-MARGIN_CWS'!$E96*AV13</f>
        <v>10000</v>
      </c>
      <c r="AW21" s="97">
        <f>'COGS-PRICE-MARGIN_CWS'!$E96*AW13</f>
        <v>10000</v>
      </c>
      <c r="AX21" s="97">
        <f>'COGS-PRICE-MARGIN_CWS'!$E96*AX13</f>
        <v>6200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20426900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8000</v>
      </c>
      <c r="P22" s="97">
        <f>'COGS-PRICE-MARGIN_CWS'!$E55*P13</f>
        <v>13000</v>
      </c>
      <c r="Q22" s="97">
        <f>'COGS-PRICE-MARGIN_CWS'!$E55*Q13</f>
        <v>14500</v>
      </c>
      <c r="R22" s="97">
        <f>'COGS-PRICE-MARGIN_CWS'!$E55*R13</f>
        <v>14500</v>
      </c>
      <c r="S22" s="97">
        <f>'COGS-PRICE-MARGIN_CWS'!$E55*S13</f>
        <v>16000</v>
      </c>
      <c r="T22" s="97">
        <f>'COGS-PRICE-MARGIN_CWS'!$E55*T13</f>
        <v>17500</v>
      </c>
      <c r="U22" s="97">
        <f>'COGS-PRICE-MARGIN_CWS'!$E55*U13</f>
        <v>14500</v>
      </c>
      <c r="V22" s="97">
        <f>'COGS-PRICE-MARGIN_CWS'!$E55*V13</f>
        <v>16000</v>
      </c>
      <c r="W22" s="97">
        <f>'COGS-PRICE-MARGIN_CWS'!$E55*W13</f>
        <v>13000</v>
      </c>
      <c r="X22" s="97">
        <f>'COGS-PRICE-MARGIN_CWS'!$E55*X13</f>
        <v>13000</v>
      </c>
      <c r="Y22" s="97">
        <f>'COGS-PRICE-MARGIN_CWS'!$E55*Y13</f>
        <v>13000</v>
      </c>
      <c r="Z22" s="97">
        <f>'COGS-PRICE-MARGIN_CWS'!$E55*Z13</f>
        <v>8000</v>
      </c>
      <c r="AA22" s="97">
        <f>'COGS-PRICE-MARGIN_CWS'!$E76*AA13</f>
        <v>0</v>
      </c>
      <c r="AB22" s="97">
        <f>'COGS-PRICE-MARGIN_CWS'!$E76*AB13</f>
        <v>0</v>
      </c>
      <c r="AC22" s="97">
        <f>'COGS-PRICE-MARGIN_CWS'!$E76*AC13</f>
        <v>0</v>
      </c>
      <c r="AD22" s="97">
        <f>'COGS-PRICE-MARGIN_CWS'!$E76*AD13</f>
        <v>0</v>
      </c>
      <c r="AE22" s="97">
        <f>'COGS-PRICE-MARGIN_CWS'!$E76*AE13</f>
        <v>0</v>
      </c>
      <c r="AF22" s="97">
        <f>'COGS-PRICE-MARGIN_CWS'!$E76*AF13</f>
        <v>0</v>
      </c>
      <c r="AG22" s="97">
        <f>'COGS-PRICE-MARGIN_CWS'!$E76*AG13</f>
        <v>0</v>
      </c>
      <c r="AH22" s="97">
        <f>'COGS-PRICE-MARGIN_CWS'!$E76*AH13</f>
        <v>0</v>
      </c>
      <c r="AI22" s="97">
        <f>'COGS-PRICE-MARGIN_CWS'!$E76*AI13</f>
        <v>0</v>
      </c>
      <c r="AJ22" s="97">
        <f>'COGS-PRICE-MARGIN_CWS'!$E76*AJ13</f>
        <v>0</v>
      </c>
      <c r="AK22" s="97">
        <f>'COGS-PRICE-MARGIN_CWS'!$E76*AK13</f>
        <v>0</v>
      </c>
      <c r="AL22" s="97">
        <f>'COGS-PRICE-MARGIN_CWS'!$E76*AL13</f>
        <v>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512000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'COGS-PRICE-MARGIN_CWS'!$E77*AA13</f>
        <v>0</v>
      </c>
      <c r="AB23" s="97">
        <f>'COGS-PRICE-MARGIN_CWS'!$E77*AB13</f>
        <v>0</v>
      </c>
      <c r="AC23" s="97">
        <f>'COGS-PRICE-MARGIN_CWS'!$E77*AC13</f>
        <v>0</v>
      </c>
      <c r="AD23" s="97">
        <f>'COGS-PRICE-MARGIN_CWS'!$E77*AD13</f>
        <v>0</v>
      </c>
      <c r="AE23" s="97">
        <f>'COGS-PRICE-MARGIN_CWS'!$E77*AE13</f>
        <v>0</v>
      </c>
      <c r="AF23" s="97">
        <f>'COGS-PRICE-MARGIN_CWS'!$E77*AF13</f>
        <v>0</v>
      </c>
      <c r="AG23" s="97">
        <f>'COGS-PRICE-MARGIN_CWS'!$E77*AG13</f>
        <v>0</v>
      </c>
      <c r="AH23" s="97">
        <f>'COGS-PRICE-MARGIN_CWS'!$E77*AH13</f>
        <v>0</v>
      </c>
      <c r="AI23" s="97">
        <f>'COGS-PRICE-MARGIN_CWS'!$E77*AI13</f>
        <v>0</v>
      </c>
      <c r="AJ23" s="97">
        <f>'COGS-PRICE-MARGIN_CWS'!$E77*AJ13</f>
        <v>0</v>
      </c>
      <c r="AK23" s="97">
        <f>'COGS-PRICE-MARGIN_CWS'!$E77*AK13</f>
        <v>0</v>
      </c>
      <c r="AL23" s="97">
        <f>'COGS-PRICE-MARGIN_CWS'!$E77*AL13</f>
        <v>0</v>
      </c>
      <c r="AM23" s="97">
        <f>'COGS-PRICE-MARGIN_CWS'!$E98*AM13</f>
        <v>37200</v>
      </c>
      <c r="AN23" s="97">
        <f>'COGS-PRICE-MARGIN_CWS'!$E98*AN13</f>
        <v>60000</v>
      </c>
      <c r="AO23" s="97">
        <f>'COGS-PRICE-MARGIN_CWS'!$E98*AO13</f>
        <v>67200</v>
      </c>
      <c r="AP23" s="97">
        <f>'COGS-PRICE-MARGIN_CWS'!$E98*AP13</f>
        <v>67200</v>
      </c>
      <c r="AQ23" s="97">
        <f>'COGS-PRICE-MARGIN_CWS'!$E98*AQ13</f>
        <v>74400</v>
      </c>
      <c r="AR23" s="97">
        <f>'COGS-PRICE-MARGIN_CWS'!$E98*AR13</f>
        <v>81600</v>
      </c>
      <c r="AS23" s="97">
        <f>'COGS-PRICE-MARGIN_CWS'!$E98*AS13</f>
        <v>67200</v>
      </c>
      <c r="AT23" s="97">
        <f>'COGS-PRICE-MARGIN_CWS'!$E98*AT13</f>
        <v>74400</v>
      </c>
      <c r="AU23" s="97">
        <f>'COGS-PRICE-MARGIN_CWS'!$E98*AU13</f>
        <v>60000</v>
      </c>
      <c r="AV23" s="97">
        <f>'COGS-PRICE-MARGIN_CWS'!$E98*AV13</f>
        <v>60000</v>
      </c>
      <c r="AW23" s="97">
        <f>'COGS-PRICE-MARGIN_CWS'!$E98*AW13</f>
        <v>60000</v>
      </c>
      <c r="AX23" s="97">
        <f>'COGS-PRICE-MARGIN_CWS'!$E98*AX13</f>
        <v>37200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746400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'COGS-PRICE-MARGIN_CWS'!$E78*AA13</f>
        <v>377000</v>
      </c>
      <c r="AB24" s="97">
        <f>'COGS-PRICE-MARGIN_CWS'!$E78*AB13</f>
        <v>611000</v>
      </c>
      <c r="AC24" s="97">
        <f>'COGS-PRICE-MARGIN_CWS'!$E78*AC13</f>
        <v>689000</v>
      </c>
      <c r="AD24" s="97">
        <f>'COGS-PRICE-MARGIN_CWS'!$E78*AD13</f>
        <v>689000</v>
      </c>
      <c r="AE24" s="97">
        <f>'COGS-PRICE-MARGIN_CWS'!$E78*AE13</f>
        <v>754000</v>
      </c>
      <c r="AF24" s="97">
        <f>'COGS-PRICE-MARGIN_CWS'!$E78*AF13</f>
        <v>832000</v>
      </c>
      <c r="AG24" s="97">
        <f>'COGS-PRICE-MARGIN_CWS'!$E78*AG13</f>
        <v>689000</v>
      </c>
      <c r="AH24" s="97">
        <f>'COGS-PRICE-MARGIN_CWS'!$E78*AH13</f>
        <v>754000</v>
      </c>
      <c r="AI24" s="97">
        <f>'COGS-PRICE-MARGIN_CWS'!$E78*AI13</f>
        <v>611000</v>
      </c>
      <c r="AJ24" s="97">
        <f>'COGS-PRICE-MARGIN_CWS'!$E78*AJ13</f>
        <v>611000</v>
      </c>
      <c r="AK24" s="97">
        <f>'COGS-PRICE-MARGIN_CWS'!$E78*AK13</f>
        <v>611000</v>
      </c>
      <c r="AL24" s="97">
        <f>'COGS-PRICE-MARGIN_CWS'!$E78*AL13</f>
        <v>377000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7605000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346</v>
      </c>
      <c r="C26" s="187">
        <f>SUM(C21:C24)</f>
        <v>0</v>
      </c>
      <c r="D26" s="187">
        <f t="shared" ref="D26:N26" si="7">SUM(D21:D24)</f>
        <v>0</v>
      </c>
      <c r="E26" s="187">
        <f t="shared" si="7"/>
        <v>0</v>
      </c>
      <c r="F26" s="99">
        <f t="shared" si="7"/>
        <v>62500</v>
      </c>
      <c r="G26" s="99">
        <f t="shared" si="7"/>
        <v>75000</v>
      </c>
      <c r="H26" s="99">
        <f t="shared" si="7"/>
        <v>87500</v>
      </c>
      <c r="I26" s="99">
        <f t="shared" si="7"/>
        <v>62500</v>
      </c>
      <c r="J26" s="99">
        <f t="shared" si="7"/>
        <v>75000</v>
      </c>
      <c r="K26" s="99">
        <f t="shared" si="7"/>
        <v>50000</v>
      </c>
      <c r="L26" s="99">
        <f t="shared" si="7"/>
        <v>50000</v>
      </c>
      <c r="M26" s="99">
        <f t="shared" si="7"/>
        <v>50000</v>
      </c>
      <c r="N26" s="99">
        <f t="shared" si="7"/>
        <v>25000</v>
      </c>
      <c r="O26" s="99">
        <f>SUM(O21:O24)</f>
        <v>200000</v>
      </c>
      <c r="P26" s="99">
        <f t="shared" ref="P26:AA26" si="8">SUM(P21:P24)</f>
        <v>325000</v>
      </c>
      <c r="Q26" s="99">
        <f t="shared" si="8"/>
        <v>362500</v>
      </c>
      <c r="R26" s="99">
        <f t="shared" si="8"/>
        <v>362500</v>
      </c>
      <c r="S26" s="99">
        <f t="shared" si="8"/>
        <v>400000</v>
      </c>
      <c r="T26" s="99">
        <f t="shared" si="8"/>
        <v>437500</v>
      </c>
      <c r="U26" s="99">
        <f t="shared" si="8"/>
        <v>362500</v>
      </c>
      <c r="V26" s="99">
        <f t="shared" si="8"/>
        <v>400000</v>
      </c>
      <c r="W26" s="99">
        <f t="shared" si="8"/>
        <v>325000</v>
      </c>
      <c r="X26" s="99">
        <f t="shared" si="8"/>
        <v>325000</v>
      </c>
      <c r="Y26" s="99">
        <f t="shared" si="8"/>
        <v>325000</v>
      </c>
      <c r="Z26" s="99">
        <f t="shared" si="8"/>
        <v>200000</v>
      </c>
      <c r="AA26" s="99">
        <f t="shared" si="8"/>
        <v>774300</v>
      </c>
      <c r="AB26" s="99">
        <f t="shared" ref="AB26:BJ26" si="9">SUM(AB21:AB24)</f>
        <v>1254900</v>
      </c>
      <c r="AC26" s="99">
        <f t="shared" si="9"/>
        <v>1415100</v>
      </c>
      <c r="AD26" s="99">
        <f t="shared" si="9"/>
        <v>1415100</v>
      </c>
      <c r="AE26" s="99">
        <f t="shared" si="9"/>
        <v>1548600</v>
      </c>
      <c r="AF26" s="99">
        <f t="shared" si="9"/>
        <v>1708800</v>
      </c>
      <c r="AG26" s="99">
        <f t="shared" si="9"/>
        <v>1415100</v>
      </c>
      <c r="AH26" s="99">
        <f t="shared" si="9"/>
        <v>1548600</v>
      </c>
      <c r="AI26" s="99">
        <f t="shared" si="9"/>
        <v>1254900</v>
      </c>
      <c r="AJ26" s="99">
        <f t="shared" si="9"/>
        <v>1254900</v>
      </c>
      <c r="AK26" s="99">
        <f t="shared" si="9"/>
        <v>1254900</v>
      </c>
      <c r="AL26" s="99">
        <f t="shared" si="9"/>
        <v>774300</v>
      </c>
      <c r="AM26" s="99">
        <f t="shared" si="9"/>
        <v>43400</v>
      </c>
      <c r="AN26" s="99">
        <f t="shared" si="9"/>
        <v>70000</v>
      </c>
      <c r="AO26" s="99">
        <f t="shared" si="9"/>
        <v>78400</v>
      </c>
      <c r="AP26" s="99">
        <f t="shared" si="9"/>
        <v>78400</v>
      </c>
      <c r="AQ26" s="99">
        <f t="shared" si="9"/>
        <v>86800</v>
      </c>
      <c r="AR26" s="99">
        <f t="shared" si="9"/>
        <v>95200</v>
      </c>
      <c r="AS26" s="99">
        <f t="shared" si="9"/>
        <v>78400</v>
      </c>
      <c r="AT26" s="99">
        <f t="shared" si="9"/>
        <v>86800</v>
      </c>
      <c r="AU26" s="99">
        <f t="shared" si="9"/>
        <v>70000</v>
      </c>
      <c r="AV26" s="99">
        <f t="shared" si="9"/>
        <v>70000</v>
      </c>
      <c r="AW26" s="99">
        <f t="shared" si="9"/>
        <v>70000</v>
      </c>
      <c r="AX26" s="99">
        <f t="shared" si="9"/>
        <v>43400</v>
      </c>
      <c r="AY26" s="99">
        <f t="shared" si="9"/>
        <v>412500</v>
      </c>
      <c r="AZ26" s="99">
        <f t="shared" si="9"/>
        <v>662500</v>
      </c>
      <c r="BA26" s="99">
        <f t="shared" si="9"/>
        <v>737500</v>
      </c>
      <c r="BB26" s="99">
        <f t="shared" si="9"/>
        <v>737500</v>
      </c>
      <c r="BC26" s="99">
        <f t="shared" si="9"/>
        <v>825000</v>
      </c>
      <c r="BD26" s="99">
        <f t="shared" si="9"/>
        <v>900000</v>
      </c>
      <c r="BE26" s="99">
        <f t="shared" si="9"/>
        <v>737500</v>
      </c>
      <c r="BF26" s="99">
        <f t="shared" si="9"/>
        <v>825000</v>
      </c>
      <c r="BG26" s="99">
        <f t="shared" si="9"/>
        <v>662500</v>
      </c>
      <c r="BH26" s="99">
        <f t="shared" si="9"/>
        <v>662500</v>
      </c>
      <c r="BI26" s="99">
        <f t="shared" si="9"/>
        <v>662500</v>
      </c>
      <c r="BJ26" s="99">
        <f t="shared" si="9"/>
        <v>412500</v>
      </c>
      <c r="BK26" s="118">
        <f>SUM(C26:BJ26)</f>
        <v>29290300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343</v>
      </c>
      <c r="C28" s="187">
        <f t="shared" ref="C28:AH28" si="10">C17-C26</f>
        <v>0</v>
      </c>
      <c r="D28" s="187">
        <f t="shared" si="10"/>
        <v>0</v>
      </c>
      <c r="E28" s="187">
        <f t="shared" si="10"/>
        <v>0</v>
      </c>
      <c r="F28" s="99">
        <f t="shared" si="10"/>
        <v>19400</v>
      </c>
      <c r="G28" s="99">
        <f t="shared" si="10"/>
        <v>23280</v>
      </c>
      <c r="H28" s="99">
        <f t="shared" si="10"/>
        <v>27160</v>
      </c>
      <c r="I28" s="99">
        <f t="shared" si="10"/>
        <v>19400</v>
      </c>
      <c r="J28" s="99">
        <f t="shared" si="10"/>
        <v>23280</v>
      </c>
      <c r="K28" s="99">
        <f t="shared" si="10"/>
        <v>15520</v>
      </c>
      <c r="L28" s="99">
        <f t="shared" si="10"/>
        <v>15520</v>
      </c>
      <c r="M28" s="99">
        <f t="shared" si="10"/>
        <v>15520</v>
      </c>
      <c r="N28" s="99">
        <f t="shared" si="10"/>
        <v>7760</v>
      </c>
      <c r="O28" s="99">
        <f t="shared" si="10"/>
        <v>88000</v>
      </c>
      <c r="P28" s="99">
        <f t="shared" si="10"/>
        <v>143000</v>
      </c>
      <c r="Q28" s="99">
        <f t="shared" si="10"/>
        <v>159500</v>
      </c>
      <c r="R28" s="99">
        <f t="shared" si="10"/>
        <v>159500</v>
      </c>
      <c r="S28" s="99">
        <f t="shared" si="10"/>
        <v>176000</v>
      </c>
      <c r="T28" s="99">
        <f t="shared" si="10"/>
        <v>192500</v>
      </c>
      <c r="U28" s="99">
        <f t="shared" si="10"/>
        <v>159500</v>
      </c>
      <c r="V28" s="99">
        <f t="shared" si="10"/>
        <v>176000</v>
      </c>
      <c r="W28" s="99">
        <f t="shared" si="10"/>
        <v>143000</v>
      </c>
      <c r="X28" s="99">
        <f t="shared" si="10"/>
        <v>143000</v>
      </c>
      <c r="Y28" s="99">
        <f t="shared" si="10"/>
        <v>143000</v>
      </c>
      <c r="Z28" s="99">
        <f t="shared" si="10"/>
        <v>88000</v>
      </c>
      <c r="AA28" s="99">
        <f t="shared" si="10"/>
        <v>-179800</v>
      </c>
      <c r="AB28" s="99">
        <f t="shared" si="10"/>
        <v>-291400</v>
      </c>
      <c r="AC28" s="99">
        <f t="shared" si="10"/>
        <v>-328600</v>
      </c>
      <c r="AD28" s="99">
        <f t="shared" si="10"/>
        <v>-328600</v>
      </c>
      <c r="AE28" s="99">
        <f t="shared" si="10"/>
        <v>-359600</v>
      </c>
      <c r="AF28" s="99">
        <f t="shared" si="10"/>
        <v>-396800</v>
      </c>
      <c r="AG28" s="99">
        <f t="shared" si="10"/>
        <v>-328600</v>
      </c>
      <c r="AH28" s="99">
        <f t="shared" si="10"/>
        <v>-359600</v>
      </c>
      <c r="AI28" s="99">
        <f t="shared" ref="AI28:BJ28" si="11">AI17-AI26</f>
        <v>-291400</v>
      </c>
      <c r="AJ28" s="99">
        <f t="shared" si="11"/>
        <v>-291400</v>
      </c>
      <c r="AK28" s="99">
        <f t="shared" si="11"/>
        <v>-291400</v>
      </c>
      <c r="AL28" s="99">
        <f t="shared" si="11"/>
        <v>-179800</v>
      </c>
      <c r="AM28" s="99" t="e">
        <f t="shared" si="11"/>
        <v>#VALUE!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>
        <f t="shared" si="11"/>
        <v>181500</v>
      </c>
      <c r="AZ28" s="99">
        <f t="shared" si="11"/>
        <v>291500</v>
      </c>
      <c r="BA28" s="99">
        <f t="shared" si="11"/>
        <v>324500</v>
      </c>
      <c r="BB28" s="99">
        <f t="shared" si="11"/>
        <v>324500</v>
      </c>
      <c r="BC28" s="99">
        <f t="shared" si="11"/>
        <v>363000</v>
      </c>
      <c r="BD28" s="99">
        <f t="shared" si="11"/>
        <v>396000</v>
      </c>
      <c r="BE28" s="99">
        <f t="shared" si="11"/>
        <v>324500</v>
      </c>
      <c r="BF28" s="99">
        <f t="shared" si="11"/>
        <v>363000</v>
      </c>
      <c r="BG28" s="99">
        <f t="shared" si="11"/>
        <v>291500</v>
      </c>
      <c r="BH28" s="99">
        <f t="shared" si="11"/>
        <v>291500</v>
      </c>
      <c r="BI28" s="99">
        <f t="shared" si="11"/>
        <v>291500</v>
      </c>
      <c r="BJ28" s="99">
        <f t="shared" si="11"/>
        <v>181500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2">IF(D28&gt;0,(D28/D17),0)</f>
        <v>0</v>
      </c>
      <c r="E29" s="100">
        <f t="shared" si="12"/>
        <v>0</v>
      </c>
      <c r="F29" s="100">
        <f t="shared" si="12"/>
        <v>0.23687423687423687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0.30555555555555558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 t="e">
        <f t="shared" si="12"/>
        <v>#VALUE!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>
        <f t="shared" si="12"/>
        <v>0.30555555555555558</v>
      </c>
      <c r="AZ29" s="100">
        <f t="shared" si="12"/>
        <v>0.30555555555555558</v>
      </c>
      <c r="BA29" s="100">
        <f t="shared" si="12"/>
        <v>0.30555555555555558</v>
      </c>
      <c r="BB29" s="100">
        <f t="shared" si="12"/>
        <v>0.30555555555555558</v>
      </c>
      <c r="BC29" s="100">
        <f t="shared" si="12"/>
        <v>0.30555555555555558</v>
      </c>
      <c r="BD29" s="100">
        <f t="shared" si="12"/>
        <v>0.30555555555555558</v>
      </c>
      <c r="BE29" s="100">
        <f t="shared" si="12"/>
        <v>0.30555555555555558</v>
      </c>
      <c r="BF29" s="100">
        <f t="shared" si="12"/>
        <v>0.30555555555555558</v>
      </c>
      <c r="BG29" s="100">
        <f t="shared" si="12"/>
        <v>0.30555555555555558</v>
      </c>
      <c r="BH29" s="100">
        <f t="shared" si="12"/>
        <v>0.30555555555555558</v>
      </c>
      <c r="BI29" s="100">
        <f t="shared" si="12"/>
        <v>0.30555555555555558</v>
      </c>
      <c r="BJ29" s="100">
        <f t="shared" si="12"/>
        <v>0.30555555555555558</v>
      </c>
      <c r="BK29" s="119"/>
    </row>
    <row r="31" spans="1:63" x14ac:dyDescent="0.15">
      <c r="A31" s="16" t="s">
        <v>1238</v>
      </c>
    </row>
    <row r="32" spans="1:63" x14ac:dyDescent="0.15">
      <c r="A32" s="16"/>
    </row>
    <row r="33" spans="1:63" x14ac:dyDescent="0.15">
      <c r="A33" s="47" t="s">
        <v>344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'COGS-PRICE-MARGIN_CWS'!$B69</f>
        <v>2500</v>
      </c>
      <c r="P33" s="98">
        <f>'COGS-PRICE-MARGIN_CWS'!$B69</f>
        <v>2500</v>
      </c>
      <c r="Q33" s="98">
        <f>'COGS-PRICE-MARGIN_CWS'!$B69</f>
        <v>2500</v>
      </c>
      <c r="R33" s="98">
        <f>'COGS-PRICE-MARGIN_CWS'!$B69</f>
        <v>2500</v>
      </c>
      <c r="S33" s="98">
        <f>'COGS-PRICE-MARGIN_CWS'!$B69</f>
        <v>2500</v>
      </c>
      <c r="T33" s="98">
        <f>'COGS-PRICE-MARGIN_CWS'!$B69</f>
        <v>2500</v>
      </c>
      <c r="U33" s="98">
        <f>'COGS-PRICE-MARGIN_CWS'!$B69</f>
        <v>2500</v>
      </c>
      <c r="V33" s="98">
        <f>'COGS-PRICE-MARGIN_CWS'!$B69</f>
        <v>2500</v>
      </c>
      <c r="W33" s="98">
        <f>'COGS-PRICE-MARGIN_CWS'!$B69</f>
        <v>2500</v>
      </c>
      <c r="X33" s="98">
        <f>'COGS-PRICE-MARGIN_CWS'!$B69</f>
        <v>2500</v>
      </c>
      <c r="Y33" s="98">
        <f>'COGS-PRICE-MARGIN_CWS'!$B69</f>
        <v>2500</v>
      </c>
      <c r="Z33" s="98">
        <f>'COGS-PRICE-MARGIN_CWS'!$B69</f>
        <v>2500</v>
      </c>
      <c r="AA33" s="98">
        <f>'COGS-PRICE-MARGIN_CWS'!$B90</f>
        <v>0</v>
      </c>
      <c r="AB33" s="98">
        <f>'COGS-PRICE-MARGIN_CWS'!$B90</f>
        <v>0</v>
      </c>
      <c r="AC33" s="98">
        <f>'COGS-PRICE-MARGIN_CWS'!$B90</f>
        <v>0</v>
      </c>
      <c r="AD33" s="98">
        <f>'COGS-PRICE-MARGIN_CWS'!$B90</f>
        <v>0</v>
      </c>
      <c r="AE33" s="98">
        <f>'COGS-PRICE-MARGIN_CWS'!$B90</f>
        <v>0</v>
      </c>
      <c r="AF33" s="98">
        <f>'COGS-PRICE-MARGIN_CWS'!$B90</f>
        <v>0</v>
      </c>
      <c r="AG33" s="98">
        <f>'COGS-PRICE-MARGIN_CWS'!$B90</f>
        <v>0</v>
      </c>
      <c r="AH33" s="98">
        <f>'COGS-PRICE-MARGIN_CWS'!$B90</f>
        <v>0</v>
      </c>
      <c r="AI33" s="98">
        <f>'COGS-PRICE-MARGIN_CWS'!$B90</f>
        <v>0</v>
      </c>
      <c r="AJ33" s="98">
        <f>'COGS-PRICE-MARGIN_CWS'!$B90</f>
        <v>0</v>
      </c>
      <c r="AK33" s="98">
        <f>'COGS-PRICE-MARGIN_CWS'!$B90</f>
        <v>0</v>
      </c>
      <c r="AL33" s="98">
        <f>'COGS-PRICE-MARGIN_CWS'!$B90</f>
        <v>0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x14ac:dyDescent="0.15">
      <c r="A34" s="298" t="str">
        <f xml:space="preserve"> 'COGS-PRICE-MARGIN_CWS'!A10 &amp; " Units"</f>
        <v>Local Services Units</v>
      </c>
      <c r="C34" s="169">
        <f t="shared" ref="C34:AH34" si="13">C13-C35</f>
        <v>0</v>
      </c>
      <c r="D34" s="169">
        <f t="shared" si="13"/>
        <v>0</v>
      </c>
      <c r="E34" s="169">
        <f t="shared" si="13"/>
        <v>0</v>
      </c>
      <c r="F34" s="169">
        <f t="shared" si="13"/>
        <v>3</v>
      </c>
      <c r="G34" s="169">
        <f t="shared" si="13"/>
        <v>4</v>
      </c>
      <c r="H34" s="169">
        <f t="shared" si="13"/>
        <v>5</v>
      </c>
      <c r="I34" s="169">
        <f t="shared" si="13"/>
        <v>3</v>
      </c>
      <c r="J34" s="169">
        <f t="shared" si="13"/>
        <v>4</v>
      </c>
      <c r="K34" s="169">
        <f t="shared" si="13"/>
        <v>3</v>
      </c>
      <c r="L34" s="169">
        <f t="shared" si="13"/>
        <v>3</v>
      </c>
      <c r="M34" s="169">
        <f t="shared" si="13"/>
        <v>3</v>
      </c>
      <c r="N34" s="169">
        <f t="shared" si="13"/>
        <v>1</v>
      </c>
      <c r="O34" s="102">
        <f t="shared" si="13"/>
        <v>-39984</v>
      </c>
      <c r="P34" s="102">
        <f t="shared" si="13"/>
        <v>-64974</v>
      </c>
      <c r="Q34" s="102">
        <f t="shared" si="13"/>
        <v>-72471</v>
      </c>
      <c r="R34" s="102">
        <f t="shared" si="13"/>
        <v>-72471</v>
      </c>
      <c r="S34" s="102">
        <f t="shared" si="13"/>
        <v>-79968</v>
      </c>
      <c r="T34" s="102">
        <f t="shared" si="13"/>
        <v>-87465</v>
      </c>
      <c r="U34" s="102">
        <f t="shared" si="13"/>
        <v>-72471</v>
      </c>
      <c r="V34" s="102">
        <f t="shared" si="13"/>
        <v>-79968</v>
      </c>
      <c r="W34" s="102">
        <f t="shared" si="13"/>
        <v>-64974</v>
      </c>
      <c r="X34" s="102">
        <f t="shared" si="13"/>
        <v>-64974</v>
      </c>
      <c r="Y34" s="102">
        <f t="shared" si="13"/>
        <v>-64974</v>
      </c>
      <c r="Z34" s="102">
        <f t="shared" si="13"/>
        <v>-39984</v>
      </c>
      <c r="AA34" s="102">
        <f t="shared" si="13"/>
        <v>29</v>
      </c>
      <c r="AB34" s="102">
        <f t="shared" si="13"/>
        <v>47</v>
      </c>
      <c r="AC34" s="102">
        <f t="shared" si="13"/>
        <v>53</v>
      </c>
      <c r="AD34" s="102">
        <f t="shared" si="13"/>
        <v>53</v>
      </c>
      <c r="AE34" s="102">
        <f t="shared" si="13"/>
        <v>58</v>
      </c>
      <c r="AF34" s="102">
        <f t="shared" si="13"/>
        <v>64</v>
      </c>
      <c r="AG34" s="102">
        <f t="shared" si="13"/>
        <v>53</v>
      </c>
      <c r="AH34" s="102">
        <f t="shared" si="13"/>
        <v>58</v>
      </c>
      <c r="AI34" s="102">
        <f t="shared" ref="AI34:BJ34" si="14">AI13-AI35</f>
        <v>47</v>
      </c>
      <c r="AJ34" s="102">
        <f t="shared" si="14"/>
        <v>47</v>
      </c>
      <c r="AK34" s="102">
        <f t="shared" si="14"/>
        <v>47</v>
      </c>
      <c r="AL34" s="102">
        <f t="shared" si="14"/>
        <v>29</v>
      </c>
      <c r="AM34" s="102" t="e">
        <f t="shared" si="14"/>
        <v>#REF!</v>
      </c>
      <c r="AN34" s="102" t="e">
        <f t="shared" si="14"/>
        <v>#REF!</v>
      </c>
      <c r="AO34" s="102" t="e">
        <f t="shared" si="14"/>
        <v>#REF!</v>
      </c>
      <c r="AP34" s="102" t="e">
        <f t="shared" si="14"/>
        <v>#REF!</v>
      </c>
      <c r="AQ34" s="102" t="e">
        <f t="shared" si="14"/>
        <v>#REF!</v>
      </c>
      <c r="AR34" s="102" t="e">
        <f t="shared" si="14"/>
        <v>#REF!</v>
      </c>
      <c r="AS34" s="102" t="e">
        <f t="shared" si="14"/>
        <v>#REF!</v>
      </c>
      <c r="AT34" s="102" t="e">
        <f t="shared" si="14"/>
        <v>#REF!</v>
      </c>
      <c r="AU34" s="102" t="e">
        <f t="shared" si="14"/>
        <v>#REF!</v>
      </c>
      <c r="AV34" s="102" t="e">
        <f t="shared" si="14"/>
        <v>#REF!</v>
      </c>
      <c r="AW34" s="102" t="e">
        <f t="shared" si="14"/>
        <v>#REF!</v>
      </c>
      <c r="AX34" s="102" t="e">
        <f t="shared" si="14"/>
        <v>#REF!</v>
      </c>
      <c r="AY34" s="102">
        <f t="shared" si="14"/>
        <v>-82467</v>
      </c>
      <c r="AZ34" s="102">
        <f t="shared" si="14"/>
        <v>-132447</v>
      </c>
      <c r="BA34" s="102">
        <f t="shared" si="14"/>
        <v>-147441</v>
      </c>
      <c r="BB34" s="102">
        <f t="shared" si="14"/>
        <v>-147441</v>
      </c>
      <c r="BC34" s="102">
        <f t="shared" si="14"/>
        <v>-164934</v>
      </c>
      <c r="BD34" s="102">
        <f t="shared" si="14"/>
        <v>-179928</v>
      </c>
      <c r="BE34" s="102">
        <f t="shared" si="14"/>
        <v>-147441</v>
      </c>
      <c r="BF34" s="102">
        <f t="shared" si="14"/>
        <v>-164934</v>
      </c>
      <c r="BG34" s="102">
        <f t="shared" si="14"/>
        <v>-132447</v>
      </c>
      <c r="BH34" s="102">
        <f t="shared" si="14"/>
        <v>-132447</v>
      </c>
      <c r="BI34" s="102">
        <f t="shared" si="14"/>
        <v>-132447</v>
      </c>
      <c r="BJ34" s="102">
        <f t="shared" si="14"/>
        <v>-82467</v>
      </c>
      <c r="BK34" s="103" t="e">
        <f>SUM(C34:BJ34)</f>
        <v>#REF!</v>
      </c>
    </row>
    <row r="35" spans="1:63" s="102" customFormat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5">ROUNDUP(+D13*D33,0)</f>
        <v>0</v>
      </c>
      <c r="E35" s="169">
        <f t="shared" si="15"/>
        <v>0</v>
      </c>
      <c r="F35" s="169">
        <f t="shared" si="15"/>
        <v>2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1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02">
        <f t="shared" ref="O35:BJ35" si="16">ROUNDUP(+O13*O33,0)</f>
        <v>40000</v>
      </c>
      <c r="P35" s="102">
        <f t="shared" si="16"/>
        <v>65000</v>
      </c>
      <c r="Q35" s="102">
        <f t="shared" si="16"/>
        <v>72500</v>
      </c>
      <c r="R35" s="102">
        <f t="shared" si="16"/>
        <v>72500</v>
      </c>
      <c r="S35" s="102">
        <f t="shared" si="16"/>
        <v>80000</v>
      </c>
      <c r="T35" s="102">
        <f t="shared" si="16"/>
        <v>87500</v>
      </c>
      <c r="U35" s="102">
        <f t="shared" si="16"/>
        <v>72500</v>
      </c>
      <c r="V35" s="102">
        <f t="shared" si="16"/>
        <v>80000</v>
      </c>
      <c r="W35" s="102">
        <f t="shared" si="16"/>
        <v>65000</v>
      </c>
      <c r="X35" s="102">
        <f t="shared" si="16"/>
        <v>65000</v>
      </c>
      <c r="Y35" s="102">
        <f t="shared" si="16"/>
        <v>65000</v>
      </c>
      <c r="Z35" s="102">
        <f t="shared" si="16"/>
        <v>40000</v>
      </c>
      <c r="AA35" s="102">
        <f t="shared" si="16"/>
        <v>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 t="e">
        <f t="shared" si="16"/>
        <v>#REF!</v>
      </c>
      <c r="AN35" s="102" t="e">
        <f t="shared" si="16"/>
        <v>#REF!</v>
      </c>
      <c r="AO35" s="102" t="e">
        <f t="shared" si="16"/>
        <v>#REF!</v>
      </c>
      <c r="AP35" s="102" t="e">
        <f t="shared" si="16"/>
        <v>#REF!</v>
      </c>
      <c r="AQ35" s="102" t="e">
        <f t="shared" si="16"/>
        <v>#REF!</v>
      </c>
      <c r="AR35" s="102" t="e">
        <f t="shared" si="16"/>
        <v>#REF!</v>
      </c>
      <c r="AS35" s="102" t="e">
        <f t="shared" si="16"/>
        <v>#REF!</v>
      </c>
      <c r="AT35" s="102" t="e">
        <f t="shared" si="16"/>
        <v>#REF!</v>
      </c>
      <c r="AU35" s="102" t="e">
        <f t="shared" si="16"/>
        <v>#REF!</v>
      </c>
      <c r="AV35" s="102" t="e">
        <f t="shared" si="16"/>
        <v>#REF!</v>
      </c>
      <c r="AW35" s="102" t="e">
        <f t="shared" si="16"/>
        <v>#REF!</v>
      </c>
      <c r="AX35" s="102" t="e">
        <f t="shared" si="16"/>
        <v>#REF!</v>
      </c>
      <c r="AY35" s="102">
        <f t="shared" si="16"/>
        <v>82500</v>
      </c>
      <c r="AZ35" s="102">
        <f t="shared" si="16"/>
        <v>132500</v>
      </c>
      <c r="BA35" s="102">
        <f t="shared" si="16"/>
        <v>147500</v>
      </c>
      <c r="BB35" s="102">
        <f t="shared" si="16"/>
        <v>147500</v>
      </c>
      <c r="BC35" s="102">
        <f t="shared" si="16"/>
        <v>165000</v>
      </c>
      <c r="BD35" s="102">
        <f t="shared" si="16"/>
        <v>180000</v>
      </c>
      <c r="BE35" s="102">
        <f t="shared" si="16"/>
        <v>147500</v>
      </c>
      <c r="BF35" s="102">
        <f t="shared" si="16"/>
        <v>165000</v>
      </c>
      <c r="BG35" s="102">
        <f t="shared" si="16"/>
        <v>132500</v>
      </c>
      <c r="BH35" s="102">
        <f t="shared" si="16"/>
        <v>132500</v>
      </c>
      <c r="BI35" s="102">
        <f t="shared" si="16"/>
        <v>132500</v>
      </c>
      <c r="BJ35" s="102">
        <f t="shared" si="16"/>
        <v>82500</v>
      </c>
      <c r="BK35" s="103" t="e">
        <f>SUM(C35:BJ35)</f>
        <v>#REF!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12">
        <f>'COGS-PRICE-MARGIN_CWS'!$B14*C34</f>
        <v>0</v>
      </c>
      <c r="D38" s="12">
        <f>'COGS-PRICE-MARGIN_CWS'!$B14*D34</f>
        <v>0</v>
      </c>
      <c r="E38" s="12">
        <f>'COGS-PRICE-MARGIN_CWS'!$B14*E34</f>
        <v>0</v>
      </c>
      <c r="F38" s="12">
        <f>'COGS-PRICE-MARGIN_CWS'!$B14*F34</f>
        <v>0</v>
      </c>
      <c r="G38" s="12">
        <f>'COGS-PRICE-MARGIN_CWS'!$B14*G34</f>
        <v>0</v>
      </c>
      <c r="H38" s="12">
        <f>'COGS-PRICE-MARGIN_CWS'!$B14*H34</f>
        <v>0</v>
      </c>
      <c r="I38" s="12">
        <f>'COGS-PRICE-MARGIN_CWS'!$B14*I34</f>
        <v>0</v>
      </c>
      <c r="J38" s="12">
        <f>'COGS-PRICE-MARGIN_CWS'!$B14*J34</f>
        <v>0</v>
      </c>
      <c r="K38" s="12">
        <f>'COGS-PRICE-MARGIN_CWS'!$B14*K34</f>
        <v>0</v>
      </c>
      <c r="L38" s="12">
        <f>'COGS-PRICE-MARGIN_CWS'!$B14*L34</f>
        <v>0</v>
      </c>
      <c r="M38" s="12">
        <f>'COGS-PRICE-MARGIN_CWS'!$B14*M34</f>
        <v>0</v>
      </c>
      <c r="N38" s="12">
        <f>'COGS-PRICE-MARGIN_CWS'!$B14*N34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'COGS-PRICE-MARGIN_CWS'!$B82*AA34</f>
        <v>8.6999999999999993</v>
      </c>
      <c r="AB38" s="90">
        <f>'COGS-PRICE-MARGIN_CWS'!$B82*AB34</f>
        <v>14.1</v>
      </c>
      <c r="AC38" s="90">
        <f>'COGS-PRICE-MARGIN_CWS'!$B82*AC34</f>
        <v>15.899999999999999</v>
      </c>
      <c r="AD38" s="90">
        <f>'COGS-PRICE-MARGIN_CWS'!$B82*AD34</f>
        <v>15.899999999999999</v>
      </c>
      <c r="AE38" s="90">
        <f>'COGS-PRICE-MARGIN_CWS'!$B82*AE34</f>
        <v>17.399999999999999</v>
      </c>
      <c r="AF38" s="90">
        <f>'COGS-PRICE-MARGIN_CWS'!$B82*AF34</f>
        <v>19.2</v>
      </c>
      <c r="AG38" s="90">
        <f>'COGS-PRICE-MARGIN_CWS'!$B82*AG34</f>
        <v>15.899999999999999</v>
      </c>
      <c r="AH38" s="90">
        <f>'COGS-PRICE-MARGIN_CWS'!$B82*AH34</f>
        <v>17.399999999999999</v>
      </c>
      <c r="AI38" s="90">
        <f>'COGS-PRICE-MARGIN_CWS'!$B82*AI34</f>
        <v>14.1</v>
      </c>
      <c r="AJ38" s="90">
        <f>'COGS-PRICE-MARGIN_CWS'!$B82*AJ34</f>
        <v>14.1</v>
      </c>
      <c r="AK38" s="90">
        <f>'COGS-PRICE-MARGIN_CWS'!$B82*AK34</f>
        <v>14.1</v>
      </c>
      <c r="AL38" s="90">
        <f>'COGS-PRICE-MARGIN_CWS'!$B82*AL34</f>
        <v>8.6999999999999993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'COGS-PRICE-MARGIN_CWS'!$C82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x14ac:dyDescent="0.15">
      <c r="A40" s="47" t="str">
        <f>A38 &amp; " Ingreso"</f>
        <v>Servicio Ingreso</v>
      </c>
      <c r="C40" s="12">
        <f t="shared" ref="C40:AH40" si="17">C38*(1-C39)</f>
        <v>0</v>
      </c>
      <c r="D40" s="12">
        <f t="shared" si="17"/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90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8.6999999999999993</v>
      </c>
      <c r="AB40" s="90">
        <f t="shared" si="17"/>
        <v>14.1</v>
      </c>
      <c r="AC40" s="90">
        <f t="shared" si="17"/>
        <v>15.899999999999999</v>
      </c>
      <c r="AD40" s="90">
        <f t="shared" si="17"/>
        <v>15.899999999999999</v>
      </c>
      <c r="AE40" s="90">
        <f t="shared" si="17"/>
        <v>17.399999999999999</v>
      </c>
      <c r="AF40" s="90">
        <f t="shared" si="17"/>
        <v>19.2</v>
      </c>
      <c r="AG40" s="90">
        <f t="shared" si="17"/>
        <v>15.899999999999999</v>
      </c>
      <c r="AH40" s="90">
        <f t="shared" si="17"/>
        <v>17.399999999999999</v>
      </c>
      <c r="AI40" s="90">
        <f t="shared" ref="AI40:BJ40" si="18">AI38*(1-AI39)</f>
        <v>14.1</v>
      </c>
      <c r="AJ40" s="90">
        <f t="shared" si="18"/>
        <v>14.1</v>
      </c>
      <c r="AK40" s="90">
        <f t="shared" si="18"/>
        <v>14.1</v>
      </c>
      <c r="AL40" s="90">
        <f t="shared" si="18"/>
        <v>8.6999999999999993</v>
      </c>
      <c r="AM40" s="90" t="e">
        <f t="shared" si="18"/>
        <v>#REF!</v>
      </c>
      <c r="AN40" s="90" t="e">
        <f t="shared" si="18"/>
        <v>#REF!</v>
      </c>
      <c r="AO40" s="90" t="e">
        <f t="shared" si="18"/>
        <v>#REF!</v>
      </c>
      <c r="AP40" s="90" t="e">
        <f t="shared" si="18"/>
        <v>#REF!</v>
      </c>
      <c r="AQ40" s="90" t="e">
        <f t="shared" si="18"/>
        <v>#REF!</v>
      </c>
      <c r="AR40" s="90" t="e">
        <f t="shared" si="18"/>
        <v>#REF!</v>
      </c>
      <c r="AS40" s="90" t="e">
        <f t="shared" si="18"/>
        <v>#REF!</v>
      </c>
      <c r="AT40" s="90" t="e">
        <f t="shared" si="18"/>
        <v>#REF!</v>
      </c>
      <c r="AU40" s="90" t="e">
        <f t="shared" si="18"/>
        <v>#REF!</v>
      </c>
      <c r="AV40" s="90" t="e">
        <f t="shared" si="18"/>
        <v>#REF!</v>
      </c>
      <c r="AW40" s="90" t="e">
        <f t="shared" si="18"/>
        <v>#REF!</v>
      </c>
      <c r="AX40" s="90" t="e">
        <f t="shared" si="18"/>
        <v>#REF!</v>
      </c>
      <c r="AY40" s="90">
        <f t="shared" si="18"/>
        <v>0</v>
      </c>
      <c r="AZ40" s="90">
        <f t="shared" si="18"/>
        <v>0</v>
      </c>
      <c r="BA40" s="90">
        <f t="shared" si="18"/>
        <v>0</v>
      </c>
      <c r="BB40" s="90">
        <f t="shared" si="18"/>
        <v>0</v>
      </c>
      <c r="BC40" s="90">
        <f t="shared" si="18"/>
        <v>0</v>
      </c>
      <c r="BD40" s="90">
        <f t="shared" si="18"/>
        <v>0</v>
      </c>
      <c r="BE40" s="90">
        <f t="shared" si="18"/>
        <v>0</v>
      </c>
      <c r="BF40" s="90">
        <f t="shared" si="18"/>
        <v>0</v>
      </c>
      <c r="BG40" s="90">
        <f t="shared" si="18"/>
        <v>0</v>
      </c>
      <c r="BH40" s="90">
        <f t="shared" si="18"/>
        <v>0</v>
      </c>
      <c r="BI40" s="90">
        <f t="shared" si="18"/>
        <v>0</v>
      </c>
      <c r="BJ40" s="90">
        <f t="shared" si="18"/>
        <v>0</v>
      </c>
      <c r="BK40" s="118" t="e">
        <f>SUM(C40:BJ40)</f>
        <v>#REF!</v>
      </c>
    </row>
    <row r="41" spans="1:63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-836258150</v>
      </c>
      <c r="AB41" s="90">
        <f>'REV-REC-MAINT_CWS'!AE68</f>
        <v>-1358922110</v>
      </c>
      <c r="AC41" s="90">
        <f>'REV-REC-MAINT_CWS'!AF68</f>
        <v>-1515708740</v>
      </c>
      <c r="AD41" s="90">
        <f>'REV-REC-MAINT_CWS'!AG68</f>
        <v>-1515645950</v>
      </c>
      <c r="AE41" s="90">
        <f>'REV-REC-MAINT_CWS'!AH68</f>
        <v>-1672432580</v>
      </c>
      <c r="AF41" s="90">
        <f>'REV-REC-MAINT_CWS'!AI68</f>
        <v>-1829198280</v>
      </c>
      <c r="AG41" s="90">
        <f>'REV-REC-MAINT_CWS'!AJ68</f>
        <v>-1515645950</v>
      </c>
      <c r="AH41" s="90">
        <f>'REV-REC-MAINT_CWS'!AK68</f>
        <v>-1672432580</v>
      </c>
      <c r="AI41" s="90">
        <f>'REV-REC-MAINT_CWS'!AL68</f>
        <v>-1358859320</v>
      </c>
      <c r="AJ41" s="90">
        <f>'REV-REC-MAINT_CWS'!AM68</f>
        <v>-1358859320</v>
      </c>
      <c r="AK41" s="90">
        <f>'REV-REC-MAINT_CWS'!AN68</f>
        <v>-1358859320</v>
      </c>
      <c r="AL41" s="90">
        <f>'REV-REC-MAINT_CWS'!AO68</f>
        <v>-836237220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'COGS-PRICE-MARGIN_CWS'!$B67*O35</f>
        <v>0</v>
      </c>
      <c r="P44" s="90">
        <f>'COGS-PRICE-MARGIN_CWS'!$B67*P35</f>
        <v>0</v>
      </c>
      <c r="Q44" s="90">
        <f>'COGS-PRICE-MARGIN_CWS'!$B67*Q35</f>
        <v>0</v>
      </c>
      <c r="R44" s="90">
        <f>'COGS-PRICE-MARGIN_CWS'!$B67*R35</f>
        <v>0</v>
      </c>
      <c r="S44" s="90">
        <f>'COGS-PRICE-MARGIN_CWS'!$B67*S35</f>
        <v>0</v>
      </c>
      <c r="T44" s="90">
        <f>'COGS-PRICE-MARGIN_CWS'!$B67*T35</f>
        <v>0</v>
      </c>
      <c r="U44" s="90">
        <f>'COGS-PRICE-MARGIN_CWS'!$B67*U35</f>
        <v>0</v>
      </c>
      <c r="V44" s="90">
        <f>'COGS-PRICE-MARGIN_CWS'!$B67*V35</f>
        <v>0</v>
      </c>
      <c r="W44" s="90">
        <f>'COGS-PRICE-MARGIN_CWS'!$B67*W35</f>
        <v>0</v>
      </c>
      <c r="X44" s="90">
        <f>'COGS-PRICE-MARGIN_CWS'!$B67*X35</f>
        <v>0</v>
      </c>
      <c r="Y44" s="90">
        <f>'COGS-PRICE-MARGIN_CWS'!$B67*Y35</f>
        <v>0</v>
      </c>
      <c r="Z44" s="90">
        <f>'COGS-PRICE-MARGIN_CWS'!$B67*Z35</f>
        <v>0</v>
      </c>
      <c r="AA44" s="90">
        <f>'COGS-PRICE-MARGIN_CWS'!$B88*AA35</f>
        <v>0</v>
      </c>
      <c r="AB44" s="90">
        <f>'COGS-PRICE-MARGIN_CWS'!$B88*AB35</f>
        <v>0</v>
      </c>
      <c r="AC44" s="90">
        <f>'COGS-PRICE-MARGIN_CWS'!$B88*AC35</f>
        <v>0</v>
      </c>
      <c r="AD44" s="90">
        <f>'COGS-PRICE-MARGIN_CWS'!$B88*AD35</f>
        <v>0</v>
      </c>
      <c r="AE44" s="90">
        <f>'COGS-PRICE-MARGIN_CWS'!$B88*AE35</f>
        <v>0</v>
      </c>
      <c r="AF44" s="90">
        <f>'COGS-PRICE-MARGIN_CWS'!$B88*AF35</f>
        <v>0</v>
      </c>
      <c r="AG44" s="90">
        <f>'COGS-PRICE-MARGIN_CWS'!$B88*AG35</f>
        <v>0</v>
      </c>
      <c r="AH44" s="90">
        <f>'COGS-PRICE-MARGIN_CWS'!$B88*AH35</f>
        <v>0</v>
      </c>
      <c r="AI44" s="90">
        <f>'COGS-PRICE-MARGIN_CWS'!$B88*AI35</f>
        <v>0</v>
      </c>
      <c r="AJ44" s="90">
        <f>'COGS-PRICE-MARGIN_CWS'!$B88*AJ35</f>
        <v>0</v>
      </c>
      <c r="AK44" s="90">
        <f>'COGS-PRICE-MARGIN_CWS'!$B88*AK35</f>
        <v>0</v>
      </c>
      <c r="AL44" s="90">
        <f>'COGS-PRICE-MARGIN_CWS'!$B88*AL35</f>
        <v>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N50" si="19">D$9</f>
        <v>0</v>
      </c>
      <c r="E50" s="169">
        <f t="shared" si="19"/>
        <v>0</v>
      </c>
      <c r="F50" s="169">
        <f t="shared" si="19"/>
        <v>3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2</v>
      </c>
      <c r="O50" s="169">
        <f>'REV-SALES-FCAST_CWS'!C78</f>
        <v>0</v>
      </c>
      <c r="P50" s="169">
        <f>'REV-SALES-FCAST_CWS'!D78</f>
        <v>0</v>
      </c>
      <c r="Q50" s="169">
        <f>'REV-SALES-FCAST_CWS'!E78</f>
        <v>0</v>
      </c>
      <c r="R50" s="169">
        <f>'REV-SALES-FCAST_CWS'!F78</f>
        <v>0</v>
      </c>
      <c r="S50" s="169">
        <f>'REV-SALES-FCAST_CWS'!G78</f>
        <v>0</v>
      </c>
      <c r="T50" s="169">
        <f>'REV-SALES-FCAST_CWS'!H78</f>
        <v>0</v>
      </c>
      <c r="U50" s="169">
        <f>'REV-SALES-FCAST_CWS'!I78</f>
        <v>0</v>
      </c>
      <c r="V50" s="169">
        <f>'REV-SALES-FCAST_CWS'!J78</f>
        <v>0</v>
      </c>
      <c r="W50" s="169">
        <f>'REV-SALES-FCAST_CWS'!K78</f>
        <v>0</v>
      </c>
      <c r="X50" s="169">
        <f>'REV-SALES-FCAST_CWS'!L78</f>
        <v>0</v>
      </c>
      <c r="Y50" s="169">
        <f>'REV-SALES-FCAST_CWS'!M78</f>
        <v>0</v>
      </c>
      <c r="Z50" s="169">
        <f>'REV-SALES-FCAST_CWS'!N78</f>
        <v>0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26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'COGS-PRICE-MARGIN_CWS'!$B90*O50</f>
        <v>0</v>
      </c>
      <c r="P51" s="97">
        <f>'COGS-PRICE-MARGIN_CWS'!$B90*P50</f>
        <v>0</v>
      </c>
      <c r="Q51" s="97">
        <f>'COGS-PRICE-MARGIN_CWS'!$B90*Q50</f>
        <v>0</v>
      </c>
      <c r="R51" s="97">
        <f>'COGS-PRICE-MARGIN_CWS'!$B90*R50</f>
        <v>0</v>
      </c>
      <c r="S51" s="97">
        <f>'COGS-PRICE-MARGIN_CWS'!$B90*S50</f>
        <v>0</v>
      </c>
      <c r="T51" s="97">
        <f>'COGS-PRICE-MARGIN_CWS'!$B90*T50</f>
        <v>0</v>
      </c>
      <c r="U51" s="97">
        <f>'COGS-PRICE-MARGIN_CWS'!$B90*U50</f>
        <v>0</v>
      </c>
      <c r="V51" s="97">
        <f>'COGS-PRICE-MARGIN_CWS'!$B90*V50</f>
        <v>0</v>
      </c>
      <c r="W51" s="97">
        <f>'COGS-PRICE-MARGIN_CWS'!$B90*W50</f>
        <v>0</v>
      </c>
      <c r="X51" s="97">
        <f>'COGS-PRICE-MARGIN_CWS'!$B90*X50</f>
        <v>0</v>
      </c>
      <c r="Y51" s="97">
        <f>'COGS-PRICE-MARGIN_CWS'!$B90*Y50</f>
        <v>0</v>
      </c>
      <c r="Z51" s="97">
        <f>'COGS-PRICE-MARGIN_CWS'!$B90*Z50</f>
        <v>0</v>
      </c>
      <c r="AA51" s="97" t="e">
        <f>'COGS-PRICE-MARGIN_CWS'!#REF!*AA50</f>
        <v>#REF!</v>
      </c>
      <c r="AB51" s="97" t="e">
        <f>'COGS-PRICE-MARGIN_CWS'!#REF!*AB50</f>
        <v>#REF!</v>
      </c>
      <c r="AC51" s="97" t="e">
        <f>'COGS-PRICE-MARGIN_CWS'!#REF!*AC50</f>
        <v>#REF!</v>
      </c>
      <c r="AD51" s="97" t="e">
        <f>'COGS-PRICE-MARGIN_CWS'!#REF!*AD50</f>
        <v>#REF!</v>
      </c>
      <c r="AE51" s="97" t="e">
        <f>'COGS-PRICE-MARGIN_CWS'!#REF!*AE50</f>
        <v>#REF!</v>
      </c>
      <c r="AF51" s="97" t="e">
        <f>'COGS-PRICE-MARGIN_CWS'!#REF!*AF50</f>
        <v>#REF!</v>
      </c>
      <c r="AG51" s="97" t="e">
        <f>'COGS-PRICE-MARGIN_CWS'!#REF!*AG50</f>
        <v>#REF!</v>
      </c>
      <c r="AH51" s="97" t="e">
        <f>'COGS-PRICE-MARGIN_CWS'!#REF!*AH50</f>
        <v>#REF!</v>
      </c>
      <c r="AI51" s="97" t="e">
        <f>'COGS-PRICE-MARGIN_CWS'!#REF!*AI50</f>
        <v>#REF!</v>
      </c>
      <c r="AJ51" s="97" t="e">
        <f>'COGS-PRICE-MARGIN_CWS'!#REF!*AJ50</f>
        <v>#REF!</v>
      </c>
      <c r="AK51" s="97" t="e">
        <f>'COGS-PRICE-MARGIN_CWS'!#REF!*AK50</f>
        <v>#REF!</v>
      </c>
      <c r="AL51" s="97" t="e">
        <f>'COGS-PRICE-MARGIN_CWS'!#REF!*AL50</f>
        <v>#REF!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 t="e">
        <f>SUM(C51:BJ51)</f>
        <v>#REF!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98">
        <f>'COGS-PRICE-MARGIN_CWS'!$C90</f>
        <v>0</v>
      </c>
      <c r="P52" s="98">
        <f>'COGS-PRICE-MARGIN_CWS'!$C90</f>
        <v>0</v>
      </c>
      <c r="Q52" s="98">
        <f>'COGS-PRICE-MARGIN_CWS'!$C90</f>
        <v>0</v>
      </c>
      <c r="R52" s="98">
        <f>'COGS-PRICE-MARGIN_CWS'!$C90</f>
        <v>0</v>
      </c>
      <c r="S52" s="98">
        <f>'COGS-PRICE-MARGIN_CWS'!$C90</f>
        <v>0</v>
      </c>
      <c r="T52" s="98">
        <f>'COGS-PRICE-MARGIN_CWS'!$C90</f>
        <v>0</v>
      </c>
      <c r="U52" s="98">
        <f>'COGS-PRICE-MARGIN_CWS'!$C90</f>
        <v>0</v>
      </c>
      <c r="V52" s="98">
        <f>'COGS-PRICE-MARGIN_CWS'!$C90</f>
        <v>0</v>
      </c>
      <c r="W52" s="98">
        <f>'COGS-PRICE-MARGIN_CWS'!$C90</f>
        <v>0</v>
      </c>
      <c r="X52" s="98">
        <f>'COGS-PRICE-MARGIN_CWS'!$C90</f>
        <v>0</v>
      </c>
      <c r="Y52" s="98">
        <f>'COGS-PRICE-MARGIN_CWS'!$C90</f>
        <v>0</v>
      </c>
      <c r="Z52" s="98">
        <f>'COGS-PRICE-MARGIN_CWS'!$C90</f>
        <v>0</v>
      </c>
      <c r="AA52" s="98" t="e">
        <f>'COGS-PRICE-MARGIN_CWS'!#REF!</f>
        <v>#REF!</v>
      </c>
      <c r="AB52" s="98" t="e">
        <f>'COGS-PRICE-MARGIN_CWS'!#REF!</f>
        <v>#REF!</v>
      </c>
      <c r="AC52" s="98" t="e">
        <f>'COGS-PRICE-MARGIN_CWS'!#REF!</f>
        <v>#REF!</v>
      </c>
      <c r="AD52" s="98" t="e">
        <f>'COGS-PRICE-MARGIN_CWS'!#REF!</f>
        <v>#REF!</v>
      </c>
      <c r="AE52" s="98" t="e">
        <f>'COGS-PRICE-MARGIN_CWS'!#REF!</f>
        <v>#REF!</v>
      </c>
      <c r="AF52" s="98" t="e">
        <f>'COGS-PRICE-MARGIN_CWS'!#REF!</f>
        <v>#REF!</v>
      </c>
      <c r="AG52" s="98" t="e">
        <f>'COGS-PRICE-MARGIN_CWS'!#REF!</f>
        <v>#REF!</v>
      </c>
      <c r="AH52" s="98" t="e">
        <f>'COGS-PRICE-MARGIN_CWS'!#REF!</f>
        <v>#REF!</v>
      </c>
      <c r="AI52" s="98" t="e">
        <f>'COGS-PRICE-MARGIN_CWS'!#REF!</f>
        <v>#REF!</v>
      </c>
      <c r="AJ52" s="98" t="e">
        <f>'COGS-PRICE-MARGIN_CWS'!#REF!</f>
        <v>#REF!</v>
      </c>
      <c r="AK52" s="98" t="e">
        <f>'COGS-PRICE-MARGIN_CWS'!#REF!</f>
        <v>#REF!</v>
      </c>
      <c r="AL52" s="98" t="e">
        <f>'COGS-PRICE-MARGIN_CWS'!#REF!</f>
        <v>#REF!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0">C51*(1-C52)</f>
        <v>0</v>
      </c>
      <c r="D54" s="369">
        <f t="shared" si="20"/>
        <v>0</v>
      </c>
      <c r="E54" s="369">
        <f t="shared" si="20"/>
        <v>0</v>
      </c>
      <c r="F54" s="99">
        <f t="shared" si="20"/>
        <v>62790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41860</v>
      </c>
      <c r="O54" s="99">
        <f t="shared" si="20"/>
        <v>0</v>
      </c>
      <c r="P54" s="99">
        <f t="shared" si="20"/>
        <v>0</v>
      </c>
      <c r="Q54" s="99">
        <f t="shared" si="20"/>
        <v>0</v>
      </c>
      <c r="R54" s="99">
        <f t="shared" si="20"/>
        <v>0</v>
      </c>
      <c r="S54" s="99">
        <f t="shared" si="20"/>
        <v>0</v>
      </c>
      <c r="T54" s="99">
        <f t="shared" si="20"/>
        <v>0</v>
      </c>
      <c r="U54" s="99">
        <f t="shared" si="20"/>
        <v>0</v>
      </c>
      <c r="V54" s="99">
        <f t="shared" si="20"/>
        <v>0</v>
      </c>
      <c r="W54" s="99">
        <f t="shared" si="20"/>
        <v>0</v>
      </c>
      <c r="X54" s="99">
        <f t="shared" si="20"/>
        <v>0</v>
      </c>
      <c r="Y54" s="99">
        <f t="shared" si="20"/>
        <v>0</v>
      </c>
      <c r="Z54" s="99">
        <f t="shared" si="20"/>
        <v>0</v>
      </c>
      <c r="AA54" s="99" t="e">
        <f t="shared" si="20"/>
        <v>#REF!</v>
      </c>
      <c r="AB54" s="99" t="e">
        <f t="shared" si="20"/>
        <v>#REF!</v>
      </c>
      <c r="AC54" s="99" t="e">
        <f t="shared" si="20"/>
        <v>#REF!</v>
      </c>
      <c r="AD54" s="99" t="e">
        <f t="shared" si="20"/>
        <v>#REF!</v>
      </c>
      <c r="AE54" s="99" t="e">
        <f t="shared" si="20"/>
        <v>#REF!</v>
      </c>
      <c r="AF54" s="99" t="e">
        <f t="shared" si="20"/>
        <v>#REF!</v>
      </c>
      <c r="AG54" s="99" t="e">
        <f t="shared" si="20"/>
        <v>#REF!</v>
      </c>
      <c r="AH54" s="99" t="e">
        <f t="shared" si="20"/>
        <v>#REF!</v>
      </c>
      <c r="AI54" s="99" t="e">
        <f t="shared" si="20"/>
        <v>#REF!</v>
      </c>
      <c r="AJ54" s="99" t="e">
        <f t="shared" si="20"/>
        <v>#REF!</v>
      </c>
      <c r="AK54" s="99" t="e">
        <f t="shared" si="20"/>
        <v>#REF!</v>
      </c>
      <c r="AL54" s="99" t="e">
        <f t="shared" si="20"/>
        <v>#REF!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118" t="e">
        <f>SUM(C54:BJ54)</f>
        <v>#REF!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'COGS-PRICE-MARGIN_CWS'!$E90*O50</f>
        <v>0</v>
      </c>
      <c r="P58" s="97">
        <f>'COGS-PRICE-MARGIN_CWS'!$E90*P50</f>
        <v>0</v>
      </c>
      <c r="Q58" s="97">
        <f>'COGS-PRICE-MARGIN_CWS'!$E90*Q50</f>
        <v>0</v>
      </c>
      <c r="R58" s="97">
        <f>'COGS-PRICE-MARGIN_CWS'!$E90*R50</f>
        <v>0</v>
      </c>
      <c r="S58" s="97">
        <f>'COGS-PRICE-MARGIN_CWS'!$E90*S50</f>
        <v>0</v>
      </c>
      <c r="T58" s="97">
        <f>'COGS-PRICE-MARGIN_CWS'!$E90*T50</f>
        <v>0</v>
      </c>
      <c r="U58" s="97">
        <f>'COGS-PRICE-MARGIN_CWS'!$E90*U50</f>
        <v>0</v>
      </c>
      <c r="V58" s="97">
        <f>'COGS-PRICE-MARGIN_CWS'!$E90*V50</f>
        <v>0</v>
      </c>
      <c r="W58" s="97">
        <f>'COGS-PRICE-MARGIN_CWS'!$E90*W50</f>
        <v>0</v>
      </c>
      <c r="X58" s="97">
        <f>'COGS-PRICE-MARGIN_CWS'!$E90*X50</f>
        <v>0</v>
      </c>
      <c r="Y58" s="97">
        <f>'COGS-PRICE-MARGIN_CWS'!$E90*Y50</f>
        <v>0</v>
      </c>
      <c r="Z58" s="97">
        <f>'COGS-PRICE-MARGIN_CWS'!$E90*Z50</f>
        <v>0</v>
      </c>
      <c r="AA58" s="97" t="e">
        <f>'COGS-PRICE-MARGIN_CWS'!#REF!*AA50</f>
        <v>#REF!</v>
      </c>
      <c r="AB58" s="97" t="e">
        <f>'COGS-PRICE-MARGIN_CWS'!#REF!*AB50</f>
        <v>#REF!</v>
      </c>
      <c r="AC58" s="97" t="e">
        <f>'COGS-PRICE-MARGIN_CWS'!#REF!*AC50</f>
        <v>#REF!</v>
      </c>
      <c r="AD58" s="97" t="e">
        <f>'COGS-PRICE-MARGIN_CWS'!#REF!*AD50</f>
        <v>#REF!</v>
      </c>
      <c r="AE58" s="97" t="e">
        <f>'COGS-PRICE-MARGIN_CWS'!#REF!*AE50</f>
        <v>#REF!</v>
      </c>
      <c r="AF58" s="97" t="e">
        <f>'COGS-PRICE-MARGIN_CWS'!#REF!*AF50</f>
        <v>#REF!</v>
      </c>
      <c r="AG58" s="97" t="e">
        <f>'COGS-PRICE-MARGIN_CWS'!#REF!*AG50</f>
        <v>#REF!</v>
      </c>
      <c r="AH58" s="97" t="e">
        <f>'COGS-PRICE-MARGIN_CWS'!#REF!*AH50</f>
        <v>#REF!</v>
      </c>
      <c r="AI58" s="97" t="e">
        <f>'COGS-PRICE-MARGIN_CWS'!#REF!*AI50</f>
        <v>#REF!</v>
      </c>
      <c r="AJ58" s="97" t="e">
        <f>'COGS-PRICE-MARGIN_CWS'!#REF!*AJ50</f>
        <v>#REF!</v>
      </c>
      <c r="AK58" s="97" t="e">
        <f>'COGS-PRICE-MARGIN_CWS'!#REF!*AK50</f>
        <v>#REF!</v>
      </c>
      <c r="AL58" s="97" t="e">
        <f>'COGS-PRICE-MARGIN_CWS'!#REF!*AL50</f>
        <v>#REF!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 t="e">
        <f>SUM(C58:BJ58)</f>
        <v>#REF!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'COGS-PRICE-MARGIN_CWS'!$E91*O50</f>
        <v>0</v>
      </c>
      <c r="P59" s="97">
        <f>'COGS-PRICE-MARGIN_CWS'!$E91*P50</f>
        <v>0</v>
      </c>
      <c r="Q59" s="97">
        <f>'COGS-PRICE-MARGIN_CWS'!$E91*Q50</f>
        <v>0</v>
      </c>
      <c r="R59" s="97">
        <f>'COGS-PRICE-MARGIN_CWS'!$E91*R50</f>
        <v>0</v>
      </c>
      <c r="S59" s="97">
        <f>'COGS-PRICE-MARGIN_CWS'!$E91*S50</f>
        <v>0</v>
      </c>
      <c r="T59" s="97">
        <f>'COGS-PRICE-MARGIN_CWS'!$E91*T50</f>
        <v>0</v>
      </c>
      <c r="U59" s="97">
        <f>'COGS-PRICE-MARGIN_CWS'!$E91*U50</f>
        <v>0</v>
      </c>
      <c r="V59" s="97">
        <f>'COGS-PRICE-MARGIN_CWS'!$E91*V50</f>
        <v>0</v>
      </c>
      <c r="W59" s="97">
        <f>'COGS-PRICE-MARGIN_CWS'!$E91*W50</f>
        <v>0</v>
      </c>
      <c r="X59" s="97">
        <f>'COGS-PRICE-MARGIN_CWS'!$E91*X50</f>
        <v>0</v>
      </c>
      <c r="Y59" s="97">
        <f>'COGS-PRICE-MARGIN_CWS'!$E91*Y50</f>
        <v>0</v>
      </c>
      <c r="Z59" s="97">
        <f>'COGS-PRICE-MARGIN_CWS'!$E91*Z50</f>
        <v>0</v>
      </c>
      <c r="AA59" s="97" t="e">
        <f>'COGS-PRICE-MARGIN_CWS'!#REF!*AA50</f>
        <v>#REF!</v>
      </c>
      <c r="AB59" s="97" t="e">
        <f>'COGS-PRICE-MARGIN_CWS'!#REF!*AB50</f>
        <v>#REF!</v>
      </c>
      <c r="AC59" s="97" t="e">
        <f>'COGS-PRICE-MARGIN_CWS'!#REF!*AC50</f>
        <v>#REF!</v>
      </c>
      <c r="AD59" s="97" t="e">
        <f>'COGS-PRICE-MARGIN_CWS'!#REF!*AD50</f>
        <v>#REF!</v>
      </c>
      <c r="AE59" s="97" t="e">
        <f>'COGS-PRICE-MARGIN_CWS'!#REF!*AE50</f>
        <v>#REF!</v>
      </c>
      <c r="AF59" s="97" t="e">
        <f>'COGS-PRICE-MARGIN_CWS'!#REF!*AF50</f>
        <v>#REF!</v>
      </c>
      <c r="AG59" s="97" t="e">
        <f>'COGS-PRICE-MARGIN_CWS'!#REF!*AG50</f>
        <v>#REF!</v>
      </c>
      <c r="AH59" s="97" t="e">
        <f>'COGS-PRICE-MARGIN_CWS'!#REF!*AH50</f>
        <v>#REF!</v>
      </c>
      <c r="AI59" s="97" t="e">
        <f>'COGS-PRICE-MARGIN_CWS'!#REF!*AI50</f>
        <v>#REF!</v>
      </c>
      <c r="AJ59" s="97" t="e">
        <f>'COGS-PRICE-MARGIN_CWS'!#REF!*AJ50</f>
        <v>#REF!</v>
      </c>
      <c r="AK59" s="97" t="e">
        <f>'COGS-PRICE-MARGIN_CWS'!#REF!*AK50</f>
        <v>#REF!</v>
      </c>
      <c r="AL59" s="97" t="e">
        <f>'COGS-PRICE-MARGIN_CWS'!#REF!*AL50</f>
        <v>#REF!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 t="e">
        <f>SUM(C59:BJ59)</f>
        <v>#REF!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'COGS-PRICE-MARGIN_CWS'!$E92*O50</f>
        <v>0</v>
      </c>
      <c r="P60" s="97">
        <f>'COGS-PRICE-MARGIN_CWS'!$E92*P50</f>
        <v>0</v>
      </c>
      <c r="Q60" s="97">
        <f>'COGS-PRICE-MARGIN_CWS'!$E92*Q50</f>
        <v>0</v>
      </c>
      <c r="R60" s="97">
        <f>'COGS-PRICE-MARGIN_CWS'!$E92*R50</f>
        <v>0</v>
      </c>
      <c r="S60" s="97">
        <f>'COGS-PRICE-MARGIN_CWS'!$E92*S50</f>
        <v>0</v>
      </c>
      <c r="T60" s="97">
        <f>'COGS-PRICE-MARGIN_CWS'!$E92*T50</f>
        <v>0</v>
      </c>
      <c r="U60" s="97">
        <f>'COGS-PRICE-MARGIN_CWS'!$E92*U50</f>
        <v>0</v>
      </c>
      <c r="V60" s="97">
        <f>'COGS-PRICE-MARGIN_CWS'!$E92*V50</f>
        <v>0</v>
      </c>
      <c r="W60" s="97">
        <f>'COGS-PRICE-MARGIN_CWS'!$E92*W50</f>
        <v>0</v>
      </c>
      <c r="X60" s="97">
        <f>'COGS-PRICE-MARGIN_CWS'!$E92*X50</f>
        <v>0</v>
      </c>
      <c r="Y60" s="97">
        <f>'COGS-PRICE-MARGIN_CWS'!$E92*Y50</f>
        <v>0</v>
      </c>
      <c r="Z60" s="97">
        <f>'COGS-PRICE-MARGIN_CWS'!$E92*Z50</f>
        <v>0</v>
      </c>
      <c r="AA60" s="97" t="e">
        <f>'COGS-PRICE-MARGIN_CWS'!#REF!*AA50</f>
        <v>#REF!</v>
      </c>
      <c r="AB60" s="97" t="e">
        <f>'COGS-PRICE-MARGIN_CWS'!#REF!*AB50</f>
        <v>#REF!</v>
      </c>
      <c r="AC60" s="97" t="e">
        <f>'COGS-PRICE-MARGIN_CWS'!#REF!*AC50</f>
        <v>#REF!</v>
      </c>
      <c r="AD60" s="97" t="e">
        <f>'COGS-PRICE-MARGIN_CWS'!#REF!*AD50</f>
        <v>#REF!</v>
      </c>
      <c r="AE60" s="97" t="e">
        <f>'COGS-PRICE-MARGIN_CWS'!#REF!*AE50</f>
        <v>#REF!</v>
      </c>
      <c r="AF60" s="97" t="e">
        <f>'COGS-PRICE-MARGIN_CWS'!#REF!*AF50</f>
        <v>#REF!</v>
      </c>
      <c r="AG60" s="97" t="e">
        <f>'COGS-PRICE-MARGIN_CWS'!#REF!*AG50</f>
        <v>#REF!</v>
      </c>
      <c r="AH60" s="97" t="e">
        <f>'COGS-PRICE-MARGIN_CWS'!#REF!*AH50</f>
        <v>#REF!</v>
      </c>
      <c r="AI60" s="97" t="e">
        <f>'COGS-PRICE-MARGIN_CWS'!#REF!*AI50</f>
        <v>#REF!</v>
      </c>
      <c r="AJ60" s="97" t="e">
        <f>'COGS-PRICE-MARGIN_CWS'!#REF!*AJ50</f>
        <v>#REF!</v>
      </c>
      <c r="AK60" s="97" t="e">
        <f>'COGS-PRICE-MARGIN_CWS'!#REF!*AK50</f>
        <v>#REF!</v>
      </c>
      <c r="AL60" s="97" t="e">
        <f>'COGS-PRICE-MARGIN_CWS'!#REF!*AL50</f>
        <v>#REF!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 t="e">
        <f>SUM(C60:BJ60)</f>
        <v>#REF!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'COGS-PRICE-MARGIN_CWS'!$E93*O50</f>
        <v>0</v>
      </c>
      <c r="P61" s="97">
        <f>'COGS-PRICE-MARGIN_CWS'!$E93*P50</f>
        <v>0</v>
      </c>
      <c r="Q61" s="97">
        <f>'COGS-PRICE-MARGIN_CWS'!$E93*Q50</f>
        <v>0</v>
      </c>
      <c r="R61" s="97">
        <f>'COGS-PRICE-MARGIN_CWS'!$E93*R50</f>
        <v>0</v>
      </c>
      <c r="S61" s="97">
        <f>'COGS-PRICE-MARGIN_CWS'!$E93*S50</f>
        <v>0</v>
      </c>
      <c r="T61" s="97">
        <f>'COGS-PRICE-MARGIN_CWS'!$E93*T50</f>
        <v>0</v>
      </c>
      <c r="U61" s="97">
        <f>'COGS-PRICE-MARGIN_CWS'!$E93*U50</f>
        <v>0</v>
      </c>
      <c r="V61" s="97">
        <f>'COGS-PRICE-MARGIN_CWS'!$E93*V50</f>
        <v>0</v>
      </c>
      <c r="W61" s="97">
        <f>'COGS-PRICE-MARGIN_CWS'!$E93*W50</f>
        <v>0</v>
      </c>
      <c r="X61" s="97">
        <f>'COGS-PRICE-MARGIN_CWS'!$E93*X50</f>
        <v>0</v>
      </c>
      <c r="Y61" s="97">
        <f>'COGS-PRICE-MARGIN_CWS'!$E93*Y50</f>
        <v>0</v>
      </c>
      <c r="Z61" s="97">
        <f>'COGS-PRICE-MARGIN_CWS'!$E93*Z50</f>
        <v>0</v>
      </c>
      <c r="AA61" s="97" t="e">
        <f>'COGS-PRICE-MARGIN_CWS'!#REF!*AA50</f>
        <v>#REF!</v>
      </c>
      <c r="AB61" s="97" t="e">
        <f>'COGS-PRICE-MARGIN_CWS'!#REF!*AB50</f>
        <v>#REF!</v>
      </c>
      <c r="AC61" s="97" t="e">
        <f>'COGS-PRICE-MARGIN_CWS'!#REF!*AC50</f>
        <v>#REF!</v>
      </c>
      <c r="AD61" s="97" t="e">
        <f>'COGS-PRICE-MARGIN_CWS'!#REF!*AD50</f>
        <v>#REF!</v>
      </c>
      <c r="AE61" s="97" t="e">
        <f>'COGS-PRICE-MARGIN_CWS'!#REF!*AE50</f>
        <v>#REF!</v>
      </c>
      <c r="AF61" s="97" t="e">
        <f>'COGS-PRICE-MARGIN_CWS'!#REF!*AF50</f>
        <v>#REF!</v>
      </c>
      <c r="AG61" s="97" t="e">
        <f>'COGS-PRICE-MARGIN_CWS'!#REF!*AG50</f>
        <v>#REF!</v>
      </c>
      <c r="AH61" s="97" t="e">
        <f>'COGS-PRICE-MARGIN_CWS'!#REF!*AH50</f>
        <v>#REF!</v>
      </c>
      <c r="AI61" s="97" t="e">
        <f>'COGS-PRICE-MARGIN_CWS'!#REF!*AI50</f>
        <v>#REF!</v>
      </c>
      <c r="AJ61" s="97" t="e">
        <f>'COGS-PRICE-MARGIN_CWS'!#REF!*AJ50</f>
        <v>#REF!</v>
      </c>
      <c r="AK61" s="97" t="e">
        <f>'COGS-PRICE-MARGIN_CWS'!#REF!*AK50</f>
        <v>#REF!</v>
      </c>
      <c r="AL61" s="97" t="e">
        <f>'COGS-PRICE-MARGIN_CWS'!#REF!*AL50</f>
        <v>#REF!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 t="e">
        <f>SUM(C61:BJ61)</f>
        <v>#REF!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1">SUM(D58:D61)</f>
        <v>0</v>
      </c>
      <c r="E63" s="369">
        <f t="shared" si="21"/>
        <v>0</v>
      </c>
      <c r="F63" s="99">
        <f t="shared" si="21"/>
        <v>40500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27000</v>
      </c>
      <c r="O63" s="99">
        <f>SUM(O58:O61)</f>
        <v>0</v>
      </c>
      <c r="P63" s="99">
        <f t="shared" ref="P63:BJ63" si="22">SUM(P58:P61)</f>
        <v>0</v>
      </c>
      <c r="Q63" s="99">
        <f t="shared" si="22"/>
        <v>0</v>
      </c>
      <c r="R63" s="99">
        <f t="shared" si="22"/>
        <v>0</v>
      </c>
      <c r="S63" s="99">
        <f t="shared" si="22"/>
        <v>0</v>
      </c>
      <c r="T63" s="99">
        <f t="shared" si="22"/>
        <v>0</v>
      </c>
      <c r="U63" s="99">
        <f t="shared" si="22"/>
        <v>0</v>
      </c>
      <c r="V63" s="99">
        <f t="shared" si="22"/>
        <v>0</v>
      </c>
      <c r="W63" s="99">
        <f t="shared" si="22"/>
        <v>0</v>
      </c>
      <c r="X63" s="99">
        <f t="shared" si="22"/>
        <v>0</v>
      </c>
      <c r="Y63" s="99">
        <f t="shared" si="22"/>
        <v>0</v>
      </c>
      <c r="Z63" s="99">
        <f t="shared" si="22"/>
        <v>0</v>
      </c>
      <c r="AA63" s="99" t="e">
        <f t="shared" si="22"/>
        <v>#REF!</v>
      </c>
      <c r="AB63" s="99" t="e">
        <f t="shared" si="22"/>
        <v>#REF!</v>
      </c>
      <c r="AC63" s="99" t="e">
        <f t="shared" si="22"/>
        <v>#REF!</v>
      </c>
      <c r="AD63" s="99" t="e">
        <f t="shared" si="22"/>
        <v>#REF!</v>
      </c>
      <c r="AE63" s="99" t="e">
        <f t="shared" si="22"/>
        <v>#REF!</v>
      </c>
      <c r="AF63" s="99" t="e">
        <f t="shared" si="22"/>
        <v>#REF!</v>
      </c>
      <c r="AG63" s="99" t="e">
        <f t="shared" si="22"/>
        <v>#REF!</v>
      </c>
      <c r="AH63" s="99" t="e">
        <f t="shared" si="22"/>
        <v>#REF!</v>
      </c>
      <c r="AI63" s="99" t="e">
        <f t="shared" si="22"/>
        <v>#REF!</v>
      </c>
      <c r="AJ63" s="99" t="e">
        <f t="shared" si="22"/>
        <v>#REF!</v>
      </c>
      <c r="AK63" s="99" t="e">
        <f t="shared" si="22"/>
        <v>#REF!</v>
      </c>
      <c r="AL63" s="99" t="e">
        <f t="shared" si="22"/>
        <v>#REF!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118" t="e">
        <f>SUM(C63:BJ63)</f>
        <v>#REF!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3">C54-C63</f>
        <v>0</v>
      </c>
      <c r="D65" s="369">
        <f t="shared" si="23"/>
        <v>0</v>
      </c>
      <c r="E65" s="369">
        <f t="shared" si="23"/>
        <v>0</v>
      </c>
      <c r="F65" s="99">
        <f t="shared" si="23"/>
        <v>22290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14860</v>
      </c>
      <c r="O65" s="99">
        <f t="shared" si="23"/>
        <v>0</v>
      </c>
      <c r="P65" s="99">
        <f t="shared" si="23"/>
        <v>0</v>
      </c>
      <c r="Q65" s="99">
        <f t="shared" si="23"/>
        <v>0</v>
      </c>
      <c r="R65" s="99">
        <f t="shared" si="23"/>
        <v>0</v>
      </c>
      <c r="S65" s="99">
        <f t="shared" si="23"/>
        <v>0</v>
      </c>
      <c r="T65" s="99">
        <f t="shared" si="23"/>
        <v>0</v>
      </c>
      <c r="U65" s="99">
        <f t="shared" si="23"/>
        <v>0</v>
      </c>
      <c r="V65" s="99">
        <f t="shared" si="23"/>
        <v>0</v>
      </c>
      <c r="W65" s="99">
        <f t="shared" si="23"/>
        <v>0</v>
      </c>
      <c r="X65" s="99">
        <f t="shared" si="23"/>
        <v>0</v>
      </c>
      <c r="Y65" s="99">
        <f t="shared" si="23"/>
        <v>0</v>
      </c>
      <c r="Z65" s="99">
        <f t="shared" si="23"/>
        <v>0</v>
      </c>
      <c r="AA65" s="99" t="e">
        <f t="shared" si="23"/>
        <v>#REF!</v>
      </c>
      <c r="AB65" s="99" t="e">
        <f t="shared" si="23"/>
        <v>#REF!</v>
      </c>
      <c r="AC65" s="99" t="e">
        <f t="shared" si="23"/>
        <v>#REF!</v>
      </c>
      <c r="AD65" s="99" t="e">
        <f t="shared" si="23"/>
        <v>#REF!</v>
      </c>
      <c r="AE65" s="99" t="e">
        <f t="shared" si="23"/>
        <v>#REF!</v>
      </c>
      <c r="AF65" s="99" t="e">
        <f t="shared" si="23"/>
        <v>#REF!</v>
      </c>
      <c r="AG65" s="99" t="e">
        <f t="shared" si="23"/>
        <v>#REF!</v>
      </c>
      <c r="AH65" s="99" t="e">
        <f t="shared" si="23"/>
        <v>#REF!</v>
      </c>
      <c r="AI65" s="99" t="e">
        <f t="shared" si="23"/>
        <v>#REF!</v>
      </c>
      <c r="AJ65" s="99" t="e">
        <f t="shared" si="23"/>
        <v>#REF!</v>
      </c>
      <c r="AK65" s="99" t="e">
        <f t="shared" si="23"/>
        <v>#REF!</v>
      </c>
      <c r="AL65" s="99" t="e">
        <f t="shared" si="23"/>
        <v>#REF!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118" t="e">
        <f>SUM(C65:BJ65)</f>
        <v>#REF!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4">IF(D65&gt;0,(D65/D54),0)</f>
        <v>0</v>
      </c>
      <c r="E66" s="100">
        <f t="shared" si="24"/>
        <v>0</v>
      </c>
      <c r="F66" s="100">
        <f t="shared" si="24"/>
        <v>0.35499283325370284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</v>
      </c>
      <c r="P66" s="100">
        <f t="shared" si="24"/>
        <v>0</v>
      </c>
      <c r="Q66" s="100">
        <f t="shared" si="24"/>
        <v>0</v>
      </c>
      <c r="R66" s="100">
        <f t="shared" si="24"/>
        <v>0</v>
      </c>
      <c r="S66" s="100">
        <f t="shared" si="24"/>
        <v>0</v>
      </c>
      <c r="T66" s="100">
        <f t="shared" si="24"/>
        <v>0</v>
      </c>
      <c r="U66" s="100">
        <f t="shared" si="24"/>
        <v>0</v>
      </c>
      <c r="V66" s="100">
        <f t="shared" si="24"/>
        <v>0</v>
      </c>
      <c r="W66" s="100">
        <f t="shared" si="24"/>
        <v>0</v>
      </c>
      <c r="X66" s="100">
        <f t="shared" si="24"/>
        <v>0</v>
      </c>
      <c r="Y66" s="100">
        <f t="shared" si="24"/>
        <v>0</v>
      </c>
      <c r="Z66" s="100">
        <f t="shared" si="24"/>
        <v>0</v>
      </c>
      <c r="AA66" s="100" t="e">
        <f t="shared" si="24"/>
        <v>#REF!</v>
      </c>
      <c r="AB66" s="100" t="e">
        <f t="shared" si="24"/>
        <v>#REF!</v>
      </c>
      <c r="AC66" s="100" t="e">
        <f t="shared" si="24"/>
        <v>#REF!</v>
      </c>
      <c r="AD66" s="100" t="e">
        <f t="shared" si="24"/>
        <v>#REF!</v>
      </c>
      <c r="AE66" s="100" t="e">
        <f t="shared" si="24"/>
        <v>#REF!</v>
      </c>
      <c r="AF66" s="100" t="e">
        <f t="shared" si="24"/>
        <v>#REF!</v>
      </c>
      <c r="AG66" s="100" t="e">
        <f t="shared" si="24"/>
        <v>#REF!</v>
      </c>
      <c r="AH66" s="100" t="e">
        <f t="shared" si="24"/>
        <v>#REF!</v>
      </c>
      <c r="AI66" s="100" t="e">
        <f t="shared" si="24"/>
        <v>#REF!</v>
      </c>
      <c r="AJ66" s="100" t="e">
        <f t="shared" si="24"/>
        <v>#REF!</v>
      </c>
      <c r="AK66" s="100" t="e">
        <f t="shared" si="24"/>
        <v>#REF!</v>
      </c>
      <c r="AL66" s="100" t="e">
        <f t="shared" si="24"/>
        <v>#REF!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">
        <v>344</v>
      </c>
      <c r="C70" s="98">
        <f>'COGS-PRICE-MARGIN_CWS'!$B47</f>
        <v>0.25</v>
      </c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'COGS-PRICE-MARGIN_CWS'!$B113</f>
        <v>0</v>
      </c>
      <c r="AB70" s="98">
        <f>'COGS-PRICE-MARGIN_CWS'!$B113</f>
        <v>0</v>
      </c>
      <c r="AC70" s="98">
        <f>'COGS-PRICE-MARGIN_CWS'!$B113</f>
        <v>0</v>
      </c>
      <c r="AD70" s="98">
        <f>'COGS-PRICE-MARGIN_CWS'!$B113</f>
        <v>0</v>
      </c>
      <c r="AE70" s="98">
        <f>'COGS-PRICE-MARGIN_CWS'!$B113</f>
        <v>0</v>
      </c>
      <c r="AF70" s="98">
        <f>'COGS-PRICE-MARGIN_CWS'!$B113</f>
        <v>0</v>
      </c>
      <c r="AG70" s="98">
        <f>'COGS-PRICE-MARGIN_CWS'!$B113</f>
        <v>0</v>
      </c>
      <c r="AH70" s="98">
        <f>'COGS-PRICE-MARGIN_CWS'!$B113</f>
        <v>0</v>
      </c>
      <c r="AI70" s="98">
        <f>'COGS-PRICE-MARGIN_CWS'!$B113</f>
        <v>0</v>
      </c>
      <c r="AJ70" s="98">
        <f>'COGS-PRICE-MARGIN_CWS'!$B113</f>
        <v>0</v>
      </c>
      <c r="AK70" s="98">
        <f>'COGS-PRICE-MARGIN_CWS'!$B113</f>
        <v>0</v>
      </c>
      <c r="AL70" s="98">
        <f>'COGS-PRICE-MARGIN_CWS'!$B113</f>
        <v>0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>
        <f>'COGS-PRICE-MARGIN_CWS'!$B155</f>
        <v>0</v>
      </c>
      <c r="AZ70" s="98">
        <f>'COGS-PRICE-MARGIN_CWS'!$B155</f>
        <v>0</v>
      </c>
      <c r="BA70" s="98">
        <f>'COGS-PRICE-MARGIN_CWS'!$B155</f>
        <v>0</v>
      </c>
      <c r="BB70" s="98">
        <f>'COGS-PRICE-MARGIN_CWS'!$B155</f>
        <v>0</v>
      </c>
      <c r="BC70" s="98">
        <f>'COGS-PRICE-MARGIN_CWS'!$B155</f>
        <v>0</v>
      </c>
      <c r="BD70" s="98">
        <f>'COGS-PRICE-MARGIN_CWS'!$B155</f>
        <v>0</v>
      </c>
      <c r="BE70" s="98">
        <f>'COGS-PRICE-MARGIN_CWS'!$B155</f>
        <v>0</v>
      </c>
      <c r="BF70" s="98">
        <f>'COGS-PRICE-MARGIN_CWS'!$B155</f>
        <v>0</v>
      </c>
      <c r="BG70" s="98">
        <f>'COGS-PRICE-MARGIN_CWS'!$B155</f>
        <v>0</v>
      </c>
      <c r="BH70" s="98">
        <f>'COGS-PRICE-MARGIN_CWS'!$B155</f>
        <v>0</v>
      </c>
      <c r="BI70" s="98">
        <f>'COGS-PRICE-MARGIN_CWS'!$B155</f>
        <v>0</v>
      </c>
      <c r="BJ70" s="98">
        <f>'COGS-PRICE-MARGIN_CWS'!$B155</f>
        <v>0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5">C50-C72</f>
        <v>0</v>
      </c>
      <c r="D71" s="169">
        <f t="shared" si="25"/>
        <v>0</v>
      </c>
      <c r="E71" s="169">
        <f t="shared" si="25"/>
        <v>0</v>
      </c>
      <c r="F71" s="169">
        <f t="shared" si="25"/>
        <v>2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1</v>
      </c>
      <c r="O71" s="102">
        <f t="shared" si="25"/>
        <v>0</v>
      </c>
      <c r="P71" s="102">
        <f t="shared" si="25"/>
        <v>0</v>
      </c>
      <c r="Q71" s="102">
        <f t="shared" si="25"/>
        <v>0</v>
      </c>
      <c r="R71" s="102">
        <f t="shared" si="25"/>
        <v>0</v>
      </c>
      <c r="S71" s="102">
        <f t="shared" si="25"/>
        <v>0</v>
      </c>
      <c r="T71" s="102">
        <f t="shared" si="25"/>
        <v>0</v>
      </c>
      <c r="U71" s="102">
        <f t="shared" si="25"/>
        <v>0</v>
      </c>
      <c r="V71" s="102">
        <f t="shared" si="25"/>
        <v>0</v>
      </c>
      <c r="W71" s="102">
        <f t="shared" si="25"/>
        <v>0</v>
      </c>
      <c r="X71" s="102">
        <f t="shared" si="25"/>
        <v>0</v>
      </c>
      <c r="Y71" s="102">
        <f t="shared" si="25"/>
        <v>0</v>
      </c>
      <c r="Z71" s="102">
        <f t="shared" si="25"/>
        <v>0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>
        <f t="shared" si="25"/>
        <v>0</v>
      </c>
      <c r="AZ71" s="102">
        <f t="shared" si="25"/>
        <v>0</v>
      </c>
      <c r="BA71" s="102">
        <f t="shared" si="25"/>
        <v>0</v>
      </c>
      <c r="BB71" s="102">
        <f t="shared" si="25"/>
        <v>0</v>
      </c>
      <c r="BC71" s="102">
        <f t="shared" si="25"/>
        <v>0</v>
      </c>
      <c r="BD71" s="102">
        <f t="shared" si="25"/>
        <v>0</v>
      </c>
      <c r="BE71" s="102">
        <f t="shared" si="25"/>
        <v>0</v>
      </c>
      <c r="BF71" s="102">
        <f t="shared" si="25"/>
        <v>0</v>
      </c>
      <c r="BG71" s="102">
        <f t="shared" si="25"/>
        <v>0</v>
      </c>
      <c r="BH71" s="102">
        <f t="shared" si="25"/>
        <v>0</v>
      </c>
      <c r="BI71" s="102">
        <f t="shared" si="25"/>
        <v>0</v>
      </c>
      <c r="BJ71" s="102">
        <f t="shared" si="25"/>
        <v>0</v>
      </c>
      <c r="BK71" s="103">
        <f>SUM(C71:BJ71)</f>
        <v>17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6">ROUNDUP(+D50*D70,0)</f>
        <v>0</v>
      </c>
      <c r="E72" s="169">
        <f t="shared" si="26"/>
        <v>0</v>
      </c>
      <c r="F72" s="169">
        <f t="shared" si="26"/>
        <v>1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02">
        <f t="shared" ref="O72:BJ72" si="27">ROUNDUP(+O50*O70,0)</f>
        <v>0</v>
      </c>
      <c r="P72" s="102">
        <f t="shared" si="27"/>
        <v>0</v>
      </c>
      <c r="Q72" s="102">
        <f t="shared" si="27"/>
        <v>0</v>
      </c>
      <c r="R72" s="102">
        <f t="shared" si="27"/>
        <v>0</v>
      </c>
      <c r="S72" s="102">
        <f t="shared" si="27"/>
        <v>0</v>
      </c>
      <c r="T72" s="102">
        <f t="shared" si="27"/>
        <v>0</v>
      </c>
      <c r="U72" s="102">
        <f t="shared" si="27"/>
        <v>0</v>
      </c>
      <c r="V72" s="102">
        <f t="shared" si="27"/>
        <v>0</v>
      </c>
      <c r="W72" s="102">
        <f t="shared" si="27"/>
        <v>0</v>
      </c>
      <c r="X72" s="102">
        <f t="shared" si="27"/>
        <v>0</v>
      </c>
      <c r="Y72" s="102">
        <f t="shared" si="27"/>
        <v>0</v>
      </c>
      <c r="Z72" s="102">
        <f t="shared" si="27"/>
        <v>0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>
        <f t="shared" si="27"/>
        <v>0</v>
      </c>
      <c r="AZ72" s="102">
        <f t="shared" si="27"/>
        <v>0</v>
      </c>
      <c r="BA72" s="102">
        <f t="shared" si="27"/>
        <v>0</v>
      </c>
      <c r="BB72" s="102">
        <f t="shared" si="27"/>
        <v>0</v>
      </c>
      <c r="BC72" s="102">
        <f t="shared" si="27"/>
        <v>0</v>
      </c>
      <c r="BD72" s="102">
        <f t="shared" si="27"/>
        <v>0</v>
      </c>
      <c r="BE72" s="102">
        <f t="shared" si="27"/>
        <v>0</v>
      </c>
      <c r="BF72" s="102">
        <f t="shared" si="27"/>
        <v>0</v>
      </c>
      <c r="BG72" s="102">
        <f t="shared" si="27"/>
        <v>0</v>
      </c>
      <c r="BH72" s="102">
        <f t="shared" si="27"/>
        <v>0</v>
      </c>
      <c r="BI72" s="102">
        <f t="shared" si="27"/>
        <v>0</v>
      </c>
      <c r="BJ72" s="102">
        <f t="shared" si="27"/>
        <v>0</v>
      </c>
      <c r="BK72" s="103">
        <f>SUM(C72:BJ72)</f>
        <v>9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'COGS-PRICE-MARGIN_CWS'!$B97*O71</f>
        <v>0</v>
      </c>
      <c r="P75" s="169">
        <f>'COGS-PRICE-MARGIN_CWS'!$B97*P71</f>
        <v>0</v>
      </c>
      <c r="Q75" s="169">
        <f>'COGS-PRICE-MARGIN_CWS'!$B97*Q71</f>
        <v>0</v>
      </c>
      <c r="R75" s="169">
        <f>'COGS-PRICE-MARGIN_CWS'!$B97*R71</f>
        <v>0</v>
      </c>
      <c r="S75" s="90">
        <f>'COGS-PRICE-MARGIN_CWS'!$B97*S71</f>
        <v>0</v>
      </c>
      <c r="T75" s="90">
        <f>'COGS-PRICE-MARGIN_CWS'!$B97*T71</f>
        <v>0</v>
      </c>
      <c r="U75" s="90">
        <f>'COGS-PRICE-MARGIN_CWS'!$B97*U71</f>
        <v>0</v>
      </c>
      <c r="V75" s="90">
        <f>'COGS-PRICE-MARGIN_CWS'!$B97*V71</f>
        <v>0</v>
      </c>
      <c r="W75" s="90">
        <f>'COGS-PRICE-MARGIN_CWS'!$B97*W71</f>
        <v>0</v>
      </c>
      <c r="X75" s="90">
        <f>'COGS-PRICE-MARGIN_CWS'!$B97*X71</f>
        <v>0</v>
      </c>
      <c r="Y75" s="90">
        <f>'COGS-PRICE-MARGIN_CWS'!$B97*Y71</f>
        <v>0</v>
      </c>
      <c r="Z75" s="90">
        <f>'COGS-PRICE-MARGIN_CWS'!$B97*Z71</f>
        <v>0</v>
      </c>
      <c r="AA75" s="90" t="e">
        <f>'COGS-PRICE-MARGIN_CWS'!$B105*AA71</f>
        <v>#VALUE!</v>
      </c>
      <c r="AB75" s="90" t="e">
        <f>'COGS-PRICE-MARGIN_CWS'!$B105*AB71</f>
        <v>#VALUE!</v>
      </c>
      <c r="AC75" s="90" t="e">
        <f>'COGS-PRICE-MARGIN_CWS'!$B105*AC71</f>
        <v>#VALUE!</v>
      </c>
      <c r="AD75" s="90" t="e">
        <f>'COGS-PRICE-MARGIN_CWS'!$B105*AD71</f>
        <v>#VALUE!</v>
      </c>
      <c r="AE75" s="90" t="e">
        <f>'COGS-PRICE-MARGIN_CWS'!$B105*AE71</f>
        <v>#VALUE!</v>
      </c>
      <c r="AF75" s="90" t="e">
        <f>'COGS-PRICE-MARGIN_CWS'!$B105*AF71</f>
        <v>#VALUE!</v>
      </c>
      <c r="AG75" s="90" t="e">
        <f>'COGS-PRICE-MARGIN_CWS'!$B105*AG71</f>
        <v>#VALUE!</v>
      </c>
      <c r="AH75" s="90" t="e">
        <f>'COGS-PRICE-MARGIN_CWS'!$B105*AH71</f>
        <v>#VALUE!</v>
      </c>
      <c r="AI75" s="90" t="e">
        <f>'COGS-PRICE-MARGIN_CWS'!$B105*AI71</f>
        <v>#VALUE!</v>
      </c>
      <c r="AJ75" s="90" t="e">
        <f>'COGS-PRICE-MARGIN_CWS'!$B105*AJ71</f>
        <v>#VALUE!</v>
      </c>
      <c r="AK75" s="90" t="e">
        <f>'COGS-PRICE-MARGIN_CWS'!$B105*AK71</f>
        <v>#VALUE!</v>
      </c>
      <c r="AL75" s="90" t="e">
        <f>'COGS-PRICE-MARGIN_CWS'!$B105*AL71</f>
        <v>#VALUE!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>
        <f>'COGS-PRICE-MARGIN_CWS'!$B147*AY71</f>
        <v>0</v>
      </c>
      <c r="AZ75" s="90">
        <f>'COGS-PRICE-MARGIN_CWS'!$B147*AZ71</f>
        <v>0</v>
      </c>
      <c r="BA75" s="90">
        <f>'COGS-PRICE-MARGIN_CWS'!$B147*BA71</f>
        <v>0</v>
      </c>
      <c r="BB75" s="90">
        <f>'COGS-PRICE-MARGIN_CWS'!$B147*BB71</f>
        <v>0</v>
      </c>
      <c r="BC75" s="90">
        <f>'COGS-PRICE-MARGIN_CWS'!$B147*BC71</f>
        <v>0</v>
      </c>
      <c r="BD75" s="90">
        <f>'COGS-PRICE-MARGIN_CWS'!$B147*BD71</f>
        <v>0</v>
      </c>
      <c r="BE75" s="90">
        <f>'COGS-PRICE-MARGIN_CWS'!$B147*BE71</f>
        <v>0</v>
      </c>
      <c r="BF75" s="90">
        <f>'COGS-PRICE-MARGIN_CWS'!$B147*BF71</f>
        <v>0</v>
      </c>
      <c r="BG75" s="90">
        <f>'COGS-PRICE-MARGIN_CWS'!$B147*BG71</f>
        <v>0</v>
      </c>
      <c r="BH75" s="90">
        <f>'COGS-PRICE-MARGIN_CWS'!$B147*BH71</f>
        <v>0</v>
      </c>
      <c r="BI75" s="90">
        <f>'COGS-PRICE-MARGIN_CWS'!$B147*BI71</f>
        <v>0</v>
      </c>
      <c r="BJ75" s="90">
        <f>'COGS-PRICE-MARGIN_CWS'!$B147*BJ71</f>
        <v>0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'COGS-PRICE-MARGIN_CWS'!$C97</f>
        <v>0</v>
      </c>
      <c r="P76" s="98">
        <f>'COGS-PRICE-MARGIN_CWS'!$C97</f>
        <v>0</v>
      </c>
      <c r="Q76" s="98">
        <f>'COGS-PRICE-MARGIN_CWS'!$C97</f>
        <v>0</v>
      </c>
      <c r="R76" s="98">
        <f>'COGS-PRICE-MARGIN_CWS'!$C97</f>
        <v>0</v>
      </c>
      <c r="S76" s="98">
        <f>'COGS-PRICE-MARGIN_CWS'!$C97</f>
        <v>0</v>
      </c>
      <c r="T76" s="98">
        <f>'COGS-PRICE-MARGIN_CWS'!$C97</f>
        <v>0</v>
      </c>
      <c r="U76" s="98">
        <f>'COGS-PRICE-MARGIN_CWS'!$C97</f>
        <v>0</v>
      </c>
      <c r="V76" s="98">
        <f>'COGS-PRICE-MARGIN_CWS'!$C97</f>
        <v>0</v>
      </c>
      <c r="W76" s="98">
        <f>'COGS-PRICE-MARGIN_CWS'!$C97</f>
        <v>0</v>
      </c>
      <c r="X76" s="98">
        <f>'COGS-PRICE-MARGIN_CWS'!$C97</f>
        <v>0</v>
      </c>
      <c r="Y76" s="98">
        <f>'COGS-PRICE-MARGIN_CWS'!$C97</f>
        <v>0</v>
      </c>
      <c r="Z76" s="98">
        <f>'COGS-PRICE-MARGIN_CWS'!$C97</f>
        <v>0</v>
      </c>
      <c r="AA76" s="98">
        <f>'COGS-PRICE-MARGIN_CWS'!$C105</f>
        <v>0</v>
      </c>
      <c r="AB76" s="98">
        <f>'COGS-PRICE-MARGIN_CWS'!$C105</f>
        <v>0</v>
      </c>
      <c r="AC76" s="98">
        <f>'COGS-PRICE-MARGIN_CWS'!$C105</f>
        <v>0</v>
      </c>
      <c r="AD76" s="98">
        <f>'COGS-PRICE-MARGIN_CWS'!$C105</f>
        <v>0</v>
      </c>
      <c r="AE76" s="98">
        <f>'COGS-PRICE-MARGIN_CWS'!$C105</f>
        <v>0</v>
      </c>
      <c r="AF76" s="98">
        <f>'COGS-PRICE-MARGIN_CWS'!$C105</f>
        <v>0</v>
      </c>
      <c r="AG76" s="98">
        <f>'COGS-PRICE-MARGIN_CWS'!$C105</f>
        <v>0</v>
      </c>
      <c r="AH76" s="98">
        <f>'COGS-PRICE-MARGIN_CWS'!$C105</f>
        <v>0</v>
      </c>
      <c r="AI76" s="98">
        <f>'COGS-PRICE-MARGIN_CWS'!$C105</f>
        <v>0</v>
      </c>
      <c r="AJ76" s="98">
        <f>'COGS-PRICE-MARGIN_CWS'!$C105</f>
        <v>0</v>
      </c>
      <c r="AK76" s="98">
        <f>'COGS-PRICE-MARGIN_CWS'!$C105</f>
        <v>0</v>
      </c>
      <c r="AL76" s="98">
        <f>'COGS-PRICE-MARGIN_CWS'!$C105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8">C75*(1-C76)</f>
        <v>0</v>
      </c>
      <c r="D77" s="169">
        <f t="shared" si="28"/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</v>
      </c>
      <c r="P77" s="169">
        <f t="shared" si="28"/>
        <v>0</v>
      </c>
      <c r="Q77" s="169">
        <f t="shared" si="28"/>
        <v>0</v>
      </c>
      <c r="R77" s="169">
        <f t="shared" si="28"/>
        <v>0</v>
      </c>
      <c r="S77" s="90">
        <f t="shared" si="28"/>
        <v>0</v>
      </c>
      <c r="T77" s="90">
        <f t="shared" si="28"/>
        <v>0</v>
      </c>
      <c r="U77" s="90">
        <f t="shared" si="28"/>
        <v>0</v>
      </c>
      <c r="V77" s="90">
        <f t="shared" si="28"/>
        <v>0</v>
      </c>
      <c r="W77" s="90">
        <f t="shared" si="28"/>
        <v>0</v>
      </c>
      <c r="X77" s="90">
        <f t="shared" si="28"/>
        <v>0</v>
      </c>
      <c r="Y77" s="90">
        <f t="shared" si="28"/>
        <v>0</v>
      </c>
      <c r="Z77" s="90">
        <f t="shared" si="28"/>
        <v>0</v>
      </c>
      <c r="AA77" s="90" t="e">
        <f t="shared" si="28"/>
        <v>#VALUE!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>
        <f t="shared" si="28"/>
        <v>0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>
        <f t="shared" si="28"/>
        <v>0</v>
      </c>
      <c r="AZ77" s="90">
        <f t="shared" si="28"/>
        <v>0</v>
      </c>
      <c r="BA77" s="90">
        <f t="shared" si="28"/>
        <v>0</v>
      </c>
      <c r="BB77" s="90">
        <f t="shared" si="28"/>
        <v>0</v>
      </c>
      <c r="BC77" s="90">
        <f t="shared" si="28"/>
        <v>0</v>
      </c>
      <c r="BD77" s="90">
        <f t="shared" si="28"/>
        <v>0</v>
      </c>
      <c r="BE77" s="90">
        <f t="shared" si="28"/>
        <v>0</v>
      </c>
      <c r="BF77" s="90">
        <f t="shared" si="28"/>
        <v>0</v>
      </c>
      <c r="BG77" s="90">
        <f t="shared" si="28"/>
        <v>0</v>
      </c>
      <c r="BH77" s="90">
        <f t="shared" si="28"/>
        <v>0</v>
      </c>
      <c r="BI77" s="90">
        <f t="shared" si="28"/>
        <v>0</v>
      </c>
      <c r="BJ77" s="90">
        <f t="shared" si="28"/>
        <v>0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90">
        <f>'REV-REC-MAINT_CWS'!V104</f>
        <v>0</v>
      </c>
      <c r="T78" s="90">
        <f>'REV-REC-MAINT_CWS'!W104</f>
        <v>0</v>
      </c>
      <c r="U78" s="90">
        <f>'REV-REC-MAINT_CWS'!X104</f>
        <v>0</v>
      </c>
      <c r="V78" s="90">
        <f>'REV-REC-MAINT_CWS'!Y104</f>
        <v>0</v>
      </c>
      <c r="W78" s="90">
        <f>'REV-REC-MAINT_CWS'!Z104</f>
        <v>0</v>
      </c>
      <c r="X78" s="90">
        <f>'REV-REC-MAINT_CWS'!AA104</f>
        <v>0</v>
      </c>
      <c r="Y78" s="90">
        <f>'REV-REC-MAINT_CWS'!AB104</f>
        <v>0</v>
      </c>
      <c r="Z78" s="90">
        <f>'REV-REC-MAINT_CWS'!AC104</f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'COGS-PRICE-MARGIN_CWS'!$B98*O72</f>
        <v>0</v>
      </c>
      <c r="P81" s="169">
        <f>'COGS-PRICE-MARGIN_CWS'!$B98*P72</f>
        <v>0</v>
      </c>
      <c r="Q81" s="169">
        <f>'COGS-PRICE-MARGIN_CWS'!$B98*Q72</f>
        <v>0</v>
      </c>
      <c r="R81" s="169">
        <f>'COGS-PRICE-MARGIN_CWS'!$B98*R72</f>
        <v>0</v>
      </c>
      <c r="S81" s="169">
        <f>'COGS-PRICE-MARGIN_CWS'!$B98*S72</f>
        <v>0</v>
      </c>
      <c r="T81" s="169">
        <f>'COGS-PRICE-MARGIN_CWS'!$B98*T72</f>
        <v>0</v>
      </c>
      <c r="U81" s="169">
        <f>'COGS-PRICE-MARGIN_CWS'!$B98*U72</f>
        <v>0</v>
      </c>
      <c r="V81" s="169">
        <f>'COGS-PRICE-MARGIN_CWS'!$B98*V72</f>
        <v>0</v>
      </c>
      <c r="W81" s="169">
        <f>'COGS-PRICE-MARGIN_CWS'!$B98*W72</f>
        <v>0</v>
      </c>
      <c r="X81" s="169">
        <f>'COGS-PRICE-MARGIN_CWS'!$B98*X72</f>
        <v>0</v>
      </c>
      <c r="Y81" s="169">
        <f>'COGS-PRICE-MARGIN_CWS'!$B98*Y72</f>
        <v>0</v>
      </c>
      <c r="Z81" s="169">
        <f>'COGS-PRICE-MARGIN_CWS'!$B98*Z72</f>
        <v>0</v>
      </c>
      <c r="AA81" s="90">
        <f>'COGS-PRICE-MARGIN_CWS'!$B111*AA72</f>
        <v>0</v>
      </c>
      <c r="AB81" s="90">
        <f>'COGS-PRICE-MARGIN_CWS'!$B111*AB72</f>
        <v>0</v>
      </c>
      <c r="AC81" s="90">
        <f>'COGS-PRICE-MARGIN_CWS'!$B111*AC72</f>
        <v>0</v>
      </c>
      <c r="AD81" s="90">
        <f>'COGS-PRICE-MARGIN_CWS'!$B111*AD72</f>
        <v>0</v>
      </c>
      <c r="AE81" s="90">
        <f>'COGS-PRICE-MARGIN_CWS'!$B111*AE72</f>
        <v>0</v>
      </c>
      <c r="AF81" s="90">
        <f>'COGS-PRICE-MARGIN_CWS'!$B111*AF72</f>
        <v>0</v>
      </c>
      <c r="AG81" s="90">
        <f>'COGS-PRICE-MARGIN_CWS'!$B111*AG72</f>
        <v>0</v>
      </c>
      <c r="AH81" s="90">
        <f>'COGS-PRICE-MARGIN_CWS'!$B111*AH72</f>
        <v>0</v>
      </c>
      <c r="AI81" s="90">
        <f>'COGS-PRICE-MARGIN_CWS'!$B111*AI72</f>
        <v>0</v>
      </c>
      <c r="AJ81" s="90">
        <f>'COGS-PRICE-MARGIN_CWS'!$B111*AJ72</f>
        <v>0</v>
      </c>
      <c r="AK81" s="90">
        <f>'COGS-PRICE-MARGIN_CWS'!$B111*AK72</f>
        <v>0</v>
      </c>
      <c r="AL81" s="90">
        <f>'COGS-PRICE-MARGIN_CWS'!$B111*AL72</f>
        <v>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>
        <f>'COGS-PRICE-MARGIN_CWS'!$B153*AY72</f>
        <v>0</v>
      </c>
      <c r="AZ81" s="90">
        <f>'COGS-PRICE-MARGIN_CWS'!$B153*AZ72</f>
        <v>0</v>
      </c>
      <c r="BA81" s="90">
        <f>'COGS-PRICE-MARGIN_CWS'!$B153*BA72</f>
        <v>0</v>
      </c>
      <c r="BB81" s="90">
        <f>'COGS-PRICE-MARGIN_CWS'!$B153*BB72</f>
        <v>0</v>
      </c>
      <c r="BC81" s="90">
        <f>'COGS-PRICE-MARGIN_CWS'!$B153*BC72</f>
        <v>0</v>
      </c>
      <c r="BD81" s="90">
        <f>'COGS-PRICE-MARGIN_CWS'!$B153*BD72</f>
        <v>0</v>
      </c>
      <c r="BE81" s="90">
        <f>'COGS-PRICE-MARGIN_CWS'!$B153*BE72</f>
        <v>0</v>
      </c>
      <c r="BF81" s="90">
        <f>'COGS-PRICE-MARGIN_CWS'!$B153*BF72</f>
        <v>0</v>
      </c>
      <c r="BG81" s="90">
        <f>'COGS-PRICE-MARGIN_CWS'!$B153*BG72</f>
        <v>0</v>
      </c>
      <c r="BH81" s="90">
        <f>'COGS-PRICE-MARGIN_CWS'!$B153*BH72</f>
        <v>0</v>
      </c>
      <c r="BI81" s="90">
        <f>'COGS-PRICE-MARGIN_CWS'!$B153*BI72</f>
        <v>0</v>
      </c>
      <c r="BJ81" s="90">
        <f>'COGS-PRICE-MARGIN_CWS'!$B153*BJ72</f>
        <v>0</v>
      </c>
      <c r="BK81" s="118">
        <f>SUM(C81:BJ81)</f>
        <v>22500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29">D$17+D$40+D$41+D$44+D$45</f>
        <v>0</v>
      </c>
      <c r="E86" s="97">
        <f t="shared" si="29"/>
        <v>0</v>
      </c>
      <c r="F86" s="97">
        <f t="shared" si="29"/>
        <v>86900</v>
      </c>
      <c r="G86" s="97">
        <f t="shared" si="29"/>
        <v>103280</v>
      </c>
      <c r="H86" s="97">
        <f t="shared" si="29"/>
        <v>119660</v>
      </c>
      <c r="I86" s="97">
        <f t="shared" si="29"/>
        <v>86900</v>
      </c>
      <c r="J86" s="97">
        <f t="shared" si="29"/>
        <v>103280</v>
      </c>
      <c r="K86" s="97">
        <f t="shared" si="29"/>
        <v>68020</v>
      </c>
      <c r="L86" s="97">
        <f t="shared" si="29"/>
        <v>68020</v>
      </c>
      <c r="M86" s="97">
        <f t="shared" si="29"/>
        <v>68020</v>
      </c>
      <c r="N86" s="97">
        <f t="shared" si="29"/>
        <v>35260</v>
      </c>
      <c r="O86" s="97">
        <f t="shared" si="29"/>
        <v>288000</v>
      </c>
      <c r="P86" s="97">
        <f t="shared" si="29"/>
        <v>468000</v>
      </c>
      <c r="Q86" s="97">
        <f t="shared" si="29"/>
        <v>522000</v>
      </c>
      <c r="R86" s="97">
        <f t="shared" si="29"/>
        <v>522000</v>
      </c>
      <c r="S86" s="97">
        <f t="shared" si="29"/>
        <v>576000</v>
      </c>
      <c r="T86" s="97">
        <f t="shared" si="29"/>
        <v>630000</v>
      </c>
      <c r="U86" s="97">
        <f t="shared" si="29"/>
        <v>522000</v>
      </c>
      <c r="V86" s="97">
        <f t="shared" si="29"/>
        <v>576000</v>
      </c>
      <c r="W86" s="97">
        <f t="shared" si="29"/>
        <v>468000</v>
      </c>
      <c r="X86" s="97">
        <f t="shared" si="29"/>
        <v>468000</v>
      </c>
      <c r="Y86" s="97">
        <f t="shared" si="29"/>
        <v>468000</v>
      </c>
      <c r="Z86" s="97">
        <f t="shared" si="29"/>
        <v>288000</v>
      </c>
      <c r="AA86" s="97">
        <f t="shared" si="29"/>
        <v>-835663641.29999995</v>
      </c>
      <c r="AB86" s="97">
        <f t="shared" si="29"/>
        <v>-1357958595.9000001</v>
      </c>
      <c r="AC86" s="97">
        <f t="shared" si="29"/>
        <v>-1514622224.0999999</v>
      </c>
      <c r="AD86" s="97">
        <f t="shared" si="29"/>
        <v>-1514559434.0999999</v>
      </c>
      <c r="AE86" s="97">
        <f t="shared" si="29"/>
        <v>-1671243562.5999999</v>
      </c>
      <c r="AF86" s="97">
        <f t="shared" si="29"/>
        <v>-1827886260.8</v>
      </c>
      <c r="AG86" s="97">
        <f t="shared" si="29"/>
        <v>-1514559434.0999999</v>
      </c>
      <c r="AH86" s="97">
        <f t="shared" si="29"/>
        <v>-1671243562.5999999</v>
      </c>
      <c r="AI86" s="97">
        <f t="shared" si="29"/>
        <v>-1357895805.9000001</v>
      </c>
      <c r="AJ86" s="97">
        <f t="shared" si="29"/>
        <v>-1357895805.9000001</v>
      </c>
      <c r="AK86" s="97">
        <f t="shared" si="29"/>
        <v>-1357895805.9000001</v>
      </c>
      <c r="AL86" s="97">
        <f t="shared" si="29"/>
        <v>-835642711.29999995</v>
      </c>
      <c r="AM86" s="97" t="e">
        <f t="shared" si="29"/>
        <v>#VALUE!</v>
      </c>
      <c r="AN86" s="97" t="e">
        <f t="shared" si="29"/>
        <v>#VALUE!</v>
      </c>
      <c r="AO86" s="97" t="e">
        <f t="shared" si="29"/>
        <v>#VALUE!</v>
      </c>
      <c r="AP86" s="97" t="e">
        <f t="shared" si="29"/>
        <v>#VALUE!</v>
      </c>
      <c r="AQ86" s="97" t="e">
        <f t="shared" si="29"/>
        <v>#VALUE!</v>
      </c>
      <c r="AR86" s="97" t="e">
        <f t="shared" si="29"/>
        <v>#VALUE!</v>
      </c>
      <c r="AS86" s="97" t="e">
        <f t="shared" si="29"/>
        <v>#VALUE!</v>
      </c>
      <c r="AT86" s="97" t="e">
        <f t="shared" si="29"/>
        <v>#VALUE!</v>
      </c>
      <c r="AU86" s="97" t="e">
        <f t="shared" si="29"/>
        <v>#VALUE!</v>
      </c>
      <c r="AV86" s="97" t="e">
        <f t="shared" si="29"/>
        <v>#VALUE!</v>
      </c>
      <c r="AW86" s="97" t="e">
        <f t="shared" si="29"/>
        <v>#VALUE!</v>
      </c>
      <c r="AX86" s="97" t="e">
        <f t="shared" si="29"/>
        <v>#VALUE!</v>
      </c>
      <c r="AY86" s="97" t="e">
        <f t="shared" si="29"/>
        <v>#REF!</v>
      </c>
      <c r="AZ86" s="97" t="e">
        <f t="shared" si="29"/>
        <v>#REF!</v>
      </c>
      <c r="BA86" s="97" t="e">
        <f t="shared" si="29"/>
        <v>#REF!</v>
      </c>
      <c r="BB86" s="97" t="e">
        <f t="shared" si="29"/>
        <v>#REF!</v>
      </c>
      <c r="BC86" s="97" t="e">
        <f t="shared" si="29"/>
        <v>#REF!</v>
      </c>
      <c r="BD86" s="97" t="e">
        <f t="shared" si="29"/>
        <v>#REF!</v>
      </c>
      <c r="BE86" s="97" t="e">
        <f t="shared" si="29"/>
        <v>#REF!</v>
      </c>
      <c r="BF86" s="97" t="e">
        <f t="shared" si="29"/>
        <v>#REF!</v>
      </c>
      <c r="BG86" s="97" t="e">
        <f t="shared" si="29"/>
        <v>#REF!</v>
      </c>
      <c r="BH86" s="97" t="e">
        <f t="shared" si="29"/>
        <v>#REF!</v>
      </c>
      <c r="BI86" s="97" t="e">
        <f t="shared" si="29"/>
        <v>#REF!</v>
      </c>
      <c r="BJ86" s="97" t="e">
        <f t="shared" si="29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0">D$28+D$40+D$41+D$44+D$45</f>
        <v>0</v>
      </c>
      <c r="E87" s="97">
        <f t="shared" si="30"/>
        <v>0</v>
      </c>
      <c r="F87" s="97">
        <f t="shared" si="30"/>
        <v>24400</v>
      </c>
      <c r="G87" s="97">
        <f t="shared" si="30"/>
        <v>28280</v>
      </c>
      <c r="H87" s="97">
        <f t="shared" si="30"/>
        <v>32160</v>
      </c>
      <c r="I87" s="97">
        <f t="shared" si="30"/>
        <v>24400</v>
      </c>
      <c r="J87" s="97">
        <f t="shared" si="30"/>
        <v>28280</v>
      </c>
      <c r="K87" s="97">
        <f t="shared" si="30"/>
        <v>18020</v>
      </c>
      <c r="L87" s="97">
        <f t="shared" si="30"/>
        <v>18020</v>
      </c>
      <c r="M87" s="97">
        <f t="shared" si="30"/>
        <v>18020</v>
      </c>
      <c r="N87" s="97">
        <f t="shared" si="30"/>
        <v>10260</v>
      </c>
      <c r="O87" s="97">
        <f t="shared" si="30"/>
        <v>88000</v>
      </c>
      <c r="P87" s="97">
        <f t="shared" si="30"/>
        <v>143000</v>
      </c>
      <c r="Q87" s="97">
        <f t="shared" si="30"/>
        <v>159500</v>
      </c>
      <c r="R87" s="97">
        <f t="shared" si="30"/>
        <v>159500</v>
      </c>
      <c r="S87" s="97">
        <f t="shared" si="30"/>
        <v>176000</v>
      </c>
      <c r="T87" s="97">
        <f t="shared" si="30"/>
        <v>192500</v>
      </c>
      <c r="U87" s="97">
        <f t="shared" si="30"/>
        <v>159500</v>
      </c>
      <c r="V87" s="97">
        <f t="shared" si="30"/>
        <v>176000</v>
      </c>
      <c r="W87" s="97">
        <f t="shared" si="30"/>
        <v>143000</v>
      </c>
      <c r="X87" s="97">
        <f t="shared" si="30"/>
        <v>143000</v>
      </c>
      <c r="Y87" s="97">
        <f t="shared" si="30"/>
        <v>143000</v>
      </c>
      <c r="Z87" s="97">
        <f t="shared" si="30"/>
        <v>88000</v>
      </c>
      <c r="AA87" s="97">
        <f t="shared" si="30"/>
        <v>-836437941.29999995</v>
      </c>
      <c r="AB87" s="97">
        <f t="shared" si="30"/>
        <v>-1359213495.9000001</v>
      </c>
      <c r="AC87" s="97">
        <f t="shared" si="30"/>
        <v>-1516037324.0999999</v>
      </c>
      <c r="AD87" s="97">
        <f t="shared" si="30"/>
        <v>-1515974534.0999999</v>
      </c>
      <c r="AE87" s="97">
        <f t="shared" si="30"/>
        <v>-1672792162.5999999</v>
      </c>
      <c r="AF87" s="97">
        <f t="shared" si="30"/>
        <v>-1829595060.8</v>
      </c>
      <c r="AG87" s="97">
        <f t="shared" si="30"/>
        <v>-1515974534.0999999</v>
      </c>
      <c r="AH87" s="97">
        <f t="shared" si="30"/>
        <v>-1672792162.5999999</v>
      </c>
      <c r="AI87" s="97">
        <f t="shared" si="30"/>
        <v>-1359150705.9000001</v>
      </c>
      <c r="AJ87" s="97">
        <f t="shared" si="30"/>
        <v>-1359150705.9000001</v>
      </c>
      <c r="AK87" s="97">
        <f t="shared" si="30"/>
        <v>-1359150705.9000001</v>
      </c>
      <c r="AL87" s="97">
        <f t="shared" si="30"/>
        <v>-836417011.29999995</v>
      </c>
      <c r="AM87" s="97" t="e">
        <f t="shared" si="30"/>
        <v>#VALUE!</v>
      </c>
      <c r="AN87" s="97" t="e">
        <f t="shared" si="30"/>
        <v>#VALUE!</v>
      </c>
      <c r="AO87" s="97" t="e">
        <f t="shared" si="30"/>
        <v>#VALUE!</v>
      </c>
      <c r="AP87" s="97" t="e">
        <f t="shared" si="30"/>
        <v>#VALUE!</v>
      </c>
      <c r="AQ87" s="97" t="e">
        <f t="shared" si="30"/>
        <v>#VALUE!</v>
      </c>
      <c r="AR87" s="97" t="e">
        <f t="shared" si="30"/>
        <v>#VALUE!</v>
      </c>
      <c r="AS87" s="97" t="e">
        <f t="shared" si="30"/>
        <v>#VALUE!</v>
      </c>
      <c r="AT87" s="97" t="e">
        <f t="shared" si="30"/>
        <v>#VALUE!</v>
      </c>
      <c r="AU87" s="97" t="e">
        <f t="shared" si="30"/>
        <v>#VALUE!</v>
      </c>
      <c r="AV87" s="97" t="e">
        <f t="shared" si="30"/>
        <v>#VALUE!</v>
      </c>
      <c r="AW87" s="97" t="e">
        <f t="shared" si="30"/>
        <v>#VALUE!</v>
      </c>
      <c r="AX87" s="97" t="e">
        <f t="shared" si="30"/>
        <v>#VALUE!</v>
      </c>
      <c r="AY87" s="97" t="e">
        <f t="shared" si="30"/>
        <v>#REF!</v>
      </c>
      <c r="AZ87" s="97" t="e">
        <f t="shared" si="30"/>
        <v>#REF!</v>
      </c>
      <c r="BA87" s="97" t="e">
        <f t="shared" si="30"/>
        <v>#REF!</v>
      </c>
      <c r="BB87" s="97" t="e">
        <f t="shared" si="30"/>
        <v>#REF!</v>
      </c>
      <c r="BC87" s="97" t="e">
        <f t="shared" si="30"/>
        <v>#REF!</v>
      </c>
      <c r="BD87" s="97" t="e">
        <f t="shared" si="30"/>
        <v>#REF!</v>
      </c>
      <c r="BE87" s="97" t="e">
        <f t="shared" si="30"/>
        <v>#REF!</v>
      </c>
      <c r="BF87" s="97" t="e">
        <f t="shared" si="30"/>
        <v>#REF!</v>
      </c>
      <c r="BG87" s="97" t="e">
        <f t="shared" si="30"/>
        <v>#REF!</v>
      </c>
      <c r="BH87" s="97" t="e">
        <f t="shared" si="30"/>
        <v>#REF!</v>
      </c>
      <c r="BI87" s="97" t="e">
        <f t="shared" si="30"/>
        <v>#REF!</v>
      </c>
      <c r="BJ87" s="97" t="e">
        <f t="shared" si="30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1">D$54+D$77+D$78+D$81+D$82</f>
        <v>0</v>
      </c>
      <c r="E88" s="97">
        <f t="shared" si="31"/>
        <v>0</v>
      </c>
      <c r="F88" s="97">
        <f t="shared" si="31"/>
        <v>65290</v>
      </c>
      <c r="G88" s="97">
        <f t="shared" si="31"/>
        <v>65290</v>
      </c>
      <c r="H88" s="97">
        <f t="shared" si="31"/>
        <v>65290</v>
      </c>
      <c r="I88" s="97">
        <f t="shared" si="31"/>
        <v>65290</v>
      </c>
      <c r="J88" s="97">
        <f t="shared" si="31"/>
        <v>65290</v>
      </c>
      <c r="K88" s="97">
        <f t="shared" si="31"/>
        <v>65290</v>
      </c>
      <c r="L88" s="97">
        <f t="shared" si="31"/>
        <v>65290</v>
      </c>
      <c r="M88" s="97">
        <f t="shared" si="31"/>
        <v>65290</v>
      </c>
      <c r="N88" s="97">
        <f t="shared" si="31"/>
        <v>44360</v>
      </c>
      <c r="O88" s="97">
        <f t="shared" si="31"/>
        <v>0</v>
      </c>
      <c r="P88" s="97">
        <f t="shared" si="31"/>
        <v>0</v>
      </c>
      <c r="Q88" s="97">
        <f t="shared" si="31"/>
        <v>0</v>
      </c>
      <c r="R88" s="97">
        <f t="shared" si="31"/>
        <v>0</v>
      </c>
      <c r="S88" s="97">
        <f t="shared" si="31"/>
        <v>0</v>
      </c>
      <c r="T88" s="97">
        <f t="shared" si="31"/>
        <v>0</v>
      </c>
      <c r="U88" s="97">
        <f t="shared" si="31"/>
        <v>0</v>
      </c>
      <c r="V88" s="97">
        <f t="shared" si="31"/>
        <v>0</v>
      </c>
      <c r="W88" s="97">
        <f t="shared" si="31"/>
        <v>0</v>
      </c>
      <c r="X88" s="97">
        <f t="shared" si="31"/>
        <v>0</v>
      </c>
      <c r="Y88" s="97">
        <f t="shared" si="31"/>
        <v>0</v>
      </c>
      <c r="Z88" s="97">
        <f t="shared" si="31"/>
        <v>0</v>
      </c>
      <c r="AA88" s="97" t="e">
        <f t="shared" si="31"/>
        <v>#REF!</v>
      </c>
      <c r="AB88" s="97" t="e">
        <f t="shared" si="31"/>
        <v>#REF!</v>
      </c>
      <c r="AC88" s="97" t="e">
        <f t="shared" si="31"/>
        <v>#REF!</v>
      </c>
      <c r="AD88" s="97" t="e">
        <f t="shared" si="31"/>
        <v>#REF!</v>
      </c>
      <c r="AE88" s="97" t="e">
        <f t="shared" si="31"/>
        <v>#REF!</v>
      </c>
      <c r="AF88" s="97" t="e">
        <f t="shared" si="31"/>
        <v>#REF!</v>
      </c>
      <c r="AG88" s="97" t="e">
        <f t="shared" si="31"/>
        <v>#REF!</v>
      </c>
      <c r="AH88" s="97" t="e">
        <f t="shared" si="31"/>
        <v>#REF!</v>
      </c>
      <c r="AI88" s="97" t="e">
        <f t="shared" si="31"/>
        <v>#REF!</v>
      </c>
      <c r="AJ88" s="97" t="e">
        <f t="shared" si="31"/>
        <v>#REF!</v>
      </c>
      <c r="AK88" s="97" t="e">
        <f t="shared" si="31"/>
        <v>#REF!</v>
      </c>
      <c r="AL88" s="97" t="e">
        <f t="shared" si="31"/>
        <v>#REF!</v>
      </c>
      <c r="AM88" s="97">
        <f t="shared" si="31"/>
        <v>0</v>
      </c>
      <c r="AN88" s="97">
        <f t="shared" si="31"/>
        <v>0</v>
      </c>
      <c r="AO88" s="97">
        <f t="shared" si="31"/>
        <v>0</v>
      </c>
      <c r="AP88" s="97">
        <f t="shared" si="31"/>
        <v>0</v>
      </c>
      <c r="AQ88" s="97">
        <f t="shared" si="31"/>
        <v>0</v>
      </c>
      <c r="AR88" s="97">
        <f t="shared" si="31"/>
        <v>0</v>
      </c>
      <c r="AS88" s="97">
        <f t="shared" si="31"/>
        <v>0</v>
      </c>
      <c r="AT88" s="97">
        <f t="shared" si="31"/>
        <v>0</v>
      </c>
      <c r="AU88" s="97">
        <f t="shared" si="31"/>
        <v>0</v>
      </c>
      <c r="AV88" s="97">
        <f t="shared" si="31"/>
        <v>0</v>
      </c>
      <c r="AW88" s="97">
        <f t="shared" si="31"/>
        <v>0</v>
      </c>
      <c r="AX88" s="97">
        <f t="shared" si="31"/>
        <v>0</v>
      </c>
      <c r="AY88" s="97">
        <f t="shared" si="31"/>
        <v>0</v>
      </c>
      <c r="AZ88" s="97">
        <f t="shared" si="31"/>
        <v>0</v>
      </c>
      <c r="BA88" s="97">
        <f t="shared" si="31"/>
        <v>0</v>
      </c>
      <c r="BB88" s="97">
        <f t="shared" si="31"/>
        <v>0</v>
      </c>
      <c r="BC88" s="97">
        <f t="shared" si="31"/>
        <v>0</v>
      </c>
      <c r="BD88" s="97">
        <f t="shared" si="31"/>
        <v>0</v>
      </c>
      <c r="BE88" s="97">
        <f t="shared" si="31"/>
        <v>0</v>
      </c>
      <c r="BF88" s="97">
        <f t="shared" si="31"/>
        <v>0</v>
      </c>
      <c r="BG88" s="97">
        <f t="shared" si="31"/>
        <v>0</v>
      </c>
      <c r="BH88" s="97">
        <f t="shared" si="31"/>
        <v>0</v>
      </c>
      <c r="BI88" s="97">
        <f t="shared" si="31"/>
        <v>0</v>
      </c>
      <c r="BJ88" s="97">
        <f t="shared" si="31"/>
        <v>0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2">D$65+D$77+D$78+D$81+D$82</f>
        <v>0</v>
      </c>
      <c r="E89" s="97">
        <f t="shared" si="32"/>
        <v>0</v>
      </c>
      <c r="F89" s="97">
        <f t="shared" si="32"/>
        <v>24790</v>
      </c>
      <c r="G89" s="97">
        <f t="shared" si="32"/>
        <v>24790</v>
      </c>
      <c r="H89" s="97">
        <f t="shared" si="32"/>
        <v>24790</v>
      </c>
      <c r="I89" s="97">
        <f t="shared" si="32"/>
        <v>24790</v>
      </c>
      <c r="J89" s="97">
        <f t="shared" si="32"/>
        <v>24790</v>
      </c>
      <c r="K89" s="97">
        <f t="shared" si="32"/>
        <v>24790</v>
      </c>
      <c r="L89" s="97">
        <f t="shared" si="32"/>
        <v>24790</v>
      </c>
      <c r="M89" s="97">
        <f t="shared" si="32"/>
        <v>24790</v>
      </c>
      <c r="N89" s="97">
        <f t="shared" si="32"/>
        <v>17360</v>
      </c>
      <c r="O89" s="97">
        <f t="shared" si="32"/>
        <v>0</v>
      </c>
      <c r="P89" s="97">
        <f t="shared" si="32"/>
        <v>0</v>
      </c>
      <c r="Q89" s="97">
        <f t="shared" si="32"/>
        <v>0</v>
      </c>
      <c r="R89" s="97">
        <f t="shared" si="32"/>
        <v>0</v>
      </c>
      <c r="S89" s="97">
        <f t="shared" si="32"/>
        <v>0</v>
      </c>
      <c r="T89" s="97">
        <f t="shared" si="32"/>
        <v>0</v>
      </c>
      <c r="U89" s="97">
        <f t="shared" si="32"/>
        <v>0</v>
      </c>
      <c r="V89" s="97">
        <f t="shared" si="32"/>
        <v>0</v>
      </c>
      <c r="W89" s="97">
        <f t="shared" si="32"/>
        <v>0</v>
      </c>
      <c r="X89" s="97">
        <f t="shared" si="32"/>
        <v>0</v>
      </c>
      <c r="Y89" s="97">
        <f t="shared" si="32"/>
        <v>0</v>
      </c>
      <c r="Z89" s="97">
        <f t="shared" si="32"/>
        <v>0</v>
      </c>
      <c r="AA89" s="97" t="e">
        <f t="shared" si="32"/>
        <v>#REF!</v>
      </c>
      <c r="AB89" s="97" t="e">
        <f t="shared" si="32"/>
        <v>#REF!</v>
      </c>
      <c r="AC89" s="97" t="e">
        <f t="shared" si="32"/>
        <v>#REF!</v>
      </c>
      <c r="AD89" s="97" t="e">
        <f t="shared" si="32"/>
        <v>#REF!</v>
      </c>
      <c r="AE89" s="97" t="e">
        <f t="shared" si="32"/>
        <v>#REF!</v>
      </c>
      <c r="AF89" s="97" t="e">
        <f t="shared" si="32"/>
        <v>#REF!</v>
      </c>
      <c r="AG89" s="97" t="e">
        <f t="shared" si="32"/>
        <v>#REF!</v>
      </c>
      <c r="AH89" s="97" t="e">
        <f t="shared" si="32"/>
        <v>#REF!</v>
      </c>
      <c r="AI89" s="97" t="e">
        <f t="shared" si="32"/>
        <v>#REF!</v>
      </c>
      <c r="AJ89" s="97" t="e">
        <f t="shared" si="32"/>
        <v>#REF!</v>
      </c>
      <c r="AK89" s="97" t="e">
        <f t="shared" si="32"/>
        <v>#REF!</v>
      </c>
      <c r="AL89" s="97" t="e">
        <f t="shared" si="32"/>
        <v>#REF!</v>
      </c>
      <c r="AM89" s="97">
        <f t="shared" si="32"/>
        <v>0</v>
      </c>
      <c r="AN89" s="97">
        <f t="shared" si="32"/>
        <v>0</v>
      </c>
      <c r="AO89" s="97">
        <f t="shared" si="32"/>
        <v>0</v>
      </c>
      <c r="AP89" s="97">
        <f t="shared" si="32"/>
        <v>0</v>
      </c>
      <c r="AQ89" s="97">
        <f t="shared" si="32"/>
        <v>0</v>
      </c>
      <c r="AR89" s="97">
        <f t="shared" si="32"/>
        <v>0</v>
      </c>
      <c r="AS89" s="97">
        <f t="shared" si="32"/>
        <v>0</v>
      </c>
      <c r="AT89" s="97">
        <f t="shared" si="32"/>
        <v>0</v>
      </c>
      <c r="AU89" s="97">
        <f t="shared" si="32"/>
        <v>0</v>
      </c>
      <c r="AV89" s="97">
        <f t="shared" si="32"/>
        <v>0</v>
      </c>
      <c r="AW89" s="97">
        <f t="shared" si="32"/>
        <v>0</v>
      </c>
      <c r="AX89" s="97">
        <f t="shared" si="32"/>
        <v>0</v>
      </c>
      <c r="AY89" s="97">
        <f t="shared" si="32"/>
        <v>0</v>
      </c>
      <c r="AZ89" s="97">
        <f t="shared" si="32"/>
        <v>0</v>
      </c>
      <c r="BA89" s="97">
        <f t="shared" si="32"/>
        <v>0</v>
      </c>
      <c r="BB89" s="97">
        <f t="shared" si="32"/>
        <v>0</v>
      </c>
      <c r="BC89" s="97">
        <f t="shared" si="32"/>
        <v>0</v>
      </c>
      <c r="BD89" s="97">
        <f t="shared" si="32"/>
        <v>0</v>
      </c>
      <c r="BE89" s="97">
        <f t="shared" si="32"/>
        <v>0</v>
      </c>
      <c r="BF89" s="97">
        <f t="shared" si="32"/>
        <v>0</v>
      </c>
      <c r="BG89" s="97">
        <f t="shared" si="32"/>
        <v>0</v>
      </c>
      <c r="BH89" s="97">
        <f t="shared" si="32"/>
        <v>0</v>
      </c>
      <c r="BI89" s="97">
        <f t="shared" si="32"/>
        <v>0</v>
      </c>
      <c r="BJ89" s="97">
        <f t="shared" si="32"/>
        <v>0</v>
      </c>
    </row>
    <row r="90" spans="1:64" x14ac:dyDescent="0.15">
      <c r="A90" s="33" t="s">
        <v>369</v>
      </c>
      <c r="C90" s="97">
        <f t="shared" ref="C90:AH90" si="33">C45+C44+C41+C40+C17+C54+C77+C78+C81+C82</f>
        <v>0</v>
      </c>
      <c r="D90" s="97">
        <f t="shared" si="33"/>
        <v>0</v>
      </c>
      <c r="E90" s="97">
        <f t="shared" si="33"/>
        <v>0</v>
      </c>
      <c r="F90" s="97">
        <f t="shared" si="33"/>
        <v>152190</v>
      </c>
      <c r="G90" s="97">
        <f t="shared" si="33"/>
        <v>168570</v>
      </c>
      <c r="H90" s="97">
        <f t="shared" si="33"/>
        <v>184950</v>
      </c>
      <c r="I90" s="97">
        <f t="shared" si="33"/>
        <v>152190</v>
      </c>
      <c r="J90" s="97">
        <f t="shared" si="33"/>
        <v>168570</v>
      </c>
      <c r="K90" s="97">
        <f t="shared" si="33"/>
        <v>133310</v>
      </c>
      <c r="L90" s="97">
        <f t="shared" si="33"/>
        <v>133310</v>
      </c>
      <c r="M90" s="97">
        <f t="shared" si="33"/>
        <v>133310</v>
      </c>
      <c r="N90" s="97">
        <f t="shared" si="33"/>
        <v>79620</v>
      </c>
      <c r="O90" s="97">
        <f t="shared" si="33"/>
        <v>288000</v>
      </c>
      <c r="P90" s="97">
        <f t="shared" si="33"/>
        <v>468000</v>
      </c>
      <c r="Q90" s="97">
        <f t="shared" si="33"/>
        <v>522000</v>
      </c>
      <c r="R90" s="97">
        <f t="shared" si="33"/>
        <v>522000</v>
      </c>
      <c r="S90" s="97">
        <f t="shared" si="33"/>
        <v>576000</v>
      </c>
      <c r="T90" s="97">
        <f t="shared" si="33"/>
        <v>630000</v>
      </c>
      <c r="U90" s="97">
        <f t="shared" si="33"/>
        <v>522000</v>
      </c>
      <c r="V90" s="97">
        <f t="shared" si="33"/>
        <v>576000</v>
      </c>
      <c r="W90" s="97">
        <f t="shared" si="33"/>
        <v>468000</v>
      </c>
      <c r="X90" s="97">
        <f t="shared" si="33"/>
        <v>468000</v>
      </c>
      <c r="Y90" s="97">
        <f t="shared" si="33"/>
        <v>468000</v>
      </c>
      <c r="Z90" s="97">
        <f t="shared" si="33"/>
        <v>288000</v>
      </c>
      <c r="AA90" s="97" t="e">
        <f t="shared" si="33"/>
        <v>#REF!</v>
      </c>
      <c r="AB90" s="97" t="e">
        <f t="shared" si="33"/>
        <v>#REF!</v>
      </c>
      <c r="AC90" s="97" t="e">
        <f t="shared" si="33"/>
        <v>#REF!</v>
      </c>
      <c r="AD90" s="97" t="e">
        <f t="shared" si="33"/>
        <v>#REF!</v>
      </c>
      <c r="AE90" s="97" t="e">
        <f t="shared" si="33"/>
        <v>#REF!</v>
      </c>
      <c r="AF90" s="97" t="e">
        <f t="shared" si="33"/>
        <v>#REF!</v>
      </c>
      <c r="AG90" s="97" t="e">
        <f t="shared" si="33"/>
        <v>#REF!</v>
      </c>
      <c r="AH90" s="97" t="e">
        <f t="shared" si="33"/>
        <v>#REF!</v>
      </c>
      <c r="AI90" s="97" t="e">
        <f t="shared" ref="AI90:BJ90" si="34">AI45+AI44+AI41+AI40+AI17+AI54+AI77+AI78+AI81+AI82</f>
        <v>#REF!</v>
      </c>
      <c r="AJ90" s="97" t="e">
        <f t="shared" si="34"/>
        <v>#REF!</v>
      </c>
      <c r="AK90" s="97" t="e">
        <f t="shared" si="34"/>
        <v>#REF!</v>
      </c>
      <c r="AL90" s="97" t="e">
        <f t="shared" si="34"/>
        <v>#REF!</v>
      </c>
      <c r="AM90" s="97" t="e">
        <f t="shared" si="34"/>
        <v>#REF!</v>
      </c>
      <c r="AN90" s="97" t="e">
        <f t="shared" si="34"/>
        <v>#REF!</v>
      </c>
      <c r="AO90" s="97" t="e">
        <f t="shared" si="34"/>
        <v>#REF!</v>
      </c>
      <c r="AP90" s="97" t="e">
        <f t="shared" si="34"/>
        <v>#REF!</v>
      </c>
      <c r="AQ90" s="97" t="e">
        <f t="shared" si="34"/>
        <v>#REF!</v>
      </c>
      <c r="AR90" s="97" t="e">
        <f t="shared" si="34"/>
        <v>#REF!</v>
      </c>
      <c r="AS90" s="97" t="e">
        <f t="shared" si="34"/>
        <v>#REF!</v>
      </c>
      <c r="AT90" s="97" t="e">
        <f t="shared" si="34"/>
        <v>#REF!</v>
      </c>
      <c r="AU90" s="97" t="e">
        <f t="shared" si="34"/>
        <v>#REF!</v>
      </c>
      <c r="AV90" s="97" t="e">
        <f t="shared" si="34"/>
        <v>#REF!</v>
      </c>
      <c r="AW90" s="97" t="e">
        <f t="shared" si="34"/>
        <v>#REF!</v>
      </c>
      <c r="AX90" s="97" t="e">
        <f t="shared" si="34"/>
        <v>#REF!</v>
      </c>
      <c r="AY90" s="97" t="e">
        <f t="shared" si="34"/>
        <v>#REF!</v>
      </c>
      <c r="AZ90" s="97" t="e">
        <f t="shared" si="34"/>
        <v>#REF!</v>
      </c>
      <c r="BA90" s="97" t="e">
        <f t="shared" si="34"/>
        <v>#REF!</v>
      </c>
      <c r="BB90" s="97" t="e">
        <f t="shared" si="34"/>
        <v>#REF!</v>
      </c>
      <c r="BC90" s="97" t="e">
        <f t="shared" si="34"/>
        <v>#REF!</v>
      </c>
      <c r="BD90" s="97" t="e">
        <f t="shared" si="34"/>
        <v>#REF!</v>
      </c>
      <c r="BE90" s="97" t="e">
        <f t="shared" si="34"/>
        <v>#REF!</v>
      </c>
      <c r="BF90" s="97" t="e">
        <f t="shared" si="34"/>
        <v>#REF!</v>
      </c>
      <c r="BG90" s="97" t="e">
        <f t="shared" si="34"/>
        <v>#REF!</v>
      </c>
      <c r="BH90" s="97" t="e">
        <f t="shared" si="34"/>
        <v>#REF!</v>
      </c>
      <c r="BI90" s="97" t="e">
        <f t="shared" si="34"/>
        <v>#REF!</v>
      </c>
      <c r="BJ90" s="97" t="e">
        <f t="shared" si="34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5">C28+C40+C41+C44+C45+C65+C77+C78+C81+C82</f>
        <v>0</v>
      </c>
      <c r="D91" s="97">
        <f t="shared" si="35"/>
        <v>0</v>
      </c>
      <c r="E91" s="97">
        <f t="shared" si="35"/>
        <v>0</v>
      </c>
      <c r="F91" s="97">
        <f t="shared" si="35"/>
        <v>49190</v>
      </c>
      <c r="G91" s="97">
        <f t="shared" si="35"/>
        <v>53070</v>
      </c>
      <c r="H91" s="97">
        <f t="shared" si="35"/>
        <v>56950</v>
      </c>
      <c r="I91" s="97">
        <f t="shared" si="35"/>
        <v>49190</v>
      </c>
      <c r="J91" s="97">
        <f t="shared" si="35"/>
        <v>53070</v>
      </c>
      <c r="K91" s="97">
        <f t="shared" si="35"/>
        <v>42810</v>
      </c>
      <c r="L91" s="97">
        <f t="shared" si="35"/>
        <v>42810</v>
      </c>
      <c r="M91" s="97">
        <f t="shared" si="35"/>
        <v>42810</v>
      </c>
      <c r="N91" s="97">
        <f t="shared" si="35"/>
        <v>27620</v>
      </c>
      <c r="O91" s="97">
        <f t="shared" si="35"/>
        <v>88000</v>
      </c>
      <c r="P91" s="97">
        <f t="shared" si="35"/>
        <v>143000</v>
      </c>
      <c r="Q91" s="97">
        <f t="shared" si="35"/>
        <v>159500</v>
      </c>
      <c r="R91" s="97">
        <f t="shared" si="35"/>
        <v>159500</v>
      </c>
      <c r="S91" s="97">
        <f t="shared" si="35"/>
        <v>176000</v>
      </c>
      <c r="T91" s="97">
        <f t="shared" si="35"/>
        <v>192500</v>
      </c>
      <c r="U91" s="97">
        <f t="shared" si="35"/>
        <v>159500</v>
      </c>
      <c r="V91" s="97">
        <f t="shared" si="35"/>
        <v>176000</v>
      </c>
      <c r="W91" s="97">
        <f t="shared" si="35"/>
        <v>143000</v>
      </c>
      <c r="X91" s="97">
        <f t="shared" si="35"/>
        <v>143000</v>
      </c>
      <c r="Y91" s="97">
        <f t="shared" si="35"/>
        <v>143000</v>
      </c>
      <c r="Z91" s="97">
        <f t="shared" si="35"/>
        <v>88000</v>
      </c>
      <c r="AA91" s="97" t="e">
        <f t="shared" si="35"/>
        <v>#REF!</v>
      </c>
      <c r="AB91" s="97" t="e">
        <f t="shared" si="35"/>
        <v>#REF!</v>
      </c>
      <c r="AC91" s="97" t="e">
        <f t="shared" si="35"/>
        <v>#REF!</v>
      </c>
      <c r="AD91" s="97" t="e">
        <f t="shared" si="35"/>
        <v>#REF!</v>
      </c>
      <c r="AE91" s="97" t="e">
        <f t="shared" si="35"/>
        <v>#REF!</v>
      </c>
      <c r="AF91" s="97" t="e">
        <f t="shared" si="35"/>
        <v>#REF!</v>
      </c>
      <c r="AG91" s="97" t="e">
        <f t="shared" si="35"/>
        <v>#REF!</v>
      </c>
      <c r="AH91" s="97" t="e">
        <f t="shared" si="35"/>
        <v>#REF!</v>
      </c>
      <c r="AI91" s="97" t="e">
        <f t="shared" ref="AI91:BJ91" si="36">AI28+AI40+AI41+AI44+AI45+AI65+AI77+AI78+AI81+AI82</f>
        <v>#REF!</v>
      </c>
      <c r="AJ91" s="97" t="e">
        <f t="shared" si="36"/>
        <v>#REF!</v>
      </c>
      <c r="AK91" s="97" t="e">
        <f t="shared" si="36"/>
        <v>#REF!</v>
      </c>
      <c r="AL91" s="97" t="e">
        <f t="shared" si="36"/>
        <v>#REF!</v>
      </c>
      <c r="AM91" s="97" t="e">
        <f t="shared" si="36"/>
        <v>#VALUE!</v>
      </c>
      <c r="AN91" s="97" t="e">
        <f t="shared" si="36"/>
        <v>#VALUE!</v>
      </c>
      <c r="AO91" s="97" t="e">
        <f t="shared" si="36"/>
        <v>#VALUE!</v>
      </c>
      <c r="AP91" s="97" t="e">
        <f t="shared" si="36"/>
        <v>#VALUE!</v>
      </c>
      <c r="AQ91" s="97" t="e">
        <f t="shared" si="36"/>
        <v>#VALUE!</v>
      </c>
      <c r="AR91" s="97" t="e">
        <f t="shared" si="36"/>
        <v>#VALUE!</v>
      </c>
      <c r="AS91" s="97" t="e">
        <f t="shared" si="36"/>
        <v>#VALUE!</v>
      </c>
      <c r="AT91" s="97" t="e">
        <f t="shared" si="36"/>
        <v>#VALUE!</v>
      </c>
      <c r="AU91" s="97" t="e">
        <f t="shared" si="36"/>
        <v>#VALUE!</v>
      </c>
      <c r="AV91" s="97" t="e">
        <f t="shared" si="36"/>
        <v>#VALUE!</v>
      </c>
      <c r="AW91" s="97" t="e">
        <f t="shared" si="36"/>
        <v>#VALUE!</v>
      </c>
      <c r="AX91" s="97" t="e">
        <f t="shared" si="36"/>
        <v>#VALUE!</v>
      </c>
      <c r="AY91" s="97" t="e">
        <f t="shared" si="36"/>
        <v>#REF!</v>
      </c>
      <c r="AZ91" s="97" t="e">
        <f t="shared" si="36"/>
        <v>#REF!</v>
      </c>
      <c r="BA91" s="97" t="e">
        <f t="shared" si="36"/>
        <v>#REF!</v>
      </c>
      <c r="BB91" s="97" t="e">
        <f t="shared" si="36"/>
        <v>#REF!</v>
      </c>
      <c r="BC91" s="97" t="e">
        <f t="shared" si="36"/>
        <v>#REF!</v>
      </c>
      <c r="BD91" s="97" t="e">
        <f t="shared" si="36"/>
        <v>#REF!</v>
      </c>
      <c r="BE91" s="97" t="e">
        <f t="shared" si="36"/>
        <v>#REF!</v>
      </c>
      <c r="BF91" s="97" t="e">
        <f t="shared" si="36"/>
        <v>#REF!</v>
      </c>
      <c r="BG91" s="97" t="e">
        <f t="shared" si="36"/>
        <v>#REF!</v>
      </c>
      <c r="BH91" s="97" t="e">
        <f t="shared" si="36"/>
        <v>#REF!</v>
      </c>
      <c r="BI91" s="97" t="e">
        <f t="shared" si="36"/>
        <v>#REF!</v>
      </c>
      <c r="BJ91" s="97" t="e">
        <f t="shared" si="36"/>
        <v>#REF!</v>
      </c>
      <c r="BK91" s="118" t="e">
        <f>SUM(C91:BJ91)</f>
        <v>#REF!</v>
      </c>
    </row>
    <row r="92" spans="1:64" x14ac:dyDescent="0.15">
      <c r="C92" s="103">
        <f t="shared" ref="C92:E93" si="37">C86+C88</f>
        <v>0</v>
      </c>
      <c r="D92" s="103">
        <f t="shared" si="37"/>
        <v>0</v>
      </c>
      <c r="E92" s="103">
        <f t="shared" si="37"/>
        <v>0</v>
      </c>
      <c r="F92" s="103">
        <f>F86+F88</f>
        <v>152190</v>
      </c>
      <c r="G92" s="103">
        <f t="shared" ref="G92:N93" si="38">G86+G88</f>
        <v>168570</v>
      </c>
      <c r="H92" s="103">
        <f t="shared" si="38"/>
        <v>184950</v>
      </c>
      <c r="I92" s="103">
        <f t="shared" si="38"/>
        <v>152190</v>
      </c>
      <c r="J92" s="103">
        <f t="shared" si="38"/>
        <v>168570</v>
      </c>
      <c r="K92" s="103">
        <f t="shared" si="38"/>
        <v>133310</v>
      </c>
      <c r="L92" s="103">
        <f t="shared" si="38"/>
        <v>133310</v>
      </c>
      <c r="M92" s="103">
        <f t="shared" si="38"/>
        <v>133310</v>
      </c>
      <c r="N92" s="103">
        <f>N$86+N$88</f>
        <v>79620</v>
      </c>
      <c r="O92" s="103">
        <f>O$86+O$88</f>
        <v>288000</v>
      </c>
      <c r="P92" s="103">
        <f t="shared" ref="P92:Z92" si="39">P$86+P$88</f>
        <v>468000</v>
      </c>
      <c r="Q92" s="103">
        <f t="shared" si="39"/>
        <v>522000</v>
      </c>
      <c r="R92" s="103">
        <f t="shared" si="39"/>
        <v>522000</v>
      </c>
      <c r="S92" s="103">
        <f t="shared" si="39"/>
        <v>576000</v>
      </c>
      <c r="T92" s="103">
        <f t="shared" si="39"/>
        <v>630000</v>
      </c>
      <c r="U92" s="103">
        <f t="shared" si="39"/>
        <v>522000</v>
      </c>
      <c r="V92" s="103">
        <f t="shared" si="39"/>
        <v>576000</v>
      </c>
      <c r="W92" s="103">
        <f t="shared" si="39"/>
        <v>468000</v>
      </c>
      <c r="X92" s="103">
        <f t="shared" si="39"/>
        <v>468000</v>
      </c>
      <c r="Y92" s="103">
        <f t="shared" si="39"/>
        <v>468000</v>
      </c>
      <c r="Z92" s="103">
        <f t="shared" si="39"/>
        <v>288000</v>
      </c>
    </row>
    <row r="93" spans="1:64" x14ac:dyDescent="0.15">
      <c r="C93" s="103">
        <f t="shared" si="37"/>
        <v>0</v>
      </c>
      <c r="D93" s="103">
        <f t="shared" si="37"/>
        <v>0</v>
      </c>
      <c r="E93" s="103">
        <f t="shared" si="37"/>
        <v>0</v>
      </c>
      <c r="F93" s="103">
        <f>F87+F89</f>
        <v>49190</v>
      </c>
      <c r="G93" s="103">
        <f t="shared" si="38"/>
        <v>53070</v>
      </c>
      <c r="H93" s="103">
        <f t="shared" si="38"/>
        <v>56950</v>
      </c>
      <c r="I93" s="103">
        <f t="shared" si="38"/>
        <v>49190</v>
      </c>
      <c r="J93" s="103">
        <f t="shared" si="38"/>
        <v>53070</v>
      </c>
      <c r="K93" s="103">
        <f t="shared" si="38"/>
        <v>42810</v>
      </c>
      <c r="L93" s="103">
        <f t="shared" si="38"/>
        <v>42810</v>
      </c>
      <c r="M93" s="103">
        <f t="shared" si="38"/>
        <v>42810</v>
      </c>
      <c r="N93" s="103">
        <f>N$87+N$89</f>
        <v>27620</v>
      </c>
      <c r="O93" s="103">
        <f>O$87+O$89</f>
        <v>88000</v>
      </c>
      <c r="P93" s="103">
        <f t="shared" ref="P93:Z93" si="40">P$87+P$89</f>
        <v>143000</v>
      </c>
      <c r="Q93" s="103">
        <f t="shared" si="40"/>
        <v>159500</v>
      </c>
      <c r="R93" s="103">
        <f t="shared" si="40"/>
        <v>159500</v>
      </c>
      <c r="S93" s="103">
        <f t="shared" si="40"/>
        <v>176000</v>
      </c>
      <c r="T93" s="103">
        <f t="shared" si="40"/>
        <v>192500</v>
      </c>
      <c r="U93" s="103">
        <f t="shared" si="40"/>
        <v>159500</v>
      </c>
      <c r="V93" s="103">
        <f t="shared" si="40"/>
        <v>176000</v>
      </c>
      <c r="W93" s="103">
        <f t="shared" si="40"/>
        <v>143000</v>
      </c>
      <c r="X93" s="103">
        <f t="shared" si="40"/>
        <v>143000</v>
      </c>
      <c r="Y93" s="103">
        <f t="shared" si="40"/>
        <v>143000</v>
      </c>
      <c r="Z93" s="103">
        <f t="shared" si="40"/>
        <v>88000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abSelected="1" topLeftCell="B1" workbookViewId="2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AO62" sqref="AO62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28" width="10.6640625" bestFit="1" customWidth="1"/>
    <col min="29" max="29" width="11.6640625" bestFit="1" customWidth="1"/>
    <col min="30" max="30" width="15.1640625" bestFit="1" customWidth="1"/>
    <col min="31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-39984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-39984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-39984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-39984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-39984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-39984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-64974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-64974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-64974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-64974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-64974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-64974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-72471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-72471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-72471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-72471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-72471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-72471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-72471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-72471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-72471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-72471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-72471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-72471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-79968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-79968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-79968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-79968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-79968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-79968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-87465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-87465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-87465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-87465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-87465</v>
      </c>
      <c r="BH22" s="101"/>
      <c r="BI22" s="101"/>
      <c r="BJ22" s="101"/>
      <c r="BK22" s="101"/>
      <c r="BL22" s="101"/>
      <c r="BM22" s="101"/>
      <c r="BN22" s="105">
        <f t="shared" si="0"/>
        <v>-87465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-72471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-72471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-72471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-72471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-72471</v>
      </c>
      <c r="BI23" s="101"/>
      <c r="BJ23" s="101"/>
      <c r="BK23" s="101"/>
      <c r="BL23" s="101"/>
      <c r="BM23" s="101"/>
      <c r="BN23" s="105">
        <f t="shared" si="0"/>
        <v>-72471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-79968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-79968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-79968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-79968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-79968</v>
      </c>
      <c r="BJ24" s="101"/>
      <c r="BK24" s="101"/>
      <c r="BL24" s="101"/>
      <c r="BM24" s="101"/>
      <c r="BN24" s="105">
        <f t="shared" si="0"/>
        <v>-79968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-64974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-64974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-64974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-64974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-64974</v>
      </c>
      <c r="BK25" s="101"/>
      <c r="BL25" s="101"/>
      <c r="BM25" s="101"/>
      <c r="BN25" s="105">
        <f t="shared" si="0"/>
        <v>-64974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-64974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-64974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-64974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-64974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-64974</v>
      </c>
      <c r="BL26" s="101"/>
      <c r="BM26" s="101"/>
      <c r="BN26" s="105">
        <f t="shared" si="0"/>
        <v>-64974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-64974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-64974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-64974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-64974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-64974</v>
      </c>
      <c r="BM27" s="101"/>
      <c r="BN27" s="105">
        <f t="shared" si="0"/>
        <v>-64974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-39984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-39984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-39984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-39984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-39984</v>
      </c>
      <c r="BN28" s="105">
        <f t="shared" si="0"/>
        <v>-39984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29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29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29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29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29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47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47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47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47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47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53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53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53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53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53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53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53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53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58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58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58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58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58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64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64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64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64</v>
      </c>
      <c r="BH34" s="101"/>
      <c r="BI34" s="101"/>
      <c r="BJ34" s="101"/>
      <c r="BK34" s="101"/>
      <c r="BL34" s="101"/>
      <c r="BM34" s="101"/>
      <c r="BN34" s="105">
        <f t="shared" si="0"/>
        <v>64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53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53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53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53</v>
      </c>
      <c r="BI35" s="101"/>
      <c r="BJ35" s="101"/>
      <c r="BK35" s="101"/>
      <c r="BL35" s="101"/>
      <c r="BM35" s="101"/>
      <c r="BN35" s="105">
        <f t="shared" si="0"/>
        <v>53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58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58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58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58</v>
      </c>
      <c r="BJ36" s="101"/>
      <c r="BK36" s="101"/>
      <c r="BL36" s="101"/>
      <c r="BM36" s="101"/>
      <c r="BN36" s="105">
        <f t="shared" si="0"/>
        <v>58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47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47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47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47</v>
      </c>
      <c r="BK37" s="101"/>
      <c r="BL37" s="101"/>
      <c r="BM37" s="101"/>
      <c r="BN37" s="105">
        <f t="shared" si="0"/>
        <v>47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47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47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47</v>
      </c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47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47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47</v>
      </c>
      <c r="BM39" s="101"/>
      <c r="BN39" s="105">
        <f t="shared" si="0"/>
        <v>47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29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29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29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29</v>
      </c>
      <c r="BN40" s="105">
        <f t="shared" si="0"/>
        <v>29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-39984</v>
      </c>
      <c r="S66" s="102">
        <f t="shared" si="1"/>
        <v>-64974</v>
      </c>
      <c r="T66" s="102">
        <f t="shared" si="1"/>
        <v>-72471</v>
      </c>
      <c r="U66" s="102">
        <f t="shared" si="1"/>
        <v>-72468</v>
      </c>
      <c r="V66" s="102">
        <f t="shared" si="1"/>
        <v>-79964</v>
      </c>
      <c r="W66" s="102">
        <f t="shared" si="1"/>
        <v>-87460</v>
      </c>
      <c r="X66" s="102">
        <f t="shared" si="1"/>
        <v>-72468</v>
      </c>
      <c r="Y66" s="102">
        <f t="shared" si="1"/>
        <v>-79964</v>
      </c>
      <c r="Z66" s="102">
        <f t="shared" si="1"/>
        <v>-64971</v>
      </c>
      <c r="AA66" s="102">
        <f t="shared" si="1"/>
        <v>-64971</v>
      </c>
      <c r="AB66" s="102">
        <f t="shared" si="1"/>
        <v>-64971</v>
      </c>
      <c r="AC66" s="102">
        <f t="shared" si="1"/>
        <v>-39983</v>
      </c>
      <c r="AD66" s="102">
        <f t="shared" si="1"/>
        <v>-39955</v>
      </c>
      <c r="AE66" s="102">
        <f t="shared" si="1"/>
        <v>-64927</v>
      </c>
      <c r="AF66" s="102">
        <f t="shared" si="1"/>
        <v>-72418</v>
      </c>
      <c r="AG66" s="102">
        <f t="shared" si="1"/>
        <v>-72415</v>
      </c>
      <c r="AH66" s="102">
        <f t="shared" si="1"/>
        <v>-79906</v>
      </c>
      <c r="AI66" s="102">
        <f t="shared" si="1"/>
        <v>-87396</v>
      </c>
      <c r="AJ66" s="102">
        <f t="shared" si="1"/>
        <v>-72415</v>
      </c>
      <c r="AK66" s="102">
        <f t="shared" si="1"/>
        <v>-79906</v>
      </c>
      <c r="AL66" s="102">
        <f t="shared" si="1"/>
        <v>-64924</v>
      </c>
      <c r="AM66" s="102">
        <f t="shared" si="1"/>
        <v>-64924</v>
      </c>
      <c r="AN66" s="102">
        <f t="shared" si="1"/>
        <v>-64924</v>
      </c>
      <c r="AO66" s="102">
        <f t="shared" si="1"/>
        <v>-39954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'COGS-PRICE-MARGIN_CWS'!$D83</f>
        <v>20930</v>
      </c>
      <c r="AE67" s="102">
        <f>'COGS-PRICE-MARGIN_CWS'!$D83</f>
        <v>20930</v>
      </c>
      <c r="AF67" s="102">
        <f>'COGS-PRICE-MARGIN_CWS'!$D83</f>
        <v>20930</v>
      </c>
      <c r="AG67" s="102">
        <f>'COGS-PRICE-MARGIN_CWS'!$D83</f>
        <v>20930</v>
      </c>
      <c r="AH67" s="102">
        <f>'COGS-PRICE-MARGIN_CWS'!$D83</f>
        <v>20930</v>
      </c>
      <c r="AI67" s="102">
        <f>'COGS-PRICE-MARGIN_CWS'!$D83</f>
        <v>20930</v>
      </c>
      <c r="AJ67" s="102">
        <f>'COGS-PRICE-MARGIN_CWS'!$D83</f>
        <v>20930</v>
      </c>
      <c r="AK67" s="102">
        <f>'COGS-PRICE-MARGIN_CWS'!$D83</f>
        <v>20930</v>
      </c>
      <c r="AL67" s="102">
        <f>'COGS-PRICE-MARGIN_CWS'!$D83</f>
        <v>20930</v>
      </c>
      <c r="AM67" s="102">
        <f>'COGS-PRICE-MARGIN_CWS'!$D83</f>
        <v>20930</v>
      </c>
      <c r="AN67" s="102">
        <f>'COGS-PRICE-MARGIN_CWS'!$D83</f>
        <v>20930</v>
      </c>
      <c r="AO67" s="102">
        <f>'COGS-PRICE-MARGIN_CWS'!$D83</f>
        <v>20930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-836258150</v>
      </c>
      <c r="AE68" s="102">
        <f t="shared" si="2"/>
        <v>-1358922110</v>
      </c>
      <c r="AF68" s="102">
        <f t="shared" si="2"/>
        <v>-1515708740</v>
      </c>
      <c r="AG68" s="102">
        <f t="shared" si="2"/>
        <v>-1515645950</v>
      </c>
      <c r="AH68" s="102">
        <f t="shared" si="2"/>
        <v>-1672432580</v>
      </c>
      <c r="AI68" s="102">
        <f t="shared" si="2"/>
        <v>-1829198280</v>
      </c>
      <c r="AJ68" s="102">
        <f t="shared" si="2"/>
        <v>-1515645950</v>
      </c>
      <c r="AK68" s="102">
        <f t="shared" si="2"/>
        <v>-1672432580</v>
      </c>
      <c r="AL68" s="102">
        <f t="shared" ref="AL68:BM68" si="3">AL67*AL66</f>
        <v>-1358859320</v>
      </c>
      <c r="AM68" s="102">
        <f t="shared" si="3"/>
        <v>-1358859320</v>
      </c>
      <c r="AN68" s="102">
        <f t="shared" si="3"/>
        <v>-1358859320</v>
      </c>
      <c r="AO68" s="102">
        <f t="shared" si="3"/>
        <v>-836237220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-804649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-804064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-16829059520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40000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40000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40000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40000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40000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40000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65000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65000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65000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65000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65000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65000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72500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72500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72500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72500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72500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72500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72500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72500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72500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72500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72500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72500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80000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80000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80000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80000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80000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80000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87500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87500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87500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87500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87500</v>
      </c>
      <c r="BH95" s="101"/>
      <c r="BI95" s="101"/>
      <c r="BJ95" s="101"/>
      <c r="BK95" s="101"/>
      <c r="BL95" s="101"/>
      <c r="BM95" s="101"/>
      <c r="BN95" s="105">
        <f t="shared" si="4"/>
        <v>87500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72500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72500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72500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72500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72500</v>
      </c>
      <c r="BI96" s="101"/>
      <c r="BJ96" s="101"/>
      <c r="BK96" s="101"/>
      <c r="BL96" s="101"/>
      <c r="BM96" s="101"/>
      <c r="BN96" s="105">
        <f t="shared" si="4"/>
        <v>72500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80000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80000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80000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80000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80000</v>
      </c>
      <c r="BJ97" s="101"/>
      <c r="BK97" s="101"/>
      <c r="BL97" s="101"/>
      <c r="BM97" s="101"/>
      <c r="BN97" s="105">
        <f t="shared" si="4"/>
        <v>80000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65000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65000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65000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65000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65000</v>
      </c>
      <c r="BK98" s="101"/>
      <c r="BL98" s="101"/>
      <c r="BM98" s="101"/>
      <c r="BN98" s="105">
        <f t="shared" si="4"/>
        <v>65000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65000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65000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65000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65000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65000</v>
      </c>
      <c r="BL99" s="101"/>
      <c r="BM99" s="101"/>
      <c r="BN99" s="105">
        <f t="shared" si="4"/>
        <v>65000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65000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65000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65000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65000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65000</v>
      </c>
      <c r="BM100" s="101"/>
      <c r="BN100" s="105">
        <f t="shared" si="4"/>
        <v>65000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40000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40000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40000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40000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40000</v>
      </c>
      <c r="BN101" s="105">
        <f t="shared" si="4"/>
        <v>40000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40000</v>
      </c>
      <c r="S139" s="169">
        <f t="shared" si="5"/>
        <v>65000</v>
      </c>
      <c r="T139" s="169">
        <f t="shared" si="5"/>
        <v>72500</v>
      </c>
      <c r="U139" s="169">
        <f t="shared" si="5"/>
        <v>72502</v>
      </c>
      <c r="V139" s="169">
        <f t="shared" si="5"/>
        <v>80002</v>
      </c>
      <c r="W139" s="169">
        <f t="shared" si="5"/>
        <v>87502</v>
      </c>
      <c r="X139" s="169">
        <f t="shared" si="5"/>
        <v>72502</v>
      </c>
      <c r="Y139" s="169">
        <f t="shared" si="5"/>
        <v>80002</v>
      </c>
      <c r="Z139" s="169">
        <f t="shared" si="5"/>
        <v>65001</v>
      </c>
      <c r="AA139" s="169">
        <f t="shared" si="5"/>
        <v>65001</v>
      </c>
      <c r="AB139" s="169">
        <f t="shared" si="5"/>
        <v>65001</v>
      </c>
      <c r="AC139" s="169">
        <f t="shared" si="5"/>
        <v>40001</v>
      </c>
      <c r="AD139" s="169">
        <f t="shared" si="5"/>
        <v>40000</v>
      </c>
      <c r="AE139" s="169">
        <f t="shared" si="5"/>
        <v>65000</v>
      </c>
      <c r="AF139" s="169">
        <f t="shared" si="5"/>
        <v>72500</v>
      </c>
      <c r="AG139" s="169">
        <f t="shared" si="5"/>
        <v>72502</v>
      </c>
      <c r="AH139" s="169">
        <f t="shared" si="5"/>
        <v>80002</v>
      </c>
      <c r="AI139" s="169">
        <f t="shared" si="5"/>
        <v>87502</v>
      </c>
      <c r="AJ139" s="169">
        <f t="shared" si="5"/>
        <v>72502</v>
      </c>
      <c r="AK139" s="169">
        <f t="shared" si="5"/>
        <v>80002</v>
      </c>
      <c r="AL139" s="169">
        <f t="shared" si="5"/>
        <v>65001</v>
      </c>
      <c r="AM139" s="169">
        <f t="shared" si="5"/>
        <v>65001</v>
      </c>
      <c r="AN139" s="169">
        <f t="shared" si="5"/>
        <v>65001</v>
      </c>
      <c r="AO139" s="169">
        <f t="shared" si="5"/>
        <v>40001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805014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805014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5796000</v>
      </c>
      <c r="F4" s="9" t="e">
        <f>SUM(AB14:AM14)</f>
        <v>#REF!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288000</v>
      </c>
      <c r="G6" s="66" t="e">
        <f>F9</f>
        <v>#REF!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5796000</v>
      </c>
      <c r="F7" s="9" t="e">
        <f>SUM(AB17:AM17)</f>
        <v>#REF!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5587620</v>
      </c>
      <c r="F8" s="9" t="e">
        <f>SUM(AB18:AM18)</f>
        <v>#REF!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288000</v>
      </c>
      <c r="F9" s="66" t="e">
        <f>F6+F7-F8</f>
        <v>#REF!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208380</v>
      </c>
      <c r="F10" s="140" t="e">
        <f>F7-F8</f>
        <v>#REF!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288000</v>
      </c>
      <c r="Q14" s="9">
        <f>'REV-REVCALC_CWS'!P90</f>
        <v>468000</v>
      </c>
      <c r="R14" s="9">
        <f>'REV-REVCALC_CWS'!Q90</f>
        <v>522000</v>
      </c>
      <c r="S14" s="9">
        <f>'REV-REVCALC_CWS'!R90</f>
        <v>522000</v>
      </c>
      <c r="T14" s="9">
        <f>'REV-REVCALC_CWS'!S90</f>
        <v>576000</v>
      </c>
      <c r="U14" s="9">
        <f>'REV-REVCALC_CWS'!T90</f>
        <v>630000</v>
      </c>
      <c r="V14" s="9">
        <f>'REV-REVCALC_CWS'!U90</f>
        <v>522000</v>
      </c>
      <c r="W14" s="9">
        <f>'REV-REVCALC_CWS'!V90</f>
        <v>576000</v>
      </c>
      <c r="X14" s="9">
        <f>'REV-REVCALC_CWS'!W90</f>
        <v>468000</v>
      </c>
      <c r="Y14" s="9">
        <f>'REV-REVCALC_CWS'!X90</f>
        <v>468000</v>
      </c>
      <c r="Z14" s="9">
        <f>'REV-REVCALC_CWS'!Y90</f>
        <v>468000</v>
      </c>
      <c r="AA14" s="9">
        <f>'REV-REVCALC_CWS'!Z90</f>
        <v>288000</v>
      </c>
      <c r="AB14" s="9" t="e">
        <f>'REV-REVCALC_CWS'!AA90</f>
        <v>#REF!</v>
      </c>
      <c r="AC14" s="9" t="e">
        <f>'REV-REVCALC_CWS'!AB90</f>
        <v>#REF!</v>
      </c>
      <c r="AD14" s="9" t="e">
        <f>'REV-REVCALC_CWS'!AC90</f>
        <v>#REF!</v>
      </c>
      <c r="AE14" s="9" t="e">
        <f>'REV-REVCALC_CWS'!AD90</f>
        <v>#REF!</v>
      </c>
      <c r="AF14" s="9" t="e">
        <f>'REV-REVCALC_CWS'!AE90</f>
        <v>#REF!</v>
      </c>
      <c r="AG14" s="9" t="e">
        <f>'REV-REVCALC_CWS'!AF90</f>
        <v>#REF!</v>
      </c>
      <c r="AH14" s="9" t="e">
        <f>'REV-REVCALC_CWS'!AG90</f>
        <v>#REF!</v>
      </c>
      <c r="AI14" s="9" t="e">
        <f>'REV-REVCALC_CWS'!AH90</f>
        <v>#REF!</v>
      </c>
      <c r="AJ14" s="9" t="e">
        <f>'REV-REVCALC_CWS'!AI90</f>
        <v>#REF!</v>
      </c>
      <c r="AK14" s="9" t="e">
        <f>'REV-REVCALC_CWS'!AJ90</f>
        <v>#REF!</v>
      </c>
      <c r="AL14" s="9" t="e">
        <f>'REV-REVCALC_CWS'!AK90</f>
        <v>#REF!</v>
      </c>
      <c r="AM14" s="9" t="e">
        <f>'REV-REVCALC_CWS'!AL90</f>
        <v>#REF!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288000</v>
      </c>
      <c r="R16" s="66">
        <f t="shared" si="0"/>
        <v>468000</v>
      </c>
      <c r="S16" s="66">
        <f t="shared" si="0"/>
        <v>522000</v>
      </c>
      <c r="T16" s="66">
        <f t="shared" si="0"/>
        <v>522000</v>
      </c>
      <c r="U16" s="66">
        <f t="shared" si="0"/>
        <v>576000</v>
      </c>
      <c r="V16" s="66">
        <f t="shared" si="0"/>
        <v>630000</v>
      </c>
      <c r="W16" s="66">
        <f t="shared" si="0"/>
        <v>522000</v>
      </c>
      <c r="X16" s="66">
        <f t="shared" si="0"/>
        <v>576000</v>
      </c>
      <c r="Y16" s="66">
        <f t="shared" si="0"/>
        <v>468000</v>
      </c>
      <c r="Z16" s="66">
        <f t="shared" si="0"/>
        <v>468000</v>
      </c>
      <c r="AA16" s="66">
        <f t="shared" si="0"/>
        <v>468000</v>
      </c>
      <c r="AB16" s="66">
        <f t="shared" si="0"/>
        <v>288000</v>
      </c>
      <c r="AC16" s="66" t="e">
        <f t="shared" si="0"/>
        <v>#REF!</v>
      </c>
      <c r="AD16" s="66" t="e">
        <f t="shared" si="0"/>
        <v>#REF!</v>
      </c>
      <c r="AE16" s="66" t="e">
        <f t="shared" si="0"/>
        <v>#REF!</v>
      </c>
      <c r="AF16" s="66" t="e">
        <f t="shared" si="0"/>
        <v>#REF!</v>
      </c>
      <c r="AG16" s="66" t="e">
        <f t="shared" si="0"/>
        <v>#REF!</v>
      </c>
      <c r="AH16" s="66" t="e">
        <f t="shared" si="0"/>
        <v>#REF!</v>
      </c>
      <c r="AI16" s="66" t="e">
        <f t="shared" si="0"/>
        <v>#REF!</v>
      </c>
      <c r="AJ16" s="66" t="e">
        <f t="shared" ref="AJ16:BK16" si="1">AI19</f>
        <v>#REF!</v>
      </c>
      <c r="AK16" s="66" t="e">
        <f t="shared" si="1"/>
        <v>#REF!</v>
      </c>
      <c r="AL16" s="66" t="e">
        <f t="shared" si="1"/>
        <v>#REF!</v>
      </c>
      <c r="AM16" s="66" t="e">
        <f t="shared" si="1"/>
        <v>#REF!</v>
      </c>
      <c r="AN16" s="66" t="e">
        <f t="shared" si="1"/>
        <v>#REF!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288000</v>
      </c>
      <c r="Q17" s="140">
        <f t="shared" si="2"/>
        <v>468000</v>
      </c>
      <c r="R17" s="140">
        <f t="shared" si="2"/>
        <v>522000</v>
      </c>
      <c r="S17" s="140">
        <f t="shared" si="2"/>
        <v>522000</v>
      </c>
      <c r="T17" s="140">
        <f t="shared" si="2"/>
        <v>576000</v>
      </c>
      <c r="U17" s="140">
        <f t="shared" si="2"/>
        <v>630000</v>
      </c>
      <c r="V17" s="140">
        <f t="shared" si="2"/>
        <v>522000</v>
      </c>
      <c r="W17" s="140">
        <f t="shared" si="2"/>
        <v>576000</v>
      </c>
      <c r="X17" s="140">
        <f t="shared" si="2"/>
        <v>468000</v>
      </c>
      <c r="Y17" s="140">
        <f t="shared" si="2"/>
        <v>468000</v>
      </c>
      <c r="Z17" s="140">
        <f t="shared" si="2"/>
        <v>468000</v>
      </c>
      <c r="AA17" s="140">
        <f t="shared" si="2"/>
        <v>288000</v>
      </c>
      <c r="AB17" s="140" t="e">
        <f t="shared" si="2"/>
        <v>#REF!</v>
      </c>
      <c r="AC17" s="140" t="e">
        <f t="shared" si="2"/>
        <v>#REF!</v>
      </c>
      <c r="AD17" s="140" t="e">
        <f t="shared" si="2"/>
        <v>#REF!</v>
      </c>
      <c r="AE17" s="140" t="e">
        <f t="shared" si="2"/>
        <v>#REF!</v>
      </c>
      <c r="AF17" s="140" t="e">
        <f t="shared" si="2"/>
        <v>#REF!</v>
      </c>
      <c r="AG17" s="140" t="e">
        <f t="shared" si="2"/>
        <v>#REF!</v>
      </c>
      <c r="AH17" s="140" t="e">
        <f t="shared" si="2"/>
        <v>#REF!</v>
      </c>
      <c r="AI17" s="140" t="e">
        <f t="shared" ref="AI17:BK17" si="3">AI14</f>
        <v>#REF!</v>
      </c>
      <c r="AJ17" s="140" t="e">
        <f t="shared" si="3"/>
        <v>#REF!</v>
      </c>
      <c r="AK17" s="140" t="e">
        <f t="shared" si="3"/>
        <v>#REF!</v>
      </c>
      <c r="AL17" s="140" t="e">
        <f t="shared" si="3"/>
        <v>#REF!</v>
      </c>
      <c r="AM17" s="140" t="e">
        <f t="shared" si="3"/>
        <v>#REF!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288000</v>
      </c>
      <c r="R18" s="140">
        <f t="shared" si="4"/>
        <v>468000</v>
      </c>
      <c r="S18" s="140">
        <f t="shared" si="4"/>
        <v>522000</v>
      </c>
      <c r="T18" s="140">
        <f t="shared" si="4"/>
        <v>522000</v>
      </c>
      <c r="U18" s="140">
        <f t="shared" si="4"/>
        <v>576000</v>
      </c>
      <c r="V18" s="140">
        <f t="shared" si="4"/>
        <v>630000</v>
      </c>
      <c r="W18" s="140">
        <f t="shared" si="4"/>
        <v>522000</v>
      </c>
      <c r="X18" s="140">
        <f t="shared" si="4"/>
        <v>576000</v>
      </c>
      <c r="Y18" s="140">
        <f t="shared" si="4"/>
        <v>468000</v>
      </c>
      <c r="Z18" s="140">
        <f t="shared" si="4"/>
        <v>468000</v>
      </c>
      <c r="AA18" s="140">
        <f t="shared" si="4"/>
        <v>468000</v>
      </c>
      <c r="AB18" s="140">
        <f t="shared" si="4"/>
        <v>288000</v>
      </c>
      <c r="AC18" s="140" t="e">
        <f t="shared" si="4"/>
        <v>#REF!</v>
      </c>
      <c r="AD18" s="140" t="e">
        <f t="shared" si="4"/>
        <v>#REF!</v>
      </c>
      <c r="AE18" s="140" t="e">
        <f t="shared" si="4"/>
        <v>#REF!</v>
      </c>
      <c r="AF18" s="140" t="e">
        <f t="shared" si="4"/>
        <v>#REF!</v>
      </c>
      <c r="AG18" s="140" t="e">
        <f t="shared" si="4"/>
        <v>#REF!</v>
      </c>
      <c r="AH18" s="140" t="e">
        <f t="shared" si="4"/>
        <v>#REF!</v>
      </c>
      <c r="AI18" s="140" t="e">
        <f t="shared" si="4"/>
        <v>#REF!</v>
      </c>
      <c r="AJ18" s="140" t="e">
        <f t="shared" ref="AJ18:BK18" si="5">AI17</f>
        <v>#REF!</v>
      </c>
      <c r="AK18" s="140" t="e">
        <f t="shared" si="5"/>
        <v>#REF!</v>
      </c>
      <c r="AL18" s="140" t="e">
        <f t="shared" si="5"/>
        <v>#REF!</v>
      </c>
      <c r="AM18" s="140" t="e">
        <f t="shared" si="5"/>
        <v>#REF!</v>
      </c>
      <c r="AN18" s="140" t="e">
        <f t="shared" si="5"/>
        <v>#REF!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288000</v>
      </c>
      <c r="Q19" s="66">
        <f t="shared" si="6"/>
        <v>468000</v>
      </c>
      <c r="R19" s="66">
        <f t="shared" si="6"/>
        <v>522000</v>
      </c>
      <c r="S19" s="66">
        <f t="shared" si="6"/>
        <v>522000</v>
      </c>
      <c r="T19" s="66">
        <f t="shared" si="6"/>
        <v>576000</v>
      </c>
      <c r="U19" s="66">
        <f t="shared" si="6"/>
        <v>630000</v>
      </c>
      <c r="V19" s="66">
        <f t="shared" si="6"/>
        <v>522000</v>
      </c>
      <c r="W19" s="66">
        <f t="shared" si="6"/>
        <v>576000</v>
      </c>
      <c r="X19" s="66">
        <f t="shared" si="6"/>
        <v>468000</v>
      </c>
      <c r="Y19" s="66">
        <f t="shared" si="6"/>
        <v>468000</v>
      </c>
      <c r="Z19" s="66">
        <f t="shared" si="6"/>
        <v>468000</v>
      </c>
      <c r="AA19" s="66">
        <f t="shared" si="6"/>
        <v>288000</v>
      </c>
      <c r="AB19" s="66" t="e">
        <f t="shared" si="6"/>
        <v>#REF!</v>
      </c>
      <c r="AC19" s="66" t="e">
        <f t="shared" si="6"/>
        <v>#REF!</v>
      </c>
      <c r="AD19" s="66" t="e">
        <f t="shared" si="6"/>
        <v>#REF!</v>
      </c>
      <c r="AE19" s="66" t="e">
        <f t="shared" si="6"/>
        <v>#REF!</v>
      </c>
      <c r="AF19" s="66" t="e">
        <f t="shared" si="6"/>
        <v>#REF!</v>
      </c>
      <c r="AG19" s="66" t="e">
        <f t="shared" si="6"/>
        <v>#REF!</v>
      </c>
      <c r="AH19" s="66" t="e">
        <f t="shared" si="6"/>
        <v>#REF!</v>
      </c>
      <c r="AI19" s="66" t="e">
        <f t="shared" ref="AI19:BK19" si="7">AI16+AI17-AI18</f>
        <v>#REF!</v>
      </c>
      <c r="AJ19" s="66" t="e">
        <f t="shared" si="7"/>
        <v>#REF!</v>
      </c>
      <c r="AK19" s="66" t="e">
        <f t="shared" si="7"/>
        <v>#REF!</v>
      </c>
      <c r="AL19" s="66" t="e">
        <f t="shared" si="7"/>
        <v>#REF!</v>
      </c>
      <c r="AM19" s="66" t="e">
        <f t="shared" si="7"/>
        <v>#REF!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208380</v>
      </c>
      <c r="Q20" s="140">
        <f t="shared" si="8"/>
        <v>180000</v>
      </c>
      <c r="R20" s="140">
        <f t="shared" si="8"/>
        <v>54000</v>
      </c>
      <c r="S20" s="140">
        <f t="shared" si="8"/>
        <v>0</v>
      </c>
      <c r="T20" s="140">
        <f t="shared" si="8"/>
        <v>54000</v>
      </c>
      <c r="U20" s="140">
        <f t="shared" si="8"/>
        <v>54000</v>
      </c>
      <c r="V20" s="140">
        <f t="shared" si="8"/>
        <v>-108000</v>
      </c>
      <c r="W20" s="140">
        <f t="shared" si="8"/>
        <v>54000</v>
      </c>
      <c r="X20" s="140">
        <f t="shared" si="8"/>
        <v>-108000</v>
      </c>
      <c r="Y20" s="140">
        <f t="shared" si="8"/>
        <v>0</v>
      </c>
      <c r="Z20" s="140">
        <f t="shared" si="8"/>
        <v>0</v>
      </c>
      <c r="AA20" s="140">
        <f t="shared" si="8"/>
        <v>-180000</v>
      </c>
      <c r="AB20" s="140" t="e">
        <f t="shared" si="8"/>
        <v>#REF!</v>
      </c>
      <c r="AC20" s="140" t="e">
        <f t="shared" si="8"/>
        <v>#REF!</v>
      </c>
      <c r="AD20" s="140" t="e">
        <f t="shared" si="8"/>
        <v>#REF!</v>
      </c>
      <c r="AE20" s="140" t="e">
        <f t="shared" si="8"/>
        <v>#REF!</v>
      </c>
      <c r="AF20" s="140" t="e">
        <f t="shared" si="8"/>
        <v>#REF!</v>
      </c>
      <c r="AG20" s="140" t="e">
        <f t="shared" si="8"/>
        <v>#REF!</v>
      </c>
      <c r="AH20" s="140" t="e">
        <f t="shared" si="8"/>
        <v>#REF!</v>
      </c>
      <c r="AI20" s="140" t="e">
        <f t="shared" si="8"/>
        <v>#REF!</v>
      </c>
      <c r="AJ20" s="140" t="e">
        <f t="shared" ref="AJ20:BK20" si="9">AJ17-AJ18</f>
        <v>#REF!</v>
      </c>
      <c r="AK20" s="140" t="e">
        <f t="shared" si="9"/>
        <v>#REF!</v>
      </c>
      <c r="AL20" s="140" t="e">
        <f t="shared" si="9"/>
        <v>#REF!</v>
      </c>
      <c r="AM20" s="140" t="e">
        <f t="shared" si="9"/>
        <v>#REF!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#REF!</v>
      </c>
      <c r="AG166" s="26" t="e">
        <f>'COSM-BONUS_CWS'!AE71</f>
        <v>#REF!</v>
      </c>
      <c r="AH166" s="26" t="e">
        <f>'COSM-BONUS_CWS'!AF71</f>
        <v>#REF!</v>
      </c>
      <c r="AI166" s="26" t="e">
        <f>'COSM-BONUS_CWS'!AG71</f>
        <v>#REF!</v>
      </c>
      <c r="AJ166" s="26" t="e">
        <f>'COSM-BONUS_CWS'!AH71</f>
        <v>#REF!</v>
      </c>
      <c r="AK166" s="26" t="e">
        <f>'COSM-BONUS_CWS'!AI71</f>
        <v>#REF!</v>
      </c>
      <c r="AL166" s="26" t="e">
        <f>'COSM-BONUS_CWS'!AJ71</f>
        <v>#REF!</v>
      </c>
      <c r="AM166" s="26" t="e">
        <f>'COSM-BONUS_CWS'!AK71</f>
        <v>#REF!</v>
      </c>
      <c r="AN166" s="26" t="e">
        <f>'COSM-BONUS_CWS'!AL71</f>
        <v>#REF!</v>
      </c>
      <c r="AO166" s="26" t="e">
        <f>'COSM-BONUS_CWS'!AM71</f>
        <v>#REF!</v>
      </c>
      <c r="AP166" s="26" t="e">
        <f>'COSM-BONUS_CWS'!AN71</f>
        <v>#REF!</v>
      </c>
      <c r="AQ166" s="26" t="e">
        <f>'COSM-BONUS_CWS'!AO71</f>
        <v>#REF!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#REF!</v>
      </c>
      <c r="AG167" s="26" t="e">
        <f t="shared" si="62"/>
        <v>#REF!</v>
      </c>
      <c r="AH167" s="26" t="e">
        <f t="shared" si="62"/>
        <v>#REF!</v>
      </c>
      <c r="AI167" s="26" t="e">
        <f t="shared" si="62"/>
        <v>#REF!</v>
      </c>
      <c r="AJ167" s="26" t="e">
        <f t="shared" si="62"/>
        <v>#REF!</v>
      </c>
      <c r="AK167" s="26" t="e">
        <f t="shared" si="62"/>
        <v>#REF!</v>
      </c>
      <c r="AL167" s="26" t="e">
        <f t="shared" si="62"/>
        <v>#REF!</v>
      </c>
      <c r="AM167" s="26" t="e">
        <f t="shared" ref="AM167:BO167" si="63">AM165+AM166</f>
        <v>#REF!</v>
      </c>
      <c r="AN167" s="26" t="e">
        <f t="shared" si="63"/>
        <v>#REF!</v>
      </c>
      <c r="AO167" s="26" t="e">
        <f t="shared" si="63"/>
        <v>#REF!</v>
      </c>
      <c r="AP167" s="26" t="e">
        <f t="shared" si="63"/>
        <v>#REF!</v>
      </c>
      <c r="AQ167" s="26" t="e">
        <f t="shared" si="63"/>
        <v>#REF!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2200</v>
      </c>
      <c r="U175" s="26">
        <f>'COSM-BONUS_CWS'!S72</f>
        <v>3575</v>
      </c>
      <c r="V175" s="26">
        <f>'COSM-BONUS_CWS'!T72</f>
        <v>3987.5</v>
      </c>
      <c r="W175" s="26">
        <f>'COSM-BONUS_CWS'!U72</f>
        <v>3987.5</v>
      </c>
      <c r="X175" s="26">
        <f>'COSM-BONUS_CWS'!V72</f>
        <v>4400</v>
      </c>
      <c r="Y175" s="26">
        <f>'COSM-BONUS_CWS'!W72</f>
        <v>4812.5</v>
      </c>
      <c r="Z175" s="26">
        <f>'COSM-BONUS_CWS'!X72</f>
        <v>3987.5</v>
      </c>
      <c r="AA175" s="26">
        <f>'COSM-BONUS_CWS'!Y72</f>
        <v>4400</v>
      </c>
      <c r="AB175" s="26">
        <f>'COSM-BONUS_CWS'!Z72</f>
        <v>3575</v>
      </c>
      <c r="AC175" s="26">
        <f>'COSM-BONUS_CWS'!AA72</f>
        <v>3575</v>
      </c>
      <c r="AD175" s="26">
        <f>'COSM-BONUS_CWS'!AB72</f>
        <v>3575</v>
      </c>
      <c r="AE175" s="26">
        <f>'COSM-BONUS_CWS'!AC72</f>
        <v>2200</v>
      </c>
      <c r="AF175" s="26" t="e">
        <f>'COSM-BONUS_CWS'!AD72</f>
        <v>#REF!</v>
      </c>
      <c r="AG175" s="26" t="e">
        <f>'COSM-BONUS_CWS'!AE72</f>
        <v>#REF!</v>
      </c>
      <c r="AH175" s="26" t="e">
        <f>'COSM-BONUS_CWS'!AF72</f>
        <v>#REF!</v>
      </c>
      <c r="AI175" s="26" t="e">
        <f>'COSM-BONUS_CWS'!AG72</f>
        <v>#REF!</v>
      </c>
      <c r="AJ175" s="26" t="e">
        <f>'COSM-BONUS_CWS'!AH72</f>
        <v>#REF!</v>
      </c>
      <c r="AK175" s="26" t="e">
        <f>'COSM-BONUS_CWS'!AI72</f>
        <v>#REF!</v>
      </c>
      <c r="AL175" s="26" t="e">
        <f>'COSM-BONUS_CWS'!AJ72</f>
        <v>#REF!</v>
      </c>
      <c r="AM175" s="26" t="e">
        <f>'COSM-BONUS_CWS'!AK72</f>
        <v>#REF!</v>
      </c>
      <c r="AN175" s="26" t="e">
        <f>'COSM-BONUS_CWS'!AL72</f>
        <v>#REF!</v>
      </c>
      <c r="AO175" s="26" t="e">
        <f>'COSM-BONUS_CWS'!AM72</f>
        <v>#REF!</v>
      </c>
      <c r="AP175" s="26" t="e">
        <f>'COSM-BONUS_CWS'!AN72</f>
        <v>#REF!</v>
      </c>
      <c r="AQ175" s="26" t="e">
        <f>'COSM-BONUS_CWS'!AO72</f>
        <v>#REF!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1402200</v>
      </c>
      <c r="U176" s="26">
        <f t="shared" si="70"/>
        <v>1403575</v>
      </c>
      <c r="V176" s="26">
        <f t="shared" si="70"/>
        <v>1403987.5</v>
      </c>
      <c r="W176" s="26">
        <f t="shared" si="70"/>
        <v>1403987.5</v>
      </c>
      <c r="X176" s="26">
        <f t="shared" si="70"/>
        <v>1404400</v>
      </c>
      <c r="Y176" s="26">
        <f t="shared" si="70"/>
        <v>1404812.5</v>
      </c>
      <c r="Z176" s="26">
        <f t="shared" si="70"/>
        <v>1403987.5</v>
      </c>
      <c r="AA176" s="26">
        <f t="shared" si="70"/>
        <v>1404400</v>
      </c>
      <c r="AB176" s="26">
        <f t="shared" si="70"/>
        <v>1403575</v>
      </c>
      <c r="AC176" s="26">
        <f t="shared" si="70"/>
        <v>1403575</v>
      </c>
      <c r="AD176" s="26">
        <f t="shared" si="70"/>
        <v>1403575</v>
      </c>
      <c r="AE176" s="26">
        <f t="shared" si="70"/>
        <v>1402200</v>
      </c>
      <c r="AF176" s="26" t="e">
        <f t="shared" si="70"/>
        <v>#REF!</v>
      </c>
      <c r="AG176" s="26" t="e">
        <f t="shared" si="70"/>
        <v>#REF!</v>
      </c>
      <c r="AH176" s="26" t="e">
        <f t="shared" si="70"/>
        <v>#REF!</v>
      </c>
      <c r="AI176" s="26" t="e">
        <f t="shared" si="70"/>
        <v>#REF!</v>
      </c>
      <c r="AJ176" s="26" t="e">
        <f t="shared" si="70"/>
        <v>#REF!</v>
      </c>
      <c r="AK176" s="26" t="e">
        <f t="shared" si="70"/>
        <v>#REF!</v>
      </c>
      <c r="AL176" s="26" t="e">
        <f t="shared" si="70"/>
        <v>#REF!</v>
      </c>
      <c r="AM176" s="26" t="e">
        <f t="shared" ref="AM176:BO176" si="71">AM174+AM175</f>
        <v>#REF!</v>
      </c>
      <c r="AN176" s="26" t="e">
        <f t="shared" si="71"/>
        <v>#REF!</v>
      </c>
      <c r="AO176" s="26" t="e">
        <f t="shared" si="71"/>
        <v>#REF!</v>
      </c>
      <c r="AP176" s="26" t="e">
        <f t="shared" si="71"/>
        <v>#REF!</v>
      </c>
      <c r="AQ176" s="26" t="e">
        <f t="shared" si="71"/>
        <v>#REF!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#REF!</v>
      </c>
      <c r="AG184" s="26" t="e">
        <f>'COSM-BONUS_CWS'!AE73</f>
        <v>#REF!</v>
      </c>
      <c r="AH184" s="26" t="e">
        <f>'COSM-BONUS_CWS'!AF73</f>
        <v>#REF!</v>
      </c>
      <c r="AI184" s="26" t="e">
        <f>'COSM-BONUS_CWS'!AG73</f>
        <v>#REF!</v>
      </c>
      <c r="AJ184" s="26" t="e">
        <f>'COSM-BONUS_CWS'!AH73</f>
        <v>#REF!</v>
      </c>
      <c r="AK184" s="26" t="e">
        <f>'COSM-BONUS_CWS'!AI73</f>
        <v>#REF!</v>
      </c>
      <c r="AL184" s="26" t="e">
        <f>'COSM-BONUS_CWS'!AJ73</f>
        <v>#REF!</v>
      </c>
      <c r="AM184" s="26" t="e">
        <f>'COSM-BONUS_CWS'!AK73</f>
        <v>#REF!</v>
      </c>
      <c r="AN184" s="26" t="e">
        <f>'COSM-BONUS_CWS'!AL73</f>
        <v>#REF!</v>
      </c>
      <c r="AO184" s="26" t="e">
        <f>'COSM-BONUS_CWS'!AM73</f>
        <v>#REF!</v>
      </c>
      <c r="AP184" s="26" t="e">
        <f>'COSM-BONUS_CWS'!AN73</f>
        <v>#REF!</v>
      </c>
      <c r="AQ184" s="26" t="e">
        <f>'COSM-BONUS_CWS'!AO73</f>
        <v>#REF!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#REF!</v>
      </c>
      <c r="AG185" s="26" t="e">
        <f t="shared" si="78"/>
        <v>#REF!</v>
      </c>
      <c r="AH185" s="26" t="e">
        <f t="shared" si="78"/>
        <v>#REF!</v>
      </c>
      <c r="AI185" s="26" t="e">
        <f t="shared" si="78"/>
        <v>#REF!</v>
      </c>
      <c r="AJ185" s="26" t="e">
        <f t="shared" si="78"/>
        <v>#REF!</v>
      </c>
      <c r="AK185" s="26" t="e">
        <f t="shared" si="78"/>
        <v>#REF!</v>
      </c>
      <c r="AL185" s="26" t="e">
        <f t="shared" si="78"/>
        <v>#REF!</v>
      </c>
      <c r="AM185" s="26" t="e">
        <f t="shared" ref="AM185:BO185" si="79">AM183+AM184</f>
        <v>#REF!</v>
      </c>
      <c r="AN185" s="26" t="e">
        <f t="shared" si="79"/>
        <v>#REF!</v>
      </c>
      <c r="AO185" s="26" t="e">
        <f t="shared" si="79"/>
        <v>#REF!</v>
      </c>
      <c r="AP185" s="26" t="e">
        <f t="shared" si="79"/>
        <v>#REF!</v>
      </c>
      <c r="AQ185" s="26" t="e">
        <f t="shared" si="79"/>
        <v>#REF!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#REF!</v>
      </c>
      <c r="AG193" s="26" t="e">
        <f>'COSM-BONUS_CWS'!AE74</f>
        <v>#REF!</v>
      </c>
      <c r="AH193" s="26" t="e">
        <f>'COSM-BONUS_CWS'!AF74</f>
        <v>#REF!</v>
      </c>
      <c r="AI193" s="26" t="e">
        <f>'COSM-BONUS_CWS'!AG74</f>
        <v>#REF!</v>
      </c>
      <c r="AJ193" s="26" t="e">
        <f>'COSM-BONUS_CWS'!AH74</f>
        <v>#REF!</v>
      </c>
      <c r="AK193" s="26" t="e">
        <f>'COSM-BONUS_CWS'!AI74</f>
        <v>#REF!</v>
      </c>
      <c r="AL193" s="26" t="e">
        <f>'COSM-BONUS_CWS'!AJ74</f>
        <v>#REF!</v>
      </c>
      <c r="AM193" s="26" t="e">
        <f>'COSM-BONUS_CWS'!AK74</f>
        <v>#REF!</v>
      </c>
      <c r="AN193" s="26" t="e">
        <f>'COSM-BONUS_CWS'!AL74</f>
        <v>#REF!</v>
      </c>
      <c r="AO193" s="26" t="e">
        <f>'COSM-BONUS_CWS'!AM74</f>
        <v>#REF!</v>
      </c>
      <c r="AP193" s="26" t="e">
        <f>'COSM-BONUS_CWS'!AN74</f>
        <v>#REF!</v>
      </c>
      <c r="AQ193" s="26" t="e">
        <f>'COSM-BONUS_CWS'!AO74</f>
        <v>#REF!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#REF!</v>
      </c>
      <c r="AG194" s="26" t="e">
        <f t="shared" si="86"/>
        <v>#REF!</v>
      </c>
      <c r="AH194" s="26" t="e">
        <f t="shared" si="86"/>
        <v>#REF!</v>
      </c>
      <c r="AI194" s="26" t="e">
        <f t="shared" si="86"/>
        <v>#REF!</v>
      </c>
      <c r="AJ194" s="26" t="e">
        <f t="shared" si="86"/>
        <v>#REF!</v>
      </c>
      <c r="AK194" s="26" t="e">
        <f t="shared" si="86"/>
        <v>#REF!</v>
      </c>
      <c r="AL194" s="26" t="e">
        <f t="shared" si="86"/>
        <v>#REF!</v>
      </c>
      <c r="AM194" s="26" t="e">
        <f t="shared" ref="AM194:BO194" si="87">AM192+AM193</f>
        <v>#REF!</v>
      </c>
      <c r="AN194" s="26" t="e">
        <f t="shared" si="87"/>
        <v>#REF!</v>
      </c>
      <c r="AO194" s="26" t="e">
        <f t="shared" si="87"/>
        <v>#REF!</v>
      </c>
      <c r="AP194" s="26" t="e">
        <f t="shared" si="87"/>
        <v>#REF!</v>
      </c>
      <c r="AQ194" s="26" t="e">
        <f t="shared" si="87"/>
        <v>#REF!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2200</v>
      </c>
      <c r="U209" s="26">
        <f t="shared" si="100"/>
        <v>3575</v>
      </c>
      <c r="V209" s="26">
        <f t="shared" si="100"/>
        <v>3987.5</v>
      </c>
      <c r="W209" s="26">
        <f t="shared" si="100"/>
        <v>3987.5</v>
      </c>
      <c r="X209" s="26">
        <f t="shared" si="100"/>
        <v>4400</v>
      </c>
      <c r="Y209" s="26">
        <f t="shared" si="100"/>
        <v>4812.5</v>
      </c>
      <c r="Z209" s="26">
        <f t="shared" si="100"/>
        <v>3987.5</v>
      </c>
      <c r="AA209" s="26">
        <f t="shared" si="100"/>
        <v>4400</v>
      </c>
      <c r="AB209" s="26">
        <f t="shared" si="100"/>
        <v>3575</v>
      </c>
      <c r="AC209" s="26">
        <f t="shared" si="100"/>
        <v>3575</v>
      </c>
      <c r="AD209" s="26">
        <f t="shared" si="100"/>
        <v>3575</v>
      </c>
      <c r="AE209" s="26">
        <f t="shared" si="100"/>
        <v>2200</v>
      </c>
      <c r="AF209" s="26" t="e">
        <f t="shared" si="100"/>
        <v>#REF!</v>
      </c>
      <c r="AG209" s="26" t="e">
        <f t="shared" si="100"/>
        <v>#REF!</v>
      </c>
      <c r="AH209" s="26" t="e">
        <f t="shared" si="100"/>
        <v>#REF!</v>
      </c>
      <c r="AI209" s="26" t="e">
        <f t="shared" si="100"/>
        <v>#REF!</v>
      </c>
      <c r="AJ209" s="26" t="e">
        <f t="shared" si="100"/>
        <v>#REF!</v>
      </c>
      <c r="AK209" s="26" t="e">
        <f t="shared" si="100"/>
        <v>#REF!</v>
      </c>
      <c r="AL209" s="26" t="e">
        <f t="shared" si="100"/>
        <v>#REF!</v>
      </c>
      <c r="AM209" s="26" t="e">
        <f t="shared" ref="AM209:BO209" si="101">AM202+AM193+AM175+AM166+AM184</f>
        <v>#REF!</v>
      </c>
      <c r="AN209" s="26" t="e">
        <f t="shared" si="101"/>
        <v>#REF!</v>
      </c>
      <c r="AO209" s="26" t="e">
        <f t="shared" si="101"/>
        <v>#REF!</v>
      </c>
      <c r="AP209" s="26" t="e">
        <f t="shared" si="101"/>
        <v>#REF!</v>
      </c>
      <c r="AQ209" s="26" t="e">
        <f t="shared" si="101"/>
        <v>#REF!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2802200</v>
      </c>
      <c r="U210" s="26">
        <f t="shared" si="102"/>
        <v>2803575</v>
      </c>
      <c r="V210" s="26">
        <f t="shared" si="102"/>
        <v>2803987.5</v>
      </c>
      <c r="W210" s="26">
        <f t="shared" si="102"/>
        <v>2803987.5</v>
      </c>
      <c r="X210" s="26">
        <f t="shared" si="102"/>
        <v>2804400</v>
      </c>
      <c r="Y210" s="26">
        <f t="shared" si="102"/>
        <v>2804812.5</v>
      </c>
      <c r="Z210" s="26">
        <f t="shared" si="102"/>
        <v>2803987.5</v>
      </c>
      <c r="AA210" s="26">
        <f t="shared" si="102"/>
        <v>2804400</v>
      </c>
      <c r="AB210" s="26">
        <f t="shared" si="102"/>
        <v>2803575</v>
      </c>
      <c r="AC210" s="26">
        <f t="shared" si="102"/>
        <v>2803575</v>
      </c>
      <c r="AD210" s="26">
        <f t="shared" si="102"/>
        <v>2803575</v>
      </c>
      <c r="AE210" s="26">
        <f t="shared" si="102"/>
        <v>2802200</v>
      </c>
      <c r="AF210" s="26" t="e">
        <f t="shared" si="102"/>
        <v>#REF!</v>
      </c>
      <c r="AG210" s="26" t="e">
        <f t="shared" si="102"/>
        <v>#REF!</v>
      </c>
      <c r="AH210" s="26" t="e">
        <f t="shared" si="102"/>
        <v>#REF!</v>
      </c>
      <c r="AI210" s="26" t="e">
        <f t="shared" si="102"/>
        <v>#REF!</v>
      </c>
      <c r="AJ210" s="26" t="e">
        <f t="shared" si="102"/>
        <v>#REF!</v>
      </c>
      <c r="AK210" s="26" t="e">
        <f t="shared" si="102"/>
        <v>#REF!</v>
      </c>
      <c r="AL210" s="26" t="e">
        <f t="shared" si="102"/>
        <v>#REF!</v>
      </c>
      <c r="AM210" s="26" t="e">
        <f t="shared" ref="AM210:BO210" si="103">AM208+AM209</f>
        <v>#REF!</v>
      </c>
      <c r="AN210" s="26" t="e">
        <f t="shared" si="103"/>
        <v>#REF!</v>
      </c>
      <c r="AO210" s="26" t="e">
        <f t="shared" si="103"/>
        <v>#REF!</v>
      </c>
      <c r="AP210" s="26" t="e">
        <f t="shared" si="103"/>
        <v>#REF!</v>
      </c>
      <c r="AQ210" s="26" t="e">
        <f t="shared" si="103"/>
        <v>#REF!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#REF!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33644275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#REF!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#REF!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2802200</v>
      </c>
      <c r="U214" s="26">
        <f t="shared" si="107"/>
        <v>2803575</v>
      </c>
      <c r="V214" s="26">
        <f t="shared" si="107"/>
        <v>2803987.5</v>
      </c>
      <c r="W214" s="26">
        <f t="shared" si="107"/>
        <v>2803987.5</v>
      </c>
      <c r="X214" s="26">
        <f t="shared" si="107"/>
        <v>2804400</v>
      </c>
      <c r="Y214" s="26">
        <f t="shared" si="107"/>
        <v>2804812.5</v>
      </c>
      <c r="Z214" s="26">
        <f t="shared" si="107"/>
        <v>2803987.5</v>
      </c>
      <c r="AA214" s="26">
        <f t="shared" si="107"/>
        <v>2804400</v>
      </c>
      <c r="AB214" s="26">
        <f t="shared" si="107"/>
        <v>2803575</v>
      </c>
      <c r="AC214" s="26">
        <f t="shared" si="107"/>
        <v>2803575</v>
      </c>
      <c r="AD214" s="26">
        <f t="shared" si="107"/>
        <v>2803575</v>
      </c>
      <c r="AE214" s="26">
        <f t="shared" si="107"/>
        <v>2802200</v>
      </c>
      <c r="AF214" s="26" t="e">
        <f t="shared" si="107"/>
        <v>#REF!</v>
      </c>
      <c r="AG214" s="26" t="e">
        <f t="shared" si="107"/>
        <v>#REF!</v>
      </c>
      <c r="AH214" s="26" t="e">
        <f t="shared" si="107"/>
        <v>#REF!</v>
      </c>
      <c r="AI214" s="26" t="e">
        <f t="shared" si="107"/>
        <v>#REF!</v>
      </c>
      <c r="AJ214" s="26" t="e">
        <f t="shared" si="107"/>
        <v>#REF!</v>
      </c>
      <c r="AK214" s="26" t="e">
        <f t="shared" si="107"/>
        <v>#REF!</v>
      </c>
      <c r="AL214" s="26" t="e">
        <f t="shared" si="107"/>
        <v>#REF!</v>
      </c>
      <c r="AM214" s="26" t="e">
        <f t="shared" ref="AM214:BO214" si="108">AM212+AM210</f>
        <v>#REF!</v>
      </c>
      <c r="AN214" s="26" t="e">
        <f t="shared" si="108"/>
        <v>#REF!</v>
      </c>
      <c r="AO214" s="26" t="e">
        <f t="shared" si="108"/>
        <v>#REF!</v>
      </c>
      <c r="AP214" s="26" t="e">
        <f t="shared" si="108"/>
        <v>#REF!</v>
      </c>
      <c r="AQ214" s="26" t="e">
        <f t="shared" si="108"/>
        <v>#REF!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#REF!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33644275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#REF!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#REF!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448352</v>
      </c>
      <c r="U219" s="26">
        <f>U210*STAFFPLAN_CWS!$D177</f>
        <v>448572</v>
      </c>
      <c r="V219" s="26">
        <f>V210*STAFFPLAN_CWS!$D177</f>
        <v>448638</v>
      </c>
      <c r="W219" s="26">
        <f>W210*STAFFPLAN_CWS!$D177</f>
        <v>448638</v>
      </c>
      <c r="X219" s="26">
        <f>X210*STAFFPLAN_CWS!$D177</f>
        <v>448704</v>
      </c>
      <c r="Y219" s="26">
        <f>Y210*STAFFPLAN_CWS!$D177</f>
        <v>448770</v>
      </c>
      <c r="Z219" s="26">
        <f>Z210*STAFFPLAN_CWS!$D177</f>
        <v>448638</v>
      </c>
      <c r="AA219" s="26">
        <f>AA210*STAFFPLAN_CWS!$D177</f>
        <v>448704</v>
      </c>
      <c r="AB219" s="26">
        <f>AB210*STAFFPLAN_CWS!$D177</f>
        <v>448572</v>
      </c>
      <c r="AC219" s="26">
        <f>AC210*STAFFPLAN_CWS!$D177</f>
        <v>448572</v>
      </c>
      <c r="AD219" s="26">
        <f>AD210*STAFFPLAN_CWS!$D177</f>
        <v>448572</v>
      </c>
      <c r="AE219" s="26">
        <f>AE210*STAFFPLAN_CWS!$D177</f>
        <v>448352</v>
      </c>
      <c r="AF219" s="26" t="e">
        <f>AF210*STAFFPLAN_CWS!$E177</f>
        <v>#REF!</v>
      </c>
      <c r="AG219" s="26" t="e">
        <f>AG210*STAFFPLAN_CWS!$E177</f>
        <v>#REF!</v>
      </c>
      <c r="AH219" s="26" t="e">
        <f>AH210*STAFFPLAN_CWS!$E177</f>
        <v>#REF!</v>
      </c>
      <c r="AI219" s="26" t="e">
        <f>AI210*STAFFPLAN_CWS!$E177</f>
        <v>#REF!</v>
      </c>
      <c r="AJ219" s="26" t="e">
        <f>AJ210*STAFFPLAN_CWS!$E177</f>
        <v>#REF!</v>
      </c>
      <c r="AK219" s="26" t="e">
        <f>AK210*STAFFPLAN_CWS!$E177</f>
        <v>#REF!</v>
      </c>
      <c r="AL219" s="26" t="e">
        <f>AL210*STAFFPLAN_CWS!$E177</f>
        <v>#REF!</v>
      </c>
      <c r="AM219" s="26" t="e">
        <f>AM210*STAFFPLAN_CWS!$E177</f>
        <v>#REF!</v>
      </c>
      <c r="AN219" s="26" t="e">
        <f>AN210*STAFFPLAN_CWS!$E177</f>
        <v>#REF!</v>
      </c>
      <c r="AO219" s="26" t="e">
        <f>AO210*STAFFPLAN_CWS!$E177</f>
        <v>#REF!</v>
      </c>
      <c r="AP219" s="26" t="e">
        <f>AP210*STAFFPLAN_CWS!$E177</f>
        <v>#REF!</v>
      </c>
      <c r="AQ219" s="26" t="e">
        <f>AQ210*STAFFPLAN_CWS!$E177</f>
        <v>#REF!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112088</v>
      </c>
      <c r="U220" s="26">
        <f>U210*STAFFPLAN_CWS!$D178</f>
        <v>112143</v>
      </c>
      <c r="V220" s="26">
        <f>V210*STAFFPLAN_CWS!$D178</f>
        <v>112159.5</v>
      </c>
      <c r="W220" s="26">
        <f>W210*STAFFPLAN_CWS!$D178</f>
        <v>112159.5</v>
      </c>
      <c r="X220" s="26">
        <f>X210*STAFFPLAN_CWS!$D178</f>
        <v>112176</v>
      </c>
      <c r="Y220" s="26">
        <f>Y210*STAFFPLAN_CWS!$D178</f>
        <v>112192.5</v>
      </c>
      <c r="Z220" s="26">
        <f>Z210*STAFFPLAN_CWS!$D178</f>
        <v>112159.5</v>
      </c>
      <c r="AA220" s="26">
        <f>AA210*STAFFPLAN_CWS!$D178</f>
        <v>112176</v>
      </c>
      <c r="AB220" s="26">
        <f>AB210*STAFFPLAN_CWS!$D178</f>
        <v>112143</v>
      </c>
      <c r="AC220" s="26">
        <f>AC210*STAFFPLAN_CWS!$D178</f>
        <v>112143</v>
      </c>
      <c r="AD220" s="26">
        <f>AD210*STAFFPLAN_CWS!$D178</f>
        <v>112143</v>
      </c>
      <c r="AE220" s="26">
        <f>AE210*STAFFPLAN_CWS!$D178</f>
        <v>112088</v>
      </c>
      <c r="AF220" s="26" t="e">
        <f>AF210*STAFFPLAN_CWS!$E178</f>
        <v>#REF!</v>
      </c>
      <c r="AG220" s="26" t="e">
        <f>AG210*STAFFPLAN_CWS!$E178</f>
        <v>#REF!</v>
      </c>
      <c r="AH220" s="26" t="e">
        <f>AH210*STAFFPLAN_CWS!$E178</f>
        <v>#REF!</v>
      </c>
      <c r="AI220" s="26" t="e">
        <f>AI210*STAFFPLAN_CWS!$E178</f>
        <v>#REF!</v>
      </c>
      <c r="AJ220" s="26" t="e">
        <f>AJ210*STAFFPLAN_CWS!$E178</f>
        <v>#REF!</v>
      </c>
      <c r="AK220" s="26" t="e">
        <f>AK210*STAFFPLAN_CWS!$E178</f>
        <v>#REF!</v>
      </c>
      <c r="AL220" s="26" t="e">
        <f>AL210*STAFFPLAN_CWS!$E178</f>
        <v>#REF!</v>
      </c>
      <c r="AM220" s="26" t="e">
        <f>AM210*STAFFPLAN_CWS!$E178</f>
        <v>#REF!</v>
      </c>
      <c r="AN220" s="26" t="e">
        <f>AN210*STAFFPLAN_CWS!$E178</f>
        <v>#REF!</v>
      </c>
      <c r="AO220" s="26" t="e">
        <f>AO210*STAFFPLAN_CWS!$E178</f>
        <v>#REF!</v>
      </c>
      <c r="AP220" s="26" t="e">
        <f>AP210*STAFFPLAN_CWS!$E178</f>
        <v>#REF!</v>
      </c>
      <c r="AQ220" s="26" t="e">
        <f>AQ210*STAFFPLAN_CWS!$E178</f>
        <v>#REF!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#REF!</v>
      </c>
      <c r="AG221" s="26" t="e">
        <f>AG210*STAFFPLAN_CWS!$E179</f>
        <v>#REF!</v>
      </c>
      <c r="AH221" s="26" t="e">
        <f>AH210*STAFFPLAN_CWS!$E179</f>
        <v>#REF!</v>
      </c>
      <c r="AI221" s="26" t="e">
        <f>AI210*STAFFPLAN_CWS!$E179</f>
        <v>#REF!</v>
      </c>
      <c r="AJ221" s="26" t="e">
        <f>AJ210*STAFFPLAN_CWS!$E179</f>
        <v>#REF!</v>
      </c>
      <c r="AK221" s="26" t="e">
        <f>AK210*STAFFPLAN_CWS!$E179</f>
        <v>#REF!</v>
      </c>
      <c r="AL221" s="26" t="e">
        <f>AL210*STAFFPLAN_CWS!$E179</f>
        <v>#REF!</v>
      </c>
      <c r="AM221" s="26" t="e">
        <f>AM210*STAFFPLAN_CWS!$E179</f>
        <v>#REF!</v>
      </c>
      <c r="AN221" s="26" t="e">
        <f>AN210*STAFFPLAN_CWS!$E179</f>
        <v>#REF!</v>
      </c>
      <c r="AO221" s="26" t="e">
        <f>AO210*STAFFPLAN_CWS!$E179</f>
        <v>#REF!</v>
      </c>
      <c r="AP221" s="26" t="e">
        <f>AP210*STAFFPLAN_CWS!$E179</f>
        <v>#REF!</v>
      </c>
      <c r="AQ221" s="26" t="e">
        <f>AQ210*STAFFPLAN_CWS!$E179</f>
        <v>#REF!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#REF!</v>
      </c>
      <c r="AG223" s="26" t="e">
        <f>AG210*STAFFPLAN_CWS!$E181</f>
        <v>#REF!</v>
      </c>
      <c r="AH223" s="26" t="e">
        <f>AH210*STAFFPLAN_CWS!$E181</f>
        <v>#REF!</v>
      </c>
      <c r="AI223" s="26" t="e">
        <f>AI210*STAFFPLAN_CWS!$E181</f>
        <v>#REF!</v>
      </c>
      <c r="AJ223" s="26" t="e">
        <f>AJ210*STAFFPLAN_CWS!$E181</f>
        <v>#REF!</v>
      </c>
      <c r="AK223" s="26" t="e">
        <f>AK210*STAFFPLAN_CWS!$E181</f>
        <v>#REF!</v>
      </c>
      <c r="AL223" s="26" t="e">
        <f>AL210*STAFFPLAN_CWS!$E181</f>
        <v>#REF!</v>
      </c>
      <c r="AM223" s="26" t="e">
        <f>AM210*STAFFPLAN_CWS!$E181</f>
        <v>#REF!</v>
      </c>
      <c r="AN223" s="26" t="e">
        <f>AN210*STAFFPLAN_CWS!$E181</f>
        <v>#REF!</v>
      </c>
      <c r="AO223" s="26" t="e">
        <f>AO210*STAFFPLAN_CWS!$E181</f>
        <v>#REF!</v>
      </c>
      <c r="AP223" s="26" t="e">
        <f>AP210*STAFFPLAN_CWS!$E181</f>
        <v>#REF!</v>
      </c>
      <c r="AQ223" s="26" t="e">
        <f>AQ210*STAFFPLAN_CWS!$E181</f>
        <v>#REF!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560440</v>
      </c>
      <c r="U224" s="26">
        <f t="shared" si="109"/>
        <v>560715</v>
      </c>
      <c r="V224" s="26">
        <f t="shared" si="109"/>
        <v>560797.5</v>
      </c>
      <c r="W224" s="26">
        <f t="shared" si="109"/>
        <v>560797.5</v>
      </c>
      <c r="X224" s="26">
        <f t="shared" si="109"/>
        <v>560880</v>
      </c>
      <c r="Y224" s="26">
        <f t="shared" si="109"/>
        <v>560962.5</v>
      </c>
      <c r="Z224" s="26">
        <f t="shared" si="109"/>
        <v>560797.5</v>
      </c>
      <c r="AA224" s="26">
        <f t="shared" si="109"/>
        <v>560880</v>
      </c>
      <c r="AB224" s="26">
        <f t="shared" si="109"/>
        <v>560715</v>
      </c>
      <c r="AC224" s="26">
        <f t="shared" si="109"/>
        <v>560715</v>
      </c>
      <c r="AD224" s="26">
        <f t="shared" si="109"/>
        <v>560715</v>
      </c>
      <c r="AE224" s="26">
        <f t="shared" si="109"/>
        <v>560440</v>
      </c>
      <c r="AF224" s="26" t="e">
        <f t="shared" si="109"/>
        <v>#REF!</v>
      </c>
      <c r="AG224" s="26" t="e">
        <f t="shared" si="109"/>
        <v>#REF!</v>
      </c>
      <c r="AH224" s="26" t="e">
        <f t="shared" si="109"/>
        <v>#REF!</v>
      </c>
      <c r="AI224" s="26" t="e">
        <f t="shared" si="109"/>
        <v>#REF!</v>
      </c>
      <c r="AJ224" s="26" t="e">
        <f t="shared" si="109"/>
        <v>#REF!</v>
      </c>
      <c r="AK224" s="26" t="e">
        <f t="shared" si="109"/>
        <v>#REF!</v>
      </c>
      <c r="AL224" s="26" t="e">
        <f t="shared" si="109"/>
        <v>#REF!</v>
      </c>
      <c r="AM224" s="26" t="e">
        <f t="shared" si="109"/>
        <v>#REF!</v>
      </c>
      <c r="AN224" s="26" t="e">
        <f t="shared" si="109"/>
        <v>#REF!</v>
      </c>
      <c r="AO224" s="26" t="e">
        <f t="shared" si="109"/>
        <v>#REF!</v>
      </c>
      <c r="AP224" s="26" t="e">
        <f t="shared" si="109"/>
        <v>#REF!</v>
      </c>
      <c r="AQ224" s="26" t="e">
        <f t="shared" si="109"/>
        <v>#REF!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#REF!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6728855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#REF!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#REF!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#REF!</v>
      </c>
      <c r="AR228" s="26" t="e">
        <f>AG210*STAFFPLAN_CWS!$F182</f>
        <v>#REF!</v>
      </c>
      <c r="AS228" s="26" t="e">
        <f>AH210*STAFFPLAN_CWS!$F182</f>
        <v>#REF!</v>
      </c>
      <c r="AT228" s="26" t="e">
        <f>AI210*STAFFPLAN_CWS!$F182</f>
        <v>#REF!</v>
      </c>
      <c r="AU228" s="26" t="e">
        <f>AJ210*STAFFPLAN_CWS!$F182</f>
        <v>#REF!</v>
      </c>
      <c r="AV228" s="26" t="e">
        <f>AK210*STAFFPLAN_CWS!$F182</f>
        <v>#REF!</v>
      </c>
      <c r="AW228" s="26" t="e">
        <f>AL210*STAFFPLAN_CWS!$F182</f>
        <v>#REF!</v>
      </c>
      <c r="AX228" s="26" t="e">
        <f>AM210*STAFFPLAN_CWS!$F182</f>
        <v>#REF!</v>
      </c>
      <c r="AY228" s="26" t="e">
        <f>AN210*STAFFPLAN_CWS!$F182</f>
        <v>#REF!</v>
      </c>
      <c r="AZ228" s="26" t="e">
        <f>AO210*STAFFPLAN_CWS!$F182</f>
        <v>#REF!</v>
      </c>
      <c r="BA228" s="26" t="e">
        <f>AP210*STAFFPLAN_CWS!$F182</f>
        <v>#REF!</v>
      </c>
      <c r="BB228" s="26" t="e">
        <f>AQ210*STAFFPLAN_CWS!$F182</f>
        <v>#REF!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#REF!</v>
      </c>
      <c r="AR230" s="26" t="e">
        <f t="shared" si="112"/>
        <v>#REF!</v>
      </c>
      <c r="AS230" s="26" t="e">
        <f t="shared" si="112"/>
        <v>#REF!</v>
      </c>
      <c r="AT230" s="26" t="e">
        <f t="shared" si="112"/>
        <v>#REF!</v>
      </c>
      <c r="AU230" s="26" t="e">
        <f t="shared" si="112"/>
        <v>#REF!</v>
      </c>
      <c r="AV230" s="26" t="e">
        <f t="shared" si="112"/>
        <v>#REF!</v>
      </c>
      <c r="AW230" s="26" t="e">
        <f t="shared" si="112"/>
        <v>#REF!</v>
      </c>
      <c r="AX230" s="26" t="e">
        <f t="shared" si="112"/>
        <v>#REF!</v>
      </c>
      <c r="AY230" s="26" t="e">
        <f t="shared" si="112"/>
        <v>#REF!</v>
      </c>
      <c r="AZ230" s="26" t="e">
        <f t="shared" si="112"/>
        <v>#REF!</v>
      </c>
      <c r="BA230" s="26" t="e">
        <f t="shared" si="112"/>
        <v>#REF!</v>
      </c>
      <c r="BB230" s="26" t="e">
        <f t="shared" si="112"/>
        <v>#REF!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#REF!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#REF!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#REF!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#REF!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3643852</v>
      </c>
      <c r="U232" s="26">
        <f t="shared" si="113"/>
        <v>3645502</v>
      </c>
      <c r="V232" s="26">
        <f t="shared" si="113"/>
        <v>3645997</v>
      </c>
      <c r="W232" s="26">
        <f t="shared" si="113"/>
        <v>3645997</v>
      </c>
      <c r="X232" s="26">
        <f t="shared" si="113"/>
        <v>3646492</v>
      </c>
      <c r="Y232" s="26">
        <f t="shared" si="113"/>
        <v>3646987</v>
      </c>
      <c r="Z232" s="26">
        <f t="shared" si="113"/>
        <v>3645997</v>
      </c>
      <c r="AA232" s="26">
        <f t="shared" si="113"/>
        <v>3646492</v>
      </c>
      <c r="AB232" s="26">
        <f t="shared" si="113"/>
        <v>3645502</v>
      </c>
      <c r="AC232" s="26">
        <f t="shared" si="113"/>
        <v>3645502</v>
      </c>
      <c r="AD232" s="26">
        <f t="shared" si="113"/>
        <v>3645502</v>
      </c>
      <c r="AE232" s="26">
        <f t="shared" si="113"/>
        <v>3643852</v>
      </c>
      <c r="AF232" s="26" t="e">
        <f t="shared" si="113"/>
        <v>#REF!</v>
      </c>
      <c r="AG232" s="26" t="e">
        <f t="shared" si="113"/>
        <v>#REF!</v>
      </c>
      <c r="AH232" s="26" t="e">
        <f t="shared" si="113"/>
        <v>#REF!</v>
      </c>
      <c r="AI232" s="26" t="e">
        <f t="shared" si="113"/>
        <v>#REF!</v>
      </c>
      <c r="AJ232" s="26" t="e">
        <f t="shared" si="113"/>
        <v>#REF!</v>
      </c>
      <c r="AK232" s="26" t="e">
        <f t="shared" si="113"/>
        <v>#REF!</v>
      </c>
      <c r="AL232" s="26" t="e">
        <f t="shared" si="113"/>
        <v>#REF!</v>
      </c>
      <c r="AM232" s="26" t="e">
        <f t="shared" ref="AM232:BO232" si="114">AM230+AM224+AM214</f>
        <v>#REF!</v>
      </c>
      <c r="AN232" s="26" t="e">
        <f t="shared" si="114"/>
        <v>#REF!</v>
      </c>
      <c r="AO232" s="26" t="e">
        <f t="shared" si="114"/>
        <v>#REF!</v>
      </c>
      <c r="AP232" s="26" t="e">
        <f t="shared" si="114"/>
        <v>#REF!</v>
      </c>
      <c r="AQ232" s="26" t="e">
        <f t="shared" si="114"/>
        <v>#REF!</v>
      </c>
      <c r="AR232" s="26" t="e">
        <f t="shared" si="114"/>
        <v>#REF!</v>
      </c>
      <c r="AS232" s="26" t="e">
        <f t="shared" si="114"/>
        <v>#REF!</v>
      </c>
      <c r="AT232" s="26" t="e">
        <f t="shared" si="114"/>
        <v>#REF!</v>
      </c>
      <c r="AU232" s="26" t="e">
        <f t="shared" si="114"/>
        <v>#REF!</v>
      </c>
      <c r="AV232" s="26" t="e">
        <f t="shared" si="114"/>
        <v>#REF!</v>
      </c>
      <c r="AW232" s="26" t="e">
        <f t="shared" si="114"/>
        <v>#REF!</v>
      </c>
      <c r="AX232" s="26" t="e">
        <f t="shared" si="114"/>
        <v>#REF!</v>
      </c>
      <c r="AY232" s="26" t="e">
        <f t="shared" si="114"/>
        <v>#REF!</v>
      </c>
      <c r="AZ232" s="26" t="e">
        <f t="shared" si="114"/>
        <v>#REF!</v>
      </c>
      <c r="BA232" s="26" t="e">
        <f t="shared" si="114"/>
        <v>#REF!</v>
      </c>
      <c r="BB232" s="26" t="e">
        <f t="shared" si="114"/>
        <v>#REF!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#REF!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43747674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#REF!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#REF!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#REF!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#REF!</v>
      </c>
      <c r="AG305" s="26" t="e">
        <f>'COSM-BONUS_CWS'!AE75</f>
        <v>#REF!</v>
      </c>
      <c r="AH305" s="26" t="e">
        <f>'COSM-BONUS_CWS'!AF75</f>
        <v>#REF!</v>
      </c>
      <c r="AI305" s="26" t="e">
        <f>'COSM-BONUS_CWS'!AG75</f>
        <v>#REF!</v>
      </c>
      <c r="AJ305" s="26" t="e">
        <f>'COSM-BONUS_CWS'!AH75</f>
        <v>#REF!</v>
      </c>
      <c r="AK305" s="26" t="e">
        <f>'COSM-BONUS_CWS'!AI75</f>
        <v>#REF!</v>
      </c>
      <c r="AL305" s="26" t="e">
        <f>'COSM-BONUS_CWS'!AJ75</f>
        <v>#REF!</v>
      </c>
      <c r="AM305" s="26" t="e">
        <f>'COSM-BONUS_CWS'!AK75</f>
        <v>#REF!</v>
      </c>
      <c r="AN305" s="26" t="e">
        <f>'COSM-BONUS_CWS'!AL75</f>
        <v>#REF!</v>
      </c>
      <c r="AO305" s="26" t="e">
        <f>'COSM-BONUS_CWS'!AM75</f>
        <v>#REF!</v>
      </c>
      <c r="AP305" s="26" t="e">
        <f>'COSM-BONUS_CWS'!AN75</f>
        <v>#REF!</v>
      </c>
      <c r="AQ305" s="26" t="e">
        <f>'COSM-BONUS_CWS'!AO75</f>
        <v>#REF!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#REF!</v>
      </c>
      <c r="AG306" s="26" t="e">
        <f t="shared" si="168"/>
        <v>#REF!</v>
      </c>
      <c r="AH306" s="26" t="e">
        <f t="shared" si="168"/>
        <v>#REF!</v>
      </c>
      <c r="AI306" s="26" t="e">
        <f t="shared" si="168"/>
        <v>#REF!</v>
      </c>
      <c r="AJ306" s="26" t="e">
        <f t="shared" si="168"/>
        <v>#REF!</v>
      </c>
      <c r="AK306" s="26" t="e">
        <f t="shared" si="168"/>
        <v>#REF!</v>
      </c>
      <c r="AL306" s="26" t="e">
        <f t="shared" si="168"/>
        <v>#REF!</v>
      </c>
      <c r="AM306" s="26" t="e">
        <f t="shared" ref="AM306:BO306" si="169">AM304+AM305</f>
        <v>#REF!</v>
      </c>
      <c r="AN306" s="26" t="e">
        <f t="shared" si="169"/>
        <v>#REF!</v>
      </c>
      <c r="AO306" s="26" t="e">
        <f t="shared" si="169"/>
        <v>#REF!</v>
      </c>
      <c r="AP306" s="26" t="e">
        <f t="shared" si="169"/>
        <v>#REF!</v>
      </c>
      <c r="AQ306" s="26" t="e">
        <f t="shared" si="169"/>
        <v>#REF!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#REF!</v>
      </c>
      <c r="AG341" s="26" t="e">
        <f>'COSM-BONUS_CWS'!AE76</f>
        <v>#REF!</v>
      </c>
      <c r="AH341" s="26" t="e">
        <f>'COSM-BONUS_CWS'!AF76</f>
        <v>#REF!</v>
      </c>
      <c r="AI341" s="26" t="e">
        <f>'COSM-BONUS_CWS'!AG76</f>
        <v>#REF!</v>
      </c>
      <c r="AJ341" s="26" t="e">
        <f>'COSM-BONUS_CWS'!AH76</f>
        <v>#REF!</v>
      </c>
      <c r="AK341" s="26" t="e">
        <f>'COSM-BONUS_CWS'!AI76</f>
        <v>#REF!</v>
      </c>
      <c r="AL341" s="26" t="e">
        <f>'COSM-BONUS_CWS'!AJ76</f>
        <v>#REF!</v>
      </c>
      <c r="AM341" s="26" t="e">
        <f>'COSM-BONUS_CWS'!AK76</f>
        <v>#REF!</v>
      </c>
      <c r="AN341" s="26" t="e">
        <f>'COSM-BONUS_CWS'!AL76</f>
        <v>#REF!</v>
      </c>
      <c r="AO341" s="26" t="e">
        <f>'COSM-BONUS_CWS'!AM76</f>
        <v>#REF!</v>
      </c>
      <c r="AP341" s="26" t="e">
        <f>'COSM-BONUS_CWS'!AN76</f>
        <v>#REF!</v>
      </c>
      <c r="AQ341" s="26" t="e">
        <f>'COSM-BONUS_CWS'!AO76</f>
        <v>#REF!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#REF!</v>
      </c>
      <c r="AG342" s="26" t="e">
        <f t="shared" si="200"/>
        <v>#REF!</v>
      </c>
      <c r="AH342" s="26" t="e">
        <f t="shared" si="200"/>
        <v>#REF!</v>
      </c>
      <c r="AI342" s="26" t="e">
        <f t="shared" si="200"/>
        <v>#REF!</v>
      </c>
      <c r="AJ342" s="26" t="e">
        <f t="shared" si="200"/>
        <v>#REF!</v>
      </c>
      <c r="AK342" s="26" t="e">
        <f t="shared" si="200"/>
        <v>#REF!</v>
      </c>
      <c r="AL342" s="26" t="e">
        <f t="shared" si="200"/>
        <v>#REF!</v>
      </c>
      <c r="AM342" s="26" t="e">
        <f t="shared" ref="AM342:BO342" si="201">AM340+AM341</f>
        <v>#REF!</v>
      </c>
      <c r="AN342" s="26" t="e">
        <f t="shared" si="201"/>
        <v>#REF!</v>
      </c>
      <c r="AO342" s="26" t="e">
        <f t="shared" si="201"/>
        <v>#REF!</v>
      </c>
      <c r="AP342" s="26" t="e">
        <f t="shared" si="201"/>
        <v>#REF!</v>
      </c>
      <c r="AQ342" s="26" t="e">
        <f t="shared" si="201"/>
        <v>#REF!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#REF!</v>
      </c>
      <c r="AG357" s="26" t="e">
        <f t="shared" si="214"/>
        <v>#REF!</v>
      </c>
      <c r="AH357" s="26" t="e">
        <f t="shared" si="214"/>
        <v>#REF!</v>
      </c>
      <c r="AI357" s="26" t="e">
        <f t="shared" si="214"/>
        <v>#REF!</v>
      </c>
      <c r="AJ357" s="26" t="e">
        <f t="shared" si="214"/>
        <v>#REF!</v>
      </c>
      <c r="AK357" s="26" t="e">
        <f t="shared" si="214"/>
        <v>#REF!</v>
      </c>
      <c r="AL357" s="26" t="e">
        <f t="shared" si="214"/>
        <v>#REF!</v>
      </c>
      <c r="AM357" s="26" t="e">
        <f t="shared" ref="AM357:BO357" si="215">AM350+AM341+AM332+AM323+AM314+AM305</f>
        <v>#REF!</v>
      </c>
      <c r="AN357" s="26" t="e">
        <f t="shared" si="215"/>
        <v>#REF!</v>
      </c>
      <c r="AO357" s="26" t="e">
        <f t="shared" si="215"/>
        <v>#REF!</v>
      </c>
      <c r="AP357" s="26" t="e">
        <f t="shared" si="215"/>
        <v>#REF!</v>
      </c>
      <c r="AQ357" s="26" t="e">
        <f t="shared" si="215"/>
        <v>#REF!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#REF!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#REF!</v>
      </c>
      <c r="AG358" s="26" t="e">
        <f t="shared" si="216"/>
        <v>#REF!</v>
      </c>
      <c r="AH358" s="26" t="e">
        <f t="shared" si="216"/>
        <v>#REF!</v>
      </c>
      <c r="AI358" s="26" t="e">
        <f t="shared" si="216"/>
        <v>#REF!</v>
      </c>
      <c r="AJ358" s="26" t="e">
        <f t="shared" si="216"/>
        <v>#REF!</v>
      </c>
      <c r="AK358" s="26" t="e">
        <f t="shared" si="216"/>
        <v>#REF!</v>
      </c>
      <c r="AL358" s="26" t="e">
        <f t="shared" si="216"/>
        <v>#REF!</v>
      </c>
      <c r="AM358" s="26" t="e">
        <f t="shared" ref="AM358:BO358" si="217">AM356+AM357</f>
        <v>#REF!</v>
      </c>
      <c r="AN358" s="26" t="e">
        <f t="shared" si="217"/>
        <v>#REF!</v>
      </c>
      <c r="AO358" s="26" t="e">
        <f t="shared" si="217"/>
        <v>#REF!</v>
      </c>
      <c r="AP358" s="26" t="e">
        <f t="shared" si="217"/>
        <v>#REF!</v>
      </c>
      <c r="AQ358" s="26" t="e">
        <f t="shared" si="217"/>
        <v>#REF!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#REF!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#REF!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#REF!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#REF!</v>
      </c>
      <c r="AG362" s="26" t="e">
        <f t="shared" si="220"/>
        <v>#REF!</v>
      </c>
      <c r="AH362" s="26" t="e">
        <f t="shared" si="220"/>
        <v>#REF!</v>
      </c>
      <c r="AI362" s="26" t="e">
        <f t="shared" si="220"/>
        <v>#REF!</v>
      </c>
      <c r="AJ362" s="26" t="e">
        <f t="shared" si="220"/>
        <v>#REF!</v>
      </c>
      <c r="AK362" s="26" t="e">
        <f t="shared" si="220"/>
        <v>#REF!</v>
      </c>
      <c r="AL362" s="26" t="e">
        <f t="shared" si="220"/>
        <v>#REF!</v>
      </c>
      <c r="AM362" s="26" t="e">
        <f t="shared" ref="AM362:BO362" si="221">AM360+AM358</f>
        <v>#REF!</v>
      </c>
      <c r="AN362" s="26" t="e">
        <f t="shared" si="221"/>
        <v>#REF!</v>
      </c>
      <c r="AO362" s="26" t="e">
        <f t="shared" si="221"/>
        <v>#REF!</v>
      </c>
      <c r="AP362" s="26" t="e">
        <f t="shared" si="221"/>
        <v>#REF!</v>
      </c>
      <c r="AQ362" s="26" t="e">
        <f t="shared" si="221"/>
        <v>#REF!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#REF!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#REF!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#REF!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#REF!</v>
      </c>
      <c r="AG367" s="26" t="e">
        <f>AG358*STAFFPLAN_CWS!$E177</f>
        <v>#REF!</v>
      </c>
      <c r="AH367" s="26" t="e">
        <f>AH358*STAFFPLAN_CWS!$E177</f>
        <v>#REF!</v>
      </c>
      <c r="AI367" s="26" t="e">
        <f>AI358*STAFFPLAN_CWS!$E177</f>
        <v>#REF!</v>
      </c>
      <c r="AJ367" s="26" t="e">
        <f>AJ358*STAFFPLAN_CWS!$E177</f>
        <v>#REF!</v>
      </c>
      <c r="AK367" s="26" t="e">
        <f>AK358*STAFFPLAN_CWS!$E177</f>
        <v>#REF!</v>
      </c>
      <c r="AL367" s="26" t="e">
        <f>AL358*STAFFPLAN_CWS!$E177</f>
        <v>#REF!</v>
      </c>
      <c r="AM367" s="26" t="e">
        <f>AM358*STAFFPLAN_CWS!$E177</f>
        <v>#REF!</v>
      </c>
      <c r="AN367" s="26" t="e">
        <f>AN358*STAFFPLAN_CWS!$E177</f>
        <v>#REF!</v>
      </c>
      <c r="AO367" s="26" t="e">
        <f>AO358*STAFFPLAN_CWS!$E177</f>
        <v>#REF!</v>
      </c>
      <c r="AP367" s="26" t="e">
        <f>AP358*STAFFPLAN_CWS!$E177</f>
        <v>#REF!</v>
      </c>
      <c r="AQ367" s="26" t="e">
        <f>AQ358*STAFFPLAN_CWS!$E177</f>
        <v>#REF!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#REF!</v>
      </c>
      <c r="AG368" s="26" t="e">
        <f>AG358*STAFFPLAN_CWS!$E178</f>
        <v>#REF!</v>
      </c>
      <c r="AH368" s="26" t="e">
        <f>AH358*STAFFPLAN_CWS!$E178</f>
        <v>#REF!</v>
      </c>
      <c r="AI368" s="26" t="e">
        <f>AI358*STAFFPLAN_CWS!$E178</f>
        <v>#REF!</v>
      </c>
      <c r="AJ368" s="26" t="e">
        <f>AJ358*STAFFPLAN_CWS!$E178</f>
        <v>#REF!</v>
      </c>
      <c r="AK368" s="26" t="e">
        <f>AK358*STAFFPLAN_CWS!$E178</f>
        <v>#REF!</v>
      </c>
      <c r="AL368" s="26" t="e">
        <f>AL358*STAFFPLAN_CWS!$E178</f>
        <v>#REF!</v>
      </c>
      <c r="AM368" s="26" t="e">
        <f>AM358*STAFFPLAN_CWS!$E178</f>
        <v>#REF!</v>
      </c>
      <c r="AN368" s="26" t="e">
        <f>AN358*STAFFPLAN_CWS!$E178</f>
        <v>#REF!</v>
      </c>
      <c r="AO368" s="26" t="e">
        <f>AO358*STAFFPLAN_CWS!$E178</f>
        <v>#REF!</v>
      </c>
      <c r="AP368" s="26" t="e">
        <f>AP358*STAFFPLAN_CWS!$E178</f>
        <v>#REF!</v>
      </c>
      <c r="AQ368" s="26" t="e">
        <f>AQ358*STAFFPLAN_CWS!$E178</f>
        <v>#REF!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#REF!</v>
      </c>
      <c r="AG369" s="26" t="e">
        <f>AG358*STAFFPLAN_CWS!$E179</f>
        <v>#REF!</v>
      </c>
      <c r="AH369" s="26" t="e">
        <f>AH358*STAFFPLAN_CWS!$E179</f>
        <v>#REF!</v>
      </c>
      <c r="AI369" s="26" t="e">
        <f>AI358*STAFFPLAN_CWS!$E179</f>
        <v>#REF!</v>
      </c>
      <c r="AJ369" s="26" t="e">
        <f>AJ358*STAFFPLAN_CWS!$E179</f>
        <v>#REF!</v>
      </c>
      <c r="AK369" s="26" t="e">
        <f>AK358*STAFFPLAN_CWS!$E179</f>
        <v>#REF!</v>
      </c>
      <c r="AL369" s="26" t="e">
        <f>AL358*STAFFPLAN_CWS!$E179</f>
        <v>#REF!</v>
      </c>
      <c r="AM369" s="26" t="e">
        <f>AM358*STAFFPLAN_CWS!$E179</f>
        <v>#REF!</v>
      </c>
      <c r="AN369" s="26" t="e">
        <f>AN358*STAFFPLAN_CWS!$E179</f>
        <v>#REF!</v>
      </c>
      <c r="AO369" s="26" t="e">
        <f>AO358*STAFFPLAN_CWS!$E179</f>
        <v>#REF!</v>
      </c>
      <c r="AP369" s="26" t="e">
        <f>AP358*STAFFPLAN_CWS!$E179</f>
        <v>#REF!</v>
      </c>
      <c r="AQ369" s="26" t="e">
        <f>AQ358*STAFFPLAN_CWS!$E179</f>
        <v>#REF!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#REF!</v>
      </c>
      <c r="AG371" s="26" t="e">
        <f>AG358*STAFFPLAN_CWS!$E181</f>
        <v>#REF!</v>
      </c>
      <c r="AH371" s="26" t="e">
        <f>AH358*STAFFPLAN_CWS!$E181</f>
        <v>#REF!</v>
      </c>
      <c r="AI371" s="26" t="e">
        <f>AI358*STAFFPLAN_CWS!$E181</f>
        <v>#REF!</v>
      </c>
      <c r="AJ371" s="26" t="e">
        <f>AJ358*STAFFPLAN_CWS!$E181</f>
        <v>#REF!</v>
      </c>
      <c r="AK371" s="26" t="e">
        <f>AK358*STAFFPLAN_CWS!$E181</f>
        <v>#REF!</v>
      </c>
      <c r="AL371" s="26" t="e">
        <f>AL358*STAFFPLAN_CWS!$E181</f>
        <v>#REF!</v>
      </c>
      <c r="AM371" s="26" t="e">
        <f>AM358*STAFFPLAN_CWS!$E181</f>
        <v>#REF!</v>
      </c>
      <c r="AN371" s="26" t="e">
        <f>AN358*STAFFPLAN_CWS!$E181</f>
        <v>#REF!</v>
      </c>
      <c r="AO371" s="26" t="e">
        <f>AO358*STAFFPLAN_CWS!$E181</f>
        <v>#REF!</v>
      </c>
      <c r="AP371" s="26" t="e">
        <f>AP358*STAFFPLAN_CWS!$E181</f>
        <v>#REF!</v>
      </c>
      <c r="AQ371" s="26" t="e">
        <f>AQ358*STAFFPLAN_CWS!$E181</f>
        <v>#REF!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#REF!</v>
      </c>
      <c r="AG372" s="26" t="e">
        <f t="shared" si="223"/>
        <v>#REF!</v>
      </c>
      <c r="AH372" s="26" t="e">
        <f t="shared" si="223"/>
        <v>#REF!</v>
      </c>
      <c r="AI372" s="26" t="e">
        <f t="shared" si="223"/>
        <v>#REF!</v>
      </c>
      <c r="AJ372" s="26" t="e">
        <f t="shared" si="223"/>
        <v>#REF!</v>
      </c>
      <c r="AK372" s="26" t="e">
        <f t="shared" si="223"/>
        <v>#REF!</v>
      </c>
      <c r="AL372" s="26" t="e">
        <f t="shared" si="223"/>
        <v>#REF!</v>
      </c>
      <c r="AM372" s="26" t="e">
        <f t="shared" si="223"/>
        <v>#REF!</v>
      </c>
      <c r="AN372" s="26" t="e">
        <f t="shared" si="223"/>
        <v>#REF!</v>
      </c>
      <c r="AO372" s="26" t="e">
        <f t="shared" si="223"/>
        <v>#REF!</v>
      </c>
      <c r="AP372" s="26" t="e">
        <f t="shared" si="223"/>
        <v>#REF!</v>
      </c>
      <c r="AQ372" s="26" t="e">
        <f t="shared" si="223"/>
        <v>#REF!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#REF!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#REF!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#REF!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#REF!</v>
      </c>
      <c r="AR376" s="26" t="e">
        <f>AG358*STAFFPLAN_CWS!$F182</f>
        <v>#REF!</v>
      </c>
      <c r="AS376" s="26" t="e">
        <f>AH358*STAFFPLAN_CWS!$F182</f>
        <v>#REF!</v>
      </c>
      <c r="AT376" s="26" t="e">
        <f>AI358*STAFFPLAN_CWS!$F182</f>
        <v>#REF!</v>
      </c>
      <c r="AU376" s="26" t="e">
        <f>AJ358*STAFFPLAN_CWS!$F182</f>
        <v>#REF!</v>
      </c>
      <c r="AV376" s="26" t="e">
        <f>AK358*STAFFPLAN_CWS!$F182</f>
        <v>#REF!</v>
      </c>
      <c r="AW376" s="26" t="e">
        <f>AL358*STAFFPLAN_CWS!$F182</f>
        <v>#REF!</v>
      </c>
      <c r="AX376" s="26" t="e">
        <f>AM358*STAFFPLAN_CWS!$F182</f>
        <v>#REF!</v>
      </c>
      <c r="AY376" s="26" t="e">
        <f>AN358*STAFFPLAN_CWS!$F182</f>
        <v>#REF!</v>
      </c>
      <c r="AZ376" s="26" t="e">
        <f>AO358*STAFFPLAN_CWS!$F182</f>
        <v>#REF!</v>
      </c>
      <c r="BA376" s="26" t="e">
        <f>AP358*STAFFPLAN_CWS!$F182</f>
        <v>#REF!</v>
      </c>
      <c r="BB376" s="26" t="e">
        <f>AQ358*STAFFPLAN_CWS!$F182</f>
        <v>#REF!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#REF!</v>
      </c>
      <c r="AR378" s="26" t="e">
        <f t="shared" si="225"/>
        <v>#REF!</v>
      </c>
      <c r="AS378" s="26" t="e">
        <f t="shared" si="225"/>
        <v>#REF!</v>
      </c>
      <c r="AT378" s="26" t="e">
        <f t="shared" si="225"/>
        <v>#REF!</v>
      </c>
      <c r="AU378" s="26" t="e">
        <f t="shared" si="225"/>
        <v>#REF!</v>
      </c>
      <c r="AV378" s="26" t="e">
        <f t="shared" si="225"/>
        <v>#REF!</v>
      </c>
      <c r="AW378" s="26" t="e">
        <f t="shared" si="225"/>
        <v>#REF!</v>
      </c>
      <c r="AX378" s="26" t="e">
        <f t="shared" si="225"/>
        <v>#REF!</v>
      </c>
      <c r="AY378" s="26" t="e">
        <f t="shared" si="225"/>
        <v>#REF!</v>
      </c>
      <c r="AZ378" s="26" t="e">
        <f t="shared" si="225"/>
        <v>#REF!</v>
      </c>
      <c r="BA378" s="26" t="e">
        <f t="shared" si="225"/>
        <v>#REF!</v>
      </c>
      <c r="BB378" s="26" t="e">
        <f t="shared" si="225"/>
        <v>#REF!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#REF!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#REF!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#REF!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#REF!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#REF!</v>
      </c>
      <c r="AG380" s="26" t="e">
        <f t="shared" si="226"/>
        <v>#REF!</v>
      </c>
      <c r="AH380" s="26" t="e">
        <f t="shared" si="226"/>
        <v>#REF!</v>
      </c>
      <c r="AI380" s="26" t="e">
        <f t="shared" si="226"/>
        <v>#REF!</v>
      </c>
      <c r="AJ380" s="26" t="e">
        <f t="shared" si="226"/>
        <v>#REF!</v>
      </c>
      <c r="AK380" s="26" t="e">
        <f t="shared" si="226"/>
        <v>#REF!</v>
      </c>
      <c r="AL380" s="26" t="e">
        <f t="shared" si="226"/>
        <v>#REF!</v>
      </c>
      <c r="AM380" s="26" t="e">
        <f t="shared" ref="AM380:BO380" si="227">AM378+AM372+AM362</f>
        <v>#REF!</v>
      </c>
      <c r="AN380" s="26" t="e">
        <f t="shared" si="227"/>
        <v>#REF!</v>
      </c>
      <c r="AO380" s="26" t="e">
        <f t="shared" si="227"/>
        <v>#REF!</v>
      </c>
      <c r="AP380" s="26" t="e">
        <f t="shared" si="227"/>
        <v>#REF!</v>
      </c>
      <c r="AQ380" s="26" t="e">
        <f t="shared" si="227"/>
        <v>#REF!</v>
      </c>
      <c r="AR380" s="26" t="e">
        <f t="shared" si="227"/>
        <v>#REF!</v>
      </c>
      <c r="AS380" s="26" t="e">
        <f t="shared" si="227"/>
        <v>#REF!</v>
      </c>
      <c r="AT380" s="26" t="e">
        <f t="shared" si="227"/>
        <v>#REF!</v>
      </c>
      <c r="AU380" s="26" t="e">
        <f t="shared" si="227"/>
        <v>#REF!</v>
      </c>
      <c r="AV380" s="26" t="e">
        <f t="shared" si="227"/>
        <v>#REF!</v>
      </c>
      <c r="AW380" s="26" t="e">
        <f t="shared" si="227"/>
        <v>#REF!</v>
      </c>
      <c r="AX380" s="26" t="e">
        <f t="shared" si="227"/>
        <v>#REF!</v>
      </c>
      <c r="AY380" s="26" t="e">
        <f t="shared" si="227"/>
        <v>#REF!</v>
      </c>
      <c r="AZ380" s="26" t="e">
        <f t="shared" si="227"/>
        <v>#REF!</v>
      </c>
      <c r="BA380" s="26" t="e">
        <f t="shared" si="227"/>
        <v>#REF!</v>
      </c>
      <c r="BB380" s="26" t="e">
        <f t="shared" si="227"/>
        <v>#REF!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#REF!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#REF!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#REF!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#REF!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#REF!</v>
      </c>
      <c r="AG406" s="26" t="e">
        <f>'COSM-BONUS_CWS'!AE77</f>
        <v>#REF!</v>
      </c>
      <c r="AH406" s="26" t="e">
        <f>'COSM-BONUS_CWS'!AF77</f>
        <v>#REF!</v>
      </c>
      <c r="AI406" s="26" t="e">
        <f>'COSM-BONUS_CWS'!AG77</f>
        <v>#REF!</v>
      </c>
      <c r="AJ406" s="26" t="e">
        <f>'COSM-BONUS_CWS'!AH77</f>
        <v>#REF!</v>
      </c>
      <c r="AK406" s="26" t="e">
        <f>'COSM-BONUS_CWS'!AI77</f>
        <v>#REF!</v>
      </c>
      <c r="AL406" s="26" t="e">
        <f>'COSM-BONUS_CWS'!AJ77</f>
        <v>#REF!</v>
      </c>
      <c r="AM406" s="26" t="e">
        <f>'COSM-BONUS_CWS'!AK77</f>
        <v>#REF!</v>
      </c>
      <c r="AN406" s="26" t="e">
        <f>'COSM-BONUS_CWS'!AL77</f>
        <v>#REF!</v>
      </c>
      <c r="AO406" s="26" t="e">
        <f>'COSM-BONUS_CWS'!AM77</f>
        <v>#REF!</v>
      </c>
      <c r="AP406" s="26" t="e">
        <f>'COSM-BONUS_CWS'!AN77</f>
        <v>#REF!</v>
      </c>
      <c r="AQ406" s="26" t="e">
        <f>'COSM-BONUS_CWS'!AO77</f>
        <v>#REF!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#REF!</v>
      </c>
      <c r="AG407" s="26" t="e">
        <f t="shared" si="248"/>
        <v>#REF!</v>
      </c>
      <c r="AH407" s="26" t="e">
        <f t="shared" si="248"/>
        <v>#REF!</v>
      </c>
      <c r="AI407" s="26" t="e">
        <f t="shared" si="248"/>
        <v>#REF!</v>
      </c>
      <c r="AJ407" s="26" t="e">
        <f t="shared" si="248"/>
        <v>#REF!</v>
      </c>
      <c r="AK407" s="26" t="e">
        <f t="shared" si="248"/>
        <v>#REF!</v>
      </c>
      <c r="AL407" s="26" t="e">
        <f t="shared" si="248"/>
        <v>#REF!</v>
      </c>
      <c r="AM407" s="26" t="e">
        <f t="shared" ref="AM407:BO407" si="249">AM405+AM406</f>
        <v>#REF!</v>
      </c>
      <c r="AN407" s="26" t="e">
        <f t="shared" si="249"/>
        <v>#REF!</v>
      </c>
      <c r="AO407" s="26" t="e">
        <f t="shared" si="249"/>
        <v>#REF!</v>
      </c>
      <c r="AP407" s="26" t="e">
        <f t="shared" si="249"/>
        <v>#REF!</v>
      </c>
      <c r="AQ407" s="26" t="e">
        <f t="shared" si="249"/>
        <v>#REF!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#REF!</v>
      </c>
      <c r="AG442" s="26" t="e">
        <f>'COSM-BONUS_CWS'!AE78</f>
        <v>#REF!</v>
      </c>
      <c r="AH442" s="26" t="e">
        <f>'COSM-BONUS_CWS'!AF78</f>
        <v>#REF!</v>
      </c>
      <c r="AI442" s="26" t="e">
        <f>'COSM-BONUS_CWS'!AG78</f>
        <v>#REF!</v>
      </c>
      <c r="AJ442" s="26" t="e">
        <f>'COSM-BONUS_CWS'!AH78</f>
        <v>#REF!</v>
      </c>
      <c r="AK442" s="26" t="e">
        <f>'COSM-BONUS_CWS'!AI78</f>
        <v>#REF!</v>
      </c>
      <c r="AL442" s="26" t="e">
        <f>'COSM-BONUS_CWS'!AJ78</f>
        <v>#REF!</v>
      </c>
      <c r="AM442" s="26" t="e">
        <f>'COSM-BONUS_CWS'!AK78</f>
        <v>#REF!</v>
      </c>
      <c r="AN442" s="26" t="e">
        <f>'COSM-BONUS_CWS'!AL78</f>
        <v>#REF!</v>
      </c>
      <c r="AO442" s="26" t="e">
        <f>'COSM-BONUS_CWS'!AM78</f>
        <v>#REF!</v>
      </c>
      <c r="AP442" s="26" t="e">
        <f>'COSM-BONUS_CWS'!AN78</f>
        <v>#REF!</v>
      </c>
      <c r="AQ442" s="26" t="e">
        <f>'COSM-BONUS_CWS'!AO78</f>
        <v>#REF!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#REF!</v>
      </c>
      <c r="AG443" s="26" t="e">
        <f t="shared" si="280"/>
        <v>#REF!</v>
      </c>
      <c r="AH443" s="26" t="e">
        <f t="shared" si="280"/>
        <v>#REF!</v>
      </c>
      <c r="AI443" s="26" t="e">
        <f t="shared" si="280"/>
        <v>#REF!</v>
      </c>
      <c r="AJ443" s="26" t="e">
        <f t="shared" si="280"/>
        <v>#REF!</v>
      </c>
      <c r="AK443" s="26" t="e">
        <f t="shared" si="280"/>
        <v>#REF!</v>
      </c>
      <c r="AL443" s="26" t="e">
        <f t="shared" si="280"/>
        <v>#REF!</v>
      </c>
      <c r="AM443" s="26" t="e">
        <f t="shared" ref="AM443:BO443" si="281">AM441+AM442</f>
        <v>#REF!</v>
      </c>
      <c r="AN443" s="26" t="e">
        <f t="shared" si="281"/>
        <v>#REF!</v>
      </c>
      <c r="AO443" s="26" t="e">
        <f t="shared" si="281"/>
        <v>#REF!</v>
      </c>
      <c r="AP443" s="26" t="e">
        <f t="shared" si="281"/>
        <v>#REF!</v>
      </c>
      <c r="AQ443" s="26" t="e">
        <f t="shared" si="281"/>
        <v>#REF!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#REF!</v>
      </c>
      <c r="AG469" s="26" t="e">
        <f>'COSM-BONUS_CWS'!AE79</f>
        <v>#REF!</v>
      </c>
      <c r="AH469" s="26" t="e">
        <f>'COSM-BONUS_CWS'!AF79</f>
        <v>#REF!</v>
      </c>
      <c r="AI469" s="26" t="e">
        <f>'COSM-BONUS_CWS'!AG79</f>
        <v>#REF!</v>
      </c>
      <c r="AJ469" s="26" t="e">
        <f>'COSM-BONUS_CWS'!AH79</f>
        <v>#REF!</v>
      </c>
      <c r="AK469" s="26" t="e">
        <f>'COSM-BONUS_CWS'!AI79</f>
        <v>#REF!</v>
      </c>
      <c r="AL469" s="26" t="e">
        <f>'COSM-BONUS_CWS'!AJ79</f>
        <v>#REF!</v>
      </c>
      <c r="AM469" s="26" t="e">
        <f>'COSM-BONUS_CWS'!AK79</f>
        <v>#REF!</v>
      </c>
      <c r="AN469" s="26" t="e">
        <f>'COSM-BONUS_CWS'!AL79</f>
        <v>#REF!</v>
      </c>
      <c r="AO469" s="26" t="e">
        <f>'COSM-BONUS_CWS'!AM79</f>
        <v>#REF!</v>
      </c>
      <c r="AP469" s="26" t="e">
        <f>'COSM-BONUS_CWS'!AN79</f>
        <v>#REF!</v>
      </c>
      <c r="AQ469" s="26" t="e">
        <f>'COSM-BONUS_CWS'!AO79</f>
        <v>#REF!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#REF!</v>
      </c>
      <c r="AG470" s="26" t="e">
        <f t="shared" si="300"/>
        <v>#REF!</v>
      </c>
      <c r="AH470" s="26" t="e">
        <f t="shared" si="300"/>
        <v>#REF!</v>
      </c>
      <c r="AI470" s="26" t="e">
        <f t="shared" si="300"/>
        <v>#REF!</v>
      </c>
      <c r="AJ470" s="26" t="e">
        <f t="shared" si="300"/>
        <v>#REF!</v>
      </c>
      <c r="AK470" s="26" t="e">
        <f t="shared" si="300"/>
        <v>#REF!</v>
      </c>
      <c r="AL470" s="26" t="e">
        <f t="shared" si="300"/>
        <v>#REF!</v>
      </c>
      <c r="AM470" s="26" t="e">
        <f t="shared" ref="AM470:BO470" si="301">AM468+AM469</f>
        <v>#REF!</v>
      </c>
      <c r="AN470" s="26" t="e">
        <f t="shared" si="301"/>
        <v>#REF!</v>
      </c>
      <c r="AO470" s="26" t="e">
        <f t="shared" si="301"/>
        <v>#REF!</v>
      </c>
      <c r="AP470" s="26" t="e">
        <f t="shared" si="301"/>
        <v>#REF!</v>
      </c>
      <c r="AQ470" s="26" t="e">
        <f t="shared" si="301"/>
        <v>#REF!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#REF!</v>
      </c>
      <c r="AG496" s="26" t="e">
        <f>'COSM-BONUS_CWS'!AE80</f>
        <v>#REF!</v>
      </c>
      <c r="AH496" s="26" t="e">
        <f>'COSM-BONUS_CWS'!AF80</f>
        <v>#REF!</v>
      </c>
      <c r="AI496" s="26" t="e">
        <f>'COSM-BONUS_CWS'!AG80</f>
        <v>#REF!</v>
      </c>
      <c r="AJ496" s="26" t="e">
        <f>'COSM-BONUS_CWS'!AH80</f>
        <v>#REF!</v>
      </c>
      <c r="AK496" s="26" t="e">
        <f>'COSM-BONUS_CWS'!AI80</f>
        <v>#REF!</v>
      </c>
      <c r="AL496" s="26" t="e">
        <f>'COSM-BONUS_CWS'!AJ80</f>
        <v>#REF!</v>
      </c>
      <c r="AM496" s="26" t="e">
        <f>'COSM-BONUS_CWS'!AK80</f>
        <v>#REF!</v>
      </c>
      <c r="AN496" s="26" t="e">
        <f>'COSM-BONUS_CWS'!AL80</f>
        <v>#REF!</v>
      </c>
      <c r="AO496" s="26" t="e">
        <f>'COSM-BONUS_CWS'!AM80</f>
        <v>#REF!</v>
      </c>
      <c r="AP496" s="26" t="e">
        <f>'COSM-BONUS_CWS'!AN80</f>
        <v>#REF!</v>
      </c>
      <c r="AQ496" s="26" t="e">
        <f>'COSM-BONUS_CWS'!AO80</f>
        <v>#REF!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#REF!</v>
      </c>
      <c r="AG530" s="26" t="e">
        <f t="shared" si="353"/>
        <v>#REF!</v>
      </c>
      <c r="AH530" s="26" t="e">
        <f t="shared" si="353"/>
        <v>#REF!</v>
      </c>
      <c r="AI530" s="26" t="e">
        <f t="shared" si="353"/>
        <v>#REF!</v>
      </c>
      <c r="AJ530" s="26" t="e">
        <f t="shared" si="353"/>
        <v>#REF!</v>
      </c>
      <c r="AK530" s="26" t="e">
        <f t="shared" si="353"/>
        <v>#REF!</v>
      </c>
      <c r="AL530" s="26" t="e">
        <f t="shared" si="353"/>
        <v>#REF!</v>
      </c>
      <c r="AM530" s="26" t="e">
        <f t="shared" ref="AM530:BO530" si="354">AM523+AM514+AM505+AM496+AM487+AM478+AM469+AM460+AM451+AM442+AM433+AM424+AM415+AM406+AM397+AM388</f>
        <v>#REF!</v>
      </c>
      <c r="AN530" s="26" t="e">
        <f t="shared" si="354"/>
        <v>#REF!</v>
      </c>
      <c r="AO530" s="26" t="e">
        <f t="shared" si="354"/>
        <v>#REF!</v>
      </c>
      <c r="AP530" s="26" t="e">
        <f t="shared" si="354"/>
        <v>#REF!</v>
      </c>
      <c r="AQ530" s="26" t="e">
        <f t="shared" si="354"/>
        <v>#REF!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#REF!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#REF!</v>
      </c>
      <c r="AG531" s="26" t="e">
        <f t="shared" si="355"/>
        <v>#REF!</v>
      </c>
      <c r="AH531" s="26" t="e">
        <f t="shared" si="355"/>
        <v>#REF!</v>
      </c>
      <c r="AI531" s="26" t="e">
        <f t="shared" si="355"/>
        <v>#REF!</v>
      </c>
      <c r="AJ531" s="26" t="e">
        <f t="shared" si="355"/>
        <v>#REF!</v>
      </c>
      <c r="AK531" s="26" t="e">
        <f t="shared" si="355"/>
        <v>#REF!</v>
      </c>
      <c r="AL531" s="26" t="e">
        <f t="shared" si="355"/>
        <v>#REF!</v>
      </c>
      <c r="AM531" s="26" t="e">
        <f t="shared" ref="AM531:BO531" si="356">AM529+AM530</f>
        <v>#REF!</v>
      </c>
      <c r="AN531" s="26" t="e">
        <f t="shared" si="356"/>
        <v>#REF!</v>
      </c>
      <c r="AO531" s="26" t="e">
        <f t="shared" si="356"/>
        <v>#REF!</v>
      </c>
      <c r="AP531" s="26" t="e">
        <f t="shared" si="356"/>
        <v>#REF!</v>
      </c>
      <c r="AQ531" s="26" t="e">
        <f t="shared" si="356"/>
        <v>#REF!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#REF!</v>
      </c>
      <c r="BQ531" s="66" t="e">
        <f>BP529+BP530</f>
        <v>#REF!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#REF!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#REF!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#REF!</v>
      </c>
      <c r="AG535" s="26" t="e">
        <f t="shared" si="359"/>
        <v>#REF!</v>
      </c>
      <c r="AH535" s="26" t="e">
        <f t="shared" si="359"/>
        <v>#REF!</v>
      </c>
      <c r="AI535" s="26" t="e">
        <f t="shared" si="359"/>
        <v>#REF!</v>
      </c>
      <c r="AJ535" s="26" t="e">
        <f t="shared" si="359"/>
        <v>#REF!</v>
      </c>
      <c r="AK535" s="26" t="e">
        <f t="shared" si="359"/>
        <v>#REF!</v>
      </c>
      <c r="AL535" s="26" t="e">
        <f t="shared" si="359"/>
        <v>#REF!</v>
      </c>
      <c r="AM535" s="26" t="e">
        <f t="shared" ref="AM535:BO535" si="360">AM533+AM531</f>
        <v>#REF!</v>
      </c>
      <c r="AN535" s="26" t="e">
        <f t="shared" si="360"/>
        <v>#REF!</v>
      </c>
      <c r="AO535" s="26" t="e">
        <f t="shared" si="360"/>
        <v>#REF!</v>
      </c>
      <c r="AP535" s="26" t="e">
        <f t="shared" si="360"/>
        <v>#REF!</v>
      </c>
      <c r="AQ535" s="26" t="e">
        <f t="shared" si="360"/>
        <v>#REF!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#REF!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#REF!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#REF!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#REF!</v>
      </c>
      <c r="AG540" s="26" t="e">
        <f>AG531*STAFFPLAN_CWS!$E177</f>
        <v>#REF!</v>
      </c>
      <c r="AH540" s="26" t="e">
        <f>AH531*STAFFPLAN_CWS!$E177</f>
        <v>#REF!</v>
      </c>
      <c r="AI540" s="26" t="e">
        <f>AI531*STAFFPLAN_CWS!$E177</f>
        <v>#REF!</v>
      </c>
      <c r="AJ540" s="26" t="e">
        <f>AJ531*STAFFPLAN_CWS!$E177</f>
        <v>#REF!</v>
      </c>
      <c r="AK540" s="26" t="e">
        <f>AK531*STAFFPLAN_CWS!$E177</f>
        <v>#REF!</v>
      </c>
      <c r="AL540" s="26" t="e">
        <f>AL531*STAFFPLAN_CWS!$E177</f>
        <v>#REF!</v>
      </c>
      <c r="AM540" s="26" t="e">
        <f>AM531*STAFFPLAN_CWS!$E177</f>
        <v>#REF!</v>
      </c>
      <c r="AN540" s="26" t="e">
        <f>AN531*STAFFPLAN_CWS!$E177</f>
        <v>#REF!</v>
      </c>
      <c r="AO540" s="26" t="e">
        <f>AO531*STAFFPLAN_CWS!$E177</f>
        <v>#REF!</v>
      </c>
      <c r="AP540" s="26" t="e">
        <f>AP531*STAFFPLAN_CWS!$E177</f>
        <v>#REF!</v>
      </c>
      <c r="AQ540" s="26" t="e">
        <f>AQ531*STAFFPLAN_CWS!$E177</f>
        <v>#REF!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#REF!</v>
      </c>
      <c r="AG541" s="26" t="e">
        <f>AG531*STAFFPLAN_CWS!$E178</f>
        <v>#REF!</v>
      </c>
      <c r="AH541" s="26" t="e">
        <f>AH531*STAFFPLAN_CWS!$E178</f>
        <v>#REF!</v>
      </c>
      <c r="AI541" s="26" t="e">
        <f>AI531*STAFFPLAN_CWS!$E178</f>
        <v>#REF!</v>
      </c>
      <c r="AJ541" s="26" t="e">
        <f>AJ531*STAFFPLAN_CWS!$E178</f>
        <v>#REF!</v>
      </c>
      <c r="AK541" s="26" t="e">
        <f>AK531*STAFFPLAN_CWS!$E178</f>
        <v>#REF!</v>
      </c>
      <c r="AL541" s="26" t="e">
        <f>AL531*STAFFPLAN_CWS!$E178</f>
        <v>#REF!</v>
      </c>
      <c r="AM541" s="26" t="e">
        <f>AM531*STAFFPLAN_CWS!$E178</f>
        <v>#REF!</v>
      </c>
      <c r="AN541" s="26" t="e">
        <f>AN531*STAFFPLAN_CWS!$E178</f>
        <v>#REF!</v>
      </c>
      <c r="AO541" s="26" t="e">
        <f>AO531*STAFFPLAN_CWS!$E178</f>
        <v>#REF!</v>
      </c>
      <c r="AP541" s="26" t="e">
        <f>AP531*STAFFPLAN_CWS!$E178</f>
        <v>#REF!</v>
      </c>
      <c r="AQ541" s="26" t="e">
        <f>AQ531*STAFFPLAN_CWS!$E178</f>
        <v>#REF!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#REF!</v>
      </c>
      <c r="AG542" s="26" t="e">
        <f>AG531*STAFFPLAN_CWS!$E179</f>
        <v>#REF!</v>
      </c>
      <c r="AH542" s="26" t="e">
        <f>AH531*STAFFPLAN_CWS!$E179</f>
        <v>#REF!</v>
      </c>
      <c r="AI542" s="26" t="e">
        <f>AI531*STAFFPLAN_CWS!$E179</f>
        <v>#REF!</v>
      </c>
      <c r="AJ542" s="26" t="e">
        <f>AJ531*STAFFPLAN_CWS!$E179</f>
        <v>#REF!</v>
      </c>
      <c r="AK542" s="26" t="e">
        <f>AK531*STAFFPLAN_CWS!$E179</f>
        <v>#REF!</v>
      </c>
      <c r="AL542" s="26" t="e">
        <f>AL531*STAFFPLAN_CWS!$E179</f>
        <v>#REF!</v>
      </c>
      <c r="AM542" s="26" t="e">
        <f>AM531*STAFFPLAN_CWS!$E179</f>
        <v>#REF!</v>
      </c>
      <c r="AN542" s="26" t="e">
        <f>AN531*STAFFPLAN_CWS!$E179</f>
        <v>#REF!</v>
      </c>
      <c r="AO542" s="26" t="e">
        <f>AO531*STAFFPLAN_CWS!$E179</f>
        <v>#REF!</v>
      </c>
      <c r="AP542" s="26" t="e">
        <f>AP531*STAFFPLAN_CWS!$E179</f>
        <v>#REF!</v>
      </c>
      <c r="AQ542" s="26" t="e">
        <f>AQ531*STAFFPLAN_CWS!$E179</f>
        <v>#REF!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#REF!</v>
      </c>
      <c r="AG544" s="26" t="e">
        <f>AG531*STAFFPLAN_CWS!$E181</f>
        <v>#REF!</v>
      </c>
      <c r="AH544" s="26" t="e">
        <f>AH531*STAFFPLAN_CWS!$E181</f>
        <v>#REF!</v>
      </c>
      <c r="AI544" s="26" t="e">
        <f>AI531*STAFFPLAN_CWS!$E181</f>
        <v>#REF!</v>
      </c>
      <c r="AJ544" s="26" t="e">
        <f>AJ531*STAFFPLAN_CWS!$E181</f>
        <v>#REF!</v>
      </c>
      <c r="AK544" s="26" t="e">
        <f>AK531*STAFFPLAN_CWS!$E181</f>
        <v>#REF!</v>
      </c>
      <c r="AL544" s="26" t="e">
        <f>AL531*STAFFPLAN_CWS!$E181</f>
        <v>#REF!</v>
      </c>
      <c r="AM544" s="26" t="e">
        <f>AM531*STAFFPLAN_CWS!$E181</f>
        <v>#REF!</v>
      </c>
      <c r="AN544" s="26" t="e">
        <f>AN531*STAFFPLAN_CWS!$E181</f>
        <v>#REF!</v>
      </c>
      <c r="AO544" s="26" t="e">
        <f>AO531*STAFFPLAN_CWS!$E181</f>
        <v>#REF!</v>
      </c>
      <c r="AP544" s="26" t="e">
        <f>AP531*STAFFPLAN_CWS!$E181</f>
        <v>#REF!</v>
      </c>
      <c r="AQ544" s="26" t="e">
        <f>AQ531*STAFFPLAN_CWS!$E181</f>
        <v>#REF!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#REF!</v>
      </c>
      <c r="AG545" s="26" t="e">
        <f t="shared" si="362"/>
        <v>#REF!</v>
      </c>
      <c r="AH545" s="26" t="e">
        <f t="shared" si="362"/>
        <v>#REF!</v>
      </c>
      <c r="AI545" s="26" t="e">
        <f t="shared" si="362"/>
        <v>#REF!</v>
      </c>
      <c r="AJ545" s="26" t="e">
        <f t="shared" si="362"/>
        <v>#REF!</v>
      </c>
      <c r="AK545" s="26" t="e">
        <f t="shared" si="362"/>
        <v>#REF!</v>
      </c>
      <c r="AL545" s="26" t="e">
        <f t="shared" si="362"/>
        <v>#REF!</v>
      </c>
      <c r="AM545" s="26" t="e">
        <f t="shared" si="362"/>
        <v>#REF!</v>
      </c>
      <c r="AN545" s="26" t="e">
        <f t="shared" si="362"/>
        <v>#REF!</v>
      </c>
      <c r="AO545" s="26" t="e">
        <f t="shared" si="362"/>
        <v>#REF!</v>
      </c>
      <c r="AP545" s="26" t="e">
        <f t="shared" si="362"/>
        <v>#REF!</v>
      </c>
      <c r="AQ545" s="26" t="e">
        <f t="shared" si="362"/>
        <v>#REF!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#REF!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#REF!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#REF!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#REF!</v>
      </c>
      <c r="AR549" s="26" t="e">
        <f>AG531*STAFFPLAN_CWS!$F182</f>
        <v>#REF!</v>
      </c>
      <c r="AS549" s="26" t="e">
        <f>AH531*STAFFPLAN_CWS!$F182</f>
        <v>#REF!</v>
      </c>
      <c r="AT549" s="26" t="e">
        <f>AI531*STAFFPLAN_CWS!$F182</f>
        <v>#REF!</v>
      </c>
      <c r="AU549" s="26" t="e">
        <f>AJ531*STAFFPLAN_CWS!$F182</f>
        <v>#REF!</v>
      </c>
      <c r="AV549" s="26" t="e">
        <f>AK531*STAFFPLAN_CWS!$F182</f>
        <v>#REF!</v>
      </c>
      <c r="AW549" s="26" t="e">
        <f>AL531*STAFFPLAN_CWS!$F182</f>
        <v>#REF!</v>
      </c>
      <c r="AX549" s="26" t="e">
        <f>AM531*STAFFPLAN_CWS!$F182</f>
        <v>#REF!</v>
      </c>
      <c r="AY549" s="26" t="e">
        <f>AN531*STAFFPLAN_CWS!$F182</f>
        <v>#REF!</v>
      </c>
      <c r="AZ549" s="26" t="e">
        <f>AO531*STAFFPLAN_CWS!$F182</f>
        <v>#REF!</v>
      </c>
      <c r="BA549" s="26" t="e">
        <f>AP531*STAFFPLAN_CWS!$F182</f>
        <v>#REF!</v>
      </c>
      <c r="BB549" s="26" t="e">
        <f>AQ531*STAFFPLAN_CWS!$F182</f>
        <v>#REF!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#REF!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#REF!</v>
      </c>
      <c r="AR551" s="26" t="e">
        <f t="shared" si="364"/>
        <v>#REF!</v>
      </c>
      <c r="AS551" s="26" t="e">
        <f t="shared" si="364"/>
        <v>#REF!</v>
      </c>
      <c r="AT551" s="26" t="e">
        <f t="shared" si="364"/>
        <v>#REF!</v>
      </c>
      <c r="AU551" s="26" t="e">
        <f t="shared" si="364"/>
        <v>#REF!</v>
      </c>
      <c r="AV551" s="26" t="e">
        <f t="shared" si="364"/>
        <v>#REF!</v>
      </c>
      <c r="AW551" s="26" t="e">
        <f t="shared" si="364"/>
        <v>#REF!</v>
      </c>
      <c r="AX551" s="26" t="e">
        <f t="shared" si="364"/>
        <v>#REF!</v>
      </c>
      <c r="AY551" s="26" t="e">
        <f t="shared" si="364"/>
        <v>#REF!</v>
      </c>
      <c r="AZ551" s="26" t="e">
        <f t="shared" si="364"/>
        <v>#REF!</v>
      </c>
      <c r="BA551" s="26" t="e">
        <f t="shared" si="364"/>
        <v>#REF!</v>
      </c>
      <c r="BB551" s="26" t="e">
        <f t="shared" si="364"/>
        <v>#REF!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#REF!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#REF!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#REF!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#REF!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#REF!</v>
      </c>
      <c r="AG553" s="26" t="e">
        <f t="shared" si="365"/>
        <v>#REF!</v>
      </c>
      <c r="AH553" s="26" t="e">
        <f t="shared" si="365"/>
        <v>#REF!</v>
      </c>
      <c r="AI553" s="26" t="e">
        <f t="shared" si="365"/>
        <v>#REF!</v>
      </c>
      <c r="AJ553" s="26" t="e">
        <f t="shared" si="365"/>
        <v>#REF!</v>
      </c>
      <c r="AK553" s="26" t="e">
        <f t="shared" si="365"/>
        <v>#REF!</v>
      </c>
      <c r="AL553" s="26" t="e">
        <f t="shared" si="365"/>
        <v>#REF!</v>
      </c>
      <c r="AM553" s="26" t="e">
        <f t="shared" ref="AM553:BO553" si="366">AM551+AM545+AM535</f>
        <v>#REF!</v>
      </c>
      <c r="AN553" s="26" t="e">
        <f t="shared" si="366"/>
        <v>#REF!</v>
      </c>
      <c r="AO553" s="26" t="e">
        <f t="shared" si="366"/>
        <v>#REF!</v>
      </c>
      <c r="AP553" s="26" t="e">
        <f t="shared" si="366"/>
        <v>#REF!</v>
      </c>
      <c r="AQ553" s="26" t="e">
        <f t="shared" si="366"/>
        <v>#REF!</v>
      </c>
      <c r="AR553" s="26" t="e">
        <f t="shared" si="366"/>
        <v>#REF!</v>
      </c>
      <c r="AS553" s="26" t="e">
        <f t="shared" si="366"/>
        <v>#REF!</v>
      </c>
      <c r="AT553" s="26" t="e">
        <f t="shared" si="366"/>
        <v>#REF!</v>
      </c>
      <c r="AU553" s="26" t="e">
        <f t="shared" si="366"/>
        <v>#REF!</v>
      </c>
      <c r="AV553" s="26" t="e">
        <f t="shared" si="366"/>
        <v>#REF!</v>
      </c>
      <c r="AW553" s="26" t="e">
        <f t="shared" si="366"/>
        <v>#REF!</v>
      </c>
      <c r="AX553" s="26" t="e">
        <f t="shared" si="366"/>
        <v>#REF!</v>
      </c>
      <c r="AY553" s="26" t="e">
        <f t="shared" si="366"/>
        <v>#REF!</v>
      </c>
      <c r="AZ553" s="26" t="e">
        <f t="shared" si="366"/>
        <v>#REF!</v>
      </c>
      <c r="BA553" s="26" t="e">
        <f t="shared" si="366"/>
        <v>#REF!</v>
      </c>
      <c r="BB553" s="26" t="e">
        <f t="shared" si="366"/>
        <v>#REF!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#REF!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#REF!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#REF!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#REF!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2200</v>
      </c>
      <c r="U562" s="26">
        <f t="shared" si="376"/>
        <v>3575</v>
      </c>
      <c r="V562" s="26">
        <f t="shared" si="376"/>
        <v>3987.5</v>
      </c>
      <c r="W562" s="26">
        <f t="shared" si="376"/>
        <v>3987.5</v>
      </c>
      <c r="X562" s="26">
        <f t="shared" si="376"/>
        <v>4400</v>
      </c>
      <c r="Y562" s="26">
        <f t="shared" si="376"/>
        <v>4812.5</v>
      </c>
      <c r="Z562" s="26">
        <f t="shared" si="376"/>
        <v>3987.5</v>
      </c>
      <c r="AA562" s="26">
        <f t="shared" si="376"/>
        <v>4400</v>
      </c>
      <c r="AB562" s="26">
        <f t="shared" si="376"/>
        <v>3575</v>
      </c>
      <c r="AC562" s="26">
        <f t="shared" si="376"/>
        <v>3575</v>
      </c>
      <c r="AD562" s="26">
        <f t="shared" si="376"/>
        <v>3575</v>
      </c>
      <c r="AE562" s="26">
        <f t="shared" si="376"/>
        <v>2200</v>
      </c>
      <c r="AF562" s="26" t="e">
        <f t="shared" si="376"/>
        <v>#REF!</v>
      </c>
      <c r="AG562" s="26" t="e">
        <f t="shared" si="376"/>
        <v>#REF!</v>
      </c>
      <c r="AH562" s="26" t="e">
        <f t="shared" si="376"/>
        <v>#REF!</v>
      </c>
      <c r="AI562" s="26" t="e">
        <f t="shared" si="376"/>
        <v>#REF!</v>
      </c>
      <c r="AJ562" s="26" t="e">
        <f t="shared" si="376"/>
        <v>#REF!</v>
      </c>
      <c r="AK562" s="26" t="e">
        <f t="shared" si="376"/>
        <v>#REF!</v>
      </c>
      <c r="AL562" s="26" t="e">
        <f t="shared" si="376"/>
        <v>#REF!</v>
      </c>
      <c r="AM562" s="26" t="e">
        <f t="shared" ref="AM562:BO562" si="377">+AM209+AM274+AM357+AM530</f>
        <v>#REF!</v>
      </c>
      <c r="AN562" s="26" t="e">
        <f t="shared" si="377"/>
        <v>#REF!</v>
      </c>
      <c r="AO562" s="26" t="e">
        <f t="shared" si="377"/>
        <v>#REF!</v>
      </c>
      <c r="AP562" s="26" t="e">
        <f t="shared" si="377"/>
        <v>#REF!</v>
      </c>
      <c r="AQ562" s="26" t="e">
        <f t="shared" si="377"/>
        <v>#REF!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#REF!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5602200</v>
      </c>
      <c r="U563" s="26">
        <f t="shared" si="378"/>
        <v>5603575</v>
      </c>
      <c r="V563" s="26">
        <f t="shared" si="378"/>
        <v>5603987.5</v>
      </c>
      <c r="W563" s="26">
        <f t="shared" si="378"/>
        <v>5603987.5</v>
      </c>
      <c r="X563" s="26">
        <f t="shared" si="378"/>
        <v>5604400</v>
      </c>
      <c r="Y563" s="26">
        <f t="shared" si="378"/>
        <v>5604812.5</v>
      </c>
      <c r="Z563" s="26">
        <f t="shared" si="378"/>
        <v>5603987.5</v>
      </c>
      <c r="AA563" s="26">
        <f t="shared" si="378"/>
        <v>5604400</v>
      </c>
      <c r="AB563" s="26">
        <f t="shared" si="378"/>
        <v>5603575</v>
      </c>
      <c r="AC563" s="26">
        <f t="shared" si="378"/>
        <v>5603575</v>
      </c>
      <c r="AD563" s="26">
        <f t="shared" si="378"/>
        <v>5603575</v>
      </c>
      <c r="AE563" s="26">
        <f t="shared" si="378"/>
        <v>5602200</v>
      </c>
      <c r="AF563" s="26" t="e">
        <f t="shared" si="378"/>
        <v>#REF!</v>
      </c>
      <c r="AG563" s="26" t="e">
        <f t="shared" si="378"/>
        <v>#REF!</v>
      </c>
      <c r="AH563" s="26" t="e">
        <f t="shared" si="378"/>
        <v>#REF!</v>
      </c>
      <c r="AI563" s="26" t="e">
        <f t="shared" si="378"/>
        <v>#REF!</v>
      </c>
      <c r="AJ563" s="26" t="e">
        <f t="shared" si="378"/>
        <v>#REF!</v>
      </c>
      <c r="AK563" s="26" t="e">
        <f t="shared" si="378"/>
        <v>#REF!</v>
      </c>
      <c r="AL563" s="26" t="e">
        <f t="shared" si="378"/>
        <v>#REF!</v>
      </c>
      <c r="AM563" s="26" t="e">
        <f t="shared" si="378"/>
        <v>#REF!</v>
      </c>
      <c r="AN563" s="26" t="e">
        <f t="shared" si="378"/>
        <v>#REF!</v>
      </c>
      <c r="AO563" s="26" t="e">
        <f t="shared" si="378"/>
        <v>#REF!</v>
      </c>
      <c r="AP563" s="26" t="e">
        <f t="shared" si="378"/>
        <v>#REF!</v>
      </c>
      <c r="AQ563" s="26" t="e">
        <f t="shared" si="378"/>
        <v>#REF!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#REF!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9102200</v>
      </c>
      <c r="U565" s="26">
        <f t="shared" si="381"/>
        <v>9103575</v>
      </c>
      <c r="V565" s="26">
        <f t="shared" si="381"/>
        <v>9103987.5</v>
      </c>
      <c r="W565" s="26">
        <f t="shared" si="381"/>
        <v>9103987.5</v>
      </c>
      <c r="X565" s="26">
        <f t="shared" si="381"/>
        <v>9104400</v>
      </c>
      <c r="Y565" s="26">
        <f t="shared" si="381"/>
        <v>9104812.5</v>
      </c>
      <c r="Z565" s="26">
        <f t="shared" si="381"/>
        <v>8103987.5</v>
      </c>
      <c r="AA565" s="26">
        <f t="shared" si="381"/>
        <v>8104400</v>
      </c>
      <c r="AB565" s="26">
        <f t="shared" si="381"/>
        <v>8103575</v>
      </c>
      <c r="AC565" s="26">
        <f t="shared" si="381"/>
        <v>8103575</v>
      </c>
      <c r="AD565" s="26">
        <f t="shared" si="381"/>
        <v>8103575</v>
      </c>
      <c r="AE565" s="26">
        <f t="shared" si="381"/>
        <v>8102200</v>
      </c>
      <c r="AF565" s="26" t="e">
        <f t="shared" si="381"/>
        <v>#REF!</v>
      </c>
      <c r="AG565" s="26" t="e">
        <f t="shared" si="381"/>
        <v>#REF!</v>
      </c>
      <c r="AH565" s="26" t="e">
        <f t="shared" si="381"/>
        <v>#REF!</v>
      </c>
      <c r="AI565" s="26" t="e">
        <f t="shared" si="381"/>
        <v>#REF!</v>
      </c>
      <c r="AJ565" s="26" t="e">
        <f t="shared" si="381"/>
        <v>#REF!</v>
      </c>
      <c r="AK565" s="26" t="e">
        <f t="shared" si="381"/>
        <v>#REF!</v>
      </c>
      <c r="AL565" s="26" t="e">
        <f t="shared" si="381"/>
        <v>#REF!</v>
      </c>
      <c r="AM565" s="26" t="e">
        <f t="shared" si="381"/>
        <v>#REF!</v>
      </c>
      <c r="AN565" s="26" t="e">
        <f t="shared" si="381"/>
        <v>#REF!</v>
      </c>
      <c r="AO565" s="26" t="e">
        <f t="shared" si="381"/>
        <v>#REF!</v>
      </c>
      <c r="AP565" s="26" t="e">
        <f t="shared" si="381"/>
        <v>#REF!</v>
      </c>
      <c r="AQ565" s="26" t="e">
        <f t="shared" si="381"/>
        <v>#REF!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#REF!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1120440</v>
      </c>
      <c r="U566" s="26">
        <f t="shared" si="382"/>
        <v>1120715</v>
      </c>
      <c r="V566" s="26">
        <f t="shared" si="382"/>
        <v>1120797.5</v>
      </c>
      <c r="W566" s="26">
        <f t="shared" si="382"/>
        <v>1120797.5</v>
      </c>
      <c r="X566" s="26">
        <f t="shared" si="382"/>
        <v>1120880</v>
      </c>
      <c r="Y566" s="26">
        <f t="shared" si="382"/>
        <v>1120962.5</v>
      </c>
      <c r="Z566" s="26">
        <f t="shared" si="382"/>
        <v>1120797.5</v>
      </c>
      <c r="AA566" s="26">
        <f t="shared" si="382"/>
        <v>1120880</v>
      </c>
      <c r="AB566" s="26">
        <f t="shared" si="382"/>
        <v>1120715</v>
      </c>
      <c r="AC566" s="26">
        <f t="shared" si="382"/>
        <v>1120715</v>
      </c>
      <c r="AD566" s="26">
        <f t="shared" si="382"/>
        <v>1120715</v>
      </c>
      <c r="AE566" s="26">
        <f t="shared" si="382"/>
        <v>1120440</v>
      </c>
      <c r="AF566" s="26" t="e">
        <f t="shared" si="382"/>
        <v>#REF!</v>
      </c>
      <c r="AG566" s="26" t="e">
        <f t="shared" si="382"/>
        <v>#REF!</v>
      </c>
      <c r="AH566" s="26" t="e">
        <f t="shared" si="382"/>
        <v>#REF!</v>
      </c>
      <c r="AI566" s="26" t="e">
        <f t="shared" si="382"/>
        <v>#REF!</v>
      </c>
      <c r="AJ566" s="26" t="e">
        <f t="shared" si="382"/>
        <v>#REF!</v>
      </c>
      <c r="AK566" s="26" t="e">
        <f t="shared" si="382"/>
        <v>#REF!</v>
      </c>
      <c r="AL566" s="26" t="e">
        <f t="shared" si="382"/>
        <v>#REF!</v>
      </c>
      <c r="AM566" s="26" t="e">
        <f t="shared" ref="AM566:BO566" si="383">AM289+AM372+AM545+AM224</f>
        <v>#REF!</v>
      </c>
      <c r="AN566" s="26" t="e">
        <f t="shared" si="383"/>
        <v>#REF!</v>
      </c>
      <c r="AO566" s="26" t="e">
        <f t="shared" si="383"/>
        <v>#REF!</v>
      </c>
      <c r="AP566" s="26" t="e">
        <f t="shared" si="383"/>
        <v>#REF!</v>
      </c>
      <c r="AQ566" s="26" t="e">
        <f t="shared" si="383"/>
        <v>#REF!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#REF!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#REF!</v>
      </c>
      <c r="AR567" s="26" t="e">
        <f t="shared" si="385"/>
        <v>#REF!</v>
      </c>
      <c r="AS567" s="26" t="e">
        <f t="shared" si="385"/>
        <v>#REF!</v>
      </c>
      <c r="AT567" s="26" t="e">
        <f t="shared" si="385"/>
        <v>#REF!</v>
      </c>
      <c r="AU567" s="26" t="e">
        <f t="shared" si="385"/>
        <v>#REF!</v>
      </c>
      <c r="AV567" s="26" t="e">
        <f t="shared" si="385"/>
        <v>#REF!</v>
      </c>
      <c r="AW567" s="26" t="e">
        <f t="shared" si="385"/>
        <v>#REF!</v>
      </c>
      <c r="AX567" s="26" t="e">
        <f t="shared" si="385"/>
        <v>#REF!</v>
      </c>
      <c r="AY567" s="26" t="e">
        <f t="shared" si="385"/>
        <v>#REF!</v>
      </c>
      <c r="AZ567" s="26" t="e">
        <f t="shared" si="385"/>
        <v>#REF!</v>
      </c>
      <c r="BA567" s="26" t="e">
        <f t="shared" si="385"/>
        <v>#REF!</v>
      </c>
      <c r="BB567" s="26" t="e">
        <f t="shared" si="385"/>
        <v>#REF!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#REF!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10785064</v>
      </c>
      <c r="U568" s="26">
        <f t="shared" si="386"/>
        <v>10786714</v>
      </c>
      <c r="V568" s="26">
        <f t="shared" si="386"/>
        <v>10787209</v>
      </c>
      <c r="W568" s="26">
        <f t="shared" si="386"/>
        <v>10787209</v>
      </c>
      <c r="X568" s="26">
        <f t="shared" si="386"/>
        <v>10787704</v>
      </c>
      <c r="Y568" s="26">
        <f t="shared" si="386"/>
        <v>10788199</v>
      </c>
      <c r="Z568" s="26">
        <f t="shared" si="386"/>
        <v>9787209</v>
      </c>
      <c r="AA568" s="26">
        <f t="shared" si="386"/>
        <v>9787704</v>
      </c>
      <c r="AB568" s="26">
        <f t="shared" si="386"/>
        <v>9786714</v>
      </c>
      <c r="AC568" s="26">
        <f t="shared" si="386"/>
        <v>9786714</v>
      </c>
      <c r="AD568" s="26">
        <f t="shared" si="386"/>
        <v>9786714</v>
      </c>
      <c r="AE568" s="26">
        <f t="shared" si="386"/>
        <v>9785064</v>
      </c>
      <c r="AF568" s="26" t="e">
        <f t="shared" si="386"/>
        <v>#REF!</v>
      </c>
      <c r="AG568" s="26" t="e">
        <f t="shared" si="386"/>
        <v>#REF!</v>
      </c>
      <c r="AH568" s="26" t="e">
        <f t="shared" si="386"/>
        <v>#REF!</v>
      </c>
      <c r="AI568" s="26" t="e">
        <f t="shared" si="386"/>
        <v>#REF!</v>
      </c>
      <c r="AJ568" s="26" t="e">
        <f t="shared" si="386"/>
        <v>#REF!</v>
      </c>
      <c r="AK568" s="26" t="e">
        <f t="shared" si="386"/>
        <v>#REF!</v>
      </c>
      <c r="AL568" s="26" t="e">
        <f t="shared" si="386"/>
        <v>#REF!</v>
      </c>
      <c r="AM568" s="26" t="e">
        <f t="shared" ref="AM568:BO568" si="387">AM567+AM566+AM565</f>
        <v>#REF!</v>
      </c>
      <c r="AN568" s="26" t="e">
        <f t="shared" si="387"/>
        <v>#REF!</v>
      </c>
      <c r="AO568" s="26" t="e">
        <f t="shared" si="387"/>
        <v>#REF!</v>
      </c>
      <c r="AP568" s="26" t="e">
        <f t="shared" si="387"/>
        <v>#REF!</v>
      </c>
      <c r="AQ568" s="26" t="e">
        <f t="shared" si="387"/>
        <v>#REF!</v>
      </c>
      <c r="AR568" s="26" t="e">
        <f t="shared" si="387"/>
        <v>#REF!</v>
      </c>
      <c r="AS568" s="26" t="e">
        <f t="shared" si="387"/>
        <v>#REF!</v>
      </c>
      <c r="AT568" s="26" t="e">
        <f t="shared" si="387"/>
        <v>#REF!</v>
      </c>
      <c r="AU568" s="26" t="e">
        <f t="shared" si="387"/>
        <v>#REF!</v>
      </c>
      <c r="AV568" s="26" t="e">
        <f t="shared" si="387"/>
        <v>#REF!</v>
      </c>
      <c r="AW568" s="26" t="e">
        <f t="shared" si="387"/>
        <v>#REF!</v>
      </c>
      <c r="AX568" s="26" t="e">
        <f t="shared" si="387"/>
        <v>#REF!</v>
      </c>
      <c r="AY568" s="26" t="e">
        <f t="shared" si="387"/>
        <v>#REF!</v>
      </c>
      <c r="AZ568" s="26" t="e">
        <f t="shared" si="387"/>
        <v>#REF!</v>
      </c>
      <c r="BA568" s="26" t="e">
        <f t="shared" si="387"/>
        <v>#REF!</v>
      </c>
      <c r="BB568" s="26" t="e">
        <f t="shared" si="387"/>
        <v>#REF!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#REF!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123442218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#REF!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#REF!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#REF!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10785064</v>
      </c>
      <c r="U570" s="40">
        <f t="shared" si="388"/>
        <v>10786714</v>
      </c>
      <c r="V570" s="40">
        <f t="shared" si="388"/>
        <v>10787209</v>
      </c>
      <c r="W570" s="40">
        <f t="shared" si="388"/>
        <v>10787209</v>
      </c>
      <c r="X570" s="40">
        <f t="shared" si="388"/>
        <v>10787704</v>
      </c>
      <c r="Y570" s="40">
        <f t="shared" si="388"/>
        <v>10788199</v>
      </c>
      <c r="Z570" s="40">
        <f t="shared" si="388"/>
        <v>9787209</v>
      </c>
      <c r="AA570" s="40">
        <f t="shared" si="388"/>
        <v>9787704</v>
      </c>
      <c r="AB570" s="40">
        <f t="shared" si="388"/>
        <v>9786714</v>
      </c>
      <c r="AC570" s="40">
        <f t="shared" si="388"/>
        <v>9786714</v>
      </c>
      <c r="AD570" s="40">
        <f t="shared" si="388"/>
        <v>9786714</v>
      </c>
      <c r="AE570" s="40">
        <f t="shared" si="388"/>
        <v>9785064</v>
      </c>
      <c r="AF570" s="40" t="e">
        <f t="shared" si="388"/>
        <v>#REF!</v>
      </c>
      <c r="AG570" s="40" t="e">
        <f t="shared" si="388"/>
        <v>#REF!</v>
      </c>
      <c r="AH570" s="40" t="e">
        <f t="shared" si="388"/>
        <v>#REF!</v>
      </c>
      <c r="AI570" s="40" t="e">
        <f t="shared" si="388"/>
        <v>#REF!</v>
      </c>
      <c r="AJ570" s="40" t="e">
        <f t="shared" si="388"/>
        <v>#REF!</v>
      </c>
      <c r="AK570" s="40" t="e">
        <f t="shared" si="388"/>
        <v>#REF!</v>
      </c>
      <c r="AL570" s="40" t="e">
        <f t="shared" si="388"/>
        <v>#REF!</v>
      </c>
      <c r="AM570" s="40" t="e">
        <f t="shared" ref="AM570:BO570" si="389">AM553+AM380+AM297+AM232</f>
        <v>#REF!</v>
      </c>
      <c r="AN570" s="40" t="e">
        <f t="shared" si="389"/>
        <v>#REF!</v>
      </c>
      <c r="AO570" s="40" t="e">
        <f t="shared" si="389"/>
        <v>#REF!</v>
      </c>
      <c r="AP570" s="40" t="e">
        <f t="shared" si="389"/>
        <v>#REF!</v>
      </c>
      <c r="AQ570" s="40" t="e">
        <f t="shared" si="389"/>
        <v>#REF!</v>
      </c>
      <c r="AR570" s="40" t="e">
        <f t="shared" si="389"/>
        <v>#REF!</v>
      </c>
      <c r="AS570" s="40" t="e">
        <f t="shared" si="389"/>
        <v>#REF!</v>
      </c>
      <c r="AT570" s="40" t="e">
        <f t="shared" si="389"/>
        <v>#REF!</v>
      </c>
      <c r="AU570" s="40" t="e">
        <f t="shared" si="389"/>
        <v>#REF!</v>
      </c>
      <c r="AV570" s="40" t="e">
        <f t="shared" si="389"/>
        <v>#REF!</v>
      </c>
      <c r="AW570" s="40" t="e">
        <f t="shared" si="389"/>
        <v>#REF!</v>
      </c>
      <c r="AX570" s="40" t="e">
        <f t="shared" si="389"/>
        <v>#REF!</v>
      </c>
      <c r="AY570" s="40" t="e">
        <f t="shared" si="389"/>
        <v>#REF!</v>
      </c>
      <c r="AZ570" s="40" t="e">
        <f t="shared" si="389"/>
        <v>#REF!</v>
      </c>
      <c r="BA570" s="40" t="e">
        <f t="shared" si="389"/>
        <v>#REF!</v>
      </c>
      <c r="BB570" s="40" t="e">
        <f t="shared" si="389"/>
        <v>#REF!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#REF!</v>
      </c>
      <c r="AG571" s="24" t="e">
        <f t="shared" si="390"/>
        <v>#REF!</v>
      </c>
      <c r="AH571" s="24" t="e">
        <f t="shared" si="390"/>
        <v>#REF!</v>
      </c>
      <c r="AI571" s="24" t="e">
        <f t="shared" si="390"/>
        <v>#REF!</v>
      </c>
      <c r="AJ571" s="24" t="e">
        <f t="shared" si="390"/>
        <v>#REF!</v>
      </c>
      <c r="AK571" s="24" t="e">
        <f t="shared" si="390"/>
        <v>#REF!</v>
      </c>
      <c r="AL571" s="24" t="e">
        <f t="shared" si="390"/>
        <v>#REF!</v>
      </c>
      <c r="AM571" s="24" t="e">
        <f t="shared" ref="AM571:BO571" si="391">AM570-AM568</f>
        <v>#REF!</v>
      </c>
      <c r="AN571" s="24" t="e">
        <f t="shared" si="391"/>
        <v>#REF!</v>
      </c>
      <c r="AO571" s="24" t="e">
        <f t="shared" si="391"/>
        <v>#REF!</v>
      </c>
      <c r="AP571" s="24" t="e">
        <f t="shared" si="391"/>
        <v>#REF!</v>
      </c>
      <c r="AQ571" s="24" t="e">
        <f t="shared" si="391"/>
        <v>#REF!</v>
      </c>
      <c r="AR571" s="24" t="e">
        <f t="shared" si="391"/>
        <v>#REF!</v>
      </c>
      <c r="AS571" s="24" t="e">
        <f t="shared" si="391"/>
        <v>#REF!</v>
      </c>
      <c r="AT571" s="24" t="e">
        <f t="shared" si="391"/>
        <v>#REF!</v>
      </c>
      <c r="AU571" s="24" t="e">
        <f t="shared" si="391"/>
        <v>#REF!</v>
      </c>
      <c r="AV571" s="24" t="e">
        <f t="shared" si="391"/>
        <v>#REF!</v>
      </c>
      <c r="AW571" s="24" t="e">
        <f t="shared" si="391"/>
        <v>#REF!</v>
      </c>
      <c r="AX571" s="24" t="e">
        <f t="shared" si="391"/>
        <v>#REF!</v>
      </c>
      <c r="AY571" s="24" t="e">
        <f t="shared" si="391"/>
        <v>#REF!</v>
      </c>
      <c r="AZ571" s="24" t="e">
        <f t="shared" si="391"/>
        <v>#REF!</v>
      </c>
      <c r="BA571" s="24" t="e">
        <f t="shared" si="391"/>
        <v>#REF!</v>
      </c>
      <c r="BB571" s="24" t="e">
        <f t="shared" si="391"/>
        <v>#REF!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67244275</v>
      </c>
      <c r="D7" s="3" t="e">
        <f t="shared" si="0"/>
        <v>#REF!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103244275</v>
      </c>
      <c r="D9" s="3" t="e">
        <f t="shared" si="0"/>
        <v>#REF!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13448855</v>
      </c>
      <c r="D10" s="3" t="e">
        <f t="shared" si="0"/>
        <v>#REF!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0.1302624770235444</v>
      </c>
      <c r="D11" s="4" t="e">
        <f>D10/D9</f>
        <v>#REF!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#REF!</v>
      </c>
      <c r="E12" s="3" t="e">
        <f>E26+E40+E54+E68</f>
        <v>#REF!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6.5370094370850104E-2</v>
      </c>
      <c r="D13" s="4" t="e">
        <f>D12/D9</f>
        <v>#REF!</v>
      </c>
      <c r="E13" s="4" t="e">
        <f>E12/E9</f>
        <v>#REF!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123442218</v>
      </c>
      <c r="D14" s="3" t="e">
        <f>D28+D42+D56+D70</f>
        <v>#REF!</v>
      </c>
      <c r="E14" s="3" t="e">
        <f>E28+E42+E56+E70</f>
        <v>#REF!</v>
      </c>
      <c r="F14" s="3" t="e">
        <f>F28+F42+F56+F70</f>
        <v>#VALUE!</v>
      </c>
      <c r="G14" s="1" t="e">
        <f>SUM(B14:F14)</f>
        <v>#REF!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33644275</v>
      </c>
      <c r="D21" s="26" t="e">
        <f>STAFF_CWS!AQ211</f>
        <v>#REF!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33644275</v>
      </c>
      <c r="D23" s="26" t="e">
        <f>STAFF_CWS!AQ215</f>
        <v>#REF!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6728855</v>
      </c>
      <c r="D24" s="26" t="e">
        <f>STAFF_CWS!AQ225</f>
        <v>#REF!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 t="e">
        <f>D24/D23</f>
        <v>#REF!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#REF!</v>
      </c>
      <c r="E26" s="26" t="e">
        <f>STAFF_CWS!BC231</f>
        <v>#REF!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0.10030069008768951</v>
      </c>
      <c r="D27" s="4" t="e">
        <f>D26/D23</f>
        <v>#REF!</v>
      </c>
      <c r="E27" s="4" t="e">
        <f>E26/E23</f>
        <v>#REF!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43747674</v>
      </c>
      <c r="D28" s="26" t="e">
        <f>STAFF_CWS!AQ233</f>
        <v>#REF!</v>
      </c>
      <c r="E28" s="26" t="e">
        <f>STAFF_CWS!BC233</f>
        <v>#REF!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#REF!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#REF!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#REF!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#REF!</v>
      </c>
      <c r="E54" s="26" t="e">
        <f>STAFF_CWS!BC379</f>
        <v>#REF!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#REF!</v>
      </c>
      <c r="E56" s="26" t="e">
        <f>STAFF_CWS!BC381</f>
        <v>#REF!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#REF!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#REF!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#REF!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#REF!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#REF!</v>
      </c>
      <c r="E68" s="26" t="e">
        <f>STAFF_CWS!BC552</f>
        <v>#REF!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#REF!</v>
      </c>
      <c r="E69" s="4" t="e">
        <f>E68/E65</f>
        <v>#REF!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#REF!</v>
      </c>
      <c r="E70" s="26" t="e">
        <f>STAFF_CWS!BC554</f>
        <v>#REF!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2200</v>
      </c>
      <c r="P10" s="9">
        <f>+STAFF_CWS!U562</f>
        <v>3575</v>
      </c>
      <c r="Q10" s="9">
        <f>+STAFF_CWS!V562</f>
        <v>3987.5</v>
      </c>
      <c r="R10" s="9">
        <f>+STAFF_CWS!W562</f>
        <v>3987.5</v>
      </c>
      <c r="S10" s="9">
        <f>+STAFF_CWS!X562</f>
        <v>4400</v>
      </c>
      <c r="T10" s="9">
        <f>+STAFF_CWS!Y562</f>
        <v>4812.5</v>
      </c>
      <c r="U10" s="9">
        <f>+STAFF_CWS!Z562</f>
        <v>3987.5</v>
      </c>
      <c r="V10" s="9">
        <f>+STAFF_CWS!AA562</f>
        <v>4400</v>
      </c>
      <c r="W10" s="9">
        <f>+STAFF_CWS!AB562</f>
        <v>3575</v>
      </c>
      <c r="X10" s="9">
        <f>+STAFF_CWS!AC562</f>
        <v>3575</v>
      </c>
      <c r="Y10" s="9">
        <f>+STAFF_CWS!AD562</f>
        <v>3575</v>
      </c>
      <c r="Z10" s="9">
        <f>+STAFF_CWS!AE562</f>
        <v>2200</v>
      </c>
      <c r="AA10" s="9" t="e">
        <f>+STAFF_CWS!AF562</f>
        <v>#REF!</v>
      </c>
      <c r="AB10" s="9" t="e">
        <f>+STAFF_CWS!AG562</f>
        <v>#REF!</v>
      </c>
      <c r="AC10" s="9" t="e">
        <f>+STAFF_CWS!AH562</f>
        <v>#REF!</v>
      </c>
      <c r="AD10" s="9" t="e">
        <f>+STAFF_CWS!AI562</f>
        <v>#REF!</v>
      </c>
      <c r="AE10" s="9" t="e">
        <f>+STAFF_CWS!AJ562</f>
        <v>#REF!</v>
      </c>
      <c r="AF10" s="9" t="e">
        <f>+STAFF_CWS!AK562</f>
        <v>#REF!</v>
      </c>
      <c r="AG10" s="9" t="e">
        <f>+STAFF_CWS!AL562</f>
        <v>#REF!</v>
      </c>
      <c r="AH10" s="9" t="e">
        <f>+STAFF_CWS!AM562</f>
        <v>#REF!</v>
      </c>
      <c r="AI10" s="9" t="e">
        <f>+STAFF_CWS!AN562</f>
        <v>#REF!</v>
      </c>
      <c r="AJ10" s="9" t="e">
        <f>+STAFF_CWS!AO562</f>
        <v>#REF!</v>
      </c>
      <c r="AK10" s="9" t="e">
        <f>+STAFF_CWS!AP562</f>
        <v>#REF!</v>
      </c>
      <c r="AL10" s="9" t="e">
        <f>+STAFF_CWS!AQ562</f>
        <v>#REF!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#REF!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5602200</v>
      </c>
      <c r="P11" s="9">
        <f t="shared" si="0"/>
        <v>5603575</v>
      </c>
      <c r="Q11" s="9">
        <f t="shared" si="0"/>
        <v>5603987.5</v>
      </c>
      <c r="R11" s="9">
        <f t="shared" si="0"/>
        <v>5603987.5</v>
      </c>
      <c r="S11" s="9">
        <f t="shared" si="0"/>
        <v>5604400</v>
      </c>
      <c r="T11" s="9">
        <f t="shared" si="0"/>
        <v>5604812.5</v>
      </c>
      <c r="U11" s="9">
        <f t="shared" si="0"/>
        <v>5603987.5</v>
      </c>
      <c r="V11" s="9">
        <f t="shared" si="0"/>
        <v>5604400</v>
      </c>
      <c r="W11" s="9">
        <f t="shared" si="0"/>
        <v>5603575</v>
      </c>
      <c r="X11" s="9">
        <f t="shared" si="0"/>
        <v>5603575</v>
      </c>
      <c r="Y11" s="9">
        <f t="shared" si="0"/>
        <v>5603575</v>
      </c>
      <c r="Z11" s="9">
        <f t="shared" si="0"/>
        <v>5602200</v>
      </c>
      <c r="AA11" s="9" t="e">
        <f t="shared" si="0"/>
        <v>#REF!</v>
      </c>
      <c r="AB11" s="9" t="e">
        <f t="shared" si="0"/>
        <v>#REF!</v>
      </c>
      <c r="AC11" s="9" t="e">
        <f t="shared" si="0"/>
        <v>#REF!</v>
      </c>
      <c r="AD11" s="9" t="e">
        <f t="shared" si="0"/>
        <v>#REF!</v>
      </c>
      <c r="AE11" s="9" t="e">
        <f t="shared" si="0"/>
        <v>#REF!</v>
      </c>
      <c r="AF11" s="9" t="e">
        <f t="shared" si="0"/>
        <v>#REF!</v>
      </c>
      <c r="AG11" s="9" t="e">
        <f t="shared" si="0"/>
        <v>#REF!</v>
      </c>
      <c r="AH11" s="9" t="e">
        <f t="shared" si="0"/>
        <v>#REF!</v>
      </c>
      <c r="AI11" s="9" t="e">
        <f t="shared" si="0"/>
        <v>#REF!</v>
      </c>
      <c r="AJ11" s="9" t="e">
        <f t="shared" si="0"/>
        <v>#REF!</v>
      </c>
      <c r="AK11" s="9" t="e">
        <f t="shared" si="0"/>
        <v>#REF!</v>
      </c>
      <c r="AL11" s="9" t="e">
        <f t="shared" si="0"/>
        <v>#REF!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#REF!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2023-04-08T05:04:41Z</dcterms:modified>
</cp:coreProperties>
</file>